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Kaushik sir\Reports\SoP\2024-25\Q-2\"/>
    </mc:Choice>
  </mc:AlternateContent>
  <bookViews>
    <workbookView xWindow="120" yWindow="120" windowWidth="12120" windowHeight="9120" tabRatio="943" firstSheet="4" activeTab="13"/>
  </bookViews>
  <sheets>
    <sheet name="INDEX" sheetId="39" r:id="rId1"/>
    <sheet name="SoP001" sheetId="43" r:id="rId2"/>
    <sheet name="SOP002" sheetId="71" r:id="rId3"/>
    <sheet name="SoP003B" sheetId="58" r:id="rId4"/>
    <sheet name="SoP004" sheetId="7" r:id="rId5"/>
    <sheet name="SoP005" sheetId="10" r:id="rId6"/>
    <sheet name="SoP007" sheetId="67" r:id="rId7"/>
    <sheet name="SoP008" sheetId="68" r:id="rId8"/>
    <sheet name="SoP009" sheetId="69" r:id="rId9"/>
    <sheet name="SoP010 to 13 AG" sheetId="42" r:id="rId10"/>
    <sheet name="SoP010 to 13 JGY" sheetId="60" r:id="rId11"/>
    <sheet name="SoP010 to13 other than AG &amp; JGY" sheetId="61" r:id="rId12"/>
    <sheet name="SoP010 to 13 Overall" sheetId="62" r:id="rId13"/>
    <sheet name="SoP 014" sheetId="72" r:id="rId14"/>
    <sheet name="SoP015" sheetId="28" r:id="rId15"/>
    <sheet name="SoP016" sheetId="53" r:id="rId16"/>
    <sheet name="SoP017" sheetId="63" r:id="rId17"/>
    <sheet name="SoP018" sheetId="64" r:id="rId18"/>
    <sheet name="SoP019" sheetId="65"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1" localSheetId="2">#REF!</definedName>
    <definedName name="\1" localSheetId="3">#REF!</definedName>
    <definedName name="\1" localSheetId="6">#REF!</definedName>
    <definedName name="\1" localSheetId="7">#REF!</definedName>
    <definedName name="\1" localSheetId="8">#REF!</definedName>
    <definedName name="\1" localSheetId="15">#REF!</definedName>
    <definedName name="\1">#REF!</definedName>
    <definedName name="\2" localSheetId="2">[1]TLPPOCT!#REF!</definedName>
    <definedName name="\2" localSheetId="3">[1]TLPPOCT!#REF!</definedName>
    <definedName name="\2" localSheetId="6">[1]TLPPOCT!#REF!</definedName>
    <definedName name="\2" localSheetId="7">[1]TLPPOCT!#REF!</definedName>
    <definedName name="\2" localSheetId="8">[1]TLPPOCT!#REF!</definedName>
    <definedName name="\2" localSheetId="15">[1]TLPPOCT!#REF!</definedName>
    <definedName name="\2">[1]TLPPOCT!#REF!</definedName>
    <definedName name="\a" localSheetId="2">#REF!</definedName>
    <definedName name="\a" localSheetId="3">#REF!</definedName>
    <definedName name="\a" localSheetId="6">#REF!</definedName>
    <definedName name="\a" localSheetId="7">#REF!</definedName>
    <definedName name="\a" localSheetId="8">#REF!</definedName>
    <definedName name="\a" localSheetId="15">#REF!</definedName>
    <definedName name="\a">#REF!</definedName>
    <definedName name="\b" localSheetId="2">#REF!</definedName>
    <definedName name="\b" localSheetId="3">#REF!</definedName>
    <definedName name="\b" localSheetId="6">#REF!</definedName>
    <definedName name="\b" localSheetId="7">#REF!</definedName>
    <definedName name="\b" localSheetId="8">#REF!</definedName>
    <definedName name="\b" localSheetId="15">#REF!</definedName>
    <definedName name="\b">#REF!</definedName>
    <definedName name="__123Graph_A" hidden="1">'[2]mpmla wise pp0001'!$A$166:$A$172</definedName>
    <definedName name="__123Graph_B" localSheetId="2" hidden="1">'[2]mpmla wise pp0001'!#REF!</definedName>
    <definedName name="__123Graph_B" localSheetId="3" hidden="1">'[2]mpmla wise pp0001'!#REF!</definedName>
    <definedName name="__123Graph_B" localSheetId="6" hidden="1">'[2]mpmla wise pp0001'!#REF!</definedName>
    <definedName name="__123Graph_B" localSheetId="7" hidden="1">'[2]mpmla wise pp0001'!#REF!</definedName>
    <definedName name="__123Graph_B" localSheetId="8" hidden="1">'[2]mpmla wise pp0001'!#REF!</definedName>
    <definedName name="__123Graph_B" hidden="1">'[2]mpmla wise pp0001'!#REF!</definedName>
    <definedName name="__123Graph_C" hidden="1">'[2]mpmla wise pp0001'!$B$166:$B$172</definedName>
    <definedName name="__123Graph_D" localSheetId="2" hidden="1">'[2]mpmla wise pp0001'!#REF!</definedName>
    <definedName name="__123Graph_D" localSheetId="3" hidden="1">'[2]mpmla wise pp0001'!#REF!</definedName>
    <definedName name="__123Graph_D" localSheetId="6" hidden="1">'[2]mpmla wise pp0001'!#REF!</definedName>
    <definedName name="__123Graph_D" localSheetId="7" hidden="1">'[2]mpmla wise pp0001'!#REF!</definedName>
    <definedName name="__123Graph_D" localSheetId="8" hidden="1">'[2]mpmla wise pp0001'!#REF!</definedName>
    <definedName name="__123Graph_D" hidden="1">'[2]mpmla wise pp0001'!#REF!</definedName>
    <definedName name="__123Graph_E" hidden="1">'[2]mpmla wise pp0001'!$C$166:$C$172</definedName>
    <definedName name="__123Graph_F" localSheetId="2" hidden="1">'[2]mpmla wise pp0001'!#REF!</definedName>
    <definedName name="__123Graph_F" localSheetId="3" hidden="1">'[2]mpmla wise pp0001'!#REF!</definedName>
    <definedName name="__123Graph_F" localSheetId="6" hidden="1">'[2]mpmla wise pp0001'!#REF!</definedName>
    <definedName name="__123Graph_F" localSheetId="7" hidden="1">'[2]mpmla wise pp0001'!#REF!</definedName>
    <definedName name="__123Graph_F" localSheetId="8" hidden="1">'[2]mpmla wise pp0001'!#REF!</definedName>
    <definedName name="__123Graph_F" hidden="1">'[2]mpmla wise pp0001'!#REF!</definedName>
    <definedName name="__123Graph_X" localSheetId="2" hidden="1">'[2]mpmla wise pp0001'!#REF!</definedName>
    <definedName name="__123Graph_X" localSheetId="3" hidden="1">'[2]mpmla wise pp0001'!#REF!</definedName>
    <definedName name="__123Graph_X" localSheetId="6" hidden="1">'[2]mpmla wise pp0001'!#REF!</definedName>
    <definedName name="__123Graph_X" localSheetId="7" hidden="1">'[2]mpmla wise pp0001'!#REF!</definedName>
    <definedName name="__123Graph_X" localSheetId="8" hidden="1">'[2]mpmla wise pp0001'!#REF!</definedName>
    <definedName name="__123Graph_X" hidden="1">'[2]mpmla wise pp0001'!#REF!</definedName>
    <definedName name="_1" localSheetId="0">#REF!</definedName>
    <definedName name="_1" localSheetId="13">#REF!</definedName>
    <definedName name="_1" localSheetId="2">#REF!</definedName>
    <definedName name="_1" localSheetId="3">#REF!</definedName>
    <definedName name="_1" localSheetId="6">#REF!</definedName>
    <definedName name="_1" localSheetId="7">#REF!</definedName>
    <definedName name="_1" localSheetId="8">#REF!</definedName>
    <definedName name="_1" localSheetId="9">#REF!</definedName>
    <definedName name="_1" localSheetId="10">#REF!</definedName>
    <definedName name="_1" localSheetId="12">#REF!</definedName>
    <definedName name="_1" localSheetId="11">#REF!</definedName>
    <definedName name="_1">#REF!</definedName>
    <definedName name="_2" localSheetId="13">[1]TLPPOCT!#REF!</definedName>
    <definedName name="_2" localSheetId="2">[1]TLPPOCT!#REF!</definedName>
    <definedName name="_2" localSheetId="3">[1]TLPPOCT!#REF!</definedName>
    <definedName name="_2" localSheetId="6">[1]TLPPOCT!#REF!</definedName>
    <definedName name="_2" localSheetId="7">[1]TLPPOCT!#REF!</definedName>
    <definedName name="_2" localSheetId="8">[1]TLPPOCT!#REF!</definedName>
    <definedName name="_2" localSheetId="9">[1]TLPPOCT!#REF!</definedName>
    <definedName name="_2" localSheetId="10">[1]TLPPOCT!#REF!</definedName>
    <definedName name="_2" localSheetId="12">[1]TLPPOCT!#REF!</definedName>
    <definedName name="_2" localSheetId="11">[1]TLPPOCT!#REF!</definedName>
    <definedName name="_2">[1]TLPPOCT!#REF!</definedName>
    <definedName name="_a" localSheetId="0">#REF!</definedName>
    <definedName name="_a" localSheetId="13">#REF!</definedName>
    <definedName name="_a" localSheetId="2">#REF!</definedName>
    <definedName name="_a" localSheetId="3">#REF!</definedName>
    <definedName name="_a" localSheetId="6">#REF!</definedName>
    <definedName name="_a" localSheetId="7">#REF!</definedName>
    <definedName name="_a" localSheetId="8">#REF!</definedName>
    <definedName name="_a">#REF!</definedName>
    <definedName name="_b" localSheetId="0">#REF!</definedName>
    <definedName name="_b" localSheetId="13">#REF!</definedName>
    <definedName name="_b" localSheetId="2">#REF!</definedName>
    <definedName name="_b" localSheetId="3">#REF!</definedName>
    <definedName name="_b" localSheetId="6">#REF!</definedName>
    <definedName name="_b" localSheetId="7">#REF!</definedName>
    <definedName name="_b" localSheetId="8">#REF!</definedName>
    <definedName name="_b">#REF!</definedName>
    <definedName name="_xlnm._FilterDatabase" localSheetId="2" hidden="1">'SOP002'!$A$3:$L$22</definedName>
    <definedName name="_Key1" hidden="1">[2]zpF0001!$E$39:$E$78</definedName>
    <definedName name="_Key2" hidden="1">[2]zpF0001!$O$149:$O$158</definedName>
    <definedName name="_Order1" hidden="1">255</definedName>
    <definedName name="_Order2" hidden="1">255</definedName>
    <definedName name="_Sort" hidden="1">[2]zpF0001!$A$39:$CB$78</definedName>
    <definedName name="a">[3]shp_T_D_drive!$A$1:$AE$31</definedName>
    <definedName name="a_51">[4]shp_T_D_drive!$A$1:$AE$31</definedName>
    <definedName name="a_52">[4]shp_T_D_drive!$A$1:$AE$31</definedName>
    <definedName name="aa">[3]shp_T_D_drive!$A$1:$AE$31</definedName>
    <definedName name="aa_51">[4]shp_T_D_drive!$A$1:$AE$31</definedName>
    <definedName name="aa_52">[4]shp_T_D_drive!$A$1:$AE$31</definedName>
    <definedName name="aaa" localSheetId="2" hidden="1">'[5]mpmla wise pp01_02'!#REF!</definedName>
    <definedName name="aaa" localSheetId="3" hidden="1">'[5]mpmla wise pp01_02'!#REF!</definedName>
    <definedName name="aaa" localSheetId="6" hidden="1">'[5]mpmla wise pp01_02'!#REF!</definedName>
    <definedName name="aaa" localSheetId="7" hidden="1">'[5]mpmla wise pp01_02'!#REF!</definedName>
    <definedName name="aaa" localSheetId="8" hidden="1">'[5]mpmla wise pp01_02'!#REF!</definedName>
    <definedName name="aaa" hidden="1">'[5]mpmla wise pp01_02'!#REF!</definedName>
    <definedName name="agmeter" localSheetId="0">#REF!</definedName>
    <definedName name="agmeter" localSheetId="13">#REF!</definedName>
    <definedName name="agmeter" localSheetId="2">#REF!</definedName>
    <definedName name="agmeter" localSheetId="3">#REF!</definedName>
    <definedName name="agmeter" localSheetId="6">#REF!</definedName>
    <definedName name="agmeter" localSheetId="7">#REF!</definedName>
    <definedName name="agmeter" localSheetId="8">#REF!</definedName>
    <definedName name="agmeter">#REF!</definedName>
    <definedName name="agmeter_51" localSheetId="0">#REF!</definedName>
    <definedName name="agmeter_51" localSheetId="13">#REF!</definedName>
    <definedName name="agmeter_51" localSheetId="2">#REF!</definedName>
    <definedName name="agmeter_51" localSheetId="3">#REF!</definedName>
    <definedName name="agmeter_51" localSheetId="6">#REF!</definedName>
    <definedName name="agmeter_51" localSheetId="7">#REF!</definedName>
    <definedName name="agmeter_51" localSheetId="8">#REF!</definedName>
    <definedName name="agmeter_51">#REF!</definedName>
    <definedName name="agmeter_52" localSheetId="0">#REF!</definedName>
    <definedName name="agmeter_52" localSheetId="13">#REF!</definedName>
    <definedName name="agmeter_52" localSheetId="2">#REF!</definedName>
    <definedName name="agmeter_52" localSheetId="3">#REF!</definedName>
    <definedName name="agmeter_52" localSheetId="6">#REF!</definedName>
    <definedName name="agmeter_52" localSheetId="7">#REF!</definedName>
    <definedName name="agmeter_52" localSheetId="8">#REF!</definedName>
    <definedName name="agmeter_52">#REF!</definedName>
    <definedName name="as">[3]shp_T_D_drive!$A$1:$AE$31</definedName>
    <definedName name="as_51">[4]shp_T_D_drive!$A$1:$AE$31</definedName>
    <definedName name="as_52">[4]shp_T_D_drive!$A$1:$AE$31</definedName>
    <definedName name="_xlnm.Database" localSheetId="2">#REF!</definedName>
    <definedName name="_xlnm.Database" localSheetId="3">#REF!</definedName>
    <definedName name="_xlnm.Database" localSheetId="6">#REF!</definedName>
    <definedName name="_xlnm.Database" localSheetId="7">#REF!</definedName>
    <definedName name="_xlnm.Database" localSheetId="8">#REF!</definedName>
    <definedName name="_xlnm.Database" localSheetId="15">#REF!</definedName>
    <definedName name="_xlnm.Database">#REF!</definedName>
    <definedName name="ert" localSheetId="2">#REF!</definedName>
    <definedName name="ert" localSheetId="3">#REF!</definedName>
    <definedName name="ert" localSheetId="6">#REF!</definedName>
    <definedName name="ert" localSheetId="7">#REF!</definedName>
    <definedName name="ert" localSheetId="8">#REF!</definedName>
    <definedName name="ert">#REF!</definedName>
    <definedName name="Excel_BuiltIn_Database" localSheetId="0">#REF!</definedName>
    <definedName name="Excel_BuiltIn_Database" localSheetId="13">#REF!</definedName>
    <definedName name="Excel_BuiltIn_Database" localSheetId="2">#REF!</definedName>
    <definedName name="Excel_BuiltIn_Database" localSheetId="3">#REF!</definedName>
    <definedName name="Excel_BuiltIn_Database" localSheetId="6">#REF!</definedName>
    <definedName name="Excel_BuiltIn_Database" localSheetId="7">#REF!</definedName>
    <definedName name="Excel_BuiltIn_Database" localSheetId="8">#REF!</definedName>
    <definedName name="Excel_BuiltIn_Database">#REF!</definedName>
    <definedName name="Excel_BuiltIn_Database_51" localSheetId="0">#REF!</definedName>
    <definedName name="Excel_BuiltIn_Database_51" localSheetId="13">#REF!</definedName>
    <definedName name="Excel_BuiltIn_Database_51" localSheetId="2">#REF!</definedName>
    <definedName name="Excel_BuiltIn_Database_51" localSheetId="3">#REF!</definedName>
    <definedName name="Excel_BuiltIn_Database_51" localSheetId="6">#REF!</definedName>
    <definedName name="Excel_BuiltIn_Database_51" localSheetId="7">#REF!</definedName>
    <definedName name="Excel_BuiltIn_Database_51" localSheetId="8">#REF!</definedName>
    <definedName name="Excel_BuiltIn_Database_51">#REF!</definedName>
    <definedName name="Excel_BuiltIn_Database_52" localSheetId="0">#REF!</definedName>
    <definedName name="Excel_BuiltIn_Database_52" localSheetId="13">#REF!</definedName>
    <definedName name="Excel_BuiltIn_Database_52" localSheetId="2">#REF!</definedName>
    <definedName name="Excel_BuiltIn_Database_52" localSheetId="3">#REF!</definedName>
    <definedName name="Excel_BuiltIn_Database_52" localSheetId="6">#REF!</definedName>
    <definedName name="Excel_BuiltIn_Database_52" localSheetId="7">#REF!</definedName>
    <definedName name="Excel_BuiltIn_Database_52" localSheetId="8">#REF!</definedName>
    <definedName name="Excel_BuiltIn_Database_52">#REF!</definedName>
    <definedName name="Excel1223" localSheetId="2">#REF!</definedName>
    <definedName name="Excel1223" localSheetId="3">#REF!</definedName>
    <definedName name="Excel1223" localSheetId="6">#REF!</definedName>
    <definedName name="Excel1223" localSheetId="7">#REF!</definedName>
    <definedName name="Excel1223" localSheetId="8">#REF!</definedName>
    <definedName name="Excel1223">#REF!</definedName>
    <definedName name="HTML_CodePage" hidden="1">1252</definedName>
    <definedName name="HTML_Control" localSheetId="2" hidden="1">{"'Sheet1'!$A$4386:$N$4591"}</definedName>
    <definedName name="HTML_Control" localSheetId="6" hidden="1">{"'Sheet1'!$A$4386:$N$4591"}</definedName>
    <definedName name="HTML_Control" localSheetId="7" hidden="1">{"'Sheet1'!$A$4386:$N$4591"}</definedName>
    <definedName name="HTML_Control" localSheetId="8" hidden="1">{"'Sheet1'!$A$4386:$N$4591"}</definedName>
    <definedName name="HTML_Control" localSheetId="10" hidden="1">{"'Sheet1'!$A$4386:$N$4591"}</definedName>
    <definedName name="HTML_Control" localSheetId="12" hidden="1">{"'Sheet1'!$A$4386:$N$4591"}</definedName>
    <definedName name="HTML_Control" localSheetId="11" hidden="1">{"'Sheet1'!$A$4386:$N$4591"}</definedName>
    <definedName name="HTML_Control" localSheetId="15"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_xlnm.Print_Area" localSheetId="0">INDEX!$A$1:$C$21</definedName>
    <definedName name="_xlnm.Print_Area" localSheetId="13">'SoP 014'!$A$1:$J$17</definedName>
    <definedName name="_xlnm.Print_Area" localSheetId="1">'SoP001'!$A$1:$L$12</definedName>
    <definedName name="_xlnm.Print_Area" localSheetId="2">'SOP002'!$A$1:$L$207</definedName>
    <definedName name="_xlnm.Print_Area" localSheetId="3">SoP003B!$A$1:$I$44</definedName>
    <definedName name="_xlnm.Print_Area" localSheetId="4">'SoP004'!$A$1:$D$13</definedName>
    <definedName name="_xlnm.Print_Area" localSheetId="5">'SoP005'!$A$1:$F$8</definedName>
    <definedName name="_xlnm.Print_Area" localSheetId="6" xml:space="preserve">                                                                              'SoP007'!$A$1:$F$14</definedName>
    <definedName name="_xlnm.Print_Area" localSheetId="7">'SoP008'!$A$1:$E$10</definedName>
    <definedName name="_xlnm.Print_Area" localSheetId="8">'SoP009'!$A$1:$F$9</definedName>
    <definedName name="_xlnm.Print_Area" localSheetId="9">'SoP010 to 13 AG'!$A$1:$J$34</definedName>
    <definedName name="_xlnm.Print_Area" localSheetId="10">'SoP010 to 13 JGY'!$A$1:$J$34</definedName>
    <definedName name="_xlnm.Print_Area" localSheetId="12">'SoP010 to 13 Overall'!$A$1:$J$34</definedName>
    <definedName name="_xlnm.Print_Area" localSheetId="11">'SoP010 to13 other than AG &amp; JGY'!$A$1:$J$34</definedName>
    <definedName name="_xlnm.Print_Area" localSheetId="14">'SoP015'!$A$1:$F$9</definedName>
    <definedName name="_xlnm.Print_Area" localSheetId="15">'SoP016'!$A$1:$H$33</definedName>
    <definedName name="q">[6]shp_T_D_drive!$A$1:$AE$31</definedName>
    <definedName name="q_51">[7]shp_T_D_drive!$A$1:$AE$31</definedName>
    <definedName name="q_52">[7]shp_T_D_drive!$A$1:$AE$31</definedName>
    <definedName name="ss">[3]shp_T_D_drive!$A$1:$AE$31</definedName>
    <definedName name="ss_51">[4]shp_T_D_drive!$A$1:$AE$31</definedName>
    <definedName name="ss_52">[4]shp_T_D_drive!$A$1:$AE$31</definedName>
    <definedName name="t">[3]shp_T_D_drive!$A$1:$AE$31</definedName>
    <definedName name="t_51">[4]shp_T_D_drive!$A$1:$AE$31</definedName>
    <definedName name="t_52">[4]shp_T_D_drive!$A$1:$AE$31</definedName>
    <definedName name="tr" localSheetId="2">#REF!</definedName>
    <definedName name="tr" localSheetId="3">#REF!</definedName>
    <definedName name="tr" localSheetId="6">#REF!</definedName>
    <definedName name="tr" localSheetId="7">#REF!</definedName>
    <definedName name="tr" localSheetId="8">#REF!</definedName>
    <definedName name="tr">#REF!</definedName>
    <definedName name="ttrertr" localSheetId="2">#REF!</definedName>
    <definedName name="ttrertr" localSheetId="3">#REF!</definedName>
    <definedName name="ttrertr" localSheetId="6">#REF!</definedName>
    <definedName name="ttrertr" localSheetId="7">#REF!</definedName>
    <definedName name="ttrertr" localSheetId="8">#REF!</definedName>
    <definedName name="ttrertr">#REF!</definedName>
    <definedName name="work_pp_0601" localSheetId="13">[1]TLPPOCT!#REF!</definedName>
    <definedName name="work_pp_0601" localSheetId="2">[1]TLPPOCT!#REF!</definedName>
    <definedName name="work_pp_0601" localSheetId="3">[1]TLPPOCT!#REF!</definedName>
    <definedName name="work_pp_0601" localSheetId="6">[1]TLPPOCT!#REF!</definedName>
    <definedName name="work_pp_0601" localSheetId="7">[1]TLPPOCT!#REF!</definedName>
    <definedName name="work_pp_0601" localSheetId="8">[1]TLPPOCT!#REF!</definedName>
    <definedName name="work_pp_0601" localSheetId="9">[1]TLPPOCT!#REF!</definedName>
    <definedName name="work_pp_0601" localSheetId="10">[1]TLPPOCT!#REF!</definedName>
    <definedName name="work_pp_0601" localSheetId="12">[1]TLPPOCT!#REF!</definedName>
    <definedName name="work_pp_0601" localSheetId="11">[1]TLPPOCT!#REF!</definedName>
    <definedName name="work_pp_0601" localSheetId="15">[1]TLPPOCT!#REF!</definedName>
    <definedName name="work_pp_0601">[1]TLPPOCT!#REF!</definedName>
    <definedName name="xyz" localSheetId="2" hidden="1">'[5]mpmla wise pp01_02'!#REF!</definedName>
    <definedName name="xyz" localSheetId="3" hidden="1">'[5]mpmla wise pp01_02'!#REF!</definedName>
    <definedName name="xyz" localSheetId="6" hidden="1">'[5]mpmla wise pp01_02'!#REF!</definedName>
    <definedName name="xyz" localSheetId="7" hidden="1">'[5]mpmla wise pp01_02'!#REF!</definedName>
    <definedName name="xyz" localSheetId="8" hidden="1">'[5]mpmla wise pp01_02'!#REF!</definedName>
    <definedName name="xyz" hidden="1">'[5]mpmla wise pp01_02'!#REF!</definedName>
    <definedName name="y" localSheetId="2">#REF!</definedName>
    <definedName name="y" localSheetId="3">#REF!</definedName>
    <definedName name="y" localSheetId="6">#REF!</definedName>
    <definedName name="y" localSheetId="7">#REF!</definedName>
    <definedName name="y" localSheetId="8">#REF!</definedName>
    <definedName name="y">#REF!</definedName>
  </definedNames>
  <calcPr calcId="162913"/>
  <fileRecoveryPr autoRecover="0"/>
</workbook>
</file>

<file path=xl/calcChain.xml><?xml version="1.0" encoding="utf-8"?>
<calcChain xmlns="http://schemas.openxmlformats.org/spreadsheetml/2006/main">
  <c r="G14" i="72" l="1"/>
  <c r="F14" i="72"/>
  <c r="D14" i="72"/>
  <c r="D15" i="72" s="1"/>
  <c r="C14" i="72"/>
  <c r="H13" i="72"/>
  <c r="E13" i="72"/>
  <c r="H12" i="72"/>
  <c r="E12" i="72"/>
  <c r="H11" i="72"/>
  <c r="E11" i="72"/>
  <c r="G10" i="72"/>
  <c r="H10" i="72" s="1"/>
  <c r="F10" i="72"/>
  <c r="D10" i="72"/>
  <c r="C10" i="72"/>
  <c r="H9" i="72"/>
  <c r="E9" i="72"/>
  <c r="H8" i="72"/>
  <c r="E8" i="72"/>
  <c r="I8" i="72" s="1"/>
  <c r="J8" i="72" s="1"/>
  <c r="H7" i="72"/>
  <c r="E7" i="72"/>
  <c r="E10" i="72" l="1"/>
  <c r="G15" i="72"/>
  <c r="E14" i="72"/>
  <c r="H14" i="72"/>
  <c r="I12" i="72"/>
  <c r="J12" i="72" s="1"/>
  <c r="C15" i="72"/>
  <c r="E15" i="72" s="1"/>
  <c r="F15" i="72"/>
  <c r="H15" i="72"/>
  <c r="I10" i="72"/>
  <c r="J10" i="72" s="1"/>
  <c r="I11" i="72"/>
  <c r="J11" i="72" s="1"/>
  <c r="I13" i="72"/>
  <c r="J13" i="72" s="1"/>
  <c r="I7" i="72"/>
  <c r="J7" i="72" s="1"/>
  <c r="I9" i="72"/>
  <c r="J9" i="72" s="1"/>
  <c r="G25" i="62"/>
  <c r="G24" i="62"/>
  <c r="G23" i="62"/>
  <c r="D25" i="62"/>
  <c r="C25" i="62"/>
  <c r="D24" i="62"/>
  <c r="C24" i="62"/>
  <c r="D23" i="62"/>
  <c r="C23" i="62"/>
  <c r="I17" i="62"/>
  <c r="I16" i="62"/>
  <c r="I15" i="62"/>
  <c r="D17" i="62"/>
  <c r="D16" i="62"/>
  <c r="D15" i="62"/>
  <c r="F8" i="62"/>
  <c r="E8" i="62"/>
  <c r="F7" i="62"/>
  <c r="E7" i="62"/>
  <c r="F6" i="62"/>
  <c r="E6" i="62"/>
  <c r="D8" i="62"/>
  <c r="C8" i="62"/>
  <c r="D7" i="62"/>
  <c r="C7" i="62"/>
  <c r="D6" i="62"/>
  <c r="C6" i="62"/>
  <c r="G8" i="60"/>
  <c r="G6" i="60"/>
  <c r="G17" i="42"/>
  <c r="G16" i="42"/>
  <c r="G15" i="42"/>
  <c r="F17" i="42"/>
  <c r="F16" i="42"/>
  <c r="F15" i="42"/>
  <c r="G8" i="42"/>
  <c r="G9" i="42"/>
  <c r="G6" i="42"/>
  <c r="I14" i="72" l="1"/>
  <c r="J14" i="72" s="1"/>
  <c r="I15" i="72"/>
  <c r="J15" i="72" s="1"/>
  <c r="F9" i="69"/>
  <c r="F8" i="69"/>
  <c r="F7" i="69"/>
  <c r="E10" i="68"/>
  <c r="E9" i="68"/>
  <c r="E8" i="68"/>
  <c r="F14" i="67"/>
  <c r="F12" i="67"/>
  <c r="F11" i="67"/>
  <c r="F10" i="67"/>
  <c r="F9" i="67"/>
  <c r="F8" i="67"/>
  <c r="D32" i="62" l="1"/>
  <c r="D33" i="62"/>
  <c r="D31" i="62"/>
  <c r="C32" i="62"/>
  <c r="C33" i="62"/>
  <c r="C31" i="62"/>
  <c r="H25" i="62"/>
  <c r="H23" i="62"/>
  <c r="G26" i="62"/>
  <c r="F24" i="62"/>
  <c r="H24" i="62" s="1"/>
  <c r="F25" i="62"/>
  <c r="F23" i="62"/>
  <c r="E24" i="62"/>
  <c r="E25" i="62"/>
  <c r="E23" i="62"/>
  <c r="D26" i="62"/>
  <c r="C26" i="62"/>
  <c r="E26" i="62" s="1"/>
  <c r="I18" i="62"/>
  <c r="H16" i="62"/>
  <c r="H17" i="62"/>
  <c r="J17" i="62" s="1"/>
  <c r="H15" i="62"/>
  <c r="J15" i="62" s="1"/>
  <c r="G16" i="62"/>
  <c r="G17" i="62"/>
  <c r="G15" i="62"/>
  <c r="F16" i="62"/>
  <c r="E32" i="62" s="1"/>
  <c r="F17" i="62"/>
  <c r="E33" i="62" s="1"/>
  <c r="F15" i="62"/>
  <c r="E31" i="62" s="1"/>
  <c r="D18" i="62"/>
  <c r="G18" i="62" s="1"/>
  <c r="C16" i="62"/>
  <c r="E16" i="62" s="1"/>
  <c r="C17" i="62"/>
  <c r="E17" i="62" s="1"/>
  <c r="C15" i="62"/>
  <c r="E15" i="62" s="1"/>
  <c r="G8" i="62"/>
  <c r="G6" i="62"/>
  <c r="F9" i="62"/>
  <c r="E9" i="62"/>
  <c r="F26" i="62" s="1"/>
  <c r="D9" i="62"/>
  <c r="F18" i="62" s="1"/>
  <c r="E34" i="62" s="1"/>
  <c r="B7" i="62"/>
  <c r="B8" i="62"/>
  <c r="B6" i="62"/>
  <c r="C9" i="62"/>
  <c r="C18" i="62" s="1"/>
  <c r="D32" i="61"/>
  <c r="D33" i="61"/>
  <c r="D31" i="61"/>
  <c r="C32" i="61"/>
  <c r="C33" i="61"/>
  <c r="C31" i="61"/>
  <c r="G26" i="61"/>
  <c r="F24" i="61"/>
  <c r="H24" i="61" s="1"/>
  <c r="F25" i="61"/>
  <c r="H25" i="61" s="1"/>
  <c r="F23" i="61"/>
  <c r="H23" i="61" s="1"/>
  <c r="E24" i="61"/>
  <c r="E25" i="61"/>
  <c r="E23" i="61"/>
  <c r="D26" i="61"/>
  <c r="C26" i="61"/>
  <c r="E26" i="61" s="1"/>
  <c r="I18" i="61"/>
  <c r="H16" i="61"/>
  <c r="J16" i="61" s="1"/>
  <c r="H17" i="61"/>
  <c r="J17" i="61" s="1"/>
  <c r="H15" i="61"/>
  <c r="J15" i="61" s="1"/>
  <c r="G16" i="61"/>
  <c r="G17" i="61"/>
  <c r="G15" i="61"/>
  <c r="F16" i="61"/>
  <c r="E32" i="61" s="1"/>
  <c r="F17" i="61"/>
  <c r="E33" i="61" s="1"/>
  <c r="F15" i="61"/>
  <c r="E31" i="61" s="1"/>
  <c r="D18" i="61"/>
  <c r="G18" i="61" s="1"/>
  <c r="C16" i="61"/>
  <c r="E16" i="61" s="1"/>
  <c r="C17" i="61"/>
  <c r="E17" i="61" s="1"/>
  <c r="C15" i="61"/>
  <c r="E15" i="61" s="1"/>
  <c r="G8" i="61"/>
  <c r="G6" i="61"/>
  <c r="D9" i="61"/>
  <c r="F18" i="61" s="1"/>
  <c r="E34" i="61" s="1"/>
  <c r="E9" i="61"/>
  <c r="F26" i="61" s="1"/>
  <c r="F9" i="61"/>
  <c r="C9" i="61"/>
  <c r="C18" i="61" s="1"/>
  <c r="B7" i="61"/>
  <c r="B8" i="61"/>
  <c r="B6" i="61"/>
  <c r="D32" i="60"/>
  <c r="D33" i="60"/>
  <c r="D31" i="60"/>
  <c r="C32" i="60"/>
  <c r="C33" i="60"/>
  <c r="C31" i="60"/>
  <c r="G26" i="60"/>
  <c r="F24" i="60"/>
  <c r="H24" i="60" s="1"/>
  <c r="F25" i="60"/>
  <c r="H25" i="60" s="1"/>
  <c r="F23" i="60"/>
  <c r="H23" i="60" s="1"/>
  <c r="E24" i="60"/>
  <c r="E25" i="60"/>
  <c r="E23" i="60"/>
  <c r="D26" i="60"/>
  <c r="E26" i="60" s="1"/>
  <c r="C26" i="60"/>
  <c r="I18" i="60"/>
  <c r="H16" i="60"/>
  <c r="H17" i="60"/>
  <c r="J17" i="60" s="1"/>
  <c r="H15" i="60"/>
  <c r="J15" i="60" s="1"/>
  <c r="G16" i="60"/>
  <c r="G17" i="60"/>
  <c r="G15" i="60"/>
  <c r="F16" i="60"/>
  <c r="E32" i="60" s="1"/>
  <c r="F17" i="60"/>
  <c r="E33" i="60" s="1"/>
  <c r="F15" i="60"/>
  <c r="E31" i="60" s="1"/>
  <c r="D18" i="60"/>
  <c r="G18" i="60" s="1"/>
  <c r="C16" i="60"/>
  <c r="E16" i="60" s="1"/>
  <c r="C17" i="60"/>
  <c r="E17" i="60" s="1"/>
  <c r="C15" i="60"/>
  <c r="E15" i="60" s="1"/>
  <c r="C34" i="62" l="1"/>
  <c r="D34" i="62"/>
  <c r="E18" i="62"/>
  <c r="H18" i="62"/>
  <c r="J18" i="62"/>
  <c r="E18" i="61"/>
  <c r="D34" i="61"/>
  <c r="H18" i="61"/>
  <c r="J18" i="61" s="1"/>
  <c r="C34" i="61"/>
  <c r="D34" i="60"/>
  <c r="F9" i="60"/>
  <c r="E9" i="60"/>
  <c r="D9" i="60"/>
  <c r="F18" i="60" s="1"/>
  <c r="E34" i="60" s="1"/>
  <c r="C9" i="60"/>
  <c r="B32" i="60"/>
  <c r="B33" i="60"/>
  <c r="B24" i="60"/>
  <c r="B25" i="60"/>
  <c r="B16" i="60"/>
  <c r="B17" i="60"/>
  <c r="B31" i="60"/>
  <c r="B23" i="60"/>
  <c r="B15" i="60"/>
  <c r="B7" i="60"/>
  <c r="B8" i="60"/>
  <c r="B6" i="60"/>
  <c r="E32" i="42"/>
  <c r="E33" i="42"/>
  <c r="E31" i="42"/>
  <c r="D32" i="42"/>
  <c r="D33" i="42"/>
  <c r="D31" i="42"/>
  <c r="C32" i="42"/>
  <c r="C33" i="42"/>
  <c r="C31" i="42"/>
  <c r="G26" i="42"/>
  <c r="F24" i="42"/>
  <c r="H24" i="42" s="1"/>
  <c r="F25" i="42"/>
  <c r="H25" i="42" s="1"/>
  <c r="F23" i="42"/>
  <c r="H23" i="42" s="1"/>
  <c r="E24" i="42"/>
  <c r="E25" i="42"/>
  <c r="E23" i="42"/>
  <c r="D26" i="42"/>
  <c r="C26" i="42"/>
  <c r="G18" i="42"/>
  <c r="I18" i="42"/>
  <c r="H16" i="42"/>
  <c r="H17" i="42"/>
  <c r="J17" i="42" s="1"/>
  <c r="H15" i="42"/>
  <c r="J15" i="42" s="1"/>
  <c r="F18" i="42"/>
  <c r="E15" i="42"/>
  <c r="D18" i="42"/>
  <c r="D34" i="42" s="1"/>
  <c r="C17" i="42"/>
  <c r="E17" i="42" s="1"/>
  <c r="C16" i="42"/>
  <c r="E16" i="42" s="1"/>
  <c r="C15" i="42"/>
  <c r="C18" i="42" s="1"/>
  <c r="B17" i="42"/>
  <c r="B25" i="42" s="1"/>
  <c r="B16" i="42"/>
  <c r="B15" i="42"/>
  <c r="D9" i="42"/>
  <c r="E34" i="42" s="1"/>
  <c r="E9" i="42"/>
  <c r="H18" i="42" s="1"/>
  <c r="F9" i="42"/>
  <c r="C9" i="42"/>
  <c r="C34" i="42" s="1"/>
  <c r="E18" i="42" l="1"/>
  <c r="F26" i="42"/>
  <c r="H26" i="42" s="1"/>
  <c r="B25" i="62"/>
  <c r="B25" i="61"/>
  <c r="B33" i="42"/>
  <c r="B17" i="62"/>
  <c r="B17" i="61"/>
  <c r="B16" i="62"/>
  <c r="B16" i="61"/>
  <c r="B24" i="42"/>
  <c r="B15" i="61"/>
  <c r="B15" i="62"/>
  <c r="B23" i="42"/>
  <c r="E26" i="42"/>
  <c r="J18" i="42"/>
  <c r="C18" i="60"/>
  <c r="E18" i="60" s="1"/>
  <c r="C34" i="60"/>
  <c r="F26" i="60"/>
  <c r="H18" i="60"/>
  <c r="J18" i="60" s="1"/>
  <c r="D8" i="28"/>
  <c r="F8" i="28" s="1"/>
  <c r="B33" i="62" l="1"/>
  <c r="B33" i="61"/>
  <c r="B24" i="62"/>
  <c r="B24" i="61"/>
  <c r="B32" i="42"/>
  <c r="B23" i="62"/>
  <c r="B23" i="61"/>
  <c r="B31" i="42"/>
  <c r="G10" i="58"/>
  <c r="G11" i="58"/>
  <c r="G12" i="58"/>
  <c r="G13" i="58"/>
  <c r="G14" i="58"/>
  <c r="G15" i="58"/>
  <c r="G16" i="58"/>
  <c r="G17" i="58"/>
  <c r="H17" i="58" s="1"/>
  <c r="G18" i="58"/>
  <c r="G19" i="58"/>
  <c r="G20" i="58"/>
  <c r="G21" i="58"/>
  <c r="G22" i="58"/>
  <c r="G23" i="58"/>
  <c r="G24" i="58"/>
  <c r="G25" i="58"/>
  <c r="G26" i="58"/>
  <c r="G27" i="58"/>
  <c r="G28" i="58"/>
  <c r="G29" i="58"/>
  <c r="H29" i="58" s="1"/>
  <c r="G30" i="58"/>
  <c r="H30" i="58" s="1"/>
  <c r="G31" i="58"/>
  <c r="G32" i="58"/>
  <c r="G33" i="58"/>
  <c r="G34" i="58"/>
  <c r="G35" i="58"/>
  <c r="G36" i="58"/>
  <c r="G37" i="58"/>
  <c r="G38" i="58"/>
  <c r="G39" i="58"/>
  <c r="G40" i="58"/>
  <c r="G41" i="58"/>
  <c r="G42" i="58"/>
  <c r="G43" i="58"/>
  <c r="D10" i="58"/>
  <c r="D11" i="58"/>
  <c r="H11" i="58" s="1"/>
  <c r="D12" i="58"/>
  <c r="H12" i="58" s="1"/>
  <c r="D13" i="58"/>
  <c r="H13" i="58" s="1"/>
  <c r="D14" i="58"/>
  <c r="D15" i="58"/>
  <c r="D16" i="58"/>
  <c r="D17" i="58"/>
  <c r="D18" i="58"/>
  <c r="D19" i="58"/>
  <c r="D20" i="58"/>
  <c r="D21" i="58"/>
  <c r="D22" i="58"/>
  <c r="D23" i="58"/>
  <c r="H23" i="58" s="1"/>
  <c r="D24" i="58"/>
  <c r="H24" i="58" s="1"/>
  <c r="D25" i="58"/>
  <c r="H25" i="58" s="1"/>
  <c r="D26" i="58"/>
  <c r="D27" i="58"/>
  <c r="D28" i="58"/>
  <c r="D29" i="58"/>
  <c r="D30" i="58"/>
  <c r="D31" i="58"/>
  <c r="D32" i="58"/>
  <c r="D33" i="58"/>
  <c r="D34" i="58"/>
  <c r="D35" i="58"/>
  <c r="H35" i="58" s="1"/>
  <c r="D36" i="58"/>
  <c r="H36" i="58" s="1"/>
  <c r="D37" i="58"/>
  <c r="H37" i="58" s="1"/>
  <c r="D38" i="58"/>
  <c r="D39" i="58"/>
  <c r="D40" i="58"/>
  <c r="D41" i="58"/>
  <c r="D42" i="58"/>
  <c r="D43" i="58"/>
  <c r="F44" i="58"/>
  <c r="E44" i="58"/>
  <c r="G44" i="58" s="1"/>
  <c r="C44" i="58"/>
  <c r="B44" i="58"/>
  <c r="G9" i="58"/>
  <c r="D9" i="58"/>
  <c r="H12" i="43"/>
  <c r="I12" i="43"/>
  <c r="J12" i="43"/>
  <c r="K12" i="43"/>
  <c r="L12" i="43"/>
  <c r="D12" i="43"/>
  <c r="E12" i="43"/>
  <c r="F12" i="43"/>
  <c r="G12" i="43"/>
  <c r="C12" i="43"/>
  <c r="B32" i="62" l="1"/>
  <c r="B32" i="61"/>
  <c r="B31" i="62"/>
  <c r="B31" i="61"/>
  <c r="H18" i="58"/>
  <c r="H34" i="58"/>
  <c r="H10" i="58"/>
  <c r="H22" i="58"/>
  <c r="H38" i="58"/>
  <c r="H26" i="58"/>
  <c r="H14" i="58"/>
  <c r="H43" i="58"/>
  <c r="H41" i="58"/>
  <c r="H42" i="58"/>
  <c r="H9" i="58"/>
  <c r="H32" i="58"/>
  <c r="H20" i="58"/>
  <c r="H31" i="58"/>
  <c r="H19" i="58"/>
  <c r="H21" i="58"/>
  <c r="H40" i="58"/>
  <c r="H28" i="58"/>
  <c r="H16" i="58"/>
  <c r="H39" i="58"/>
  <c r="H27" i="58"/>
  <c r="H15" i="58"/>
  <c r="H33" i="58"/>
  <c r="D44" i="58"/>
  <c r="H44" i="58" s="1"/>
  <c r="D6" i="10" l="1"/>
  <c r="D7" i="10" s="1"/>
  <c r="C7" i="10"/>
  <c r="E7" i="10"/>
  <c r="B7" i="10"/>
  <c r="F6" i="10" l="1"/>
  <c r="F7" i="10" s="1"/>
  <c r="D7" i="28" l="1"/>
  <c r="F7" i="28" s="1"/>
  <c r="D6" i="28"/>
  <c r="F6" i="28" s="1"/>
  <c r="B9" i="28"/>
  <c r="E9" i="28" l="1"/>
  <c r="C9" i="28"/>
  <c r="D9" i="28" s="1"/>
  <c r="F9" i="28" l="1"/>
</calcChain>
</file>

<file path=xl/sharedStrings.xml><?xml version="1.0" encoding="utf-8"?>
<sst xmlns="http://schemas.openxmlformats.org/spreadsheetml/2006/main" count="2380" uniqueCount="1311">
  <si>
    <t>Likely number of consumers influenced</t>
  </si>
  <si>
    <t>Internet</t>
  </si>
  <si>
    <t>Sr. No.</t>
  </si>
  <si>
    <t>FH</t>
  </si>
  <si>
    <t>NFH</t>
  </si>
  <si>
    <t>FA</t>
  </si>
  <si>
    <t>Departmental</t>
  </si>
  <si>
    <t>TOTAL</t>
  </si>
  <si>
    <t>G</t>
  </si>
  <si>
    <t>H</t>
  </si>
  <si>
    <t>Classification</t>
  </si>
  <si>
    <t>Total complaints</t>
  </si>
  <si>
    <t>No.of complaints redressed during the month</t>
  </si>
  <si>
    <t>Beyond stipulated time</t>
  </si>
  <si>
    <t>Within stipulated time</t>
  </si>
  <si>
    <t>Balance complaints to be redressed (4) - (9)</t>
  </si>
  <si>
    <t>Performa SoP 003 B:</t>
  </si>
  <si>
    <t>Performa SoP 004</t>
  </si>
  <si>
    <t>Month</t>
  </si>
  <si>
    <t>% failure rate of Distribution transformer</t>
  </si>
  <si>
    <t>A</t>
  </si>
  <si>
    <t>B</t>
  </si>
  <si>
    <t>C=A+B</t>
  </si>
  <si>
    <t>D</t>
  </si>
  <si>
    <t>Consumer Category</t>
  </si>
  <si>
    <t>Total No. of defective / faulty meter</t>
  </si>
  <si>
    <t>No. of faulty Meters repaired and replaced</t>
  </si>
  <si>
    <t>3=2+1</t>
  </si>
  <si>
    <t>5=3-4</t>
  </si>
  <si>
    <t>Single Phase</t>
  </si>
  <si>
    <t>Three Phase</t>
  </si>
  <si>
    <t>Performa SoP 016 : Compensation details</t>
  </si>
  <si>
    <t>Uttar Gujarat Vij Company Ltd ,Mehsana</t>
  </si>
  <si>
    <t xml:space="preserve">COMPENSATION DETAILS   </t>
  </si>
  <si>
    <t>Sabarmati</t>
  </si>
  <si>
    <t>Mehsana</t>
  </si>
  <si>
    <t>Palanpur</t>
  </si>
  <si>
    <t>Himatnagar</t>
  </si>
  <si>
    <t>Display board of SOP at circle, Division &amp; S/Dn</t>
  </si>
  <si>
    <t xml:space="preserve">Display board of Name of information officers under RTI Act 2005 at Circle,Division,Sub- division offices.   </t>
  </si>
  <si>
    <t xml:space="preserve">Advertisement through Daily News papers </t>
  </si>
  <si>
    <t xml:space="preserve">Pamphlets distributed among public </t>
  </si>
  <si>
    <t xml:space="preserve">Advertisement through slide in TV / Banners </t>
  </si>
  <si>
    <t>Notice Board</t>
  </si>
  <si>
    <t>Verbal &amp; Notice Board at  CCC</t>
  </si>
  <si>
    <t>Daily News papers</t>
  </si>
  <si>
    <t>T V Channels</t>
  </si>
  <si>
    <t>Energy Bill</t>
  </si>
  <si>
    <t>Total</t>
  </si>
  <si>
    <t>Sr.
No</t>
  </si>
  <si>
    <t>5 = 3 * 4</t>
  </si>
  <si>
    <t>Performa No.</t>
  </si>
  <si>
    <t>Particulars</t>
  </si>
  <si>
    <t>Remarks/Report</t>
  </si>
  <si>
    <t>SoP 001</t>
  </si>
  <si>
    <t>Fatal &amp; Non Fatal Accident Report</t>
  </si>
  <si>
    <t>SoP 003</t>
  </si>
  <si>
    <t>SoP 004</t>
  </si>
  <si>
    <t>SoP 005</t>
  </si>
  <si>
    <t>Failure of Distribution Transformer.</t>
  </si>
  <si>
    <t>System Average Interruption Frequency Index (SAIFI)</t>
  </si>
  <si>
    <t>Momentary Average Interruption Frequency Index (MAIFI)</t>
  </si>
  <si>
    <t>SoP 012</t>
  </si>
  <si>
    <t>SoP 013</t>
  </si>
  <si>
    <t xml:space="preserve">Meter Faults  </t>
  </si>
  <si>
    <t>SoP 015</t>
  </si>
  <si>
    <t>SoP 016</t>
  </si>
  <si>
    <t>Complaints received during the Year</t>
  </si>
  <si>
    <t xml:space="preserve">Consumer care centers at various  places </t>
  </si>
  <si>
    <t>Pamphlets</t>
  </si>
  <si>
    <t>Through Regular Energy Bills</t>
  </si>
  <si>
    <t>Others</t>
  </si>
  <si>
    <t xml:space="preserve">CD </t>
  </si>
  <si>
    <t>8=7/6</t>
  </si>
  <si>
    <r>
      <t>APPENDIX - B</t>
    </r>
    <r>
      <rPr>
        <b/>
        <sz val="13"/>
        <rFont val="Arial"/>
        <family val="2"/>
      </rPr>
      <t xml:space="preserve"> </t>
    </r>
  </si>
  <si>
    <t>Ordinary case, which requires no augmentation</t>
  </si>
  <si>
    <t>Billing on average basis for more than two bills</t>
  </si>
  <si>
    <t>Loose Wires</t>
  </si>
  <si>
    <t>Inadequate ground clearance</t>
  </si>
  <si>
    <t>For current bills where no additional information is required</t>
  </si>
  <si>
    <t>Where additional information relating to correctness of reading etc. is required</t>
  </si>
  <si>
    <t>Modification in connected load</t>
  </si>
  <si>
    <t>Refund of amount due in regard to temporary connection</t>
  </si>
  <si>
    <t>Performa - SoP 001 : Fatal and Non-fatal Accident report</t>
  </si>
  <si>
    <t>I</t>
  </si>
  <si>
    <t>REGISTER FOR COMPILING THE COMPLAINTS CLASSIFICATION WISE</t>
  </si>
  <si>
    <t>Actions or steps carried out by UGVCL towards public awareness in the quarter</t>
  </si>
  <si>
    <t>Uttar Gujarat Vij Company Limited</t>
  </si>
  <si>
    <t>Register for compiling the complaints classification wise</t>
  </si>
  <si>
    <t xml:space="preserve"> On Web site of Uttar Gujarat Vij Company Limited    </t>
  </si>
  <si>
    <t xml:space="preserve">Total number of Distribution transformers </t>
  </si>
  <si>
    <t>Name of Circle</t>
  </si>
  <si>
    <t>Outside</t>
  </si>
  <si>
    <t>Cumulative since the first quarter of the current FY</t>
  </si>
  <si>
    <t>Request for reconnection/ consumer wanting disconnection</t>
  </si>
  <si>
    <t>J</t>
  </si>
  <si>
    <t>Street Light complaint</t>
  </si>
  <si>
    <t>Loose connections at meter, MCB or service line or from pole</t>
  </si>
  <si>
    <t>Interruption due to line breakdown</t>
  </si>
  <si>
    <t>No power complaint on account of blowing of HT/ DropOut (DO)/ LT fuse</t>
  </si>
  <si>
    <t>Interruption due to failure of transformer or distribution transformer MCB</t>
  </si>
  <si>
    <t>Load shedding/ schedule outages</t>
  </si>
  <si>
    <t>A(I)</t>
  </si>
  <si>
    <t>A(II)</t>
  </si>
  <si>
    <t>A(III)</t>
  </si>
  <si>
    <t>A(IV)</t>
  </si>
  <si>
    <t>A(V)</t>
  </si>
  <si>
    <t>B(I)</t>
  </si>
  <si>
    <t>Where augmentation is required</t>
  </si>
  <si>
    <t>B(II)</t>
  </si>
  <si>
    <t>B(III)</t>
  </si>
  <si>
    <t>Harmonics related issue</t>
  </si>
  <si>
    <t>B(IV)</t>
  </si>
  <si>
    <t>Neutral voltage related issue</t>
  </si>
  <si>
    <t>B(V)</t>
  </si>
  <si>
    <t>Voltage variations related issue</t>
  </si>
  <si>
    <t>C(I)</t>
  </si>
  <si>
    <t>Stopped/Defective Meters.</t>
  </si>
  <si>
    <t>Meter accuracy test (Fast/ Slow)</t>
  </si>
  <si>
    <t>Burnt Meter</t>
  </si>
  <si>
    <t>Stolen Meter</t>
  </si>
  <si>
    <t>Meter boxes/ metering system</t>
  </si>
  <si>
    <t>C(II)</t>
  </si>
  <si>
    <t>C(III)</t>
  </si>
  <si>
    <t>C(IV)</t>
  </si>
  <si>
    <t>C(V)</t>
  </si>
  <si>
    <t>C(VI)</t>
  </si>
  <si>
    <t>D(I)</t>
  </si>
  <si>
    <t>D(II)</t>
  </si>
  <si>
    <t>E(I)</t>
  </si>
  <si>
    <t>Final bill for vacation of premises/ change of occupancy</t>
  </si>
  <si>
    <t>Change of Tariff</t>
  </si>
  <si>
    <t>E(II)</t>
  </si>
  <si>
    <t>E(III)</t>
  </si>
  <si>
    <t>E(IV)</t>
  </si>
  <si>
    <t>F(I)</t>
  </si>
  <si>
    <t>F(II)</t>
  </si>
  <si>
    <t>F(III)</t>
  </si>
  <si>
    <t>F(IV)</t>
  </si>
  <si>
    <t>F(V)</t>
  </si>
  <si>
    <t>F(VI)</t>
  </si>
  <si>
    <t>F(VII)</t>
  </si>
  <si>
    <t>F(VIII)</t>
  </si>
  <si>
    <t>F(IX)</t>
  </si>
  <si>
    <t>Where extension of LT line up to 150 Metre is required</t>
  </si>
  <si>
    <t>Where extension of LT line of more than 150 Metre and/or augmentation of distribution transformer is required</t>
  </si>
  <si>
    <t>Where erection of new distribution transformer is required</t>
  </si>
  <si>
    <t>Where erection of new HT line and distribution transformer is required and/ or existing HT line network is required to be augmented</t>
  </si>
  <si>
    <t>Where EHT level line and/ or Sub-station is required to be erected and/ or augmented</t>
  </si>
  <si>
    <t>Name change/reconnection/ change of category</t>
  </si>
  <si>
    <t>In case connection is denied after payment against demand note</t>
  </si>
  <si>
    <t>Transfer of connection</t>
  </si>
  <si>
    <t>Classification of complaints</t>
  </si>
  <si>
    <t>Details about the media</t>
  </si>
  <si>
    <t>Performa SoP 005 : Failure of Distribution Transformer.</t>
  </si>
  <si>
    <t xml:space="preserve">No. of existing Distribution transformer at the start of the Quarter    </t>
  </si>
  <si>
    <t xml:space="preserve">No.of Distribution transformers added during the Quarter    </t>
  </si>
  <si>
    <t xml:space="preserve">Total number of Distribution transformer failed during the Quarter    </t>
  </si>
  <si>
    <t>E = (D) * 100/C</t>
  </si>
  <si>
    <t>SoP 010 - A : System Average Interruption Frequency Index (SAIFI) for AG. Dominant Category</t>
  </si>
  <si>
    <t>SoP 011 : System Average Interruption Duration Index (SAIDI) for AG. Dominant category</t>
  </si>
  <si>
    <t>SoP 012 : Momentary Average Interruption Frequency Index (MAIFI) for AG. Dominant category</t>
  </si>
  <si>
    <t>Number of
Sustained
Interruptions
during the
Reporting Period
= Ai</t>
  </si>
  <si>
    <t>Total number
of Customers
Served for the
Areas = Nt</t>
  </si>
  <si>
    <t>SAIFI
= Σ (Ai
x Ni) /
Nt</t>
  </si>
  <si>
    <t>Number of
Interrupted
Customers for
Sustained
Interruption events
during the Reporting
Period = Ni</t>
  </si>
  <si>
    <t>6 = Σ (3 x 4)</t>
  </si>
  <si>
    <t>7 = 6 / 5</t>
  </si>
  <si>
    <t>Number of
Sustained
Interruptions
during the
Reporting
Period = Ai</t>
  </si>
  <si>
    <t>Total
Outage
Duration</t>
  </si>
  <si>
    <t>Restoration
time for each
Interruption
Event = Ri</t>
  </si>
  <si>
    <t>Number of
Interrupted
Customers
for Sustained
Interruption
events during
the Reporting
Period = Ni</t>
  </si>
  <si>
    <t>Total
Customer
Interruption
Duration =
Ri x Ni</t>
  </si>
  <si>
    <t>Total
Number of
Customers
Served for
the Areas =
Nt</t>
  </si>
  <si>
    <t>Cumulative
Customer
Interruptions
Duration = Σ
(Ri x Ni)</t>
  </si>
  <si>
    <t>SAIDI
=
Σ (Ri
x Ni)
/ Nt</t>
  </si>
  <si>
    <t>Nos</t>
  </si>
  <si>
    <t>Hr : Min</t>
  </si>
  <si>
    <t>5 = 4 / 3</t>
  </si>
  <si>
    <t>7 = 5 * 6</t>
  </si>
  <si>
    <t>9 =
Σ (5 x 6)</t>
  </si>
  <si>
    <t>10 =
9 / 8</t>
  </si>
  <si>
    <t>Total Number
of
Momentary
interruptions
= Imi</t>
  </si>
  <si>
    <t>Total Number
of Consumers
affected due
to
Momentary
Interruption
Events during
the Reporting
Period = Nmi</t>
  </si>
  <si>
    <t>Number of
Customer
Momentary
Interruptions
= IMi * Nmi</t>
  </si>
  <si>
    <t>Cumulative Momentary
Customer Interruptions =
Σ (Imi x Nmi)</t>
  </si>
  <si>
    <t>MAIFI =
Σ (IMi x Nmi)/
Nt</t>
  </si>
  <si>
    <t>7 = Σ (3 x 4)</t>
  </si>
  <si>
    <t>SoP 010 - A : System Average Interruption Frequency Index (SAIFI) for JGY Dominant Category</t>
  </si>
  <si>
    <t>SoP 011 : System Average Interruption Duration Index (SAIDI) for JGY Dominant category</t>
  </si>
  <si>
    <t>SoP 012 : Momentary Average Interruption Frequency Index (MAIFI) for JGY Dominant category</t>
  </si>
  <si>
    <t>SoP 010 - A : System Average Interruption Frequency Index (SAIFI) for other than Ag &amp; JGY Dominant Category</t>
  </si>
  <si>
    <t>SoP 011 : System Average Interruption Duration Index (SAIDI) for other than Ag &amp; JGY Dominant category</t>
  </si>
  <si>
    <t>SoP 012 : Momentary Average Interruption Frequency Index (MAIFI) for other than Ag &amp; JGY Dominant category</t>
  </si>
  <si>
    <t>SoP 010 - A : System Average Interruption Frequency Index (SAIFI) for Overall Dominant Category</t>
  </si>
  <si>
    <t>SoP 011 : System Average Interruption Duration Index (SAIDI) for Overall Dominant category</t>
  </si>
  <si>
    <t>SoP 012 : Momentary Average Interruption Frequency Index (MAIFI) for Overall Dominant category</t>
  </si>
  <si>
    <t>Total
Number of
Sustained
Interruptions
during the
Reporting
Period =
Σ Ai</t>
  </si>
  <si>
    <t>Total
Restoration time
for Interruption
Events =
Σ Ri</t>
  </si>
  <si>
    <t>Total Number of
Interrupted
Customers for
Sustained
Interruption
events during
the Reporting
Period = Σni</t>
  </si>
  <si>
    <t>CAIDI=Σ (Ri x Ni) / Σ (Ai x Ni)
= SAIDI/ SAIFI</t>
  </si>
  <si>
    <t>SoP 013 – : Customer Average Interruption Duration Index (CAIDI) for AG. Dominant category</t>
  </si>
  <si>
    <t>6 = (4 x 5) / (3 x 5)</t>
  </si>
  <si>
    <t>SoP 013 – : Customer Average Interruption Duration Index (CAIDI) for JGY Dominant category</t>
  </si>
  <si>
    <t>SoP 013 – : Customer Average Interruption Duration Index (CAIDI) for other than AG &amp; JGY Dominant category</t>
  </si>
  <si>
    <t>SoP 013 – : Customer Average Interruption Duration Index (CAIDI) for Overall category</t>
  </si>
  <si>
    <t xml:space="preserve">Performa SoP 015 : Meter faults  </t>
  </si>
  <si>
    <t>HT</t>
  </si>
  <si>
    <t>No. of faulty meters at the start of the  Quarter</t>
  </si>
  <si>
    <t>No. of faulty meters added during the Quarter</t>
  </si>
  <si>
    <t>No. of faulty meters pending at the end of the Quarter</t>
  </si>
  <si>
    <t>Service Area</t>
  </si>
  <si>
    <t>Compensation payable to consumer for the period of default in case of violation of standard</t>
  </si>
  <si>
    <t>Claimed</t>
  </si>
  <si>
    <t>Payable</t>
  </si>
  <si>
    <t>No. of cases</t>
  </si>
  <si>
    <t>Amount (Rs.)</t>
  </si>
  <si>
    <t>No. of cases in which compensation is payable</t>
  </si>
  <si>
    <t>Amount payable (Rs.)</t>
  </si>
  <si>
    <t>Amount paid (Rs.)</t>
  </si>
  <si>
    <t>Registration of complaint and intimation of Unique complaint Number to the Complainant</t>
  </si>
  <si>
    <t>Rs. 50/- for each default</t>
  </si>
  <si>
    <t>Issuance of Demand Note for New Connection, Load Enhancement, Shifting of connection at other premises, Conversion of Service, Temporary Supply, Shifting of Service Connection in exiting premises, Deviation of line and Shifting of equipments</t>
  </si>
  <si>
    <t>Rs. 50 for each day of default.</t>
  </si>
  <si>
    <t>New Connection, Load Enhancement, Shifting of connection at other premises and Conversion of Service where no Network erection and/or augmentation is required.</t>
  </si>
  <si>
    <t>New Connection, Load Enhancement, Shifting of connection at other premises and Conversion of Service where Network erection and/or augmentation is required.</t>
  </si>
  <si>
    <t>Release of temporary supply</t>
  </si>
  <si>
    <t>Shifting of meter/services in the existing premises</t>
  </si>
  <si>
    <t>Shifting of LT/HT lines</t>
  </si>
  <si>
    <t>Shifting of Transformer structures</t>
  </si>
  <si>
    <t>Settlement of amount for refunding of excess amount after completion of work.</t>
  </si>
  <si>
    <t>Transfer of Service Connection with respect to change of name or change of ownership</t>
  </si>
  <si>
    <t>Application from consumer requesting Change in Tariff Class/Category.</t>
  </si>
  <si>
    <t>Complaint Related to Billing</t>
  </si>
  <si>
    <t>Replacement of Meter</t>
  </si>
  <si>
    <t>Rs. 25/- for each day of default subject to maximum of Rs. 1500/- for LT connections and Rs. 250/- for each day of default subject to maximum of Rs. 2500/- for HT connections.</t>
  </si>
  <si>
    <t>Reconnection of Supply</t>
  </si>
  <si>
    <t>Rs. 25/- for each six hours (or part thereof) of delay in restoration of supply subject to maximum Rs. 500/- for LT connection and Rs. 50/- for each six hours (or part thereof) of delay in restoration of supply subject to maximum Rs. 1000/- for HT connection.</t>
  </si>
  <si>
    <t>More than 2 interruptions in a day to the consumer for the reasons not attributable to the nature of fault as mentioned in Clause 8.4 of these Regulations.</t>
  </si>
  <si>
    <t>Failure to restore power supply in case of blowing of fuse of LT side distribution transformer, at consumer premises, trouble of MCB of distribution transformer, loose connection at pole, MCB or meter, etc.</t>
  </si>
  <si>
    <t>Rs. 50/- per hour per Consumer for the first two hours of default. Thereafter Rs. 100/- per hour per Consumer subject to maximum of Rs. 500/- per day for LT consumer and maximum of Rs. 2000/- per day for HT consumer.</t>
  </si>
  <si>
    <t>Failure to restore power supply in case of blowing of HT side fuse of distribution transformer</t>
  </si>
  <si>
    <t>Failure to restore power supply in case of HT and LT line fault</t>
  </si>
  <si>
    <t>Failure to restore power supply in case of Distribution transformer failure</t>
  </si>
  <si>
    <t>Failure to restore power supply in case of failure of underground service or underground HT/LT cable</t>
  </si>
  <si>
    <t>Scheduled Power Outage</t>
  </si>
  <si>
    <t>Rs. 50/- per hour per Consumer for the first two hours of default. Thereafter Rs. 100/- per hour per Consumer</t>
  </si>
  <si>
    <t>Site Visit and Intimation to the Consumer about likely time to resolve the complaint related to voltage fluctuation.</t>
  </si>
  <si>
    <t>Rs. 200/- for each instance for each complaint.</t>
  </si>
  <si>
    <t>Complaint of Neutral Voltage</t>
  </si>
  <si>
    <t>Rs. 250/- for each complaint</t>
  </si>
  <si>
    <t>Complaint regarding Voltage variations at the point of commencement of supply.</t>
  </si>
  <si>
    <t>Rs. 25/- for each day of default subject to maximum of Rs. 500/-</t>
  </si>
  <si>
    <t>Performa SoP 017: Individual Complaint where Compensation has been paid</t>
  </si>
  <si>
    <t>Complaint No.</t>
  </si>
  <si>
    <t>Consumer No. and Name and Address of the Consumer</t>
  </si>
  <si>
    <t>Nature of Complaint</t>
  </si>
  <si>
    <t>Reference Standard of Performance</t>
  </si>
  <si>
    <t>Amount of compensation (Rs.)</t>
  </si>
  <si>
    <t>Whether Compensation paid automatically or Consumer has to approach CGRF to get compensation</t>
  </si>
  <si>
    <t>Whether CGRF has upheld demand of Consumer of Compensation and if Yes, date of order of CGRF and date of compensation paid</t>
  </si>
  <si>
    <t xml:space="preserve">Sr.
No.
</t>
  </si>
  <si>
    <t>Performa SoP 018: Unauthorised Use of electricity</t>
  </si>
  <si>
    <t>No. of cases booked</t>
  </si>
  <si>
    <t>No. of cases where UUE is established by the Licensee</t>
  </si>
  <si>
    <t>No. of cases where appeal filed by the consumer before the Appellate Authority</t>
  </si>
  <si>
    <t>No. of cases decided by the Appellate Authority in favour of the Licensee</t>
  </si>
  <si>
    <t>No. of cases decided by the Appellate Authority in favour of the consumer</t>
  </si>
  <si>
    <t xml:space="preserve">SoP 019: Theft of electricity </t>
  </si>
  <si>
    <t>No. of complaints filed by the Licensee in Police Station</t>
  </si>
  <si>
    <t>No. of cases in which judgment delivered by the Special Court</t>
  </si>
  <si>
    <t>No. of cases decided by the Special Court in favour of Licensee</t>
  </si>
  <si>
    <t>No. of cases decided by the Special Court in favour of Consumer</t>
  </si>
  <si>
    <t>Pending complaints of previous Year</t>
  </si>
  <si>
    <t xml:space="preserve">Total </t>
  </si>
  <si>
    <t>8 = 7 - 4</t>
  </si>
  <si>
    <t>7 = 5 + 6</t>
  </si>
  <si>
    <t>4 = 2 + 3</t>
  </si>
  <si>
    <t>Rs. 25/- for each interruption subject to maximum Rs. 500/- for LT connection and Rs. 50/- for each interruption subject to maximum Rs.1000/- for HT connection.</t>
  </si>
  <si>
    <t xml:space="preserve">Date of filing Complaint/ Automatic Compensation
</t>
  </si>
  <si>
    <t>Performas for FY 2024-25</t>
  </si>
  <si>
    <t>SoP 010 - A</t>
  </si>
  <si>
    <t>SoP 011</t>
  </si>
  <si>
    <t xml:space="preserve">Customer Average Interruption Duration Index (CAIDI) </t>
  </si>
  <si>
    <t xml:space="preserve">Compensation Details </t>
  </si>
  <si>
    <t>SoP 017</t>
  </si>
  <si>
    <t>Individual Complaint where Compensation has been paid</t>
  </si>
  <si>
    <t>SoP 018</t>
  </si>
  <si>
    <t>Unauthorised Use of electricity</t>
  </si>
  <si>
    <t>SoP 019</t>
  </si>
  <si>
    <t>Theft of electricity</t>
  </si>
  <si>
    <t>Actions or steps carried out by UGVCL towards public awareness in the year</t>
  </si>
  <si>
    <t>Total Number of
Interrupted Customers
for Sustained
Interruption events
during the Reporting
Period = Σ (Ai x Ni)</t>
  </si>
  <si>
    <t>Qtrly FY 2024-25</t>
  </si>
  <si>
    <t>No.of accidents during the quarter</t>
  </si>
  <si>
    <t>Judgement awaited</t>
  </si>
  <si>
    <t>System Average Interruption Duration  Index (SAIDI)</t>
  </si>
  <si>
    <t>Nil</t>
  </si>
  <si>
    <t>SoP 002</t>
  </si>
  <si>
    <t>Action taken report for safety measures complied for the accidents occurred</t>
  </si>
  <si>
    <t>Half Yearly FY 2024-25</t>
  </si>
  <si>
    <t>SoP 007</t>
  </si>
  <si>
    <t>Sample Test result for Neutral Voltage</t>
  </si>
  <si>
    <t>SoP 008</t>
  </si>
  <si>
    <t>Sample result for  Voltage Variations</t>
  </si>
  <si>
    <t>SoP 009</t>
  </si>
  <si>
    <t>Sample Test result for Harmonics</t>
  </si>
  <si>
    <t>SoP 014</t>
  </si>
  <si>
    <t xml:space="preserve">System Losses at EHT / 11 KV and below     </t>
  </si>
  <si>
    <t>Performa SoP 007: Compliance of Sample Test result for Neutral Voltage</t>
  </si>
  <si>
    <t>Sr. No</t>
  </si>
  <si>
    <t>Category of consumers</t>
  </si>
  <si>
    <t>Sample Size (Numbers)</t>
  </si>
  <si>
    <t>Standard specified in regulations</t>
  </si>
  <si>
    <t>Non-Deviation of results from the sample test (Numbers)</t>
  </si>
  <si>
    <t xml:space="preserve">% age compliance </t>
  </si>
  <si>
    <t xml:space="preserve">(6) = (5)*100/(3)  </t>
  </si>
  <si>
    <t>LT consumers</t>
  </si>
  <si>
    <t>Domestic</t>
  </si>
  <si>
    <t>Commercial</t>
  </si>
  <si>
    <t>Industrial</t>
  </si>
  <si>
    <t>Agricultural</t>
  </si>
  <si>
    <t>Public water works</t>
  </si>
  <si>
    <t>HT consumers</t>
  </si>
  <si>
    <t>HT Industrial</t>
  </si>
  <si>
    <t>Year 2024-25 (April-24 to Sept.-24)</t>
  </si>
  <si>
    <t>Performa SoP 008: Compliance of Sample Test Report for voltage variations</t>
  </si>
  <si>
    <t>Voltage Level</t>
  </si>
  <si>
    <t>Sample Size (numbers)</t>
  </si>
  <si>
    <t>Limit or prescribed standard</t>
  </si>
  <si>
    <t xml:space="preserve">(5) = (4)*100/(2)  </t>
  </si>
  <si>
    <t>Low Voltage</t>
  </si>
  <si>
    <t xml:space="preserve"> +6% to -6%</t>
  </si>
  <si>
    <t>High Voltage</t>
  </si>
  <si>
    <t xml:space="preserve"> +6% to -9%</t>
  </si>
  <si>
    <t>Extra High Voltage</t>
  </si>
  <si>
    <t xml:space="preserve"> +10% to -12.5%</t>
  </si>
  <si>
    <t>Performa SoP 009: Compliance of Sample Test result for Harmonics</t>
  </si>
  <si>
    <t>Sample size (Numbers)</t>
  </si>
  <si>
    <t xml:space="preserve">Limit or prescribed standard </t>
  </si>
  <si>
    <t>Non- Deviation of results from the sample test (Numbers)</t>
  </si>
  <si>
    <t>%age compliance</t>
  </si>
  <si>
    <t>EHT consumers</t>
  </si>
  <si>
    <t>Year 2024-25 (July-24 to Sept.-24)</t>
  </si>
  <si>
    <t>YEAR 2024-25 (July-24 to Sept.-24)</t>
  </si>
  <si>
    <t>SOP 002 Action taken report for safety measures complied for the accidents occurred half yearly 2024-25 ( April-2024 to Sept.-2024)</t>
  </si>
  <si>
    <t>Sr.
No.</t>
  </si>
  <si>
    <t>Circle, Division, Subdivision</t>
  </si>
  <si>
    <t xml:space="preserve">Location of Accident and Rural or Urban </t>
  </si>
  <si>
    <t>Name of Victim/Owner &amp; Designation</t>
  </si>
  <si>
    <t>Date of Occurance</t>
  </si>
  <si>
    <t>Type of Accident FHD/NFHD/FHO/NFHO/FAO</t>
  </si>
  <si>
    <t>Cause of Accident</t>
  </si>
  <si>
    <t>Findings of CEI/EI/ AEI</t>
  </si>
  <si>
    <t>Remedies suggested by CEI / EI/ AEI in various cases</t>
  </si>
  <si>
    <t>Whether the remedy suggested is complied</t>
  </si>
  <si>
    <t>Action taken to avoid recurrence of such Accident.</t>
  </si>
  <si>
    <t>Amount of Compensation and Date of compensation  paid (in Rs.)</t>
  </si>
  <si>
    <t>MSH/Mehsana/Jotana</t>
  </si>
  <si>
    <t>Tejpura (rural)</t>
  </si>
  <si>
    <t>Raval Kirankumar Amrutbhai (EA)</t>
  </si>
  <si>
    <t>NFHD(Mech.)</t>
  </si>
  <si>
    <t xml:space="preserve"> Yet not received</t>
  </si>
  <si>
    <t>N/A</t>
  </si>
  <si>
    <t>Line staff were educated to inspect the pole before commensement of work</t>
  </si>
  <si>
    <t>MSH/Visnagar/Vadnagar-1</t>
  </si>
  <si>
    <t>Vaktapura (rural)</t>
  </si>
  <si>
    <t>Patel Sureshbhai Bhikhabhai</t>
  </si>
  <si>
    <t>12.04.2024</t>
  </si>
  <si>
    <t>FHO</t>
  </si>
  <si>
    <t xml:space="preserve">On dated 12.04.2024 call received around 7.00pm on DE's mobile  that victim Sh. Patel Sureshbhai  Bhikhabhai was fatal under Transformer center due to got electric accident and take him at civil hospital for PM. At that time DE visit hospital but hospitalize  victim was declared dead by hospital. Immidetly than after DE with staff are visited accident place on dated 12.04.24 around 08:30 PM and next day on dated 13.04.2024.It has been observed that  there were not found any sparking mark on the parts of  Ag transformer center like earthing wires,stay wires,all MS angels and also not found any dark spot on vela (galo)which were wrapped up with left side of transformer center's cement pole,staywires,earthing wire and also not found any leakage current at transformer center and near vela(galo).As per 66 KV schedule of  11 kv undani ag feeder was under 1 phase  from 07:00  to 23:00 and no tripping recorded of this feeder at 66 KV KHANPUR SS on date 12.04.2024. </t>
  </si>
  <si>
    <t>AS PER FORENSIC REPORT  CAUSE OF DEATH IS NOT ELECTRIC CURRRENT.ALSO EI LETTER RECEIVED EI/FA/499 DT:26.06.2024</t>
  </si>
  <si>
    <t>MSH/Kadi/Kadi-1</t>
  </si>
  <si>
    <t>Zalora (rural)</t>
  </si>
  <si>
    <t>Damor Jaydeepbhai Kanubhai</t>
  </si>
  <si>
    <t>14.04.2024</t>
  </si>
  <si>
    <t>NFHO(Elect.)</t>
  </si>
  <si>
    <t xml:space="preserve">At Village- Zalora, Ta. Kadi, During Erection work of new AG connection, Victim who was labour of Contractor, climbed on 11Kv pole of Chandanpura AG feeder to dismantle off power  LT line conductor where HT &amp; LT line was on same pole and  Three phase power supply of 11 KV Chandanpura AG was ON in the line/Pole. Due to live power of 11 kV line, When Victim stand near V cross arm &amp; his chest part touched with 11 kV conductor &amp; got electric shocked &amp; fell down from pole. His team member &amp; other villagers sent him to hospital for further treatment. </t>
  </si>
  <si>
    <t>People should ensure the power poistion before commensement of work</t>
  </si>
  <si>
    <t>MSH/Visnagar/Kheralu-2</t>
  </si>
  <si>
    <t>Mandali(rural)</t>
  </si>
  <si>
    <t>Prajapati Amitkumar Ramjibhai, Electrcal Assistant</t>
  </si>
  <si>
    <t>25.04.24</t>
  </si>
  <si>
    <t xml:space="preserve">During conductor replacement of 11kV Virpura Ag feeder, Victim  was on HT shackle Pole Location 67, one side replaced by new conductor and was making new jumper with other side old conductor. Mean while old conductor jumpering work other sided old conductor was accidentally broken. And Victim lost his balance and fallen down from pole. </t>
  </si>
  <si>
    <t>MSH/Vijapur/Ladol</t>
  </si>
  <si>
    <t>Falu(rural)</t>
  </si>
  <si>
    <t>Suryaben Chhabilsinh Rathod</t>
  </si>
  <si>
    <t xml:space="preserve">The victim got electrocuted when she came in contact with iron wire (Vargadi) in her house. This iron wire (Vargadi) was in contact with iron shed and this iron shed was in contact with short circuit ceiling fan through from which current leakage was happening. </t>
  </si>
  <si>
    <t>People were educated to keep safe distance and not to tied varangni with Pole</t>
  </si>
  <si>
    <t>MSH/Patan/harij</t>
  </si>
  <si>
    <t>Harij(Urban)</t>
  </si>
  <si>
    <t>Bharvad Kanubhai Ganeshbhai</t>
  </si>
  <si>
    <t>14.05.2024</t>
  </si>
  <si>
    <t>FAO</t>
  </si>
  <si>
    <t>During site visit it was found that  11 kv nedharland jgy feeder ht line is passing through thakkar vipulkumar ishvarlal farm.There is one conductor  broken between location number 8 and 9 of 11 kv nedharland jgy feeder.in this situation feeder power is still on.At early morning three buffalows of shree bharvad kanubhai ganeshbhai was passing from farm of thakkar vipulkumar ishvarbhai ,at that time all three buffalows came in contact with live broken conductor and got electrocuted.</t>
  </si>
  <si>
    <t>Maintenance work of HT line carried out</t>
  </si>
  <si>
    <t>MSH/Vijapur/Kukarvada</t>
  </si>
  <si>
    <t>Umiyanagar (Bilodara)(rural)</t>
  </si>
  <si>
    <t>Rabari Vishnubhai Prabhatbhai</t>
  </si>
  <si>
    <t>15.05.24</t>
  </si>
  <si>
    <t>Due To Internal Fault Of Consumer Motor So Leakage Current Found At Ag Tc Centre At The Time Cow Touch To Gi Wire Of Ag Tc Centre And Cow Got Electrocuted And Died.</t>
  </si>
  <si>
    <t>Give advice for proper house wiring.</t>
  </si>
  <si>
    <t>MSH/Visnagar/Satlasana</t>
  </si>
  <si>
    <t>Sudasana(rural)</t>
  </si>
  <si>
    <t xml:space="preserve"> Shri Rathod Takhaji Madji
</t>
  </si>
  <si>
    <t>20.05.2024</t>
  </si>
  <si>
    <t>Information received from 108 person on mobile about electrical accident occurred at sudasna village.And by knowing further information from villagers victim working on his metal shed and than after during climb down from shed , victim may be got electric shock by his internal wiring.Further detail investigation is in under progress</t>
  </si>
  <si>
    <t>People were educated to install ELCB at their premises</t>
  </si>
  <si>
    <t>MSH/Kadi-2/Kadi</t>
  </si>
  <si>
    <t>Indrad(rural)</t>
  </si>
  <si>
    <t>Sharma  Shani Savarajit</t>
  </si>
  <si>
    <t>13.05.2024</t>
  </si>
  <si>
    <t>As per the  statement given by  person present on site The victim  was working on iron plat and doing hole in plate using magnet drill machine &amp; While doing work by this machine which may be faulty  &amp; leakage  current  drawn in  Magnet drill machine &amp;  while during work with fauly  magnetic drill machine victim was  electrocuted.</t>
  </si>
  <si>
    <t>Accident occurred in private primises due to faulty consumer side wiring and company supervisior is educated to rectify internal wiring and provide proper ELCB.</t>
  </si>
  <si>
    <t>MSH/Mehsana/Dhinoj</t>
  </si>
  <si>
    <t>Mervada(rural)</t>
  </si>
  <si>
    <t>Patel Prakashbhai Jayantibhai</t>
  </si>
  <si>
    <t>23.05.2024</t>
  </si>
  <si>
    <t>Victim was outsider. Tractor with thressar was under line 11 kVAg feeder. A victim tried to clean charna of thressor extrsact with taveta of thressar and came to induction zone and electrocuted. He fell on ground he was shifted to lanva CHC by EECO car. present doctor there declared him dead</t>
  </si>
  <si>
    <t>Line clearance should be maintained as per regulation</t>
  </si>
  <si>
    <t>Katosan Road(Urban)</t>
  </si>
  <si>
    <t>Solanki Uttamsinh Pravinsinh</t>
  </si>
  <si>
    <t>27.05.2024</t>
  </si>
  <si>
    <t xml:space="preserve">As per eye witness statement, Victim was doing sprinkler work on Dt. 27.05.2024, at Approx 10.45 AM, on a roof of a newly under constructed shop. While doing sprinkler work, victim came in contact with live wire of 11 KV Katosan road jgy feeder's HT line, which is passing above shop's roof and that time victim got shocked and felt down on ground. </t>
  </si>
  <si>
    <t>Accident occurred due to victim side fault and also provided new 10 mtr psc pole below the Existing 11 kv line to improve vertical cleareance. Also primises ownerd is educated to take proper care while doing any work below the line and maintain safe clearance from existing HT Line.</t>
  </si>
  <si>
    <t>Yashvant Subhashbhai patel</t>
  </si>
  <si>
    <t>22.05.2024</t>
  </si>
  <si>
    <t>As per site visit &amp; eye witness statement victim was doing a welding work of a PA fan airbox in a boiler in a Aksherchem company  and at that time somehow by doing above work victim  electrocuted  &amp; died in private premises,</t>
  </si>
  <si>
    <t>MSH/Patan/Patan Rural</t>
  </si>
  <si>
    <t>Dharnoj(rural)</t>
  </si>
  <si>
    <t>Patel Pitambarbhai shivrambhai</t>
  </si>
  <si>
    <t>03.06.2024</t>
  </si>
  <si>
    <t>During site visit , it was found that the victim often used to fillup mineral water from Dharnoj PHC centre. On dtd 03.06.2024 he came at PHC centre for filling up mineral water in his jug. After filling up his jug with mineral water, he found no powersupply in PHC premise. So he kept his water filled jug inside PHC and without informing anyone he went outside to the LT pole from where service wire was coming to PHC centre. He climbed up the LT pole to start powersupply and thus came in contact with live conductor and electrocuted and fell down. The patient outside the PHC centre informed to PHC centre employees. After which PHC centre employee gave him(victim) first aid treatment and for further reference sent to Civil hospital Patan in Pvt vehicle where present doctor declared him dead.</t>
  </si>
  <si>
    <t>MSH/Patan/Sami</t>
  </si>
  <si>
    <t>Vaval(rural)</t>
  </si>
  <si>
    <t>Mahadevji Ratuji Thakor</t>
  </si>
  <si>
    <t>12.06.2024</t>
  </si>
  <si>
    <t>During site visit it was found that HT line of 11 KV Varana AG feeder is passing through Nadoda Kanubhai Motibhai farm. There is one conductor snapping between location no. 139/18/17 &amp; 139/18/16 from Shackle Pole Side of 11 KV Varana AG feeder and  power of feeder found lying on land. During early morning 2 nos Buffalo's &amp; 1 no Calf was passing from farm of Nadoda Kanubhai Motibhai, at that time all three buffalos came in contact with live broken conductor and got electrocuted.PM Report &amp; Police Panchnama awaited.</t>
  </si>
  <si>
    <t>Sami(Urban)</t>
  </si>
  <si>
    <t>Mahadevbhai Matambhai Bharwad</t>
  </si>
  <si>
    <t>14.06.2024</t>
  </si>
  <si>
    <t>During site visit, it was found that, Accident site is located near Waterworks sump of Ektanagar Sami on mujpur Road, There is a LT pole on site, on which 200A LT DB Switch mounted on LT PSC pole. The incoming cable come to LTDB Switch is  of 25 mm2 LT PVC 3 Phase 4 Wire cable, which is henged on PSC Pole to LT DB Switch, From this LT DB Switch two Conductor of Coated wire of 34 mm2 is in outgoing side and running up side to this LT PSC pole and connected in 1 Phase 2 wire LT line conductor. Also Found that this insulation of this LT coted 34 mm2 conductor is rusted due to heating &amp; Aging effect and Phase conductor may be come in contact with said LT PSC Pole. On Date of Accident ie 14.06.2024, Land Surrounding to said LT PSC pole was highly wet. So cow passing through that wet land and come in contact with leakage current, and got eletrocuted and met with Fatal electrical Accident.</t>
  </si>
  <si>
    <t>Maintenance work of LT line carried out</t>
  </si>
  <si>
    <t>MSH/Vijapur/Gozariya</t>
  </si>
  <si>
    <t>Gozariya(rural)</t>
  </si>
  <si>
    <t>Raval Rajnikant Amratbhai</t>
  </si>
  <si>
    <t>19.06.2024</t>
  </si>
  <si>
    <t>While Plugging male contact of plug into female contact of plug which was installed on motor body, victim got electric shock due to contact with live part of male contact of plug. Because switch where plug was connected was on</t>
  </si>
  <si>
    <t>MSH/Patan/Jangral</t>
  </si>
  <si>
    <t>Mesar(rural)</t>
  </si>
  <si>
    <t>Buffalo of Shri Thakor Arvindji Vanvirji</t>
  </si>
  <si>
    <t>26.06.2024</t>
  </si>
  <si>
    <t>During Site Visit, A Single Phase Connection Of Mr.Thakor Vanvirji Dhiraji connected from the Agriculture transformer of Mr. Thakor Arvindji Vanvirji , an agricultural consumer in Mesar village.The service line of 1-ph connection touches near by shade due to wind and rain and insulation is damaged and the line leakage current return from the agriculture transformer descends to the earth, and the Buffalo dies due to electric current coming into contact with this agriculture transformer.</t>
  </si>
  <si>
    <t>Service Line is replaced and required maintenance is done</t>
  </si>
  <si>
    <t>MSH/Kadi/Detroj</t>
  </si>
  <si>
    <t>Madrisana(rural)</t>
  </si>
  <si>
    <t>Cow of Rabari Manubhai Shankarbhai</t>
  </si>
  <si>
    <t>01.07.2024</t>
  </si>
  <si>
    <t>As per site visit At-Madrisana village, near primary school, left side of Madrisana- Indrapura road one dead cow (animal) found on the grass approximately 2-3 feet away from existing LT Line pole and there is no any avidance found for electrical accident. Also we tested earthing wire of this pole, there is no any current found in GI wire &amp; no any electric spot found.</t>
  </si>
  <si>
    <t>Earthing reactivation and maintenance is done</t>
  </si>
  <si>
    <t>MSH/Patan/Harij</t>
  </si>
  <si>
    <t>Nana(rural)</t>
  </si>
  <si>
    <t>(1) Thakor Keshaben Mafaji (FH) (2) Thakor Sejalben Alkeshji (FH) (3) Thakor Alkeshji Abhuji (NFH)</t>
  </si>
  <si>
    <t>02.07.2024</t>
  </si>
  <si>
    <t>FHO &amp; NFHO</t>
  </si>
  <si>
    <t>During site visit it was found that 1 Ph. Connection in name of Thakor Keshaben Mafaji is exist at Indiranagar area of Nana village.Outgoing cable of meter connected to simple on-off switch &amp; from switch, two core cable connected to switch board.There is adjacent another house of same owner. This house have cement sheet roof by support of iron hollow square pipe.This second house is used as kitchen purpose by owner .Owner of house has extended illegaly two core cable to adjacent house from their first house switch board and this illegally cable was passing in between cement sheet &amp; horizontal iron hollow square pipe and same pipe is supported by vertical iron square pipe.The open space in front of second house is fenced by iron wire and tied with this verical iron pipe. Due to friction of insulation of two core cable between cement sheet roof &amp; iron pipe,a live wire of cable is touched to iron horizontal pipe and then current passed through verical iron pipe and then passed to fencing iron wire.At early morning approx. 6 o"clock, Thakor keshaben mafaji touched to fencing wire and got electrocuted and to seeing that, Thakor sejalben alkeshji rushed and in attempt of save her life ,she also got electrocuted .Both of them transferred to pvt.hospital of Harij where doctor has declared dead.</t>
  </si>
  <si>
    <t>Public was awared to installed ELCB &amp; house wiring must be installed by Approved electrical contractor to prevent leakage current.</t>
  </si>
  <si>
    <t>Khandiya(rural)</t>
  </si>
  <si>
    <t>Buffalo of Shankarbhai Sangrambhai Rabari</t>
  </si>
  <si>
    <t>During site visit, it was found that, Accident site is located near Shakti Mataji Temple at Village Khandiya. There is a single phase connection having consumer No. 28841101113 of Temple,for said connection LT line of 3-Ph 4 Wire LT ABC coming from Kandiya village Transformer Under 11 KV Bolera JGY Feeder. Also there is a LT PSC Pole Where this Accident occured found completely wet due to heavy rain on dated 02/07/24. Also the Land surrounding this LT Pole found water logged. LT ABC cable tied on this LT PSC Pole via LT shackle Insulator and one of the phase of this LT ABC cable come in contact with wet psc pole. Also found that the Insulation of LT ABC cable phase touching with LT psc pole was rusted due to heating effect. On date of Accident arround 10:00 AM buffalo of  Shankarbhai Sangrambhai Rabari may passed near this wet LT psc pole and come in contact with leakage current through wet PSC pole and got electrocuted and met with Fatal electrical Accident.</t>
  </si>
  <si>
    <t>Routine maintence of LT network is done.</t>
  </si>
  <si>
    <t>MSH/Vijapur/Lodra</t>
  </si>
  <si>
    <t>Anodiya(rural)</t>
  </si>
  <si>
    <t>Rathod Ramilaben Ranjitsinh</t>
  </si>
  <si>
    <t>Accident occurred on dtd:- 02.07.2024 about 05:30 am. Big neem tree fallen on 2W LT line so conductor broken from LT pole and conductor fallen on 2 buffeloes and got electrocuted and died..</t>
  </si>
  <si>
    <t>Tree cutting maintenance has been carried out</t>
  </si>
  <si>
    <t>MSH/kadi-1/Kadi</t>
  </si>
  <si>
    <t>Visatpura(rural)</t>
  </si>
  <si>
    <t>1 nos Buffalo of Bharvad baldevbhai vashrambhai</t>
  </si>
  <si>
    <t>07.07.2024</t>
  </si>
  <si>
    <t xml:space="preserve">As, per Statement of owner,
Buffalo of Bharvad Baldevbhai Vashrambhai  was grazzing in the Farm Visatpura Village. While grazzing, Buffalo came in contact with Stay wire of D.P. structure location no. 97 of 11kV Charol Ag feeder. This HT location was shakle type D.P. structure having A.B. switch mounted on it. While buffalo was grazing near the pole, buffalo came in contact with stay wire &amp; horns of buffalo was stucked with stay wire and due to this stay wire broken from anker rod &amp; lower part from stay insulator of stay wire came in contact of jumper wire of A B Switch. Due to this current passes through the stay wire and as buffalo was in contact with the stay wire, it got electric shock and died on the spot. 
</t>
  </si>
  <si>
    <t>Routine maintence of HT network is done.</t>
  </si>
  <si>
    <t>Jilwana(rural)</t>
  </si>
  <si>
    <t>Bharwad Rajabhai Malubhai- Savasda</t>
  </si>
  <si>
    <t>10.07.2024</t>
  </si>
  <si>
    <t>During site visit, it was found that, on date of Accident the one conductor of 11 KV Ravad AG Feeder from pin pole location no. 67/Ravad AG feeder was snapped from Pin Insulator of said pole due to heavy wind. At that time one cow of Bharwad Rajabhai Malubhai Passed through Agriculture Land Below this Electrical line of Which one Conductor Snapped from PSC pole. So cow may be came in contact of that live conductor and got electrocuted and met with Fatal electrical Accident.  PM Report &amp; Police Panchnama awaited.</t>
  </si>
  <si>
    <t>MSH/Mehsana/Mehsana Highway</t>
  </si>
  <si>
    <t>Mehsana(Urban)</t>
  </si>
  <si>
    <t>Vaghari (Devipujak) Ramubhai Varvabhai</t>
  </si>
  <si>
    <t>31.05.2024 Reported on 01.07.2024</t>
  </si>
  <si>
    <t xml:space="preserve">While operating electric water motor to his working place, victim Late Vaghari (Devipujak) Ramubhai Varvabhai got electrocution due to live motor operation . Then shifted to Lions hospital &amp; site doctor declared as dead. The cause of dead in PM report is shock due to head injuries. </t>
  </si>
  <si>
    <t>Rinchhada(rural)</t>
  </si>
  <si>
    <t>Smt Chaudhari Ashaben Raghjibhai</t>
  </si>
  <si>
    <t>17.07.2024</t>
  </si>
  <si>
    <t>At the time of site inspection inspection it was found that victim was taken cloth from iron string(Vargani) one end tied with roof angle and other end with roof vertical cement support inside her primeses (osri )and got electric shock due to leakage current from electricaly short consumer celling fan . In osri Current passing from celling fan to tied iron rod to support horizontal iron angle for roof support where iron string (vargani )is tied .Victim was came with electricaly live iron string (vargani) contect and got electricuted. ,she is admitted to Satlasana PHC</t>
  </si>
  <si>
    <t>MSH/Detroj/Kadi</t>
  </si>
  <si>
    <t>Kukvav(rural)</t>
  </si>
  <si>
    <t>Solanki Kuldipsinh Madhubha</t>
  </si>
  <si>
    <t>13.07.2024</t>
  </si>
  <si>
    <t>Victim was climbed on HT pole of 11 KV  Kukvav   JGY Feeder at-kukvav village. At that time body part of victim was touched to open conductor of  11 KV line and victim got electrocuted and fall down on ground. He was taken to the hospital for first aid where the doctor was declared him dead.</t>
  </si>
  <si>
    <t>Victim climbed himself on HT line</t>
  </si>
  <si>
    <t>MSH/Mehsana/Mehsana Rural</t>
  </si>
  <si>
    <t>Hanumat Heduva(rural)</t>
  </si>
  <si>
    <t xml:space="preserve">Lavar Rameshbhai Chhaganbhai &amp; Lavar Dasharathbhai Virambhai </t>
  </si>
  <si>
    <t>19.07.2024</t>
  </si>
  <si>
    <t>In priate property of Acharya Ankitbhai Hariharbhai at acharya Farm Vill-Hanumant Heduva, A construction of new shed is under progress. The victims were working there as labour contractor and a labour. Both victims were transporting a 16.2 feet long ladder from one plase to other place and while doing so, the ladder came in contact with the live eletric line of 11kv Hebuva Ag feeder which is also at 16.2 feet from ground level and both got electrocuted. Thus the accident was occured because the metallic ladder of height 16.2 feet came in contact with the electric line.</t>
  </si>
  <si>
    <t>Consumer is advised to do not work below HT/LT line</t>
  </si>
  <si>
    <t>Rajgar Heduva(rural)</t>
  </si>
  <si>
    <t>Thakor Vinuji Javanaji</t>
  </si>
  <si>
    <t>24.07.2024</t>
  </si>
  <si>
    <t xml:space="preserve">On date 24.06.2024 at around 15.30 Hrs. an incident of  Buffalo electrocution was occured under TC structure of AG-A1 tariff connection named Thakor Pradhanji Jesangji with Con no. 20917001320 at village Rajgar Heduva. The incident was caused by fault in  internal wiring of consumer's private installation. A ceiling fan was short circuited in consumer's installation and thus the current leaked to neutral wire of transformer centre. Due to heavy rain the surrounding area was wet. The buffalo was passing nearby the TC structure and came in contact with the TC structure and got electrocuted. </t>
  </si>
  <si>
    <t>Consumer is advised to use Earth Leakage circuit breaker to avoid such occurance. Also proper consumer wiring to be doen by consumer</t>
  </si>
  <si>
    <t>Police punchanama not done by consumer.</t>
  </si>
  <si>
    <t>Sagodiya(rural)</t>
  </si>
  <si>
    <t>Bharvad Haribhai Ganeshbhai</t>
  </si>
  <si>
    <t>31.07.2024</t>
  </si>
  <si>
    <t xml:space="preserve">As per site visit, it was found that at around 10:00 am buffalo of Shri Haribhai Ganeshbhai Bharvad was grazing at Sagodiya sim farm where 11 KV HT line of Kunvarika JGY feeder emnating from 66 KV Kimbuva ss passed. Buffalo might have came near Loc no 168 Switch pole's stay wire anchor rod for itching and got stuck in horn of buffalo and in panic buffalo removed anchor rod and died.Cause of death is under investigation and also PM report is awaited. </t>
  </si>
  <si>
    <t>Suffiecient distance between AB swtich jumper and stay wire is kept</t>
  </si>
  <si>
    <t>MSH/Mehsana/Visnagar-1</t>
  </si>
  <si>
    <t>Kansa(rural)</t>
  </si>
  <si>
    <t>Thakor Mayurji Narshihji</t>
  </si>
  <si>
    <t xml:space="preserve">03.08.24 </t>
  </si>
  <si>
    <t>Fatal human outsider electrical accident occured to Thakor Mayurji Narshihji on Dated 03.08.24 time approx 9:00 AM Victim was work on Vibrator machine for making blocks and cleaning platform due to moisture atmosphere while cleaning the platform his hand touch to plateform he got electrocuted and fallen down near to vibrator machine and he is admitted to civil hospital visnagar where victim wad declered  dead by doctor.meter and service line are found in good condtion no leakage current fond at the time of site investigation Police panchanama and PM report awaited.</t>
  </si>
  <si>
    <t>The Faulty Motor of PVt Primise was replaced and aware people about to use healthy equipment .</t>
  </si>
  <si>
    <t>Bhemosan(rural)</t>
  </si>
  <si>
    <t>Thakor Niteshji Abhesangji</t>
  </si>
  <si>
    <t>09.08.2024</t>
  </si>
  <si>
    <t>As per information received from Divyabhasker Newspaper on Dt:11.08.2024. The site is visited and as per statement of eye witness the victim Thakor Niteshji Abhesangji was playing at Home and  The private wire coming from Swich bord which goes to singal phase in the moter, The child died of Electrocution by touching the wire and the actual causewill be found out after futher detail investigation and PM Report. and chield transferred to hospital whwre Doctor has declared dead.</t>
  </si>
  <si>
    <t>People were awared to installe ELCB and joint in wiring to be avoided</t>
  </si>
  <si>
    <t xml:space="preserve">Amitaben Pravinji Thakor
</t>
  </si>
  <si>
    <t>13.08.2024</t>
  </si>
  <si>
    <t>People were educated to remove varagani and keep safe distance from Network</t>
  </si>
  <si>
    <t>Shailendra Shyamsunder Goswami</t>
  </si>
  <si>
    <t>21.08.2024</t>
  </si>
  <si>
    <t xml:space="preserve">During site visit &amp; ground witness statement it was found that on dtd.21.08.24 ,victim shri Shailendra Shyamsundar Goswami has came for colour work on private street Light Tubalar poles at Harij ITI with other two labour.At around 8.00 AM ,when he was transfering the aluminium ladder from one street light pole to another street light pole ,at that time the  ladder  came in contact with conductor of 11 KV Kukarana Ag feeder which is passing from ITI campus and got electrocuted .Then after victim shri Shailendra was trasferred to Harij hospital by two others labour for further treatment. where doctor has declared him dead. </t>
  </si>
  <si>
    <t>Prpoer safety norms must be followed by while working near to live conductor.</t>
  </si>
  <si>
    <t>Mahudi(rural)</t>
  </si>
  <si>
    <t>Rathod Dolatsinh Laxmansinh</t>
  </si>
  <si>
    <t>26.08.2024</t>
  </si>
  <si>
    <t>Accident occurred on dtd:- 26.08.2024 about 02:00 am. Due to heavy rain and cyclone big  tree fallen on 2W LT line and  conductor fallen on ground and bullock touch in contect with conductor  got electrocuted and died.</t>
  </si>
  <si>
    <t>Maintenance of line is carried out</t>
  </si>
  <si>
    <t>MSH/kadi/Kadi-2</t>
  </si>
  <si>
    <t>Deusana(rural)</t>
  </si>
  <si>
    <t>Gajiben Revabhai Raval</t>
  </si>
  <si>
    <t>29.08.2024</t>
  </si>
  <si>
    <t xml:space="preserve">As per information received from site, victim was trying to switch on the some electric instrument by connecting to defective switchboard, having open inhouse defective wiring .While doing this accidently touch that defective wiring victim was got shock and electroucted </t>
  </si>
  <si>
    <t>Accident occurred in private primises due to faulty inhouse wiring and premises owner are educated to rectify inhouse wiring and provide proper ELCB.</t>
  </si>
  <si>
    <t>Laxmipura(rural)</t>
  </si>
  <si>
    <t>Patel Jaimin Vipulbhai,Age-22 years</t>
  </si>
  <si>
    <t xml:space="preserve">01.09.2024    </t>
  </si>
  <si>
    <t xml:space="preserve">The Victim was repalcing the bulb of Sarapanch Gram panchayat street light at umiyapara in the railwaypura village.  while working on the pole  victim came into  contact with the service line extension of street light on same pole. As a result ,he lost his balance and fell to the ground. The victim was  immediately sfhifted to hospital, where doctors declared him dead. The victim was a trainee apprentice lineman under dhinoj subdivision he was on Leave due to sunday and was not programmed by the subdivision office. </t>
  </si>
  <si>
    <t xml:space="preserve">Public is advised to do not climb to UGVCL HT/LT/TC unathorisely. </t>
  </si>
  <si>
    <t>Karannagar(Urban)</t>
  </si>
  <si>
    <t>Jayani Chunilal Fusaram Dangaram</t>
  </si>
  <si>
    <t xml:space="preserve">30.08.2024  </t>
  </si>
  <si>
    <t>As per letter received from police inspector ,kadi police station victim was trying to cover the truck by tarpaulin and iron pipe (approx 20 feet) which was standing under the HT line but anyhow iron pipe had been touch to lower conductor of budasan ag HT line which was approximetely 18 feet from the ground and he got electrocuted and immediately shifted to private hospital  at kadi and he was declared dead at hospital ,</t>
  </si>
  <si>
    <t>Accident occurred due to victim side fault.  Also primises ownerd is educated to take proper care while doing any work below the line and maintain safe clearance from existing HT Line..</t>
  </si>
  <si>
    <t>Rangpurda(rural)</t>
  </si>
  <si>
    <t>Bhupendrakumar Dhuljibhai Taral,
Electrical Assistant</t>
  </si>
  <si>
    <t>NFHD(elect.)</t>
  </si>
  <si>
    <t xml:space="preserve">During work of change of jumper of 11 KV XLPE HT Cable at outside  Gentry of 11 KV Veer Ind. feeder in Rangapurda S/S , Generator back power may came from any industries in one phase at outdoor cable box to AB Switch jumper, where victim was changing  middle jumper of AB switch  - outdoor cable box and touched with jumper. At that time Generator back power may came from any industries and victim get an electric shock /current. Victim felt down from Gentry structure on land below 11 KV Gentry. Victim burnt at leg, hand, bump part and head. Victim admitted at Bhavyoday Hospital  Kadi, then transferred at K.D. Hospital Ahmedabad for further treatment.
     The work was carrying out by taking line clear of the feeder by superviser- P.S. Parmar Lineman, The 11 KV Veer Ind Feeder is having XPLE HT U/G Cable from S/S. Thus as per preliminary report the accident occurred due to back power of Generator may came from any Industry.
   </t>
  </si>
  <si>
    <t>Line staff were educated to ensure power off postion and utlise safety gadgets before starting of work</t>
  </si>
  <si>
    <t>Sabarmati Sabarmati Mandal</t>
  </si>
  <si>
    <t>Endla</t>
  </si>
  <si>
    <t>B.P.Nayakpuria(Ele.Asst)</t>
  </si>
  <si>
    <t>NFHD</t>
  </si>
  <si>
    <t xml:space="preserve">As per site visit, the victim and other staff after taking l.c of 11 kv Jesangpura Jgy from 66 kv Endla ss, made earthing on 2 side of the above said location and isolating the section by opening AB switch prepared for wire stringing with Safety belt and helmet. Victim climbed the PSC pole no. 17 Jesangpura JGY with extension,hooked up the safety belt in V-x arm, opened up the 1st pin binding, meanwhile the pole tilted down and fell on to the ground, and right leg of victim came under V-x arm's one side and got injured . Then immediately victim was shifted to Shiv Hospital at Viramgam by private vehicle for further medical treatment.On Further investigation in site pole was found cracked &amp; damaged beneath the ground level.
</t>
  </si>
  <si>
    <t>Yet not received</t>
  </si>
  <si>
    <t>NEW POLE ERECTED</t>
  </si>
  <si>
    <t>Sabarmati Bopal Changodar</t>
  </si>
  <si>
    <t>Navapura</t>
  </si>
  <si>
    <t xml:space="preserve">Jigarkumar R Thakor EA </t>
  </si>
  <si>
    <t>On Date 10/04/24 Approximately 13:20 HR at Navapura , Sun Shine Ind hub shri Jigar R Thakor EA was working for binding a insulated twin wire on Transformer centre’s pole , near DO’s Angle to lift the Servce wire to be laid for new service connection. As 11 kv power supply was ON at the upper side of DO fuse , while binding this wire suddenly the wire came in contact with live side of DO pin and he got shocked, electrocuted and fell down from the pole but he was still conscious</t>
  </si>
  <si>
    <t xml:space="preserve">Memo issued by SDO for proper observing safety norms and Monthly one Safety meeting carried out for line staff by SDO in which they are educated for the same. </t>
  </si>
  <si>
    <t>Sabarmati Bavla Sanand-2</t>
  </si>
  <si>
    <t>Iyava</t>
  </si>
  <si>
    <t>Rabari Ramjibhai Vastabhai</t>
  </si>
  <si>
    <t>While eating leaves of Neem tree Camel came in contact with live conductor of 11 kV Khanderaopura  AG  HT line and got electrocuted and died</t>
  </si>
  <si>
    <t xml:space="preserve">LINE RE-STRINGING OF LINE &amp; RE STRAIGHTTNING OF GUY  DONE &amp; TREE CUTTING </t>
  </si>
  <si>
    <t>Sabarmati Gandhinagar U Adalaj</t>
  </si>
  <si>
    <t xml:space="preserve">Moti Adaraj </t>
  </si>
  <si>
    <t>Thakor Dashrathji Raijiji</t>
  </si>
  <si>
    <t>On dt 27.4.24 time 18:30 hrs there is a marrage function at Thakor Bhikhaji jivaji 's home.so Shri Dashrathji Raijiji Thakor come to there house and climb on LT LINE POLE for hanging light Fox for lighting on street.During climbing on LT pole he fall down on RCC road and then people took him to Gandhinagar civil but Doctor declared him dead.</t>
  </si>
  <si>
    <t>No any Action Taken</t>
  </si>
  <si>
    <t>Sabarmati Bopal Bavla Ind.</t>
  </si>
  <si>
    <t>Ch Vasna</t>
  </si>
  <si>
    <t xml:space="preserve">Amrutbhai Kachrabhai Prajapati LM </t>
  </si>
  <si>
    <t>On Dt.04/06/24 at 2.22 am Msg received from 66 kv Bhat Substation that 11kv Shivanta Ind Feeder under p.f. So Mr A K Prajapati LM &amp; Other EA went to attend Feeder fault and while Feeder Petrolling they came to know that One heavy Trailor having 21ft height passed near fourvent company and broken HT line conductor in Akshar Industrial Park as well as jumper burnt on Schackle Pole at Loc.13 &amp; Loc.14 then after disconnecting AB Switch at Loc no.10 &amp; Feeder made ON and then after rectified fault in Akshar Park they shifted on Loc13 to attend Burnt Jumper  and Mr A K Prajapati (L.M) climb on Pole to rectify jumper and suddenly Power came from unknown location ( Location still not identified) and he got shocked, electrocuted and hanged on 9ft. Angle of Two Pole Structure and other staff Mr K K Sathwara E.A.(V.S) has taken him out from the Pole and shifted him for primary treatment at Sola Civil Hospital, Ahmedabad and then shifted at SAL Hospital for further treatment and at present Mr A K Prajapati is in normal condition and conscious .</t>
  </si>
  <si>
    <t>Sabarmati Sabarmati Barejadi</t>
  </si>
  <si>
    <t>Kanij</t>
  </si>
  <si>
    <t>Hajaraben Mohamadbhai Vohra</t>
  </si>
  <si>
    <t xml:space="preserve">As per site visit investigation, at consumer no: 26501102154 name: AMINABEN KASHAMBHAI MANSHURI, power supply at accident place is given.
Approx.07:30am dated: 06.06.2024 accident took place and we visited the site at 11:30 am on dated: 06.06.2024. Arriving at site, we firstly inspected the service connection wire of consumer no: 26501102154 and found that service connection wire was not cracked, damaged as well as not puncharted (leakage) neither was cut nor joint from anywhere around. On further investigating the site, near the entrance of the house we found the iron rope wire was one side tied with supporting wood clamp for metal roof sheet and another side with the plastic pipe of the bathroom terrace. Across the plastic pipe there was a private wire (for bathroom bulb connection) which was tied surrounding the plastic pipe and iron rope wire and the private wire was found puncharted (Insulation was broken). That private wire (Insulation was broken) was in contact with the iron rope wire. As per witness present, Victim was drying wet clothes on that rope wire and got electrocuted. It can be conclude that accident was taken place due to the consumer wiring.
At Premises no MCB or ELCB was installed. So, Meter connection is disconnected till new test report is submitted by consumer. No any complain received from kanij village regarding above-mentioned
</t>
  </si>
  <si>
    <t xml:space="preserve"> TEST REPORT WAS ACCEPTED WITH NEW ELCBS TESTING REPORT</t>
  </si>
  <si>
    <t>Sabarmati Gandhinagar R Dehgam T</t>
  </si>
  <si>
    <t>Dehgam</t>
  </si>
  <si>
    <t xml:space="preserve">Amit A Dantani EA </t>
  </si>
  <si>
    <t>on dt. 07/06/2024  @ 11.40 pm shivnagar area power off complaint registered on complaint office no.vide 2096. @ 12.00 am Shri Amit A Danatani Electrical assistant &amp; shri P A Mahida apprentice lineman  reach at site and they  found that LTDB switch  was OFF and he tried twice to ON without stripping of  transformer DO  but it didinot.  Again he try to  ON the switch and suddenly   Blast occured and shri  A A dantani, EA came in touch with the flame of  fire and his face, hair, and left hand scene burnt and he was transferred to the Civil Hospital, Dehgam and he has taken  primary treatment then present Dr refered him to private hospital. He was then admitted to Shelby Hospital, Naroda in office vehicle.Now he is stable .</t>
  </si>
  <si>
    <t>FAULTY LTDB REMOVED FROM PLACE AND POWER SUPPLY RESTORED</t>
  </si>
  <si>
    <t>Sabarmati Bavla Dhandhuka</t>
  </si>
  <si>
    <t>Dhandhuka</t>
  </si>
  <si>
    <t>Musebhai Rahimbhai Desai</t>
  </si>
  <si>
    <t>Return power came on neutral on Tc due to contact with street light phase to fabrication of pole and due to heavy wind dp box open and came in touch with fencing. Water logging under tc structure and fencing. When cow passing through water in which leakage current flow from fencing so cow is electrocuted and died. Cow was pregnant.</t>
  </si>
  <si>
    <t>LEKAGE CURRENT PROBLEM RESOLVED</t>
  </si>
  <si>
    <t>15000 / 09-08-2024</t>
  </si>
  <si>
    <t>Sabarmati Gandhinagar U Ognaj</t>
  </si>
  <si>
    <t>Jagatpur</t>
  </si>
  <si>
    <t>Mahipal Ravji Nanoma</t>
  </si>
  <si>
    <t>Late Shri Mahipal Ravji Nanoma was doing hole in the wall for wiring with cutter machine . The plug of the cutter machine was connected with binding wire which is further connected with extra long wire to switch board.The plug of the cutter machine which is connected with wire was found open and might be live while making hole in the wall.The live plug might have came in contact with body and victim might be electrocuted from live plug.Final actual cause of accident may be known after PM report and EI report.</t>
  </si>
  <si>
    <t>Not applicable ..Inside Private Premieses</t>
  </si>
  <si>
    <t>Sabarmati Bavla Koth</t>
  </si>
  <si>
    <t>Dholi</t>
  </si>
  <si>
    <t xml:space="preserve">Chavda Natvarbhai popatbhai </t>
  </si>
  <si>
    <t>While going to the field for grazing the Cow .cow is passing below the HT Line of 11 kv Sarandi  Ag Feeder. suddenly due to heavy wind Conductor Broken and Fell down on Cow. And due to cow came in live wire contact got electrocuted and die.</t>
  </si>
  <si>
    <t>SNAPPED HT CONDUCTOR RECTIFIED</t>
  </si>
  <si>
    <t>Sabarmati Sabarmati Naroda U</t>
  </si>
  <si>
    <t>Enasan</t>
  </si>
  <si>
    <t>Thakor Karan Ravjibhai</t>
  </si>
  <si>
    <t xml:space="preserve">On dated 25.06.2024 around 02:20 am during night hours outside  person Other than Indian oil petrol pump namely Jitendra Rohit Bhai Chauhan resident at Enasan park their Kia car behind the petrol pump open space area. After parking their car nearer white iron ladder height around 5 MTR found at that location, for no further scratch or damage by this iron ladder while in the rainy atmosphere he gave directives to Shri Karan Ravjibhai Thakor to take it to other open space by pushing it, And during this iron ladder touch the live 11 kv rudra fdr line &amp; electrocuted &amp; died. Height of 11 kv rudra fdr line to ground level
6.2 MTR , but in petrol pump premises height of 11 kv rudra fdr 4.8 MTR due to sand filling area. No any line shifting or line raising application given by the petrol pump premises owner.
</t>
  </si>
  <si>
    <t>HT LINE INSIDE PETROL PUMP AREA SHIFTING OUT SIDE DONE DUE SAFETY POINT OF VIEW.</t>
  </si>
  <si>
    <t>100000 &amp; 12.09.2024</t>
  </si>
  <si>
    <t>Sabarmati Sabarmati Viramgam R</t>
  </si>
  <si>
    <t>Meldinagar</t>
  </si>
  <si>
    <t>Bharvad Nanubhai Lalabhai</t>
  </si>
  <si>
    <t>A cow is passing through near by TC center and During the time of Horn of cow is entagaled in Transformer Fensing touches when leakage current passed by Transformer earthing to Fensing.Therefore power becomes earth and cow got electrocuted and died.</t>
  </si>
  <si>
    <t xml:space="preserve"> NEW TC EARTHING PROVIDED</t>
  </si>
  <si>
    <t>Sabarmati Bavla Dholka R</t>
  </si>
  <si>
    <t>Rajpur</t>
  </si>
  <si>
    <t>Anandbhai Maheshbhai Chauhan</t>
  </si>
  <si>
    <t>when he went to see if there was water fill up on the roof of the house, he may got electrocuted by nearby HT line passing over the roof of the house.</t>
  </si>
  <si>
    <t>LINE SHIFTING ESTIMATE ISSUED BUT NPC.</t>
  </si>
  <si>
    <t xml:space="preserve">Juna Vanjar </t>
  </si>
  <si>
    <t>Popatbhai Nanjibhai Ninama EA ( Emp No 12434)</t>
  </si>
  <si>
    <t>On Date 28/06/24 in the morning there was a tripping on Ashapura JGY feeder @ 0557 am , feeder was kept in PF after not getting ON and SS staff informed Shri Popatbhai Ninama so he got ready with his safety equipment to attend the fault meanwhile he got a call from Juna Vanjar village that HT pole (location no 228 )broken by Dumper near village TC so immediately he rushed to the location and made feeder ON after isolating the section of Juna Vanjar as the pole was broken and hanging above the road he needs to get the pole moved aside the road ,shri Popatbhai Ninama EA was removing the conductors from the pole but while removing last conductors suddenly and accidentally pole got swing and fallen on left feet of Shri Popatbhai Ninama and he got injured so immediately he called his colleague EA Shri Sanjay Ninama , and Shri Sanjay Ninama took him to the nearest hospital, Navjivan hospital, Sarkhej, Shri Popat Ninama was given first aid there and as he got Major injury he was taken to CIMS hospital, Sola , Ahmedabad</t>
  </si>
  <si>
    <t>Sabarmati Sabarmati Vinzol</t>
  </si>
  <si>
    <t>Dhamatvan</t>
  </si>
  <si>
    <t>Kanubhai Naranbhai Rabari</t>
  </si>
  <si>
    <t>EARTHING RECTIFICATION DONE</t>
  </si>
  <si>
    <t>Changodar</t>
  </si>
  <si>
    <t xml:space="preserve">Luvkush Yadav </t>
  </si>
  <si>
    <t>On Date  30/06/24 @ 2050 hrs the evening it was raining , Victim shri Luvkush Yadav came to the Grocery Shop of Shri Ramesh Yadav which is located at Tajpur road near Ratnam residency , he was a regular customer of this shop , he came for “Garam Masala “ so he was finding on his own in the shop , somehow suddenly he hold the shutter by his right hand  and he got shocked and stuck to the shutter so he screamed , Shri Ramesh Yadav , shop keeper , saw him so immediately he tried to separate him from shutter with his bare hand so Ramesh Yadav also got shocked and fell down so he took wooden strip and separated him from the shutter , as soon as he separated Luvkush fainted on ground and got unconscious. Ramesh Yadav and other customer shri Rinku took him to nearby hospital but Doctor referred Victim to bring him to Civil hospital, Ahmadabad , so he was taken to the Civil Hospital, Sola . Where he was declared dead by resident doctor</t>
  </si>
  <si>
    <t>Advised Shop Owner Not To Use MCB Intead Of That Strictly Instructed Him To Use ELCB / RCCB</t>
  </si>
  <si>
    <t>Sabarmati Gandhinagar U Chandkheda</t>
  </si>
  <si>
    <t>Chandkheda</t>
  </si>
  <si>
    <t xml:space="preserve">Kinjal Ben Sahdevbhai Rabari </t>
  </si>
  <si>
    <t>NFHO</t>
  </si>
  <si>
    <t xml:space="preserve">As per report received of Chandkheda police station  as on dated 2.7.  24  at 6.00 pm  Kinjal Ben sahdev Bhai Rabari as on dated 01.7.24 at approx 7 pm  during shifting of  house hold  on first floor of new made house she touch  Ugvcl LT line passing near to the wall of First floor gallery.  She  stand up in gallery and touches the hand of LT line and electrocuted . immediately Sent to shayon hospital by her family members .As on dated 2.7.24  at evening discharged to the victim and health is normal .This office had already  given notice  to owner and line shifting estimate  but not paid by owner. Estimate with Notice outward no 4717/ 18.12.2023 .. eventhough issue notice owner had made new/extension of house near by UGVCL line... </t>
  </si>
  <si>
    <t>1nos of Pole Shifted ..and Restringing Work Carried out</t>
  </si>
  <si>
    <t xml:space="preserve">Jagatpur </t>
  </si>
  <si>
    <t>Mahendrasinh Mohansinh Ravat</t>
  </si>
  <si>
    <t>During site visit,it is found that one white coloured metal cabin installed for the employee of the contractor and from this cabin one iron sheet supported through iron angle to top of this cabin and other side of iron sheet also supported to ground through iron angle.Behind the cabin one ELCB and MCB installed for electricity of the cabin.When checked ,the outgoing wiring from ELCB to cabin it is found that one red colour and one black colour wire's insulation found broken.After giving power supply to this ELCB and MCB and checked by tester on broken wire ,leakage current found on tester.As per statement from person available at site on date of accident there was rain and one labour named Mahendrasinh Ravat was passing near this cabin and due to wet ground due to rain , victim slipped and lost his balance and taken the support of iron angle and may be electrocuted due to leakage of current passing from broken wire from ELCB outgoing to metal cabin and iron sheet to iron angle...</t>
  </si>
  <si>
    <t>Sabarmati Bopal SHILAJ</t>
  </si>
  <si>
    <t>Ambali</t>
  </si>
  <si>
    <t>Achintabhai Dhirendranath Bishvas</t>
  </si>
  <si>
    <t>On Date  02/07/2024 @ 1830 hrs the evening shri  achintabhai dhirendrabhai bisvaas was came at his onsite  iron container Type residence beside west side of Village ambali.When he had just touch the handle of door of container to open.he suddenly got shocked and felt down on ground and shouting other for help so nearer  neighbour took him to  hospital for primary treatment but at late night doctor of hospital declared him as dead.</t>
  </si>
  <si>
    <t>ELCB Installed</t>
  </si>
  <si>
    <t>Sabarmati Bopal Sanand 1</t>
  </si>
  <si>
    <t>Vadnagar</t>
  </si>
  <si>
    <t>RM Chauhan</t>
  </si>
  <si>
    <t>On Date  3-7-2024 Shri RM Chauhan EA and Shri CB Dabhi EA has sent for complain of light off of single house at village Vadnagar. At location there is tree near pole and tree branch cut down by both te EA. At that time Shri RM Chauhan try to cut upper tree branches and somehow his leg slipped and fallen on RCC road street. He got injury on his head and shifted to near by hospital at Sanand and than after he was shifted to Sterling Hospital, Drive In road, Ahmedabad for further treatment. He is under supervision of Doctors right now.</t>
  </si>
  <si>
    <t xml:space="preserve">Mechanical Accident due to tree branches fallen during tree cutting, </t>
  </si>
  <si>
    <t>Vejalka</t>
  </si>
  <si>
    <t xml:space="preserve">Sabhad Sardulbhai Bhikhabhai </t>
  </si>
  <si>
    <t>Due to Heavy rain the bending of the pole of 11 kv motiboru jgy emitting of 66 kv koth ss so the wire comes down at the time the cow is going to the field for grazing and contact with 11 kv motiboru jgy  live wire and got electrocuted and die.</t>
  </si>
  <si>
    <t>TILTED POLE RECTIFIED</t>
  </si>
  <si>
    <t>Sabarmati Kalol Chhatral</t>
  </si>
  <si>
    <t>Chhatral</t>
  </si>
  <si>
    <t xml:space="preserve">Thakor Aashishji Arjanji </t>
  </si>
  <si>
    <t>Victim working in factory, while switch on the power by switch of extension board by one hand and having  hand drill in another  hand of victim, the hand drill found short circurted, and victim electrocuted by short circurted hand drill machine having iron body, Thus the accident occured due to internal fault of hand drill machine I.e factory side internal fault</t>
  </si>
  <si>
    <t>CONNECTION DISCONNECTED AND NOTICE GIVEN FOR ELCB INSTALLATION.</t>
  </si>
  <si>
    <t>Ogan</t>
  </si>
  <si>
    <t>Gangadhar Sohanlal Rajput</t>
  </si>
  <si>
    <t>As per report recieved by Viramgam-rural police station victim got shock and died  while doing internal electrical bulb wiring under the shed of HYS comp. After site visit it is observed that there were two private live internal cable wire one with connector and one without connector. As per site available representative victim tries to to do wiring for bulb connection and he may touched live phase neutral and got electric shock and died.</t>
  </si>
  <si>
    <t>DC DONE AND NEW TEST REPORT AWAITED FOR RECONNECTION</t>
  </si>
  <si>
    <t>Sabarmati Kalol Nardipur</t>
  </si>
  <si>
    <t xml:space="preserve">Langhnaj </t>
  </si>
  <si>
    <t>Vijaykumar Manilal Mistri</t>
  </si>
  <si>
    <t>as per eye witnesses victim got electric shock  while victim was wet his cloth in his house, During sitevisit   no any leakage current found  but thoroughly check service found  spark and jointed with angle and current may be pass through angle, channel, cloth wire tided with iron channel in his house and victim got electrocuted.</t>
  </si>
  <si>
    <t>Sabarmati Sabarmati Goblaj</t>
  </si>
  <si>
    <t>Chandana</t>
  </si>
  <si>
    <t>Parasbhai Sahiravalji Raval</t>
  </si>
  <si>
    <t xml:space="preserve">As per information received by Kheda police station, &amp; as per  site visit and witness statement, the victim was trying to change/install bulb near his premise (shed). It is presume, that while doing internal electrical bulb wiring outside his premise, might have accidentally got shocked. As per site visit, it is observed, that one live wire (with one phase without insulation) is found on site. As per victim's brother statement, as per his talk with victim on previous night, he informed to replace bulb in the premise. It can be assume, he may touched live phase and got electric shock and died. </t>
  </si>
  <si>
    <t>TEST REPORT WAS TAKEN WITH NEW ELCB TESTING REPORT</t>
  </si>
  <si>
    <t>Sabarmati Bavla Dholka T</t>
  </si>
  <si>
    <t>Dholka</t>
  </si>
  <si>
    <t>Unknown</t>
  </si>
  <si>
    <t>Accident occurred on 9.7.24 near B P Davda High School, Dholka, on TC near above location. The Phase wire of 150mm2 cable of TC got heat and touch nearby neutral of service wire of 6mm2 on TC. Due to above leakage current was flowing in earthing of TC, while cow was passing narby TC came in area of earthing so got electrocuted and died.</t>
  </si>
  <si>
    <t>LEKAGE OF CURRENT PROBLEM RESOLVED.</t>
  </si>
  <si>
    <t>Visalpur</t>
  </si>
  <si>
    <t>Sanjay Kalaji Ninama EA</t>
  </si>
  <si>
    <t>On Date  10/07/24 in evening @ 1735 hrs , Shri Sanjay Ninama received a complaint of broken service wire from consumer Shri Rajnikant Vegda of Vankar Vas , Visalpur so he went to the site , and after making joint in the service line he was working on the pole to make connections with the LT line while moving his right hand , touched his elbow to the live phase of the 6 mm2 ideal cable and he got shock so he lost his hold from the pole and fell down to the ground. He got injured in his right elbow and in his Back , Gathered villagers brought him to nearby local clinic for emergency treatment but as he had too much pain in his back and elbow so brought him to CIMS hospital, Sola , Ahmedabad .. he was fully conscious after met with accident</t>
  </si>
  <si>
    <t xml:space="preserve">Hansalpur </t>
  </si>
  <si>
    <t>Ranchhodbhai Somabhai Bharvad</t>
  </si>
  <si>
    <t xml:space="preserve"> A Cow passing through LT pole (Pole number : TC/4/P/8) and there were little rainy water nearby area of the pole. GI earthing wire of this LT pole found broken from upper side and touched with phase of LT line. Hence earth leakage current is flowing through GI wire and water around this pole may also under induction zone.As cow passing near this pole, cow got electrocuted and died.</t>
  </si>
  <si>
    <t>RECTIFICATION DONE TO AVOID LEAKAGE CURRENT</t>
  </si>
  <si>
    <t>Rameshbhai Manabhai Bharvad</t>
  </si>
  <si>
    <t>Sabarmati Kalol Kalol-2</t>
  </si>
  <si>
    <t>Vadsma</t>
  </si>
  <si>
    <t>Chavda Mahendrasinh Kacharaji</t>
  </si>
  <si>
    <t>While going to the field for grazing the buffelo .buffelo was passing from the transformer structure of 11 kv vadsma ag feeder and during that time the rain was raining and the buffelow came in contact of stay wire of the transformer structure and fell down at site and die. The proper reason will get after post mortam report because during the panchanama time there was no any leakage current found at site so waiting for the Dr report.</t>
  </si>
  <si>
    <t>Maintanance done of 11 KV Vdasma AG feeder</t>
  </si>
  <si>
    <t>Rethal</t>
  </si>
  <si>
    <t>Jetabhai Khengarbhai Bharvad</t>
  </si>
  <si>
    <t>Buffaloes were electrocuted  due to return power from a hooking in the LT line passing through the nearby  area.The power had been switched off in the specific area for safety reasons</t>
  </si>
  <si>
    <t>NEW POLE ERECTED &amp; ACCIDENT OCCURED  DUE TO DIRECT HOOKING BY MR. MATHURBHAI JERAMBHAI BOOKED U/S 135.</t>
  </si>
  <si>
    <t>Sabarmati Gandhinagar R Rakhiyal</t>
  </si>
  <si>
    <t>Sahebji na muvada</t>
  </si>
  <si>
    <t>Zala Dilipsinh Gulabsinh</t>
  </si>
  <si>
    <t xml:space="preserve"> The Buffalo was passing through incident site. baffalo near existing lt pole baffalo used to scratch near the electricity pole.leaked current to stay wire therefore the baffalo was electrocuted and died near existing pole.</t>
  </si>
  <si>
    <t>WIRE IS REMOVED</t>
  </si>
  <si>
    <t>Sabarmati Sabarmati Kujad</t>
  </si>
  <si>
    <t>Bakrol-Bajrang</t>
  </si>
  <si>
    <t>Ramkishan Premlal Goswami</t>
  </si>
  <si>
    <t>As per site visit, primarily (as per owner's statement), while cleaning the bathroom through pvc coated pipe connected through motor, he got electrocuted. As per primary investigation neatral return power found on bulb holder's copper coated cap.</t>
  </si>
  <si>
    <t>Adalaj</t>
  </si>
  <si>
    <t>Thakor Baldevji Amaji</t>
  </si>
  <si>
    <t>Sabarmati Gandhinagar R Dehgam R</t>
  </si>
  <si>
    <t>Vehlal</t>
  </si>
  <si>
    <t xml:space="preserve">Sonu Brajmohan Rajput </t>
  </si>
  <si>
    <t>As per information received date 25.07.24 evening by Police, we have site visited but above said Plot was shuter Locked and no any labour or owner at site. So as per kanbha police station letter information , we have  observed at site that the victim might walking with iron bed (Khatalo) on Iron made round Fix ladder outside nearby Entry Gate and nearby 11KV Vibrant Industrial Feeder Line 10 Meter PSC Pole line passing where one room entry on first floor but some how Iron bed (Khatalo) above side touch with line while walking with Iron bed (Khatala) and victim might got shocked and felt down, time 13:05 pm, immediately he  was admitted at SELBI hospital Naroda where death occurred at Time 13:57 pm but no any information give by Owner  or Victim's relative yet. We approached to owner on telephone for said incident matter but he was Outside and as per discussed with Owner,  no any mistake of UGVCL but their side victim's mistake or lacuna.</t>
  </si>
  <si>
    <t>CLOSE LADDER</t>
  </si>
  <si>
    <t>Sabarmati Gandhinagar R Chiloda-1</t>
  </si>
  <si>
    <t xml:space="preserve">Limbadiya </t>
  </si>
  <si>
    <t xml:space="preserve">R V Makawna  ( EA) </t>
  </si>
  <si>
    <t xml:space="preserve">Shri R V Makawana  (EA) was working  on LT pole after string of wire he try to cut old stay wire and his leg slip from pole so he fall down on land. </t>
  </si>
  <si>
    <t>DVICE FOR PROPERLY TAKEN CARE WHILE WORKING</t>
  </si>
  <si>
    <t>Sahij</t>
  </si>
  <si>
    <t>Sanjaybhai Chehubhai Devipujak</t>
  </si>
  <si>
    <t>victim was working on the roof of the house and fixing iron rods for construction of a house  ,while working he was electrocuted by a nearby HT line of 11 kv zanand jgy feeder and fell from the roof of the house and died while being taken to the hospital for treatment.</t>
  </si>
  <si>
    <t>LINE SHIFTING ESTIMATE PAID ON 14-08-2024 &amp; WORK DONE</t>
  </si>
  <si>
    <t>Pansoli</t>
  </si>
  <si>
    <t xml:space="preserve">Ratilal Harjibhai Bharvad </t>
  </si>
  <si>
    <t>A buffalo was grazing near Ongc Well-293 transformer. The buffalo While rubbing her trumpet with guy wire of the Transformer, the guy wire accidentally come off and touch with live DO of the Transformer. The buffalo came in contact with live wire, and got electculated and fatal accident occurred.</t>
  </si>
  <si>
    <t>THE GUY WIRE WAS REFITTED AND ENTIRE TC LOCATION WAS PILFUR PROOFED FOR ANY LEAKAGES</t>
  </si>
  <si>
    <t xml:space="preserve">(1) Harish Tripathi (2) Bansilal Mina  (3) Kanubhai Gadiya (4) other one </t>
  </si>
  <si>
    <t>LADDER IS REMOVE FROM THERE</t>
  </si>
  <si>
    <t>Desai Ravibhai Virambhai</t>
  </si>
  <si>
    <t>While going for eating leaves, the cow was roaming in the Bagaliya vas and she got electrocuted by the leakage current comes from street light service which contact with stay and flowing through stay set of LT pole</t>
  </si>
  <si>
    <t>Stay Set was removed.LT maintainance Completed</t>
  </si>
  <si>
    <t>Sabarmati Bopal Shela</t>
  </si>
  <si>
    <t>Kolat</t>
  </si>
  <si>
    <t>Rabari Jivanbhai laxmanbhai</t>
  </si>
  <si>
    <t>While buffalo was roaming at jivanpura kolat road nr shiv Shiva residency, buffalo was electrocuted by came in contact of  broken LT conductor   due to tree branch fallen on line</t>
  </si>
  <si>
    <t>Power Supply Is Disconnected After Receiving Message And Tree Branch Fallen On LT Line Which Is Removed. Also Line Rectified After Police Panchanama And PM</t>
  </si>
  <si>
    <t>15000 on 9.10.24</t>
  </si>
  <si>
    <t xml:space="preserve">Ajitbhai Gandaji Thakor </t>
  </si>
  <si>
    <t>ELCB installated by consumer .</t>
  </si>
  <si>
    <t>Sabarmati Kalol Kalol-1</t>
  </si>
  <si>
    <t>Arasodiya</t>
  </si>
  <si>
    <t>Deepchand Manohardas Bavari</t>
  </si>
  <si>
    <t>At place of accident 04,Amiganga socity renovation and extention of house under construction. victim was doing furniture work of first floor of above mention address, During furniture work victim pulled stainless steel pipe( approx 12 feet)from ground floor to first floor, near newly constructed stair. which is below existing 11 KV Marketyard feeder line. While Deepchand Manohardas Bavari was pulling stainless steel pipe from ground floor to first floor pipe came in contact with 11 KV line, he was electrocuted being taken to the hospital for treatment, where he declared as died.</t>
  </si>
  <si>
    <t xml:space="preserve">CONNECTION DISCONNECTED AND NOTICE GIVEN FOR UNAUTHORISED CONSRUCTION NEAR BY 11 KV MARKET YARD FDR. </t>
  </si>
  <si>
    <t>Sabarmati Bopal Bavla Ind</t>
  </si>
  <si>
    <t>Dhedhal</t>
  </si>
  <si>
    <t>Rathod Bharatbhai Punjabhai</t>
  </si>
  <si>
    <t>On Date  14/8/24 in morning @ 1030 hrs , Due to Heavy water logging in Victim's House of Rajput vas of Dhedhal Village then Lt Shri Bharatbhai Punjabhai Rathod came in the house and was working to pumping out the water with a 1ph 1.6hp Motor in his house and suddenly he got shocked through his internal wiring, Fallen down  and got electroculated and died at site.</t>
  </si>
  <si>
    <t>Connection is disconnected.</t>
  </si>
  <si>
    <t>Sabarmati Kalol Kalol T</t>
  </si>
  <si>
    <t>Kalol</t>
  </si>
  <si>
    <t>Karan Arjanbhai Salat</t>
  </si>
  <si>
    <t xml:space="preserve">The victim was washing the tractor at work space area of Dhiraj Engineering , GIDC , Kalol by means of water tube connected to the three phase motor. Suddenly he got electric shock and fell on the ground. The nearby worker saw the situation and instantly switched off the motor and took him to the Nearby Private hospital where he was declared dead by the In charge doctor. </t>
  </si>
  <si>
    <t>Sabarmati Gandhinagar U Motera</t>
  </si>
  <si>
    <t>Goswami kaushikgiri rameshgiri</t>
  </si>
  <si>
    <t xml:space="preserve">Illegal wire extension from RGP connection to Parlor , Parlor close &amp; leakage current running in parlor, victims touch with parlor &amp; got shocked &amp; died. </t>
  </si>
  <si>
    <t>Thakor Rohitji Prahladji</t>
  </si>
  <si>
    <t>llegal wire extension from RGP connection to Parlor , Parlor close &amp; leakage current running in parlor, victims touch with parlor &amp; got shocked but no any causality with him as per eye witness statement.</t>
  </si>
  <si>
    <t>Gangad</t>
  </si>
  <si>
    <t xml:space="preserve">Munjava Ganshyambhai Bholabhai </t>
  </si>
  <si>
    <t>Due to Heavy wind and rain tree branch fallen on LT line of koth jgy emitting from 66kv koth ss so lt conductor broken and  comes down from the baffelo.At the time baffelo is contact with live lt wire and got electrocuted and died.</t>
  </si>
  <si>
    <t>DAMAGED LT LINE RECTIFIED</t>
  </si>
  <si>
    <t>Moti Adraj</t>
  </si>
  <si>
    <t>Rabari Kismat Amrutbhai</t>
  </si>
  <si>
    <t>While going for grass eating, one cow went to the left side of the road where 4W LT line was broken due to heavy rain and got electrocuted</t>
  </si>
  <si>
    <t>Natubhai Raymalbhai Rabari</t>
  </si>
  <si>
    <t>Conductor of phase wire of 2 wire line broken due to tree branch fallen on line due to heavy rain and thunderstorm. The buffalo was tied up in the enclosure below came to contact with broken conductor and got electrocuted and died.</t>
  </si>
  <si>
    <t xml:space="preserve">Maintanance done of 11 KV Nvapura JGY  feeder, and consumer awared for risk of tie any animal under the electric line.and instructed not to repeat the mistake. </t>
  </si>
  <si>
    <t>15000 on 11.10.24</t>
  </si>
  <si>
    <t>SANAND</t>
  </si>
  <si>
    <t>Ashok Girilal Parmar</t>
  </si>
  <si>
    <t>As per statement of eyewitness there was heavy rain at sanand area on dt 26.8.24. Victim lt. Ashok Girilal Parmar was climbing on iron stairs which was inside the house and got electrocuted  and died. The source of current and its path is not yet traced.</t>
  </si>
  <si>
    <t xml:space="preserve">ELCB Installed </t>
  </si>
  <si>
    <t>Sabarmati Gandhinagar R Gandhinagar</t>
  </si>
  <si>
    <t>Unava</t>
  </si>
  <si>
    <t>Dinesh S Ambliya</t>
  </si>
  <si>
    <t>NA</t>
  </si>
  <si>
    <t>Bagodara</t>
  </si>
  <si>
    <t>Solanki Dineshbhai mohanbhai</t>
  </si>
  <si>
    <t>In consumer promises out going flexible internal wire installation in house passing through the dor ,the dor section is alluminium, wire insulation damage due to many time open-close dor and  damage wire contact with dor section at the time the victim is contact with alluminium dor and died on the spot due to electrocution.</t>
  </si>
  <si>
    <t>IT IS OCCURED IN PRIVATE PREMISES &amp; SAID CONNECTION CUT &amp; INFORMED TO APPLY FOR NEW TEST REPORT.</t>
  </si>
  <si>
    <t>Roshani Vijaybhai Bharathari</t>
  </si>
  <si>
    <t>Chandisar</t>
  </si>
  <si>
    <t>Ashokbhai Dhilajibhai Palat,EA</t>
  </si>
  <si>
    <t>On Dt:31.08.24 a LT complain was registered at Dholka R complain center by Phone from Chandubhai Hirabhai Kabira, 05 nos. Houses power off at Valmiki vas village Chandisar. While attending complain after  TC DO removed from particular X'mer anyhow victims leg slip from LT pole and he Fallen down on ground and injured.</t>
  </si>
  <si>
    <t>WARNING MEMO ISSUED TO A.D.PALAT VIDE LETTER NO:- 871 ON DATED :- 26-09-2024 &amp; SAME WARNING MEMO ISSUED TO R.H.BHOI VIDE LETTER NO:-872 ON DATED :- 26-09-2024</t>
  </si>
  <si>
    <t xml:space="preserve">Dholka </t>
  </si>
  <si>
    <t xml:space="preserve">Pareshbhai Gafurbhai Rabari </t>
  </si>
  <si>
    <t>Live LT line of trasad ag FDR conductor broken near Gimatex company (trasad road) while both cow was passing nearby live lt conductor area so got electrocuted and both cows died.</t>
  </si>
  <si>
    <t>BROKEN L.T.LINE WIRE RECTIFIED</t>
  </si>
  <si>
    <t>30000 / 03-10-2024</t>
  </si>
  <si>
    <t>Sadra</t>
  </si>
  <si>
    <t>Harjibhai Sharkabhai Rabari</t>
  </si>
  <si>
    <t>Herd of cow was gazing near TC structure as routine. Since many days heavy rainfall with heavy wind has blown and due to it service cable from Transformer LT side to terminal cable( for nearby 1 pH 2 wire LT lines)was broken and leakage current was flowing to earth through pole due to rain. And cow was gazing nearby TC structure and got electrocuted and cow died.</t>
  </si>
  <si>
    <t xml:space="preserve"> 6SQM MM BROKEN SERVICE CABLE WAS REPLACED</t>
  </si>
  <si>
    <t>Boliya Vitthalbhai Bhurabhai</t>
  </si>
  <si>
    <t>11 kv Loliya Ag line emitting from Bagodara 66 kv substation. The pole of the line fell down but  power was ON,  at that time the cow was grazing on that side and came in contact with a live conductor and died on the spot due to electrocution.</t>
  </si>
  <si>
    <t>DAMAGED POLE RECTIFIED</t>
  </si>
  <si>
    <t>Bileshwarpura </t>
  </si>
  <si>
    <t>Komalsinh Bindarsinh Gond</t>
  </si>
  <si>
    <t>As per site visit victim working in factory he was trying to move the pedestal fan having iron body by his wet hand got electrocuted.he may electrocuted through either leakage from jointed wire near by fan body due to touching to fan or by holding jointed wire having insulated tape by wet hand. Actual cause of death will be decided after receiving of P. M. Report.thus the accident occurred at factory Side wiring.</t>
  </si>
  <si>
    <t>Sabarmati Sabarmati Kathwada</t>
  </si>
  <si>
    <t>Kathwada</t>
  </si>
  <si>
    <t>Pintu Kedar Mahto</t>
  </si>
  <si>
    <t xml:space="preserve">As per eye witness statement, while working on buffing machine, the victim got electric shock from the motor and lost his life. But at site, we could not find any clue for leakage current  from the motor.
</t>
  </si>
  <si>
    <t>Baldevbhai Sartanbhai Desai</t>
  </si>
  <si>
    <t>A Live wire Flexible wire comes into its mouth ,While a Buffalo eating grass at shivpuri hudko Adalaj , she got electrocuted by the leakage current comes from flexible wire.</t>
  </si>
  <si>
    <t>No any Action Taken required</t>
  </si>
  <si>
    <t>Parbatsinh Punjaji Solanki</t>
  </si>
  <si>
    <t>Herd of Buffalow was gazing near TC structure as routine. Since it was rainy season and ckt cable was jointed and  leakage current was flowing through it to earthing wire through pole. And buffelo was gazing nearby TC structure and touch the Earthing wire and got electrocuted and died.</t>
  </si>
  <si>
    <t>EARTHING REACTIVATED</t>
  </si>
  <si>
    <t>Randheja</t>
  </si>
  <si>
    <t>Jaydip Gandbhai Patel</t>
  </si>
  <si>
    <t>Due to short circuit of single pole MCB of domestic flour mill victim came in contact with metal part of flour mill with main switch in ON position got electrocuted and died.</t>
  </si>
  <si>
    <t>ADVISE TO INSTALL ELCB FOR SAFETY PURPOSE</t>
  </si>
  <si>
    <t>Nani Devti</t>
  </si>
  <si>
    <t>Lavkush Rambhavan Nishad</t>
  </si>
  <si>
    <t>As msg recieved from Police Station Sanand Police On dt.18.09.24 regarding Fatal human accident that on Dt.15.09.24 in night @ 2100 hrs , Victim was working inside his house and keeping his wet clothes on Iron string inside his house but by mistake he had connected iron string on live wire and got electroculated and shifted to Civil Hospital Sanand where he had declared as Dead.</t>
  </si>
  <si>
    <t>Moraiya</t>
  </si>
  <si>
    <t xml:space="preserve">Prakashbhai Nanjibhai Nayak </t>
  </si>
  <si>
    <t>PLN,DEESA-1,DEESA R-2</t>
  </si>
  <si>
    <t xml:space="preserve">JUNA DEESA AND RURAL </t>
  </si>
  <si>
    <t>Mali ( Parmar ) Naitik Kumar Nalin Bhai</t>
  </si>
  <si>
    <t xml:space="preserve">01.04.2024 </t>
  </si>
  <si>
    <t>As per Praimary report On site inspection at Village Juna Deesa in Farm land of Shri Mali Hira Bhai Pitamabar Bhai in this  Land One Transformer in which Power feed From 11 kv Swami Ag Feeder From 66 kv Juna Deesa ss &amp; One Installation room of A2 Conn.No.74326026782 in which three phase meter &amp; load side  Outgoing 3 Fuses,starter etc .in Farm Fencing done by using Wires around Farm Boundaries.
 any Illegal Person done Unauthorized connection by Using Extra Private Cable ( Approx. 227.4 Meter ) of size 2.5 SQ.MM Cable, this Extra Cable Connected between Outgoing Fuses of Ag Connections &amp;  fencing Wires,So Illegal Current flow in all wires of fencing in farm.
 on Date-01-04-2024 The victim was Passes toward fencing ,victim touch with Wire of fencing  in which already electric current flow Due to Illegal Connection, Victim got electrocuted,Fallen in land and  died on  the spot.</t>
  </si>
  <si>
    <t xml:space="preserve">inform consumer's not use unathorise power </t>
  </si>
  <si>
    <t>Thakor Jasvantsingh Khetaji ( Urfe Udaysinh )</t>
  </si>
  <si>
    <t xml:space="preserve">07.04.2024 </t>
  </si>
  <si>
    <t>Raval Hargovan Bhai Mafa bhai  ( Conn.no. 74326120967 )house Power off Complain on date 07-04-2024,at evening around 19:00 p.m.,Consumer's wife Surya ben Raval Seen that Jasvantsingh (urfe Udaysinh ) going on the road &amp; informing Jasvantsingh for her house power off Complain ,then Jasvantsingh Shows that 1 Wire of Cable got loose ( i.e.seperate ) from LT Pole, then Jasvantsingh was climbing with taking iron stand for lag support which is insert on top hall of Electric LT pole ,then he take a position on iron stand for repair the loose cable wire ,he suddenly sleeping due to unbalanced iron stand &amp; fall down on land badly &amp; injured on Right back of head ,victim dead on spot at around 19:00 p.m.</t>
  </si>
  <si>
    <t xml:space="preserve">inform consumer's not to touch any electrical wire </t>
  </si>
  <si>
    <t>PLN,SIDHPUR,SIDHPUR-T</t>
  </si>
  <si>
    <t>SIDHPUR AND URBAN</t>
  </si>
  <si>
    <t>Thakor Haresh kumar Jivan bhai</t>
  </si>
  <si>
    <t>21.04.2024</t>
  </si>
  <si>
    <t>PLN,PLN-2,DANTA</t>
  </si>
  <si>
    <t xml:space="preserve">MOR DUNGARA  AND RURAL </t>
  </si>
  <si>
    <t>Dabhi Karniben Ashvinbhai &amp; Dabhi Divaben Ashvinbhai</t>
  </si>
  <si>
    <t xml:space="preserve">05.04.2024 </t>
  </si>
  <si>
    <t>As per site visit private black colour twin core cable used for 1 ph motor starter which is binding on swing and  this cable end side both phase and neutral open from starter contact and touched to iron swing and 3 nos. Of Girls electrocuted. Which are swinging on swing. This private cable comming from consumer load side near by rooms where our 1 ph meter is provided. so UGVCL is not responsibal for this accident.</t>
  </si>
  <si>
    <t xml:space="preserve">aware consumer to use ELCB </t>
  </si>
  <si>
    <t>PLN,SIDHPUR,SIDHPUR-R</t>
  </si>
  <si>
    <t xml:space="preserve">KAHODA AND RURAL </t>
  </si>
  <si>
    <t>THAKOR KIRANKUMAR VELAJI</t>
  </si>
  <si>
    <t>17.05.2024</t>
  </si>
  <si>
    <t>ON DTD:17.05.2024 ,APPROX TIME: 04:00 A.M. SHRI THAKOR KIRANKUMAR VELAJI VICTIM IS EARLY MORNING GO TO WASHROOM THAT'S TIME VICTIM TOUCHED GI VARGADI AND GI VARGADI FITTED WITH IRON ANGLE OF HOUSE SHED AND IN HOUSE THAKOR JESHAJI NATHAJI LEAKAGE CURRENT FLOW BECAUSE OF CEILING FAN IS SHORT AND POWER SUPPLY ON THAT'S TIME PROBABILITY VICTIM GOT ELECTROCUTED AND FATAL ELECTRICAL ACCIDENT OCCURED AND DIED.</t>
  </si>
  <si>
    <t>PLN,DEESA-1,SHIHORI</t>
  </si>
  <si>
    <t xml:space="preserve">JAMNAPADAR AND RURAL </t>
  </si>
  <si>
    <t>Bhiladiya Ashwinji Paraji,Bhiladiya Kiranji Panjiji,Dhumadiya Shivaji Babuji</t>
  </si>
  <si>
    <t xml:space="preserve">As per telephonic message received from line staff at 11.00 am about non fatal human outsider accident occured at vill. Jamanapadar,  Dy engg Shihori personally visit the site and as per eye witness statement at site a live DJ with vehicle Eischer passing from Deliyathara to Jamanapadar to attend marriage function, at that time at approximately 10.25 hrs live DJ with vehicle passing from road in front of Thakor Padji Virchandaji farm house at village Jamnapadar. At that time of live DJ program all the people enjoying dance program on live DJ vehicle, at that time Shri Bhildiya Kiranji Panjiji who climbed on DJ set which was set up on vehicle, came in live contact with 11 KV Panna Ag feeder line crossing through road and other two victims Bhildiya Ashwinji Paraji and Dhumadiya Shivaji Babuji who also in physical contact with Bhildiya Kiranji Panjiji got electrocuted. </t>
  </si>
  <si>
    <t xml:space="preserve">UMBARI AND RURAL </t>
  </si>
  <si>
    <t>(Buffalow-01) Thakor Sangramaji Gumji</t>
  </si>
  <si>
    <t>29.05.2024</t>
  </si>
  <si>
    <t xml:space="preserve">As per telephonic message received from line staff at 10.00 am about fatal animal accident occured at vill. Umbari ,  Dy engg Shihori personally visit the site and as per eye witness statement, at approximately 7.00 am when he was brushing conductor of Ag 3ph4w Lt line passing near his house was broken due to wind and fall on a Buffalo eating grass under Lt line. Live Broken conductor snapped and fall on Buffalo and due to this buffalo got electrocuted on her stomach portion and died immediately on the spot. </t>
  </si>
  <si>
    <t>To Avoid Any More Unwanted An Electrical Accident Our Line Staff Had Been Repaired Broken Conductor And Repaired Wire Restringing Also Done.</t>
  </si>
  <si>
    <t>PLN,PLN-1,PLN-T</t>
  </si>
  <si>
    <t>PALANPUR AND URBAN</t>
  </si>
  <si>
    <t>Lalabhai Gajrabhai Kharadi-Contractor Labour-Age 19 years aprox</t>
  </si>
  <si>
    <t>09.05.2024</t>
  </si>
  <si>
    <t>The Fatal Human (outsider-Contractor Labour) Electrical Accident occurred while replacement of deteriorated pole at Oad vas after dismentalling of service lines and LT line conductor from old deteriorated pole by contractor labour shri Lalabhai Gajrabhai Kharadi , New LT pole was erested than after while stringing of LT line conductor again by contractor labour shri Kharadi Lalabhai Gajrabhai suddenly he felt induction and got electric shock. Immediately he admitted to civil hospital for further treatment and after primary treatment he dischaged from hospital. No any current burn on body,only, experience of jur , no any type of injury.</t>
  </si>
  <si>
    <t>work with safety</t>
  </si>
  <si>
    <t>PATNI ROHITKUMAR PAPPUBHAI-OUTSIDER-AGE 09 YEAR APROX</t>
  </si>
  <si>
    <t>30.05.2024</t>
  </si>
  <si>
    <t>The Fatal Human (outsider) Electrical Accident occurred in private premises (in Home) of shri Ishwarbhai Raymalbhai Patni, Consumer No: 70106/10904/9 to Shri Rohitkumar Pappubhai Patni due to leakage current flows from faulty ceiling fan to iron shed in home and victim was touches the iron string tied up with iron sheet shed pole in home and victim got electric shock and died.</t>
  </si>
  <si>
    <t>PLN,DEESA 2,PANTHAWADA</t>
  </si>
  <si>
    <t xml:space="preserve">GUNDARI AND RURAL </t>
  </si>
  <si>
    <t>Dhanaram Nebaram Meghwal</t>
  </si>
  <si>
    <t>03.05.2024</t>
  </si>
  <si>
    <t>Fatal Human Outer side electric accident was occureed on dated 03.05.2024 arround 8:30 am at Gundari .Duringsite observationit is found that  temporary connection of Shri Kanaksing Karatngsing Thakor exist at PanthawadaGundri highway in front of  Police check post, after Ugvcl meter and MCB,  private black colour twin core cable and flexible cable used for operation of uria pump and other lightning work, which is clamping with iron frame of uria pump machine structure and also adjoining lightning pole where led focus lamp installed. Moreover,  lightning pole structure tightening by iron wire (used as stay) which is joint with nearby uria tank iron frame stand. Due to leakage current in private cable/wire in lightning pole structure which is connected with uria tank frame by iron wire , victim touched the uria tank iron frame and got electric shock and died</t>
  </si>
  <si>
    <t>PLN,DEESA 2, ZERDA</t>
  </si>
  <si>
    <t xml:space="preserve">BHADATH AND RURAL </t>
  </si>
  <si>
    <t>Sonalben Hathising Vaghela</t>
  </si>
  <si>
    <t>18.05.2024</t>
  </si>
  <si>
    <t>As per daily news paper Press note ,accident occurred on dated:18.05.2024 but no one informed to UGVCL office.After Press note report Site visited by SDO,Zerda on dated:03.06.2024 but due to Suicide case,no further information found at that time and second time  visited on 13.06.2024.As per Victim father's statements Sonalben herself Climbed on 11 KV Baiwada Ag feeder(single phase time) at location no:125/24/20/3 in their farm.As per PM report ,Cardio-Respiratory arrest due to heavy electric burn, she was died.Final Cause of death is pending on F.S.L. report.</t>
  </si>
  <si>
    <t xml:space="preserve">RANGPUR AND RURAL </t>
  </si>
  <si>
    <t>Chauhan Kiranbhai Ishvarbhai</t>
  </si>
  <si>
    <t>05.06.2024</t>
  </si>
  <si>
    <t>NFH           MECHANICAL        -DEPT.</t>
  </si>
  <si>
    <t xml:space="preserve">As per statement of victim and other line staff working on 11 KV Rangpur AG feeder Provide New Shacke with Switch. During working two line staff working on pole one Top phase work complete after work on side phase victim suddenly feel induction or by any others reason and fallen from v cross arms of pole and hanging on pole by safety belt after help with other staff victim remove from safety belt and  down on ground after that for medical treatment admit at private hospital Satlasna now victim health is stable other EA working on pole is safe  no any induction zone </t>
  </si>
  <si>
    <t>PLN,SIDHPUR,UNJHA-R</t>
  </si>
  <si>
    <t xml:space="preserve">UNAVA AND RURAL </t>
  </si>
  <si>
    <t>NAVNITKUMAR AMRABHAI KHANT</t>
  </si>
  <si>
    <t xml:space="preserve">07.06.2024
</t>
  </si>
  <si>
    <t>NFH MECHANICAL-DEPT.</t>
  </si>
  <si>
    <t>ON DTD 7.06.02024 AT AROUND 5:45PM SHRI NAVNITKUMAR AMRABHAI KHANT WAS STRINGING A 2CORE 4MM CABLE AND GI WIRE OF SERVICE CONNECTION OF EXISTING SINGLE PHASE CONNECTION OF SHRI BABULAL PRAHLADBHAI MEWADA (CONS NO:22301002624) AT UNAVA.DURING STRINGING A GI WIRE GETS BROKEN AND VICTIM LOST HIS BALANCE AND FELL DOWN ON GROUND AND GET INJURED.ESS.</t>
  </si>
  <si>
    <t>PLN,PLN-2,AMBAJI</t>
  </si>
  <si>
    <t xml:space="preserve">NAVAVASKANTHA AND RURAL </t>
  </si>
  <si>
    <t xml:space="preserve">(01 BULLOCK) Gamar Vinodbhai Ajkabhai </t>
  </si>
  <si>
    <t>22.06.2024</t>
  </si>
  <si>
    <t> Due to rain and heavy wind, big pipal tree broken and fall on AG LT Wire and LT wire broken from Pole ,both tree and LT wire fall on bullock and it had *major head stock by tree branch and Bullock directly connect with live LT conductor* and get shocked  than after died. Final reason Will be clarified after Pm Report </t>
  </si>
  <si>
    <t xml:space="preserve">At accident spot the tree cutting work done. Also in all span of lt wire conductor stringing work done and all conductor properly tighting with lt shackle insulator. </t>
  </si>
  <si>
    <t xml:space="preserve">BAMNOJ AND RURAL </t>
  </si>
  <si>
    <t xml:space="preserve">(01 COW) Kodarvi Rameshbhai Bhudabhai </t>
  </si>
  <si>
    <t xml:space="preserve">25.06.2024 </t>
  </si>
  <si>
    <t>During heavy rain,a cow eating a grass near by village TC ,cow got electrocuted due to ground voltage difference  leakage current paas and died.Final conclude after PM report.</t>
  </si>
  <si>
    <t>Remove the leackage current</t>
  </si>
  <si>
    <t>15000/20.08.24</t>
  </si>
  <si>
    <t>PLN,PLN-1,GADH</t>
  </si>
  <si>
    <t xml:space="preserve">MADANA AND RURAL </t>
  </si>
  <si>
    <t>UNKNOWN UNIDETIFIED MALE PERSON</t>
  </si>
  <si>
    <t>28.06.2024</t>
  </si>
  <si>
    <t>AN UNIDENTIFIED MALE  PERSON  HMSELF CLIMB ON 11 KV SALLA FEEDER POLE LOCATION NO 91/6 DUE TO ANY REASONE AND CAME WITH CONTACT OF 11 KV SALLA FEEDER LIVE CONDUCTOR AND DIED.</t>
  </si>
  <si>
    <t>PLN,PLN-1,DANTIWADA</t>
  </si>
  <si>
    <t xml:space="preserve">VELAVAS AND RURAL </t>
  </si>
  <si>
    <t>BHUTADIYA PARTHIBHAI LAXMANBHAI AGE-65 YEARS APPRX</t>
  </si>
  <si>
    <t xml:space="preserve">29.06.2024  </t>
  </si>
  <si>
    <t>AS PER FIRST EYE WITNESS STATEMENT , VICTIM SHRI BHUTADIYA PARTHIBHAI LAXMANBHAI WENT TO START THE MOTOR OF AGRICULTURAL CONNECTION NO-70930/00113/3 (A1 CATEGORY) AND WHILE VICTIM WAS OPERATING THE FUSE MAY CAME IN CONTACT WITH LIVE PART OF FUSE AND GOT ELECTROCUTED AND DIED. VICTIM WAS IMMEDIATELY SHIFTED TO CHC DANTIWADA AND WAS DECLARED DEAD</t>
  </si>
  <si>
    <t xml:space="preserve">BHUNAV AND RURAL </t>
  </si>
  <si>
    <t>THAKOR JIVANJI MANAJI</t>
  </si>
  <si>
    <t xml:space="preserve"> ON DATED:17.07.2024 APPROX TIME:06:30 P.M SHRI THAKOR JIVANJI MONAJI WORK VICTIM WAS WET BATHROOMAL PUT ON ALUMINIUM GI VARGADI,BUT GI VARGADI FITTED AT ONE POINT WITH IRON ROD ELECTRIC ROOM OF PATEL MANILAL RAMDAS AND IRON ROD CONTACT WITH OPEN PHASE WIRE INTO SWITCH BOARD TO LED BULB THAT'S TIME VICTIM TOUCH GI VARGADI AND OPEN PHASE WIRE CONTACT WITH IRON ROD CURRENT FLOW POWER SUPPLY ON THAT'S TIME PROBABILITY VICTIM GOT ELECTROCUTED AND FATAL ELECTRICAL ACCIDENT OCCURED AND DIED.AND HIS DAUGHTER CAME TO SAVE BUT THAT'S TIME CURRENT FLOW IN THAKOR DAXABEN JIVANJI.</t>
  </si>
  <si>
    <t xml:space="preserve">PLN,DEESA 2,DHANERA 2 </t>
  </si>
  <si>
    <t xml:space="preserve">MANDAL AND RURAL </t>
  </si>
  <si>
    <t>Rishipalsinh Sujansinh Solanki</t>
  </si>
  <si>
    <t>As per site visited &amp; Farm owner's Son Shri Narpatsinh statement Ag flat tariff Ag Connection no 71425000924 is running in his father name Solanki Savsibhai Versibhai.fencing done arround Agriculture land which is farming by Narpatsinh.He has illegle flexible single core wire connected from Ag(A1)connection on fencing instead of Zatka machine and Current passes in fencing,Victim Solanki Rishipalsinh Sujansinh came in contact with live power fencing and died on the spot</t>
  </si>
  <si>
    <t xml:space="preserve">SASAM AND RURAL </t>
  </si>
  <si>
    <t>Mukeshji Mafaji Bokarvadiya (Thakor)</t>
  </si>
  <si>
    <t xml:space="preserve">04.07.2024 </t>
  </si>
  <si>
    <t>As per information received from social media, Shri Mukeshji Mafaji Bokarvadiya (Thakor) got electric shock due to came in contact with iron pipe.this leakagr current flow through a NRGP Connection Consumer number: 70742/10018/9 private wire given to outside shop cabin and this private wire hanging on iron agle ,in detail investigation, this private wire insulation punctured touch with angle and victim came in contact with private iron pole connected with this angle and got electric shock &amp; died</t>
  </si>
  <si>
    <t>PLN,PLN-1,PLN-R</t>
  </si>
  <si>
    <t xml:space="preserve">BANASDAIRY ,LALAWADA  AND RURAL </t>
  </si>
  <si>
    <t>Pritambhai Kamleshbhai Raval</t>
  </si>
  <si>
    <t>15.07.2024</t>
  </si>
  <si>
    <t>Ondate: 15.07.2024 , 10:30 AM (Approx time) a private person of Vendor replacing valve in butter -2 plant of Banas dairy, Palanpur. At the working site insulation of phase wire of tubelight power supply found damaged and live phase wire found open, unfrtunately the said person during work came in contact with this live phase of wire and got electrocuted.</t>
  </si>
  <si>
    <t>PLN,PLN-2,VADGAM</t>
  </si>
  <si>
    <t xml:space="preserve">IQBALGADH AND RURAL </t>
  </si>
  <si>
    <t>Harssadbhai Savjibhai Chaudhary (33years)</t>
  </si>
  <si>
    <t xml:space="preserve">06.07.2024 </t>
  </si>
  <si>
    <t>onsumer no  70306/10060/6, After removing DO fuse from Separate  Transformer , Victim climb on maintenance of 2 core cable and giving new connection on LT side of transformer, A flying  peacock  is  strike on in between DO  , So victim got momentary current  on his right hand , and burns on his right hand also.the   . Victims  may came in contact with LT side stud and may got current , So victim is got treatment at   Narendra Chaudhary Ankur hospital and Anil D Suthar Ravi surgical Hospital Visnagar for primary medical treatment. .Health conditions of victim  is fine currently.</t>
  </si>
  <si>
    <t xml:space="preserve">MAHERWADA AND RURAL </t>
  </si>
  <si>
    <t>(1) THAKOR ARUNABEN SURESHJI (2) THAKOR ARUNABEN SURESHJI</t>
  </si>
  <si>
    <t xml:space="preserve">02.07.2024
</t>
  </si>
  <si>
    <t>ON DTD 2.07.2024 (11:00PM)IN THE HOUSE OF THAKOR KANAJI KUVARJI FLEXIBLE WIRE WAS  WINDED AROUND ROOF SUPPURT MADE OF IRON.DUE TO DAMAGED INSULATION OF FLEXIBLE WIRE CURRENT START TO FLOW IN THE IRON ROOF AND MAIN DOOR MADE OF IRON.AT THE TIME VICTIMS CAME IN CONTACT WITH THE DOOR AND GOT ELECTROCUTED SO FATAL ELECTRICAL ACCIDENT OCCURED.</t>
  </si>
  <si>
    <t xml:space="preserve">PLN,DEESA 2,LAKHANI </t>
  </si>
  <si>
    <t xml:space="preserve">CHITRODA AND RURAL </t>
  </si>
  <si>
    <t>18.08.2024</t>
  </si>
  <si>
    <t>One bat(Chamachidiyu)bird sitted on LT line wire and short circuit occurred between three LT wire and one LT wire conductor broken near pole side.Victim at that time working in tabela of buffalo and broken wire fallen on Thakor Balvantji Rupshiji and died on the spot.</t>
  </si>
  <si>
    <t>PLN,RADHANPUR,RADHANPUR R-2</t>
  </si>
  <si>
    <t xml:space="preserve"> RADHANPUR AND RURAL </t>
  </si>
  <si>
    <t>NARSANGBHAI GOVABHAI CHOUDHARY</t>
  </si>
  <si>
    <t>08.04.2024</t>
  </si>
  <si>
    <t>A FATAL ANIMAL ELECTRICAL OUTSIDER ACCIDENT OCCURRED DUE TO CONDUCTOR OF 11 KV JAVANTRI AG FDR GOT BROKEN AT THE PLACE OF INCIDENT AND IT FELL ON GRASS (JAR PULA ) THE FDR GOT TRIPPED BUT AS A ROUTINE FDR TRY WAS TAKEN TO RESTORE POWER SUPPLY AND THE GRASS UNDER THE LINE FIRE.THE SPREAD THE FIRE TO ADJACENT BUFFALOW HOUSE WHOSE ROOF COVERED WITH GRASS AS PER EYE WITNESS STATEMENT THE INTESITY OF FIRE WAS HIGH SO UNABLE TO HELP POOR BUFFALOW AND BOTH BUFFALOWS DIED BY SHOCK DECLARE BY POST MORTEM REPORT.</t>
  </si>
  <si>
    <t>PLN,RADHANPUR,DEODAR 2</t>
  </si>
  <si>
    <t xml:space="preserve">CHIBHDA AND RURAL </t>
  </si>
  <si>
    <t>SONI ROHITBHAI NAGJIBHAI</t>
  </si>
  <si>
    <t>AS PER PRESSNOTE IN SANDESH NEWS PAPER (BANASKANTHA AVRUTI) ON DTD 15.05.2024 ABOUT FATAL HUMAN ACCIDENT AS PER SITE VISITED ACCIDENT TOOK PLACE IN THE PREMISES OF SHRI SONI MERUMAL KALIDAS HAVING CONSUMER NO. 73934001637 AT METER INSTALLATION CONSUMER HAS INSTALLED THE ELCB WHICH ARE NOT CONNECTED WITH EARTHING WIRE ON DTD 13.05.2024 LATE SHRI SONI ROHITBHAI NAGJIBHAI PLAN TO DRAIN THE WATER WHICH ARE LOGGING NEAR BATHROOM SIDE HE WAS DRILLING THE WALL BY DRILL MACHINE WHOSE BODY ARE FULLY COVERED BY METAL HE WAS HANDELLING THE DRILL MACHINE WITHOUT HAND GLOVES AND SHOES AND SAME TIME LAND WAS WET DUE TO CYCLONE .HE HAD PLUGGED MACHINE FROM NEAR BY PLUG POINT IN HOUSE AS HE HAD SWITCH ON THE DRILL MACHINE FAULT HE GOT THE ELECTRIC SHOCK AND ELECTROCUTED AND LAID DOWN THE SPOT THIS ACCIDENT TOOK PLACE INSIDE THE CONSUMER PREMISESAND AFTER THE UGVCL METER INSTALLATION.</t>
  </si>
  <si>
    <t>Use ELCB connected with earthing</t>
  </si>
  <si>
    <t>PLN,RADHANPUR,RADHANPUR 1</t>
  </si>
  <si>
    <t xml:space="preserve">BHILOT AND RURAL </t>
  </si>
  <si>
    <t>AHLETAR JASWANTKUMAR KANJIBHAI</t>
  </si>
  <si>
    <t xml:space="preserve">AS PER STATEMENT OF EYE WITNESS &amp; SUPERVISOR WHILE ATTENDING COMPLAIN REGARDING POWER OFF IN TWO AG CONNECTION BEING FED FROM 11 KV RANGPURA AG FDR THERE WAS ONE NEEM TREE BRANCH FOUND FALLEN ON THIS 11 KV LINE SUPERVISOR TOOK LC FROM 66 KV DAISAR SS AT TIME 12:45 &amp; ALSO SHACKLE POINT JUMPER ALREADY CUTTED AT LOCATION NO.RANGPURA AG/92/41/32/18/5 AS IT WAS REQUIRED TO CUT NEEM TREE VICTIM CLIMBED ON THIS TREE TO CUT ITS BRANCH AND WHILE DOING SO A SQUIRREL SUDDENLY CAME IN TOUCH WITH HIS LEG AND HE LOST HIS BALANCE AND FELL DOWN FROM A TREE FROM HEIGHT @15 FEET AND VICTIM MEET AN UNFORTUNATE NON FATAL MECHANICAL ACCIDENT </t>
  </si>
  <si>
    <t>PLN,RADHANPUR,THARA</t>
  </si>
  <si>
    <t xml:space="preserve">BHADREVADI AND RURAL </t>
  </si>
  <si>
    <t>DESAI ASHISH SAVABHAI</t>
  </si>
  <si>
    <t>AS PER THE STATEMENT OF EYE WITNESS AT VILL BHADREWADI NEAR DUDH MANDALI WHERE 11 KV SHIYA AG FDR PASSES FROM THE FRONT SIDE OF THIS DAIRY IN MORNING TODAY AT @ 10;45 AM A VEHICLE OF BANAS DAIRY VEHICLE NO GJ 213 Y5404 CAME TO FILL UP THE MILK STORED IN THIS DAIRY WITH NEW DRIVER AND CLEANER AND THEY PARK THIS VEHICLE EXACTLY BELOW THIS EXT HT LINE OF 11 KV SHIYA AG FDR AS PER EYE WITNESS A CLEANER CLIMBED ON VEHICLE TO OPEN A CAP OF MILK TANK WITH A MONKEY WALK SO AS TO FILL UP MILK AND WHILE REACHING NEAR CAP VICTIM SUDDENLY STOOD UP AND  THERE HIS HEAD CAME IN CONTACT WITH LIVE CONDUCTOR A WHILE SPARK WAS OBSERVED IN TYRE AND VICTIM GOT ELECTROCUTED AND FELL DOWN AND MEET AN UNFORTUNATE NON FATAL ELECTRICAL ACCIDENT.</t>
  </si>
  <si>
    <t xml:space="preserve">CHHANIYATHAR AND RURAL </t>
  </si>
  <si>
    <t>BHARWAD VISNUBHAI BHAGABHAI</t>
  </si>
  <si>
    <t>RAINY SEASON DUE TO HEAVY WIND AND RAIN LT CONDUCTOR BROKEN AND ONE NO COW CAME IN CONTACT WITH LIVE BROKEN CONDUCTOR AND ELECTROCUTED AND DIED ON SPOT</t>
  </si>
  <si>
    <t>1500/03.09.24</t>
  </si>
  <si>
    <t xml:space="preserve">JUNA PORANA AND RURAL </t>
  </si>
  <si>
    <t>RABARI HEMABHAI GOVINDBHAI</t>
  </si>
  <si>
    <t xml:space="preserve">KANBIYAVAS AND RURAL </t>
  </si>
  <si>
    <t>Lalabhai Dharmabhai Pargi</t>
  </si>
  <si>
    <t>28.08.2024</t>
  </si>
  <si>
    <t>PLN,DEESA-1,BHILDI</t>
  </si>
  <si>
    <t xml:space="preserve">MOTI GHARNAL AND RURAL </t>
  </si>
  <si>
    <t>1) Rupsang Parthiji Solanki (Thakor)-FH
2) Panchal Chothabhai Babubhai- NFH
3) Panchal Chetanbhai Choithabhai-NFH</t>
  </si>
  <si>
    <t xml:space="preserve">16.08.2024
</t>
  </si>
  <si>
    <t>FHO-1  
NFHO-2</t>
  </si>
  <si>
    <t>During the construction of a cattle shed at the site, the victim attempted to erect an angle or channel to support the structure. Unfortunately, the angle/channel inadvertently came into contact with a nearby high-tension (HT) line associated with the Chitroda AG feeder. As a result, the victim received a severe electric shock.</t>
  </si>
  <si>
    <t xml:space="preserve">NAVA AND RURAL </t>
  </si>
  <si>
    <t>1) PARMAR(THAKOR) PARJIJI VELAJI'S COW</t>
  </si>
  <si>
    <t xml:space="preserve">28.08.2024
</t>
  </si>
  <si>
    <t>During rain and due to wind in morning, Dry Acacia tree branch fall on LT line so 1 LT wire broken and fallen on land in between cow of shri thakor parjiji velaji passes on this broken wire and got electrocuted and died on the spot</t>
  </si>
  <si>
    <t>PLN,SIDHPUR,KAKOSHI</t>
  </si>
  <si>
    <t xml:space="preserve">KAKOSHI AND RURAL </t>
  </si>
  <si>
    <t>THAKOR VIKESHJI VANAJI</t>
  </si>
  <si>
    <t xml:space="preserve">10.08.2024
</t>
  </si>
  <si>
    <t>inform superviser before work start</t>
  </si>
  <si>
    <t xml:space="preserve">AITHOR AND RURAL </t>
  </si>
  <si>
    <t>THAKOR KAJALBEN GOVINDJI</t>
  </si>
  <si>
    <t xml:space="preserve">09.08.2024
</t>
  </si>
  <si>
    <t xml:space="preserve">AT AITHOR VILLAG IN THE HOUSE OF THAKOR VALAJI AMTHAJI ON THE SUPPORT ANGLE OF ROOF AN IRON WIRE IS TIGHTENED AND TWO CORE PRIVATE CABLE OF INTERNAL OPEN WIRING IS PASSING ON THE SAME IRON ANGLE.DUE TO DETERIORATION OF INSULATION OF TWO CORE CABLE LIVE PHASE WIRE GET SHORT WITH THE IRON WIRE AND CURRENT STARTED TO FLOW FROM IRON WIRE.ON DTD 9.08.2024 AT AROUND 9:00PM THAKOR KAJALBEN GOVINDJI CAME IN CONTACT WITH THE LIVE IRON WIRE AND GOT ELECTROCUTED AND DIED.   </t>
  </si>
  <si>
    <t>PLN,RADHANPUR,VARAHI</t>
  </si>
  <si>
    <t xml:space="preserve">JARUSHA AND RURAL </t>
  </si>
  <si>
    <t>SIPAI HANIFBHAI ABRAHMBHAI</t>
  </si>
  <si>
    <t>RAINY SEASON DUE TO HEAVY WIND AND RAIN LT CONDUCTOR BETWEEN AND OUTGOING NEUTRAL WIRE OF LT CONDUCTOR BROKEN AND BUFFALOW CAME IN CONTACT WITH LIVE BROKEN CONDUCTOR AND ELECTROCUTED AND DIED ON SPOT.</t>
  </si>
  <si>
    <t xml:space="preserve">SAGROSANA AND RURAL </t>
  </si>
  <si>
    <t>(1) Judal Manjibhai Rajsangbhai (2) Judal Bhikhiben Manjibhai</t>
  </si>
  <si>
    <t xml:space="preserve">01.09.2024 </t>
  </si>
  <si>
    <t>As per received First information of accident by pressnote in Divyabhaskar News Paper on Dtd 03.09.24, DE Gadh sdn has visited site and as per Eye witness Statement it is state that on dtd 01.09.24 time approx 5.30 am Shri Manjibhai Rajsangbhai Judal-Husband &amp; his wife Shrimati Bhikhiben Manjibhai Judal went to his farm at sagrosana village and those both victims are came with contact of Zatka machine wire which are wired between headland (SHEDHA) of his own farm as per eye witness at that time rainy season. 11KV Sagrosana agriculture feeder line is 30 meter away from  accident place without any creeper on pole and no any LT line OR other UGVCL Network near by accident place.One agricultural connection is 100 meter away from accident place</t>
  </si>
  <si>
    <t>Rajubhai Natwarlal Joshi-Age-51 years,Lineman, Employee No:6651</t>
  </si>
  <si>
    <t xml:space="preserve">17.09.2024 </t>
  </si>
  <si>
    <t>NFHD  (Mechanical)</t>
  </si>
  <si>
    <t>PLN,DEESA-1,DEESA -T</t>
  </si>
  <si>
    <t>DEESA AND URBAN</t>
  </si>
  <si>
    <t>BADARSINH ISHVARSINH CHUNDAVAT</t>
  </si>
  <si>
    <t>26.09.2024</t>
  </si>
  <si>
    <t>When sudden rain and cyclone came, LT wire broken and fell on his Icecream lorry at that location of sid tc, victim touched to this LT conductor for make away from his lorry and came in contact with live line and got shocked and met with non fatal human accident then he was shifted to hospital by nearby public where after some time he was declared as dead so converted in fatal accident.</t>
  </si>
  <si>
    <t>PLN,DEESA 2,RAH</t>
  </si>
  <si>
    <t xml:space="preserve">MORTHAL AND RURAL </t>
  </si>
  <si>
    <t>Surekhaben Ashokbhai Mali</t>
  </si>
  <si>
    <t>11.09.2024</t>
  </si>
  <si>
    <t xml:space="preserve"> fatal human accident outsider occurred approximately 09:15 A.M to Mali Surekhaben Ashokbhai, Age – 30 Years on Dated – 11.09.2024 at Village –Morthal, Ta – Tharad On Dated 11.09.2024, Surekhaben was electrocuted when she was plugging the open wire (Without Plug) of Valona in to the plug in the switch board Filled in her House for buttermilk churn.The house in which the electrical accident occurred, There is no any UGVCL Connection exist but they are using power from nearby Residential farm house Connection of shri MALI BABUJI SAVAJI through extended about 15 mtr black color 2 – core wire. The customer number of this meter is 76924100260. ELCB / MCCB is not installed in any of the two houses. UGVCL service cable and meter are in Good Condition and no any fault.</t>
  </si>
  <si>
    <t xml:space="preserve">BHATIB AND RURAL </t>
  </si>
  <si>
    <t>BUFFALOW OF LAVAR KANTIBHAI MANJIBHAI</t>
  </si>
  <si>
    <t>13.09.2024</t>
  </si>
  <si>
    <t xml:space="preserve">As per site visited &amp; talk with the EA, there was one load side line conductor of 11 KV Manthan AG Feder ( under 3-ph power Schedule Bhatip s/s) broken from shackle insulator (tapping pole no: 23/1) falldown in small pond so feeder tripped . After few minutes, No any message received from field , So Sub station staff has taken Second try of feeder to ON but feeder not ON but at the time of feeder's Second try one Buffalo was came in contact with broken Conductor which was lay down in small pond. buffalo was came in contact with load side conductor and due to return power of feeder , Buffalo got electric shock and died on the spot . But feeder was not tripped from Sub station side due to return conductor broken. </t>
  </si>
  <si>
    <t xml:space="preserve">BHALGAM AND RURAL </t>
  </si>
  <si>
    <t>VIMLABA VINUBHA VAGHELA</t>
  </si>
  <si>
    <t>11.08.2024</t>
  </si>
  <si>
    <t>AT @9:30 AM IT WAS FOUND THAT MINOR LEAKAGE CURRENT FLOW IN EARTHING OF BHALGAM VILLAGE TC WHERE STAY OF LT POLE SUPPORTED WHICH ALSO HAVING SUPPORT OF FENCING DUE TO THAT LEAKAGE CIRRENT PASSES THROUGH IN MORNING COW WHICH TRY TO PASSES BETN NARROW PASSAGE BETN WALL AND FENCING GOT ELECTROCUTED AND MET WITH FATAL ELECTRICAL ACCIDENT .</t>
  </si>
  <si>
    <t>MUNECHA (BHANGI)JITUBHAI JYANTIBHAI</t>
  </si>
  <si>
    <t>AT @11.05 AM IT WAS FOUND THAT DUE TO HEAVY WIND TREE BRANCHES FALLEN ON LT LINE OF BHALGAM VILLAGE TC AND LT LINE OF OF VILLAGE TC CONDUCTOR SNAPPED DURING THAT TIME THE CALF WAS PASSING FROM THERE WHERE IT CAME IN CONTACT WITH BROKEN CONDUCTOR AND GOT ELECTROCUTED AND MET WITH FATAL ACCIDENT .</t>
  </si>
  <si>
    <t>Prajapati Pankaj Kumar  Dhanjibhai  (Electrical Assistant)</t>
  </si>
  <si>
    <t>18.09.2024</t>
  </si>
  <si>
    <t>NFHD (Mechanical)</t>
  </si>
  <si>
    <t>A non fetal Mechanical Deptartmental accident occured to Shri.P.D.Prajapati EA  while attainding  complain of Shri Lokhandwala Hamida husain consumer no-22207004791. An Iron Stand was placed between 3rd  &amp; 4th step of PSC pole(Approximately height  3to 3.5 meter from ground &amp; victim was was trying to climb on PSc pole for attending  service replacement Complain of Shri. Lokhandwala  Hamida Hussain during that time his right  lag slipped from PSc pole &amp; fall down  &amp; injured his left hand.</t>
  </si>
  <si>
    <t>THAKOR BHARATJI PRAHLADJI</t>
  </si>
  <si>
    <t xml:space="preserve">24.09.2024 </t>
  </si>
  <si>
    <t xml:space="preserve">In bHUNAV village near matsiya mahadev Temple near  Transformer cetnre of 11 kv Kahoda Telephone jgy feeder Loc no.108/2,Shri Thakor Bharatji Prahladji'S buffalo came to drink water in artificial reservoir at near Transformer cetnre,at that time buffalo might came in contact with Leakage current flowing from Post office electrical equipment shot ann monkey jump on neutral  cable break and touch with stay wire and During drinking water in reservoir buffalo might got shocked and died in the Resevoir. </t>
  </si>
  <si>
    <t>PLN,SIDHPUR,CHHAPI</t>
  </si>
  <si>
    <t xml:space="preserve">NALASAR AND RURAL </t>
  </si>
  <si>
    <t>(1) ANGARI LALABHAI CHANDUBHAI AGE-41 YEARS (2) ANGARI DILIPBHAI URFE KALUBHAI CHANDUBHAI AGE 41 YRS RES-AT VILL-PIPALIYA,TA-POSHINA,SABARKANTHA</t>
  </si>
  <si>
    <t xml:space="preserve">08.09.2024 </t>
  </si>
  <si>
    <t>AS PER STATEMENT OF LAND OWNER SHRI DALSANGBHAI LALJIBHAI CHAUDHARY &amp; POLICE STATION REPORT ON DTD:08.09.2024 ,APPROX TIME: 00.30 A.M. VICTIM SHRI LALABHAI CHANDUBHAI ANGARI &amp; DILIPBHAI URFE KALUBHAI CHANDUBHAI ANGARI WAS COME IN CONTACT WITH THE WIRE IN WHICH THE ELECTRIC CURRET PASSES GOT SHOCKED AND DIED ON THE SPOT.THE CURRENT WAS COME FROM THE ZATKA MACHINE PUT BY FARMER TO AVOID DAMAGE IN FARM DUE TO ANIMALS.IN THE MORNING THE RELATIVES OF BOTH VICTIMS WERE COME &amp; INFORM TO CHHAPI POLICE STATION &amp; VICTIM WERE TAKEN TO VADGAM CIVIL HOSPITAL FOR PM.</t>
  </si>
  <si>
    <t xml:space="preserve">KUNDEL AND RURAL </t>
  </si>
  <si>
    <t>Ajaybhai Monabhai Saragra</t>
  </si>
  <si>
    <t xml:space="preserve">06.08.2024 </t>
  </si>
  <si>
    <t>As per eye witness statement victim doing water heating in steel basket by electric heater and leakage current flow in water that time victim touch to basket and got electrocuted</t>
  </si>
  <si>
    <t xml:space="preserve">JETVAS AND RURAL </t>
  </si>
  <si>
    <t>Jitendrakumar Ramanbhai Solanki</t>
  </si>
  <si>
    <t xml:space="preserve">16.09.2024 </t>
  </si>
  <si>
    <t xml:space="preserve">As per eye witness  statement solanki Jitendrakumar Ramanbhai appx 35 yr himself climb on 11 kV Koteshwar JGY DP structure due to unknown reason and touch 11 kV Koteshwar JGY live conductor and got electical shock and fall under DP structure fencing. </t>
  </si>
  <si>
    <t xml:space="preserve">inform people's not to touch any electrical wire </t>
  </si>
  <si>
    <t>PLN,PLN-2,MALAN</t>
  </si>
  <si>
    <t xml:space="preserve">VIRAMPUR AND RURAL </t>
  </si>
  <si>
    <t>Shri Parathibhai  Vasharambhai Parmar</t>
  </si>
  <si>
    <t>The non fatal Electrical accident occurred to Shri P V parmar, EA, while attaining complain of shri Rupsinh Gumansinh  consumer no 77339/00007/0 and others on Ag TC loc no 27/1-2.  victim got electric shock and he met with non fatal electrical accident while working on transformer. He got injury of burn on left leg foot and  peeling of skin over left elbow</t>
  </si>
  <si>
    <t xml:space="preserve">CHHOTA BAMODRA AND RURAL </t>
  </si>
  <si>
    <t>Bumbadiya Sureshbhai Bandhubhai</t>
  </si>
  <si>
    <t xml:space="preserve">26.09.2024 </t>
  </si>
  <si>
    <t>As per Preliminary investigation due to heavy wind from LT line phase wire slipped from shackle insulator and touch to U Clamp and leakage current pass through earth wire to ground that time Bullock passes near pole and contact in leakage current and got electric shocked and death on the spot and fetal Animal Accident occurred  .</t>
  </si>
  <si>
    <t>HMT / Talod / Sathamba</t>
  </si>
  <si>
    <t>TALOD / (RURAL)</t>
  </si>
  <si>
    <t>1. BARIYA JAGATSINH FATAJI AND 
2. BARIYA ASHWINSINH BUDHAJI</t>
  </si>
  <si>
    <t xml:space="preserve">On Dated 08.04.2024 call received on Complaint Centre regarding Snapped Conductor and NonFatal Accident. DE Sathamba visited the site. 11 KV Hamiriya AG passing from farm of Parmar Muljibhai Khanabhai and Parmar Ramanbhai Mavabhai. Very Old GI wire tied on Pole from Loc No 23 to 30(Which was previously used for earthing )Due to some reason, GI wire snapped from Loc No 23 and one end of GI Wire fitted to 11 KV Hamiriya AG feeder and touched to said ag feeder and broken GI wire’s other end fallen on ground. At that time, Fatal Victim Bariya Jagatsinh Fataji came in Farm for routine labour work and Accidentally said Victim came in contact with GI wire and dead on spot while on the other side another Non Fatal Victim Bariya Ashwinsinh Budhaji touched the GI wire and got electrocuted and sent to Hospital for Further Treatment. During whole Incident there is no any Tripping recorded in 11 KV Hamiriya AG at SS End. . Police Punchnama and Post Mortem Report Pending. </t>
  </si>
  <si>
    <t>CEI PENDING</t>
  </si>
  <si>
    <t>HT SPAN STRINGING WORK COMPLETED &amp; EXTRA GI WIRE REMOVED FROM LINE</t>
  </si>
  <si>
    <t>100000/-</t>
  </si>
  <si>
    <t>HMT / HIMATNAGAR / Salal</t>
  </si>
  <si>
    <t>Amodara / (RURAL)</t>
  </si>
  <si>
    <t>MUKESHBHAI LAXMANBHAI NADIYA</t>
  </si>
  <si>
    <t>on dt. 26/04/2024 programme of Maintenance 11KV Deep Industrial feeder was given from office. Prantij TMS staff alongwith Salal Supervisor M R. Patel had started work after having all procedure of Line clear permit of 11KV Deep industrial feeder. After Every safety precautions like- Line discharge, earthing of line, disconnect cross boundary switch &amp; pole erthing was done. Then with safety gadget staff started work. During that victim M L Nadia( E.A) &amp; G C Makwana ( ALM) went for maintenance works. Suddenly He came down from the pole to ground. On inquiry of present staff, it was shown that by one or other reason victim M L Nadia climbed over nearby 11Kv Mark Industrial feeder, which was already On. He got induction &amp; fallen down. After sound of victim near by working line staff rushed at accident location &amp; gave him primary treatment then took him to local dispensary. The local Dr. Advised to Admit him to Himatnagar civil hospital. Later on after treatment Himmatnagar Civil hospital he was taken to Appolo hospital, Ahmedabad for further treatment.</t>
  </si>
  <si>
    <t>ACCIDENT DUE TO NEGLIGENCE OF EMPLOYEE &amp; SHOW CAUSE ISSUED</t>
  </si>
  <si>
    <t>HMT / HIMATNAGAR / HIMATNAGART</t>
  </si>
  <si>
    <t>Shantipura / (RURAL)</t>
  </si>
  <si>
    <t>Rathod Narendrasinh Devusinh</t>
  </si>
  <si>
    <t>On dt. 02/05/2024  message regarding fatal accident occurred  given by Nagarpalika employees Shri Rambhai and Dineshbhai at complaint center OF UGVCL at about 16:35 hrs.Immediately site has been visited and panchanama carried out.Victim and his colleague Shree Sajjansinh started  the work of attending street light complaint lodged at Nagarpalika Himmatnagar without any information to UGVCL office &amp; with live LT line.It is found that stand for work on pole utilized by victim  rest at second hole of the said pole. Any how the victim fallen down from the pole to otla near by said pole and severe injury occurred to head of Victim .There are signs of blood found on the otla,then after surrounded people gathered and called to 108 ambulance and immediately shifted the victim at Hope hospital for treatment  but the victim died and dead body shifted to Civil hospital Himmatnagar for PM.PM report and eye witness statement is awaited.Victim himself is responsible for the accident &amp; there is no any fault at UGVCL side.</t>
  </si>
  <si>
    <t>ACCIDENT DUE TO NEGLIGENCE OF NAGARPALICA PERSON(CAME IN CONTACT WITH LIVE WIRE)</t>
  </si>
  <si>
    <t>100000/- &amp; 9.8.2024</t>
  </si>
  <si>
    <t>HMT / Modasa / Modasa R2</t>
  </si>
  <si>
    <t>Amalai / (RURAL)</t>
  </si>
  <si>
    <t>Khant Kankabhai Abhubhai</t>
  </si>
  <si>
    <t>On date 15.04.24 approx. 12:10 hr, at Amlai-Mathasuliya road the owner of  Bullock sh. Kankabhai Abhubhai Khant was passing with his Bullock under the HT line of 11 KV Napa Ag feeder and at the same time one conductor of Y-Ph was snapped from joint and the Bullock was came contact with live wire and got electric shock and died on the spot. 11 Kv Napa Ag Feeder was  tripped at 12:17 PM.</t>
  </si>
  <si>
    <t>stringing of conductor and tree cutting caried out</t>
  </si>
  <si>
    <t>12500/24.6.24</t>
  </si>
  <si>
    <t>HMT / TALOD / Talod-1</t>
  </si>
  <si>
    <t>Mahiyal / (RURAL)</t>
  </si>
  <si>
    <t>Desai Naranbhai Vihabhai</t>
  </si>
  <si>
    <t xml:space="preserve">Date:- 24/5/2024, at 8:30am approximate LT pole having 1-ph 2-wire ABC, which was stand in pond's water logging area, said pole  had
fallen in water of pond, but DO fuse link of transformer had not burnt &amp; current  remains flowing in water, as when owner of cow passing near this pond with his cattles out of them one cow came near pond for drinking water, she got electrocuted &amp; died on spot </t>
  </si>
  <si>
    <t xml:space="preserve">LT ABC LINE STRINGING WORK COMPLETED </t>
  </si>
  <si>
    <t>15000/-</t>
  </si>
  <si>
    <t>HMT / Modasa / Meghraj-2</t>
  </si>
  <si>
    <t>Vank / (RURAL)</t>
  </si>
  <si>
    <t>Bhambhi Kanabhai Punjabhai</t>
  </si>
  <si>
    <t>AS PER INFOMRMATION HAS BEEN GOT FORM OUR STAFF ON DATED 30.05.2024 AT AROUND 1:00 PM VICTIM SHREE BHAMBHI KANABHAI PUNJABHAI WAS TREE CUTTING WORK AT THEIR FARM. HE WAS CUTTING TREE NEAR 11 KV MUNSHIWADA AG LINE AND SUDDENLY ONE LONG BRANCH OF THAT TREE FALLEN ON 11 KV MUNSHIWADA AG LINE DUE TO THAT BHAMBHI KANABHAI PUNJABHAI GOT ELECTRIC SHOCK &amp; FALL DOWN ON EARTH. AND DIED ON PLACE AT THAT TIME.</t>
  </si>
  <si>
    <t>Mmaintanance Done</t>
  </si>
  <si>
    <t>100000/8.10.24</t>
  </si>
  <si>
    <t>Sakariya / (RURAL)</t>
  </si>
  <si>
    <t>Chamar Rameshbhai Kuberbhai</t>
  </si>
  <si>
    <t>On date 09/06/2024, approx at 11:00 hr, at Sakariya,theowner of Buffalo Shri. Rameshbhai Kuberbhai chamar waspassing with his Buttalo.when they approched near thetranstormer center of Girishbhai Ramnbhai patel of 11 kvsakriya ag teeder, Buffalo came in contact with iron wire anddied on spot.iron wire was connected to the neutral earthwire and stay wire,so due to leakage current of transformerthrough the conductor wich was joint with stay wire oftransformer Buffalo got electric shock and died on the spot.</t>
  </si>
  <si>
    <t>15000/24.7.24</t>
  </si>
  <si>
    <t>HMT / HIMATNAGAR / PRANTIJ</t>
  </si>
  <si>
    <t>PRANTIJ (RAMNAGAR) / (RURAL)</t>
  </si>
  <si>
    <t>SAVITABEN AMRUTJI MAKWANA</t>
  </si>
  <si>
    <t>THE VICTIM WAS DOING NORMAL HOUSE HOLD WORK AT HER HOUSE AS PER ROUTINE SCHEDULE.DURING ABOVE SAID WORK SHE GOT ELECTROCUTED,WHILE SHE HOLDS IRON GRILL WHICH WAS CONNECTED ALONG WITH GALVANISED ROOF OF HER HOUSE.AS PER DETAILED INVESTIGATION A TWIN CORE PVC SERVICE CABLE FIRED AND CAME IN CONTACT WITH gi WIRE NO 10,RESULTING LEAKAGE POWER PASSES AT IRON GRILL THROUGH GALVANIZED ROOF OF HOUSE AND SHE GOT ELECTROCUTION AND DIED DUE TO ELECTRIC SHOCK.</t>
  </si>
  <si>
    <t>SERVICE WIRE REPLACED WITH PROVIDING NEW GI WITH EGG &amp; REEL</t>
  </si>
  <si>
    <t>PENDING</t>
  </si>
  <si>
    <t>HMT / Talod / CHOILA</t>
  </si>
  <si>
    <t>Junvada / (RURAL)</t>
  </si>
  <si>
    <t xml:space="preserve">Vaghari Sajjanben Manubhai </t>
  </si>
  <si>
    <t xml:space="preserve">Date:- 25/06/2024, at 16:30 pm approx on 11 kv Tenpur ag fdr pin pole - As an iron senting wire was placed by a bird on the top wire of the pin pole, due to the wind the iron senting wire touched the iron top of the pole and leakage current was passing through pole. At that time cow passing near the pin pole and touch the pole, she got electrocuted &amp; died on spot, </t>
  </si>
  <si>
    <t xml:space="preserve">CENTING WIRE REMOVED FROM THE LT LINE &amp; STRINGING WORK DONE </t>
  </si>
  <si>
    <t>HMT / TALOD / DHANSURA</t>
  </si>
  <si>
    <t>SIKKA / (RURAL)</t>
  </si>
  <si>
    <t>Khant Arajanbhai Mathurbhai</t>
  </si>
  <si>
    <t>On date:- 1/7/2024, at 10 :30 am approximate, Khant Arajanbhai Mathurbhai 's a cow and a buffello were going for grassing and both came in contact to fencing of village tc near gram panchayat and got electrocuted due to leakage current and died at location.As per site verification by sdn officer the site is wet and water logged due to rainy atmosphere And There was no leakage current found. PM report and police panchnama awaited.</t>
  </si>
  <si>
    <t>TC FENCING MAINTENECE WORK COMPLETED</t>
  </si>
  <si>
    <t>30000/-</t>
  </si>
  <si>
    <t>HMT / IDAR / KHEDBRAHMA</t>
  </si>
  <si>
    <t>KHEDBRAHMA, BHATVAS / (TOWN)</t>
  </si>
  <si>
    <t>Vanzara Sureshbhai Babubhai</t>
  </si>
  <si>
    <t>Vanzara Sureshbhai Babubhai's buffaloes were tied to wall by metal chain under the electric line in front of his own house. During that time, a live electric line suddenly broke from the electric pole and fell on the buffaloes tied down and died unfortunately on the spot.</t>
  </si>
  <si>
    <t>lt abc provided</t>
  </si>
  <si>
    <t>1500*3=45000/23.07.2024</t>
  </si>
  <si>
    <t>HMT / HIMATNAGAR / HMT R</t>
  </si>
  <si>
    <t>MOTI DEMAI / (RURAL)</t>
  </si>
  <si>
    <t>MAKAVANA FATAJI JAVANJI</t>
  </si>
  <si>
    <t>On dated 17.07.2024,at about 19:30 hours  (Evening) victim named Fataji Javanji Makwana was Spreading Towel after bath  on Iron wire wound on Iron Pipe Stuck with Outer balcony of house  at that time Incoming Service wire came in contact with faulty wire of street light lamp connected which was before  Egg ,Reel Insulator of GI wire and Victim got electrocuted and died As no other person was present at the time of electrical accident, some neighbors saw the victim laying on ground so, they gathered to all and admitted to Civil Hospital Himatnagar by private vehicle, where consult medical officer declared him dead.accident occurred due to negligence of gram panchayat .</t>
  </si>
  <si>
    <t>FAULTY STREET LIGHT WIRE REMOVE &amp; ASK PANCHAYAT TO REPLACE WITH NEW WIRE</t>
  </si>
  <si>
    <t>100000/- &amp; 12.9.2024</t>
  </si>
  <si>
    <t>DUGARVADA / (RURAL)</t>
  </si>
  <si>
    <t>Rabari Mafatbhai karsanbhai</t>
  </si>
  <si>
    <t>On date 19.07.24 approx. 18:10 hr, at near Devjibhai dhulabhai farm of village Dugarvada, the one conductor of 4 wire LT line of 11 KV Kadamb Ag feeder was snapped due to Su-baval tree fallen on line and the cow of sh. Lagdhirbhai mafatbhai rabari was grassing near the conductor was came in contact with Live conductor wire and got electric shock and died on the spot.</t>
  </si>
  <si>
    <t>15000/21.9.24</t>
  </si>
  <si>
    <t>HMT / TALOD / BAYAD</t>
  </si>
  <si>
    <t>DAKHANESHWAR / (RURAL)</t>
  </si>
  <si>
    <t xml:space="preserve">Raval Sureshbhai urfe Dipakbhai Kalabhai </t>
  </si>
  <si>
    <t xml:space="preserve">As per eye witness and panchnama nivedan, On date 26/7/24 Time approx 11.30 am,Victim was climbed on iron shed was built under 5 wire LT line of Arjanvav JGY Feeder.This iron shed was illegally constructed recently.Distance between Iron shed to bottom LT Conductor was approx 3.25 ft.Victim was climbed on iron shed to his house roof for his slab leakage repairing work. After completed repairing work he passed on iron shed under LT line, suddenly Victim was lapsed and touches to LT line,got electrocuted and death at site. Police panchnama and PM report awaited. Remarks-For this Fatal Accident case UGVCL is not responsible. </t>
  </si>
  <si>
    <t>THERE IS NO ANY NEGLEGENCE FOUND IN NETWORK . ITS VICTIME FAULT.</t>
  </si>
  <si>
    <t>HMT / HIMATNAGAR / HMT T</t>
  </si>
  <si>
    <t>HIMMATNAGAR / (TOWN)</t>
  </si>
  <si>
    <t>DESAI SHNAKRBHAI CHEHARBHAI</t>
  </si>
  <si>
    <t>As soon as telephonic complain received at complain centre regarding  accident on dtd 27.6.24 Approx. 21:28 hrs.Immediately site has been visited and it is found that Nagarpalika street light reparing-maintainance person has given extra twin core wire in LTDB box of Avadh park soc in that wire there is a joint which touch the LTDB &amp; leakage current flow to fencing.The cow came in contact with leakage current  So  got electrocuted &amp; died.The Details investigation follows.The cause of leakage I.e. extra wire that was joined by Nagarpalika person remove &amp; leakage stopped.</t>
  </si>
  <si>
    <t>FAULTY EXTRA WIRE JOINT BY NAGARPALIKA WAS DISMENTAL</t>
  </si>
  <si>
    <t>15000/- &amp; 30.8.2024</t>
  </si>
  <si>
    <t>HMT / TALOD / CHOILA</t>
  </si>
  <si>
    <t>CHOILA / (RURAL)</t>
  </si>
  <si>
    <t>ZALA VISHNUBHAI BADAJI</t>
  </si>
  <si>
    <t>As on dated 5.8.24 information received by police station Bayad, under singh visited site  on dated 5.8.24 ,4:30 pm. As per eye witness and panchanama nivedan, On Dated 4.8.24 time Approx 3:30 pm, Victim was arrived at Patel Kiritbhai Bhikhabhai house for plumbing work, said victim climbing at second floor for plumbing work like fitting of water tank and pipe line. 11 KV Ghadiya Jgy Ht line passed above second floor front side salb wHich is unauthorised construction under HT line, so Some How  said victim come in induction zone and touched this 11 Kv Ghadiya Jgy line and got electrocuted  and fall down from second floor to first floor unauthorised slab and victim died. police panchanama and PM report awaited. Remarks:For This Fatal Accident case UGVCL is not responsible. NOTE:-Notice for Unleagal Construction under HT line is already issued wide letter No:-UGVCl/Choila/3512 dated 15.12.23.</t>
  </si>
  <si>
    <t>NILL</t>
  </si>
  <si>
    <t>HMT / HIMATNAGAR / GAMBHOI</t>
  </si>
  <si>
    <t>AMBAVADA / (RURAL)</t>
  </si>
  <si>
    <t>RATHOD GANPATSINH KESHARISINH</t>
  </si>
  <si>
    <t xml:space="preserve"> On date 05.08.2024 at approximately 17:25 hours a buffalo was grazing in a fallow land of Ambavada village. A LT line with 4 wires emerges from the transformer of 11 KV Lalpur AG feeder in the fallow land. Due to the LT wires broken of this outgoing lt line due to the wind, the return power entered the neutral of transformer .The buffalo came in contact with leakage current and died due to electrocution on the spot .The cause of leakage current Stop by binding the wire with LT line .</t>
  </si>
  <si>
    <t>CONDUCTOR RE JOINT &amp; RESTRINGING DONE</t>
  </si>
  <si>
    <t>HMT / Modasa / Meghraj 1</t>
  </si>
  <si>
    <t>Mevda / (RURAL)</t>
  </si>
  <si>
    <t>Patel kanubhai dhulabhai</t>
  </si>
  <si>
    <t>HMT / Modasa / Tintoi</t>
  </si>
  <si>
    <t>Charanvada / (RURAL)</t>
  </si>
  <si>
    <t>Parmar Dashratsinh Takhatsinh</t>
  </si>
  <si>
    <t>on 10/08/2024 Buffalo of Parmar Dashratsinh Takhatsinh, resident of village Charanwada, tied in his barn but the buffalo rubs his horns with earthing wire of LT pole due to this at the upper end of pole one open end of service tapping wire touches with earth wire resulted into leakage  current passes through earth wire to bottom of pole where buffalo came in contact with earth wire got electrocution and died.</t>
  </si>
  <si>
    <t>15000/27.9.24</t>
  </si>
  <si>
    <t>HMT / HIMATNAGAR / MEHTAPURA</t>
  </si>
  <si>
    <t>ILLOL / (RURAL)</t>
  </si>
  <si>
    <t>RABARI RAGHUNATHBHAI MANDANBHAI</t>
  </si>
  <si>
    <t>On Dt. 11.08.2024 , At Village. Illol , Darbargadh area village transfomer a black clour cow was died near trasformer fencing . At the time of inspection it was found that the D.O. Fuse of transfomer centre was found removed , transfomer LT Side power was off at that time , After our UGVCL Employees had turn on the power of transfomer providing HT Side D.O. Fuse , thus after that LT Power supply was restored &amp; at that time no leakage power was present at transformer neutral earthing , but when gram panchayat water works 3 ph motor started for water supply , there was leakge current present at transfomer neutral , thus water work 3 ph motor was found short (faulty) . cow's death reason will be confirmed after post mortem report of vaternity officer . may be due to return current on netural wire cow get electrocuted</t>
  </si>
  <si>
    <t>PANCHAYAT MOTOR SHORT &amp; IT WAS REPLACED WITH NEW BY PANCHAYAT</t>
  </si>
  <si>
    <t>15000/- &amp; 24.9.2024</t>
  </si>
  <si>
    <t>HMT / BHILODA / VIJAYNAGAR</t>
  </si>
  <si>
    <t>JALETI / (RURAL)</t>
  </si>
  <si>
    <t>BODAT KIRTANKUMAR CHINUBHAI</t>
  </si>
  <si>
    <t>As per eye witness statement the victim was climbed on 11 Badarkha AG feeder passing from his farm the naighbours shouted and asked him to come down but the victim might have been drunked and not come down and his left hand elbow touched live wire and electrolucated and fell down from pole and died</t>
  </si>
  <si>
    <t>LINE MAINTENANCE DONE</t>
  </si>
  <si>
    <t>-</t>
  </si>
  <si>
    <t>HMT / Modasa / Malpur</t>
  </si>
  <si>
    <t>Tiski / (RURAL)</t>
  </si>
  <si>
    <t>Kotwal Ramanbhai Ramabhai</t>
  </si>
  <si>
    <t>As per information received from Owner of Bullock, While in night approx at around 11:40 pm, he found that one of Bullock was lying dead over one of the broken conductor of 3 wire JGY LT line under which the Bullock had been tied by the owner. The suspected cause of the conductor snapping could be due to touching of tree branches over the conductor.
Thus, due to snapping of LT conductor over the  Bullock tied under the line resulted in electrocution of the Bullock which could have led to its death on spot.The post mortem report of the victim Bullock is awaited.</t>
  </si>
  <si>
    <t>12500/21.9.24</t>
  </si>
  <si>
    <t>BALISANA / (RURAL)</t>
  </si>
  <si>
    <t xml:space="preserve">MAHENDRASINH SOMSINH RATHOD </t>
  </si>
  <si>
    <t>On dated 26.08.2024 around 3:00 am due to hevy rain &amp; wind big tree fallen on Unchha JGY lt line at balisana village so one conductor broken from lt line &amp; came in contact with Buffalo. Buffalo died on spot.</t>
  </si>
  <si>
    <t>RABARI BHERAJI DUNGARAJI</t>
  </si>
  <si>
    <t>The Accident occurred at village: - Khedbrahma dated 26.08.2024 at approx. 14:30 near virbavaji mandir, Rabari bheraji dungaraji was returning to home after grazing his cow and buffalo, one buffalo passed by a broken conductor on the road near the virbavaji temple and died instantly. seeing that Rabari Bheraji Dungaraji drove away his other cow and buffaloes, another cow also died unfortunately on the spot due to passing through the broken live conductor.</t>
  </si>
  <si>
    <t>lt spacer provided</t>
  </si>
  <si>
    <t>1500*2=30000/20.09.2024</t>
  </si>
  <si>
    <t>HMT / IDAR / VADALI</t>
  </si>
  <si>
    <t>MAHOR / (RURAL)</t>
  </si>
  <si>
    <t>RABARI VIRABHAI GOBARBHAI</t>
  </si>
  <si>
    <t xml:space="preserve"> ON DATE 27.08.2024 RABARI VIRABHIA GOBARBHAI  buffaloes were tied to wall by metal chain under the electric line in front of his own house. During that time, very heavey rain and wind pressuer a tree baranches  suddenly fall down on the l live electric conductor and so   broke from the electric pole and fell on the buffaloes and cow  tied down and died  on the spot.ess.</t>
  </si>
  <si>
    <t>1500*2=30000/05.09.2024</t>
  </si>
  <si>
    <t>HMT / IDAR / DESHOTAR</t>
  </si>
  <si>
    <t>VERABAR / (RURAL)</t>
  </si>
  <si>
    <t>PATEL RAKESHBHAI RAMANBHAI</t>
  </si>
  <si>
    <t>ON DATE 27/08/2024@ 03.00 PM Patel Rakeshbhai Ramanbhai  buffaloes were tied to wall by metal chain under the electric line in front of his own house. During that time, very heavey rain and wind pressuer1 ph service wire broken   suddenly fall down  live electric service wirecame with conttect buffelo and fell on the buffaloes and cow  tied down and died  on the spot.</t>
  </si>
  <si>
    <t xml:space="preserve">maintenace done </t>
  </si>
  <si>
    <t>15000/20.09.2024</t>
  </si>
  <si>
    <t>BHATIYA / (RURAL)</t>
  </si>
  <si>
    <t>SOLANKI DIPSINH KARANSINH</t>
  </si>
  <si>
    <t xml:space="preserve">BROKEN CONDUCTOR JOINTED &amp; MAINTENANCE WORK CARRIED OUT </t>
  </si>
  <si>
    <t>volva / (RURAL)</t>
  </si>
  <si>
    <t>Bharvad vastabhai Naranbhai </t>
  </si>
  <si>
    <t>On date 29.08.24 approx. 13:05 hr, at near Shriram soc. Volva village farm of punjabhai revabhai   the one conductor of 4 wire LT line of 11 KV vaniyad Ag feeder was snapped due to  tree fallen on line and the Two  nos sheep &amp; one nos Goat of sh. Vastabhai naranbhai bharvad was grassing near the conductor was came in contact with Live conductor wire and got electric shock and died on the spot.</t>
  </si>
  <si>
    <t>dead line dismentalled</t>
  </si>
  <si>
    <t>PALDI / (RURAL)</t>
  </si>
  <si>
    <t>Vanjara Lilaben Hsamukhbhai</t>
  </si>
  <si>
    <t>As per primary investigation on dated 30.08.2024 time 12.00 approx owner of She Baffalo name Vanzara Lilaben Hasmukhbhai going for grazing grass for She Baffalo. and due to heavy wind and rain, 11 kv Sultanpur AG LT line pole tilted, so that LT Line to land distance was redused, at that time She Baffalo going under this LT line and touched the line and electrocuted and died.</t>
  </si>
  <si>
    <t>TILTED POLE RECTIFIED &amp; MAINTENANCE WORK CARRIED OUT.</t>
  </si>
  <si>
    <t>HMT / Modasa / Modasa R1</t>
  </si>
  <si>
    <t>Galsundra / (RURAL)</t>
  </si>
  <si>
    <t>Parmar Nareshbhai Lalaji</t>
  </si>
  <si>
    <t xml:space="preserve">Fatal Animal Accident occurred to 1 nos of Cow of Parmar Nareshbhai Lalaji at Village Galsundra, Ta. Modasa, Dist. Arvalli around 08.00 am. As per owner's statement, around 08.00 am. Conductors of 3ph 4wire ag LT line which was passing above the open area where cow were tied under the LT line, Conductor broken from 5span and one side of broken conductor comes towars the cow of Parmar Nareshbhai Lalaji, conductor may be broken due to tree branch fall to conctuctor of LT line. Because of coming in contact of live broken conductor Buffaloe may got shock and died, but detail cause of death may be justified after PM report. </t>
  </si>
  <si>
    <t>15000/12.9.24</t>
  </si>
  <si>
    <t>VANZARA TULSIBEN JIVAJI</t>
  </si>
  <si>
    <t xml:space="preserve">On Dt. 02.09.2024 , At Village. Illol , Near Vanzara vas to Dhavni river road , a aluminium weasal conductor of agricultural 4 wire LT Line was broken &amp; fallen on ground , while victim's buffalo was passing from said road , it comes in direct contact with live wire &amp; died at spot . </t>
  </si>
  <si>
    <t>Jumatral / (RURAL)</t>
  </si>
  <si>
    <t>Raval Dineshbhai Sankalbhai</t>
  </si>
  <si>
    <t xml:space="preserve">Date:- 02/09/2024, at 05:30 pm approximate Mr Raval DineshbhaiSakalbhai 's Cow was tied near of his house under Single phase, Three wire
LT line of 11KV Sarsoli JGY feeder which eminating power from 66KV BayadSs. At this time due to heavy rain and wind pressure LT wire Snapped and fall down on cow &amp; cow came contact with live conductor she got electrocuted and died on the spot.
</t>
  </si>
  <si>
    <t>HMT / IDAR / KHEROJ</t>
  </si>
  <si>
    <t>Navamota / (RURAL)</t>
  </si>
  <si>
    <t>Gamar Mashrubhai Ratabhai</t>
  </si>
  <si>
    <t>On dtd. 04-09-2024 11KV Navamoya JGY LT 1-PH service cracked due to heavy rain and wind GI wire touched to turn buckle touched to Stay wire after stay insulator and it came in contact with metal shade where cow was tied with pole of metal shade and got electrocuted and died on the spot.</t>
  </si>
  <si>
    <t>HMT / IDAR / JADAR</t>
  </si>
  <si>
    <t>RUDARDI / (RURAL)</t>
  </si>
  <si>
    <t>Patel Mihirbhai Kanubhai (Montu)</t>
  </si>
  <si>
    <t xml:space="preserve">For the Purpose of sucide , The victim caught with Non Fatal human outsider electrical accident occured to patel Mihirbhai Kanubhai  on dated- 05.09.2024 time approx 06:20 AM. As Victim was mentally disturbed due to some reason hence he  dicided to suicide so he climbed on 11 kV line of jogani ag feeder location no-76 and touch to the live conductor of 11 kv jogani ag feeder and got electrocuted and fall down.after that he was taken to private hospitals idar for primary treatment and after that victim shifted to civil hospital ahemdabad for more treatment.at present victim health is good and stable and conscious.
</t>
  </si>
  <si>
    <t>HMT / TALOD / SATHAMBA</t>
  </si>
  <si>
    <t>Bhempoda / (RURAL)</t>
  </si>
  <si>
    <t>Khant Bhupatbhai shanabhai</t>
  </si>
  <si>
    <t>On Date 16.09.2024 Approx 12.05 Pm Bharvad Babubhai Hakabhai Cow Was Eating Grass Came In Contact With Earthing Wire Of Transformer Body Of AG Tc Of 11 Kv Kashipura Ag Fdr,Which Eminating Power From 66 Kv Demai Ss.As Per Owner And Surrounding Peoples Statement Cow Came In Contact With Earthing Wire Of Transformer Body,She Got Electrocuted And Died On The Spot.</t>
  </si>
  <si>
    <t xml:space="preserve">LT POLE RECTIFICATION WORK CARRIED OUT </t>
  </si>
  <si>
    <t>Kolikhad / (RURAL)</t>
  </si>
  <si>
    <t>Bharvad Dahyabhai Mathurbhai</t>
  </si>
  <si>
    <t>Fatal Animal Accident occurred to Cow of Bharvad Dahyabhai Mathurbhai at Village:kolikhad, Ta. Modasa, Dist. Arvalli around 05.00 pm on date 08.09.2024. As per owner's statement, around 05.00 pm cows were grazing in field. Out of which one cow went near 63 KVA TC structure and cow may come in contact of earthinng wire and cow may got shock and died. But detail cause of death may be justified after PM report.</t>
  </si>
  <si>
    <t>15000/8.10.24</t>
  </si>
  <si>
    <t>Moti Panduli / (RURAL)</t>
  </si>
  <si>
    <t>Kharadi Hirabhai Sardarbhai</t>
  </si>
  <si>
    <t>AS PER INFORMATION RECEIVED FROM OUR STAFF (WHO WAS INFORMED BY LOCAL VILLAGER) ON DATED 08.09.2024 AT AROUND 10.00 AM. ON VISITING SITE, DEADBODY OF VICTIM SHREE KHARADI HIRABHAI SARDARBHAI WAS FOUND IN FARM, BROKEN LT LINE CONDUCTOR WAS FOUND UNDER HIS FEET. AS THE STENCH OF THE ROTTING BODY WAS HIGH, IT WAS DIFFICULT TO LOCATE THE MARK OR SPOT ON DEAD BODY WHETHER LT LINE CONDUCTOR TOUCHED BODY.</t>
  </si>
  <si>
    <t>HMT / BHILODA / CHORIWAD</t>
  </si>
  <si>
    <t>ISHAVARPURA KAMPA / (RURAL)</t>
  </si>
  <si>
    <t>ASHVINSINH VAKHATSHINH ZALA</t>
  </si>
  <si>
    <t xml:space="preserve">Non Fatal Departmental Accident occurred to victim at village : Ishavarpura kampa, Ta: idar, Dist:S.K.. Approx 17:00 pm, while attending pole plumbing complined of 11KV Takhatgadh Ag feeder at Ishavarpura village with A R parmar(EA). That time attend the complaint victim climbed on sonariya TCstructure for cutting the jumper to deaD 11 KV line. sudedenely victim was fell  down on the ground due to electrocution and was admitted to idar Pancham Hospital for treatment and  is currently in consious state. </t>
  </si>
  <si>
    <t>Demai / (RURAL)</t>
  </si>
  <si>
    <t>BHARVAD BABU HAKA</t>
  </si>
  <si>
    <t>On Date 16.09.2024 Approx 12.05 Pm Bharvad Babubhai Hakabhai Cow Was Eating Grass Came In Contact With Earthing Wire Of Transformer Body Of AG Tc Of 11 Kv Kashipura Ag Fdr,Which Eminating Power From 66 Kv Demai Ss.As Per Owner And Surrounding Peoples Statement Cow Came In Contact With Earthing Wire Of Transformer Body,She may  Electrocuted And Died On The Spot.</t>
  </si>
  <si>
    <t>TC MAINTENANCE WORK CARRIED OUT.</t>
  </si>
  <si>
    <t>HMT / BHILODA / BHILODA-1</t>
  </si>
  <si>
    <t>MAU(SATKORA) / (RURAL)</t>
  </si>
  <si>
    <t>KHARADI MANHARBHAI CHUNILAL</t>
  </si>
  <si>
    <t>On dtd. 17.09.2024 at 09:30 Pm aprrox. Due to a big tree near to party,s house fall on 1ph 2w abc line passing through There so line break down and conductor fall on Buffalo tied under line hence electrocuted and buffalo died on the spot</t>
  </si>
  <si>
    <t>Kasana / (RURAL)</t>
  </si>
  <si>
    <t>Solanki Yashpalsinh Dolatsinh</t>
  </si>
  <si>
    <t>FATAL ANIMAL ACCIDENT OCCURRED TO BUFFALO(SHE) OF SOLANKI YASHPASINH DOLATSINH AT KASANA (LIMDA PADAR) VILLAGE, TA - MEGHRAJ, DIST-ARVALLI. AT AROUND 08:30 PM, AS PER TELEPHONIC INFORMATION FROM OWNER. THE ANIMAL FATAL ELECTRICAL ACCIDENT OCCURRED TO BUFFALO(SHE). BUFFALO(SHE) WAS TIED NEAR 11 KV CHHIKARI JGY FEEDER LT LINE. ACCIDENTLLY NEUTRAL LINE CONDUCTOR (LT LINE) OF 11 KV CHIKARI JGY FEEDER WAS BROKEN AND FALLEN ON EARTH. AS NEUTRAL LT LINE CONDUCTOR BROKEN, IT TOUCHED TO AG LT LINE OF 11 KV MANDA AG FEEDER PASSING UNDER, HENCE CURRENT GOT PASS THROUGH THAT NEUTRAL LINE CONDUCTOR (LT LINE) OF 11 KV CHIKARI JGY FEEDER. BUFFALO(SHE) CAME IN CONTACT WITH THAT LIVE WIRE (LT LINE) OF 11 KV CHIKARI JGY FEEDER ON EARTH AND GOT ELECTROCUTED AND DIED ON THE SPOT.</t>
  </si>
  <si>
    <t>HMT / Modasa / Meghraj-1</t>
  </si>
  <si>
    <t>Bhemapur / (RURAL)</t>
  </si>
  <si>
    <t>Katara kalubhai navabhai</t>
  </si>
  <si>
    <t>A fatal human Outsider electric accident occurred in Private premises on
dated 13-04-2024 Shri Katara kalubhai navabhai. While checking the spot, Katara Kalubhai Navabhai in Mandli area of Bhemapur village, customer no. 29217/00482/0 load. 5 Hp by Agricultural power connection has been provided.  On the load side of the connection, the consumer connected a private flexible wire to the starter of the motor and turned on the LED bulb. There are many joints at some distance between the flexible wire and the other flexible wire strung on a stick between the irrigated fields. On dt. 13/04/2024, consumer Katara Kalabhai Navabhai while irrigating the field died due to electrocution at the place where he came in contact with the jointed wire of the flexible wire tied on the wood towards the bulb.</t>
  </si>
  <si>
    <t>PRIVATE PREMISIS</t>
  </si>
  <si>
    <t>hadiyol / (RURAL)</t>
  </si>
  <si>
    <t>Parmar Savaji Kalaji</t>
  </si>
  <si>
    <t>on dated 22.04.2024 at village Hadiyol human fatal outsider accident occur in party premieses. Victim Parmar Savaji Kalaji age 37 yr (approxe) died due to touching private primises  fencing wire of farm . there was no any cause and fault of leakage current by UGVCL line in this incident.</t>
  </si>
  <si>
    <t>HMT / HIMATNAGAR / HIMATNAGAR-TOWN</t>
  </si>
  <si>
    <t xml:space="preserve"> 1) Mangalram Ukarji Prajapati  2)Rahulkumar Jashavantbhai Dabagar</t>
  </si>
  <si>
    <t>on dtd 13.05.24 about 15:45 hrs heavy cyclonic wind &amp; rain started in him atnagar and surrounding area. The telephonic message regarding the incident has been received from shak market. Immediately power supply cut off of 11 kv Durga urben feeder and power supply disconnected of shop no :33.due to power given in iron shed in front of this shop.due to rainy day the iron wire and tad patri wet and tadpatri came in contact with faulty wire to pin connected in internal wiring of shop no 33.No major injuries found to both victim.(1) 1 st Victim has been found electric spot  in his both palm and head injuri found on his back side head (2) nd Victim has been found slide injuri on his noze due to he helt on the ground &amp; no electric spot found in his body.</t>
  </si>
  <si>
    <t>KESHARPURA / (RURAL)</t>
  </si>
  <si>
    <t>DUND NIRMABEN PRAKASHBHAI</t>
  </si>
  <si>
    <t>An  outsider Fatal Human  accident  was occurred to victim at : Kesharpura ,Ta: Vadali, Dist: S.K. on dated: 14-05-2024 time, approximately 10:30 am due to leakage current passes in iron channel thourgh faulty wiring in House. Iron wire tied with iron channel of house, victim got electrocuted and died on the spot in  consumer premises.</t>
  </si>
  <si>
    <t>HMT / HIMATNAGAR / HIMATNAGAR TOWN</t>
  </si>
  <si>
    <t xml:space="preserve"> Barot Radhaben Rajubhai</t>
  </si>
  <si>
    <t>PRIMARY OBSERVATION FOUND THAT IN EXISTING PREMISE RENOVATION  WORK OF WALL IS UNDER PROGRESS. SO SMC BOX AND PRIVATE CONSUMERBOARD REMOVED AND PLACED ON GROUND BY PARTY ITSELF WITHOUT INFORMING TO UGVCL. METER SERVICE WIRE AND METER ARE  FOUND IN GOOD CONDITION.THE PARTYSIDE WIRING FOUND FAULTY HENCE ANYHOW THE VICTIM MAY CAME IN CONTACT WITH FAULTY CONSUMER WIRING, SO SHE GOT ELECTROCUTED.THE POWER SUPPLY OF SAID CONNECTION DISCONNECTED IMMEDIATELY. SHE WAS SHIFTED TO HOSPITAL FOR TREATMENT. DETAILS INVESTIGATION FOLLOWS THE SAID ACCIDENT OCCURED IN PARTY PREMISE &amp; NO FAULT AT UGVCL SIDE</t>
  </si>
  <si>
    <t>PRANTIJ / (URBAN)</t>
  </si>
  <si>
    <t xml:space="preserve"> KANAIYALAL VARSANGJI MAKWANA </t>
  </si>
  <si>
    <t>On dated 02.07.2024,at about 14:30 hours victim named Kanaiyalal Varsangji Makwana was storing water at under premises water tank from panchayat water supply. For that purpose he was using 0.5 HP single phase motor having black color flexible wire(1/18) with joint and another plug point was laid on ground level .Plug point laid at ground level was connected through motor (single phase) having blue color flexible wire with black PVC tape.
Due to some electrical fault in said motor wiring or mal operation by victim the leakage current was passes through his body &amp; gets electrocuted.
On dated 03.07.2024 said site was visited by undersigned and JE, technical staff at that time the wiring of said meter up to meter incoming points and outgoing points were normal.
As no other person was present at the time of electrical accident, some neighbors saw the victim laying on ground so, they gathered to all and admitted to CHC Prantij by private vehicle, where consult medical officer declared him dead.</t>
  </si>
  <si>
    <t>KUBADHAROL / (RURAL)</t>
  </si>
  <si>
    <t>RADHABEN DILIPBHAI PATEL</t>
  </si>
  <si>
    <t>A Fatal human outsider electrical accident occurred to radhaben dilipbhai patel on dated- 30.07.2024 time approx 08:30 AM. Victim was cutting the grass from chap cutter machine, at that time due to internal electrical wiring problem current leakage on chap cutter machine and she got electrocuted and died on spot. Accident occurred at consumer premasis ,After metering point UGVCL not Responsible for Accident.</t>
  </si>
  <si>
    <t>Mahadevpura(kevan) / (RURAL)</t>
  </si>
  <si>
    <t>MAKAVANA KAMLESHSINH VAKTUSINH</t>
  </si>
  <si>
    <t xml:space="preserve">On dt.05.08.2024 Makwana Kamlesh Singh Vaktusinh, a native of Mahadevara Kevan village, who has singal  phase motor which is outside of his house. During afternoon about 1 pm, victim switched on the  motor by wire was insterted from  the switch board of the house for household work. Later he was touched the motor  meanwhile leakage came in motor &amp; victim was  got electrocuted and died on the spot , after which he was taken to Gambhoi Government Hospital for treatment where he was declared brought dead. The incident of this electrical accident has not been reported by any person to the office here.Accident occurred due to internal wiring’s fault in Pvt premises. </t>
  </si>
  <si>
    <t>Dabha / (RURAL)</t>
  </si>
  <si>
    <t>ZALA BHUPATSINH CHANDRESH (FH)
ZALA VIRENDRASINH BHUPAT (FH)
ZALA KAILASHBA BHUPATSINH (NFH)</t>
  </si>
  <si>
    <t>AS PER PRIMARY INVESTIGATION IN DABHA VILLAGE AN IRON SHEET SHED IS INSTALLED IN THE FRONT OF THE JOINT HOUSE WITH THE COMMON WALL OF ZALA BHUPATSINH CHANDRASINH AND ZALA UMEDSINH CHANDRASINH THE CELLING FAN WAS INSTALLED WITH IRON ANGLE UNDER THE IRON SHEET SHED IN THE FRONT OF ZALA UMEDSINH HOUSE THE WIRING OF THE CELLING FAN IS OPENED AND SHORTED SO THAT THE THE LEAKAGE CURRENT WAS PASSING IN THE IRON SHEET SHEDAND ALSO THE IRON SENTING WIRE WHICH WAS ATTACHED TO TABELO WHICH WAS MADE IN THE BACK OF THE HOUSE THE ROOF OVER ZALA BHUPATSINH HOUSE WAS ALSO MADE OF IRON SHEET WHICH WERE CONNECTED TO THIS FRONT SIDE IRON SHEET SHED TO BACK SIDE IRON SENTING WIRE SO LEAKAGE PASSING FROM CELLING FAN TO IRON SHED AND IRON SHED TO ROOF OF IRON SHEET AND ALSO IRON SENTING WIRE TO TABELO ON DATED 14.8.2024 TIME 6.30 AM APPROX ZALA BHUPATSINH CHANDRASINH TOUCHED THIS IRON SENTING WIRE SO HE ELECTROCUTED SO THAT SON ZALA VIRENDRASINH AND HIS WIFE KAILASHBA WENT TO SAVE ZALA BHUPATSINH SO THAT BOTH ARE ALSO ELECTROCUTED AFTER TAKING EVERYONE TO THE HOSPITAL ZALA BHUPATSINH CHANDRASINH AND HIS SON ZALA VIRENDRASINH BHUPATSINH DIED AND HIS WIFE CURRENTLY UNDERGOING TREATMENT IN THE PRIVATE HOSPITAL AND THEIR HEALTH IS GOOD POLICE PANCHANAMA AND PM REPORT AWAITED</t>
  </si>
  <si>
    <t>Moti Zer / (RURAL)</t>
  </si>
  <si>
    <t>ZALA MAHESH SANA (FH)
ZALA MAHESH BALA (NFH)</t>
  </si>
  <si>
    <t>AS PER PRIMARY INVESTIGATION ON DATED 3.9.24 APPROX 9.00 PM ZALA MAHESHBHAI SANABHAI AND ZALA MAHESHBHAI BALABHAI ARE WENT FOR TAKING CARE OF CROP WHICH LAND IS TAKEN ON RENT BY SAID VICTIM WHILE THEY ARE GOING FOR CARRING CROP AT THAT TIME IN BETWEEN NEAR TO ZALA RANGITBHAI FARM VIA IRON SENTING WIRE POWER TAKEN ON FARM BORDER AT ALL FOUR SIDE SO THAT SAID VICTIM SOME HOW TOUCHED THIS IRON WIRE AND ELECTROCUTED SO ZALA MAHESHBHAI BALABHAI RAN FOR SAVE TO ZALA MAHESHBHAI SANABHAI SO HE WAS ALSO ELECTROCUTED BUT ZALA MAHESHBHAI SANABHAI AT THAT TIME DIED AND ZALA MAHESHBHAI BALABHAI NON FATAL AND TAKEN ON PHC HOSPITAL FOR PRIMARY TREATMENT POLICE PANCHANAMA AND PM REPORT AWAITED</t>
  </si>
  <si>
    <t>On Dtd. 07-04-2024 at morning, a private vehicle damaged the LT pole near the cabin of Dasharathsinh Hathisinh Zala near the Gram Panchayat water tank at Tejpura village. Therefore, Supervisor Shri R K Panda, LI and Shri Kiran Raval, EA were tasked to restore power at Tejpura village using a contractor gang. Before arrival of contractor gang initially they have decided to cut down the damaged portion of the line to restore power to the remaining portion of the village. Hence, it is necessary to cut down the power supply from the shackle near this broken pole. For the same work, both employees isolated the power supply of the same LT line feeding from the transformer center near Gram Panchayat. After isolating the power supply, Victim Shri K A Raval, EA climbed the pole connected to the damaged pole near the house of Rabari Dharamsinhbhai Karmanbhai. During the removal of the shackle; suddenly the LT pole broken from the bottom side (inside the ground). As a result, the victim fell down from the LT pole onto the ground. The victim was immediately shifted to Vibrant Hospital by a 108 ambulance and is currently under treatment at Vibrant hospital.</t>
  </si>
  <si>
    <t>Date:- 29/08/2024, at 04:30am approximate Mr Solanki DilipsinhKarnsinh 's She Buffalo was tied front of his house under Three phase, four wire LT line of 11KV Chamunda Ag feeder which eminating power from 66KV Dalani Muvadi Ss.  At this time due to heavy rain and wind pressure LT wirebroken and fall down on  buffalo and buffalo came contact with live conductor she got electrocuted  and  died on the spot.</t>
  </si>
  <si>
    <t>People were awared about no any work to be carried out unauthorized working on Discom Network</t>
  </si>
  <si>
    <t xml:space="preserve">On dtd 29.06.2024 at approx. 13:00 pm hours a letter received from police station that a person named Baldevji Amaji Thakor working at Trisha Crane Service has died on dtd 21.06.2024 due to current. While doing site visit on dtd 05.07.2024, it was found that Baldevji Amaji Thakor was working as driver cum mechanic at Trisha Crane Service. While doing service of Crane no- RJ 27 EA 0711, the boom of crane was opened by Baldevji Amaji Thakor and by mistake it was touched to the agriculture HT line which were passing by. Trisha Crane Service is situated in open farm at Adalaj-Trimandir road, opp. Manekba School where so many cranes are parked and everyday cranes are moving in and out. The HT line that is located above is at proper height and clearance from ground is also appropriate and as per rules. From the above mentioned situation, it is found that Baldevji Amaji Thakor was either servicing of driving the crane and by opened the crane boom and by mistake, the boom was touched to the line and he may get electrocuted. The tyres and rubber pipes of the crane were perfectly fine. No any information about accident given by Trisha Crane Service on dtd 21.06.2024 at UGVCL. No post mortem carried out at Civil Hospital. Whether Thakor Baldevji Amaji had license for driving or not is not confirmd by Trisha Crane Service. </t>
  </si>
  <si>
    <r>
      <t xml:space="preserve"> During Site observation  it is found that </t>
    </r>
    <r>
      <rPr>
        <b/>
        <sz val="18"/>
        <color theme="1"/>
        <rFont val="Calibri"/>
        <family val="2"/>
        <scheme val="minor"/>
      </rPr>
      <t>11KV Ambaji Feeder</t>
    </r>
    <r>
      <rPr>
        <sz val="18"/>
        <color theme="1"/>
        <rFont val="Calibri"/>
        <family val="2"/>
        <scheme val="minor"/>
      </rPr>
      <t xml:space="preserve"> is passing from Dethali Circle to Dethali road &amp; near to Shivnagar Society Main gate  .  There was marriage function in house of  Shri Bharatbhai Laxman bhai thakor. During marriage  weeding hall/  mandap  was built up near  the 11 KV Ambaji feeder urban feeder. After completing marriage  dismantling work of mandap/weeding hall was  continue and dismantling work carried out by Haresh kumar Jivanji Thakor &amp;  on that time  dismantled  big  </t>
    </r>
    <r>
      <rPr>
        <b/>
        <sz val="18"/>
        <color theme="1"/>
        <rFont val="Calibri"/>
        <family val="2"/>
        <scheme val="minor"/>
      </rPr>
      <t>Irion pied</t>
    </r>
    <r>
      <rPr>
        <sz val="18"/>
        <color theme="1"/>
        <rFont val="Calibri"/>
        <family val="2"/>
        <scheme val="minor"/>
      </rPr>
      <t>  was trying to put in Pick up dala by Haresh kumar Thakor .&amp; dismantled  IRON PIPE was touched  with 11 KV Ambaji Urban Feeder &amp; got electric Shock &amp;   he injured &amp; refer   to hospital at Sidhpur Civil  found  he was  died .</t>
    </r>
  </si>
  <si>
    <r>
      <t>LM Shri M P Baranada(work superviser) of Kakoshi City has started the work for ground clereance maintaining work of 11 KV Kakoshi JGY Feeder by power Off through operating of AB Switch . After erection work completion of HT Line, shri M P Baranda informed to contractor Gang leader that he is restoring the power supply of 11 KV Kakoshi JGY feeder and then we will start the work of LT Line.</t>
    </r>
    <r>
      <rPr>
        <sz val="18"/>
        <rFont val="Calibri"/>
        <family val="2"/>
        <scheme val="minor"/>
      </rPr>
      <t>After ward he, Shri M P Baranda gone to AB Switch operation. Mean while Contractor Gang leader start the work without any presence &amp; inform to UGVCL supervisor and Contractor labour climbed on LT Pole of 11 KV Kakoshi JGY feeder and start the work of opening of LT binding. In between LM shri MP Baranda has restored the power of 11 KV Kakoshi JGY Feeder by operating AB Switch, hence victium has electrocuted.</t>
    </r>
  </si>
  <si>
    <t>a fatal accident occurred due to a cow came in contact of fencing of transformer of Bhathiji maharaj temple,On inspecting site, no leakage current found on fencing or transformer earthing, hence accurate decision can be taken after post mortam report</t>
  </si>
  <si>
    <t>As per information received yesterday 26.07.24 by local line staff, we have site visited Owner not present. Labour nearby Plots were present. As information received for accident, immediately local line staff reached at site. Where Iron Shed work was going on and 2 Labours residing Ahmedabad were came for shed Fitting work and other 2 Labours Local from Shed owner. They all walking with Fully Iron 4 leg ladder without tyre (Sidi) in hand above land height and without not watching above paaaing line so touch 11 KV line. Instant line was tripping but all got shocked. They informed to Local Village staff so they reached and line Touched ladder was removed and after then11 KV line made ON. 11 KV line on 8 Meter PSC Pole at proper height but ladder for shed work so length was more and also in victims hand above height from land so incident occurred. All were taken to private Hospital Ahmedabad by Local rent owner Jayeshbhai Patel and all were normal and treatment was going on.
We approached to owner on telephone for said incident matter but he was at hoapital and as per discussed with him,  no any mistake of UGVCL but their side all victim's mistake or lacuna.</t>
  </si>
  <si>
    <t xml:space="preserve">On Date  09.08.24 @ 0740 hrs in the morning , Victim shri Ajitbhai Gandaji Thakor was working on the steel platform to get ON the power supply of Vibrator Needle , as soon as he put ON the switch of the Panel suddenly he collapsed and fell down on the platform and got unconscious,  he was given primary treatment but he couldn’t make it so he was taken to the Civil Hospital, Sola . Where he was declared dead by resident doctor As came to know yesterday only by police department, site visited by sdn today , i.e. on 21.08.24
As per statement of Eyewitness Shri Piyush hai Patel , he is not sure about Ajitbhai got electrocuted because right after the incident he checked the leakage on panel </t>
  </si>
  <si>
    <t>While attending 11kv jogmaya feeder fault.While going to cut baval tree near talav.Leg slip due to wet and water logging 
And felt down.Staff taken him to High tech hospital Gandhinagar for treatment
As per Dr report fracture occured in leg near Anckle</t>
  </si>
  <si>
    <t>As per Eye witness statement and person available during panchnama , victim was doing floor cleaning work inside house With water , She was plugging 2 pin plug of table fan into switch board laid on speaker on floor of room and at the same time she got electrocuted. There is no ELCB installed in house. Victim was taken to nearest hospital for treatment and after short treatment doctor declared her dead.</t>
  </si>
  <si>
    <t xml:space="preserve">On Date  29/09/24 @ 1100 hrs in the morning , Victim shri Prakashbhai was working for Giving water  supply to the Astron Packaging by his Tractor with Tank , it was  raining in the morning and water logged surrounding the tractor , he was getting empty his tank which was attached to the single phase Motor , as per saying of company’s   Employee he connect the wire of single ph motor to the MCCB near to the tank and made the power supply ON , after getting the supply ON he went back to his driver seat , as soon as he hold the handle pipe  he might have got shock of electric current and fallen on the ground after giving him primary treatment at place immediately he was brought to Civil Hospital, Sola . Where he was declared dead by resident doctor.
Exact cause of death can be said after receipt of Post Mortam report </t>
  </si>
  <si>
    <t>As per eye witness  statement during there was continues heavy rain with wind snapping of LT wire on farm and Buffalo grazing on farm and come in contact with live wire and got electrocuted. Due to that PM is awaited and detail investigation would be carried out after PM report received.</t>
  </si>
  <si>
    <t>The Non Fatal Mechanical accident occurred to Shri R N Joshi,LM During cable replacement work of consumer Patel Daxaben Hareshbhai, conn No:70101/10180/5, PVt Waterworks. While working on an Iron ladder (Ghoda) to replace a cable, he suddenly lost his balance by any reason and fell down to the ground. So,He  was taken to Gokul Hospital for medical treatment . And the heel of the Left Leg  is fractured. Then, He is discharged and advised to rest.</t>
  </si>
  <si>
    <t>Patel Kanubhai Dhulabhai, a resident of Mevda village, was going to his farm along with his wife in a bullock cart to get fodder. There, a wire (neutral wire) of Ag LT line of u.g.v.c.l. passing through the farm of Patel Gordhanbhai in the eastern direction adjacent to his farm was broken and fell down.  So Patel Kanubhai Dhulabhai's bull got electrocuted and died when it came in contact with the broken wire.</t>
  </si>
  <si>
    <t>YEAR: 2024-25</t>
  </si>
  <si>
    <t>Performa SoP 014: Statement Showing the ATC losses, collection efficiency and Billing Efficiency</t>
  </si>
  <si>
    <t>Qtr.</t>
  </si>
  <si>
    <t>Months</t>
  </si>
  <si>
    <t>Units input (Mus)</t>
  </si>
  <si>
    <t>Units Billed (Mus)</t>
  </si>
  <si>
    <t>Billing Efficiency</t>
  </si>
  <si>
    <t>Revenue Billed          (Rs. Crore)</t>
  </si>
  <si>
    <t>Revenue Collected (Rs. Crore)</t>
  </si>
  <si>
    <t xml:space="preserve">Collection Efficiency*  %  </t>
  </si>
  <si>
    <t>Business Efficiency</t>
  </si>
  <si>
    <t>AT &amp; C Losses %</t>
  </si>
  <si>
    <t>C=(B/A)*100</t>
  </si>
  <si>
    <t>E</t>
  </si>
  <si>
    <t>F=(E/D)*100</t>
  </si>
  <si>
    <t>G=(C*F)/100</t>
  </si>
  <si>
    <t>H=100-G</t>
  </si>
  <si>
    <t>Sub Total</t>
  </si>
  <si>
    <t>II</t>
  </si>
  <si>
    <t>Grand Total</t>
  </si>
  <si>
    <t>*</t>
  </si>
  <si>
    <t>Collection Efficiency above 100% is taken as 100%</t>
  </si>
  <si>
    <t>Half Yearly : (April-24 to Sept-24)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</si>
</sst>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_(&quot;$&quot;* #,##0.00_);_(&quot;$&quot;* \(#,##0.00\);_(&quot;$&quot;* &quot;-&quot;??_);_(@_)"/>
    <numFmt numFmtId="165" formatCode="[h]:mm"/>
    <numFmt numFmtId="166" formatCode="\$#,##0_);&quot;($&quot;#,##0\)"/>
    <numFmt numFmtId="167" formatCode="\$#,##0.00;[Red]&quot;-$&quot;#,##0.00"/>
    <numFmt numFmtId="168" formatCode="_ * #,##0_ ;_ * \-#,##0_ ;_ * \-_ ;_ @_ "/>
    <numFmt numFmtId="169" formatCode="_ * #,##0.00_ ;_ * \-#,##0.00_ ;_ * \-??_ ;_ @_ "/>
    <numFmt numFmtId="170" formatCode="_-* #,##0.00&quot; €&quot;_-;\-* #,##0.00&quot; €&quot;_-;_-* \-??&quot; €&quot;_-;_-@_-"/>
    <numFmt numFmtId="171" formatCode="_-* #,##0\ _F_-;\-* #,##0\ _F_-;_-* &quot;- &quot;_F_-;_-@_-"/>
    <numFmt numFmtId="172" formatCode="_-* #,##0.00\ _F_-;\-* #,##0.00\ _F_-;_-* \-??\ _F_-;_-@_-"/>
    <numFmt numFmtId="173" formatCode="#,##0.00000000;[Red]\-#,##0.00000000"/>
    <numFmt numFmtId="174" formatCode="_ &quot;Fr. &quot;* #,##0_ ;_ &quot;Fr. &quot;* \-#,##0_ ;_ &quot;Fr. &quot;* \-_ ;_ @_ "/>
    <numFmt numFmtId="175" formatCode="_ &quot;Fr. &quot;* #,##0.00_ ;_ &quot;Fr. &quot;* \-#,##0.00_ ;_ &quot;Fr. &quot;* \-??_ ;_ @_ "/>
    <numFmt numFmtId="176" formatCode="_-\$* #,##0_-;&quot;-$&quot;* #,##0_-;_-\$* \-_-;_-@_-"/>
    <numFmt numFmtId="177" formatCode="_-\$* #,##0.00_-;&quot;-$&quot;* #,##0.00_-;_-\$* \-??_-;_-@_-"/>
    <numFmt numFmtId="178" formatCode="\\#,##0.00;[Red]&quot;\-&quot;#,##0.00"/>
    <numFmt numFmtId="179" formatCode="\\#,##0;[Red]&quot;\-&quot;#,##0"/>
    <numFmt numFmtId="180" formatCode="dd/mm/yy"/>
    <numFmt numFmtId="181" formatCode="[$-409]mmm\-yy;@"/>
    <numFmt numFmtId="182" formatCode="0.000"/>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sz val="8"/>
      <name val="Arial"/>
      <family val="2"/>
    </font>
    <font>
      <b/>
      <sz val="11"/>
      <name val="Arial"/>
      <family val="2"/>
    </font>
    <font>
      <b/>
      <sz val="12"/>
      <name val="Arial"/>
      <family val="2"/>
    </font>
    <font>
      <b/>
      <sz val="16"/>
      <name val="Arial"/>
      <family val="2"/>
    </font>
    <font>
      <b/>
      <u/>
      <sz val="11"/>
      <name val="Arial"/>
      <family val="2"/>
    </font>
    <font>
      <b/>
      <u/>
      <sz val="12"/>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u/>
      <sz val="10"/>
      <name val="Arial"/>
      <family val="2"/>
    </font>
    <font>
      <sz val="12"/>
      <name val="Arial"/>
      <family val="2"/>
    </font>
    <font>
      <b/>
      <sz val="14"/>
      <name val="Arial"/>
      <family val="2"/>
    </font>
    <font>
      <sz val="10"/>
      <name val="Arial"/>
      <family val="2"/>
    </font>
    <font>
      <sz val="11"/>
      <name val="‚l‚r ‚oƒSƒVƒbƒN"/>
      <family val="3"/>
      <charset val="128"/>
    </font>
    <font>
      <sz val="7"/>
      <name val="Helv"/>
    </font>
    <font>
      <b/>
      <sz val="10"/>
      <name val="MS Sans Serif"/>
      <family val="2"/>
    </font>
    <font>
      <sz val="12"/>
      <name val="¹UAAA¼"/>
      <family val="3"/>
      <charset val="129"/>
    </font>
    <font>
      <sz val="10"/>
      <name val="Courier New"/>
      <family val="3"/>
    </font>
    <font>
      <sz val="7"/>
      <color indexed="10"/>
      <name val="Helv"/>
    </font>
    <font>
      <sz val="12"/>
      <name val="뼻뮝"/>
      <family val="1"/>
      <charset val="129"/>
    </font>
    <font>
      <sz val="10"/>
      <name val="굴림체"/>
      <family val="3"/>
      <charset val="129"/>
    </font>
    <font>
      <b/>
      <i/>
      <sz val="12"/>
      <name val="Arial"/>
      <family val="2"/>
    </font>
    <font>
      <sz val="10"/>
      <name val="Arial"/>
      <family val="2"/>
    </font>
    <font>
      <b/>
      <u/>
      <sz val="14"/>
      <name val="Arial"/>
      <family val="2"/>
    </font>
    <font>
      <b/>
      <sz val="13"/>
      <name val="Arial"/>
      <family val="2"/>
    </font>
    <font>
      <b/>
      <u/>
      <sz val="13"/>
      <name val="Arial"/>
      <family val="2"/>
    </font>
    <font>
      <b/>
      <sz val="20"/>
      <name val="Arial"/>
      <family val="2"/>
    </font>
    <font>
      <b/>
      <sz val="22"/>
      <name val="Arial"/>
      <family val="2"/>
    </font>
    <font>
      <b/>
      <sz val="24"/>
      <name val="Arial"/>
      <family val="2"/>
    </font>
    <font>
      <sz val="7"/>
      <name val="Helv"/>
      <family val="2"/>
    </font>
    <font>
      <b/>
      <sz val="18"/>
      <name val="Arial"/>
      <family val="2"/>
    </font>
    <font>
      <sz val="7"/>
      <color indexed="10"/>
      <name val="Helv"/>
      <family val="2"/>
    </font>
    <font>
      <sz val="10"/>
      <name val="Arial"/>
    </font>
    <font>
      <sz val="16"/>
      <name val="Arial"/>
      <family val="2"/>
    </font>
    <font>
      <sz val="14"/>
      <name val="Arial"/>
      <family val="2"/>
    </font>
    <font>
      <sz val="13"/>
      <name val="Arial"/>
      <family val="2"/>
    </font>
    <font>
      <sz val="12"/>
      <name val="Times New Roman"/>
      <family val="1"/>
    </font>
    <font>
      <b/>
      <sz val="18"/>
      <color theme="1"/>
      <name val="Calibri"/>
      <family val="2"/>
      <scheme val="minor"/>
    </font>
    <font>
      <sz val="18"/>
      <color theme="1"/>
      <name val="Calibri"/>
      <family val="2"/>
      <scheme val="minor"/>
    </font>
    <font>
      <sz val="18"/>
      <name val="Calibri"/>
      <family val="2"/>
      <scheme val="minor"/>
    </font>
    <font>
      <sz val="18"/>
      <name val="Arial"/>
      <family val="2"/>
    </font>
    <font>
      <b/>
      <sz val="15"/>
      <name val="Arial"/>
      <family val="2"/>
    </font>
    <font>
      <sz val="11"/>
      <color theme="5" tint="-0.499984740745262"/>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31"/>
      </patternFill>
    </fill>
    <fill>
      <patternFill patternType="solid">
        <fgColor indexed="26"/>
        <bgColor indexed="9"/>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s>
  <borders count="64">
    <border>
      <left/>
      <right/>
      <top/>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double">
        <color indexed="8"/>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578">
    <xf numFmtId="0" fontId="0" fillId="0" borderId="0">
      <alignment vertical="top"/>
    </xf>
    <xf numFmtId="0" fontId="30" fillId="0" borderId="0"/>
    <xf numFmtId="0" fontId="30" fillId="0" borderId="0"/>
    <xf numFmtId="0" fontId="30" fillId="0" borderId="0"/>
    <xf numFmtId="0" fontId="30" fillId="0" borderId="0"/>
    <xf numFmtId="0" fontId="49" fillId="0" borderId="0"/>
    <xf numFmtId="0" fontId="4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39" fillId="0" borderId="0" applyFill="0" applyBorder="0" applyAlignment="0" applyProtection="0"/>
    <xf numFmtId="0" fontId="39" fillId="0" borderId="0" applyFill="0" applyBorder="0" applyAlignment="0" applyProtection="0"/>
    <xf numFmtId="0" fontId="39" fillId="0" borderId="0" applyFill="0" applyBorder="0" applyAlignment="0" applyProtection="0"/>
    <xf numFmtId="0" fontId="39" fillId="0" borderId="0" applyFill="0" applyBorder="0" applyAlignment="0" applyProtection="0"/>
    <xf numFmtId="0" fontId="19" fillId="3" borderId="0" applyNumberFormat="0" applyBorder="0" applyAlignment="0" applyProtection="0"/>
    <xf numFmtId="3" fontId="41" fillId="0" borderId="0"/>
    <xf numFmtId="166" fontId="42" fillId="0" borderId="1" applyAlignment="0" applyProtection="0"/>
    <xf numFmtId="0" fontId="43" fillId="0" borderId="0"/>
    <xf numFmtId="0" fontId="43" fillId="0" borderId="0"/>
    <xf numFmtId="0" fontId="20" fillId="20" borderId="2" applyNumberFormat="0" applyAlignment="0" applyProtection="0"/>
    <xf numFmtId="0" fontId="21" fillId="21" borderId="3" applyNumberFormat="0" applyAlignment="0" applyProtection="0"/>
    <xf numFmtId="3" fontId="39" fillId="0" borderId="0" applyFill="0" applyBorder="0" applyAlignment="0" applyProtection="0"/>
    <xf numFmtId="3" fontId="30" fillId="0" borderId="0" applyFill="0" applyBorder="0" applyAlignment="0" applyProtection="0"/>
    <xf numFmtId="3" fontId="30" fillId="0" borderId="0" applyFill="0" applyBorder="0" applyAlignment="0" applyProtection="0"/>
    <xf numFmtId="167" fontId="39" fillId="0" borderId="0" applyFill="0" applyBorder="0" applyAlignment="0" applyProtection="0"/>
    <xf numFmtId="167" fontId="30" fillId="0" borderId="0" applyFill="0" applyBorder="0" applyAlignment="0" applyProtection="0"/>
    <xf numFmtId="167" fontId="30" fillId="0" borderId="0" applyFill="0" applyBorder="0" applyAlignment="0" applyProtection="0"/>
    <xf numFmtId="0" fontId="39" fillId="0" borderId="0" applyFill="0" applyBorder="0" applyAlignment="0" applyProtection="0"/>
    <xf numFmtId="0" fontId="30" fillId="0" borderId="0" applyFill="0" applyBorder="0" applyAlignment="0" applyProtection="0"/>
    <xf numFmtId="0" fontId="30" fillId="0" borderId="0" applyFill="0" applyBorder="0" applyAlignment="0" applyProtection="0"/>
    <xf numFmtId="168" fontId="39" fillId="0" borderId="0" applyFill="0" applyBorder="0" applyAlignment="0" applyProtection="0"/>
    <xf numFmtId="169" fontId="39" fillId="0" borderId="0" applyFill="0" applyBorder="0" applyAlignment="0" applyProtection="0"/>
    <xf numFmtId="170" fontId="39" fillId="0" borderId="0" applyFill="0" applyBorder="0" applyAlignment="0" applyProtection="0"/>
    <xf numFmtId="170" fontId="30" fillId="0" borderId="0" applyFill="0" applyBorder="0" applyAlignment="0" applyProtection="0"/>
    <xf numFmtId="170" fontId="30" fillId="0" borderId="0" applyFill="0" applyBorder="0" applyAlignment="0" applyProtection="0"/>
    <xf numFmtId="0" fontId="22" fillId="0" borderId="0" applyNumberFormat="0" applyFill="0" applyBorder="0" applyAlignment="0" applyProtection="0"/>
    <xf numFmtId="2" fontId="39" fillId="0" borderId="0" applyFill="0" applyBorder="0" applyAlignment="0" applyProtection="0"/>
    <xf numFmtId="2" fontId="30" fillId="0" borderId="0" applyFill="0" applyBorder="0" applyAlignment="0" applyProtection="0"/>
    <xf numFmtId="2" fontId="30" fillId="0" borderId="0" applyFill="0" applyBorder="0" applyAlignment="0" applyProtection="0"/>
    <xf numFmtId="0" fontId="23" fillId="4"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7" borderId="2" applyNumberFormat="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28" fillId="0" borderId="7" applyNumberFormat="0" applyFill="0" applyAlignment="0" applyProtection="0"/>
    <xf numFmtId="171" fontId="39" fillId="0" borderId="0" applyFill="0" applyBorder="0" applyAlignment="0" applyProtection="0"/>
    <xf numFmtId="172" fontId="39" fillId="0" borderId="0" applyFill="0" applyBorder="0" applyAlignment="0" applyProtection="0"/>
    <xf numFmtId="0" fontId="29" fillId="24" borderId="0" applyNumberFormat="0" applyBorder="0" applyAlignment="0" applyProtection="0"/>
    <xf numFmtId="0" fontId="44" fillId="0" borderId="0"/>
    <xf numFmtId="173" fontId="39" fillId="0" borderId="0"/>
    <xf numFmtId="173" fontId="30" fillId="0" borderId="0"/>
    <xf numFmtId="173" fontId="30" fillId="0" borderId="0"/>
    <xf numFmtId="0" fontId="8" fillId="0" borderId="0"/>
    <xf numFmtId="0" fontId="35" fillId="0" borderId="0"/>
    <xf numFmtId="0" fontId="30" fillId="0" borderId="0"/>
    <xf numFmtId="0" fontId="30" fillId="0" borderId="0"/>
    <xf numFmtId="0" fontId="30"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xf numFmtId="0" fontId="30" fillId="0" borderId="0">
      <alignment vertical="top"/>
    </xf>
    <xf numFmtId="0" fontId="39" fillId="0" borderId="0"/>
    <xf numFmtId="0" fontId="30" fillId="25" borderId="8" applyNumberFormat="0" applyFont="0" applyAlignment="0" applyProtection="0"/>
    <xf numFmtId="0" fontId="31" fillId="20" borderId="9" applyNumberFormat="0" applyAlignment="0" applyProtection="0"/>
    <xf numFmtId="10" fontId="39" fillId="0" borderId="0" applyFill="0" applyBorder="0" applyAlignment="0" applyProtection="0"/>
    <xf numFmtId="10" fontId="30" fillId="0" borderId="0" applyFill="0" applyBorder="0" applyAlignment="0" applyProtection="0"/>
    <xf numFmtId="10" fontId="30" fillId="0" borderId="0" applyFill="0" applyBorder="0" applyAlignment="0" applyProtection="0"/>
    <xf numFmtId="3" fontId="45" fillId="0" borderId="0"/>
    <xf numFmtId="0" fontId="39" fillId="0" borderId="0"/>
    <xf numFmtId="0" fontId="30" fillId="0" borderId="0"/>
    <xf numFmtId="0" fontId="30" fillId="0" borderId="0"/>
    <xf numFmtId="0" fontId="32" fillId="0" borderId="0" applyNumberFormat="0" applyFill="0" applyBorder="0" applyAlignment="0" applyProtection="0"/>
    <xf numFmtId="0" fontId="33" fillId="0" borderId="10" applyNumberFormat="0" applyFill="0" applyAlignment="0" applyProtection="0"/>
    <xf numFmtId="174" fontId="39" fillId="0" borderId="0" applyFill="0" applyBorder="0" applyAlignment="0" applyProtection="0"/>
    <xf numFmtId="175" fontId="39" fillId="0" borderId="0" applyFill="0" applyBorder="0" applyAlignment="0" applyProtection="0"/>
    <xf numFmtId="0" fontId="34" fillId="0" borderId="0" applyNumberFormat="0" applyFill="0" applyBorder="0" applyAlignment="0" applyProtection="0"/>
    <xf numFmtId="40" fontId="39" fillId="0" borderId="0" applyFill="0" applyBorder="0" applyAlignment="0" applyProtection="0"/>
    <xf numFmtId="38" fontId="39" fillId="0" borderId="0" applyFill="0" applyBorder="0" applyAlignment="0" applyProtection="0"/>
    <xf numFmtId="0" fontId="39" fillId="0" borderId="0" applyFill="0" applyBorder="0" applyAlignment="0" applyProtection="0"/>
    <xf numFmtId="0" fontId="39" fillId="0" borderId="0" applyFill="0" applyBorder="0" applyAlignment="0" applyProtection="0"/>
    <xf numFmtId="10" fontId="39" fillId="0" borderId="0" applyFill="0" applyBorder="0" applyAlignment="0" applyProtection="0"/>
    <xf numFmtId="0" fontId="46" fillId="0" borderId="0"/>
    <xf numFmtId="176" fontId="39" fillId="0" borderId="0" applyFill="0" applyBorder="0" applyAlignment="0" applyProtection="0"/>
    <xf numFmtId="177" fontId="39" fillId="0" borderId="0" applyFill="0" applyBorder="0" applyAlignment="0" applyProtection="0"/>
    <xf numFmtId="178" fontId="39" fillId="0" borderId="0" applyFill="0" applyBorder="0" applyAlignment="0" applyProtection="0"/>
    <xf numFmtId="179" fontId="39" fillId="0" borderId="0" applyFill="0" applyBorder="0" applyAlignment="0" applyProtection="0"/>
    <xf numFmtId="0" fontId="47" fillId="0" borderId="0"/>
    <xf numFmtId="0" fontId="8" fillId="0" borderId="0"/>
    <xf numFmtId="0" fontId="8" fillId="0" borderId="0"/>
    <xf numFmtId="10" fontId="30" fillId="0" borderId="0" applyFill="0" applyBorder="0" applyAlignment="0" applyProtection="0"/>
    <xf numFmtId="0" fontId="8" fillId="0" borderId="0"/>
    <xf numFmtId="0" fontId="8" fillId="0" borderId="0"/>
    <xf numFmtId="0" fontId="30" fillId="0" borderId="0"/>
    <xf numFmtId="0" fontId="30" fillId="0" borderId="0"/>
    <xf numFmtId="10" fontId="30" fillId="0" borderId="0" applyFill="0" applyBorder="0" applyAlignment="0" applyProtection="0"/>
    <xf numFmtId="0" fontId="8" fillId="0" borderId="0"/>
    <xf numFmtId="3" fontId="30" fillId="0" borderId="0" applyFill="0" applyBorder="0" applyAlignment="0" applyProtection="0"/>
    <xf numFmtId="167" fontId="30" fillId="0" borderId="0" applyFill="0" applyBorder="0" applyAlignment="0" applyProtection="0"/>
    <xf numFmtId="0" fontId="30" fillId="0" borderId="0" applyFill="0" applyBorder="0" applyAlignment="0" applyProtection="0"/>
    <xf numFmtId="170" fontId="30" fillId="0" borderId="0" applyFill="0" applyBorder="0" applyAlignment="0" applyProtection="0"/>
    <xf numFmtId="2" fontId="30" fillId="0" borderId="0" applyFill="0" applyBorder="0" applyAlignment="0" applyProtection="0"/>
    <xf numFmtId="0" fontId="30" fillId="0" borderId="0"/>
    <xf numFmtId="0" fontId="30" fillId="0" borderId="0"/>
    <xf numFmtId="173" fontId="30" fillId="0" borderId="0"/>
    <xf numFmtId="0" fontId="30" fillId="0" borderId="0"/>
    <xf numFmtId="0" fontId="30" fillId="0" borderId="0"/>
    <xf numFmtId="0" fontId="30" fillId="0" borderId="0"/>
    <xf numFmtId="0" fontId="30" fillId="0" borderId="0">
      <alignment vertical="top"/>
    </xf>
    <xf numFmtId="0" fontId="30" fillId="0" borderId="0"/>
    <xf numFmtId="10" fontId="30" fillId="0" borderId="0" applyFill="0" applyBorder="0" applyAlignment="0" applyProtection="0"/>
    <xf numFmtId="0" fontId="8" fillId="0" borderId="0"/>
    <xf numFmtId="0" fontId="30" fillId="0" borderId="0"/>
    <xf numFmtId="0" fontId="30" fillId="0" borderId="0"/>
    <xf numFmtId="0" fontId="30" fillId="0" borderId="0">
      <alignment vertical="top"/>
    </xf>
    <xf numFmtId="0" fontId="30" fillId="0" borderId="0"/>
    <xf numFmtId="0" fontId="30" fillId="0" borderId="0">
      <alignment vertical="top"/>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top"/>
    </xf>
    <xf numFmtId="0" fontId="30" fillId="0" borderId="0"/>
    <xf numFmtId="0" fontId="30" fillId="0" borderId="0"/>
    <xf numFmtId="0" fontId="30" fillId="0" borderId="0"/>
    <xf numFmtId="0" fontId="30" fillId="0" borderId="0"/>
    <xf numFmtId="0" fontId="30" fillId="0" borderId="0">
      <alignment vertical="top"/>
    </xf>
    <xf numFmtId="0" fontId="30" fillId="0" borderId="0"/>
    <xf numFmtId="0" fontId="30" fillId="0" borderId="0">
      <alignment vertical="top"/>
    </xf>
    <xf numFmtId="3" fontId="30" fillId="0" borderId="0" applyFill="0" applyBorder="0" applyAlignment="0" applyProtection="0"/>
    <xf numFmtId="167" fontId="30" fillId="0" borderId="0" applyFill="0" applyBorder="0" applyAlignment="0" applyProtection="0"/>
    <xf numFmtId="0" fontId="30" fillId="0" borderId="0" applyFill="0" applyBorder="0" applyAlignment="0" applyProtection="0"/>
    <xf numFmtId="170" fontId="30" fillId="0" borderId="0" applyFill="0" applyBorder="0" applyAlignment="0" applyProtection="0"/>
    <xf numFmtId="2" fontId="30" fillId="0" borderId="0" applyFill="0" applyBorder="0" applyAlignment="0" applyProtection="0"/>
    <xf numFmtId="0" fontId="30" fillId="0" borderId="0"/>
    <xf numFmtId="0" fontId="30" fillId="0" borderId="0"/>
    <xf numFmtId="173" fontId="30" fillId="0" borderId="0"/>
    <xf numFmtId="0" fontId="30" fillId="0" borderId="0"/>
    <xf numFmtId="0" fontId="30" fillId="0" borderId="0"/>
    <xf numFmtId="173" fontId="30" fillId="0" borderId="0"/>
    <xf numFmtId="0" fontId="30" fillId="0" borderId="0"/>
    <xf numFmtId="0" fontId="30" fillId="0" borderId="0"/>
    <xf numFmtId="10" fontId="30" fillId="0" borderId="0" applyFill="0" applyBorder="0" applyAlignment="0" applyProtection="0"/>
    <xf numFmtId="0" fontId="8" fillId="0" borderId="0"/>
    <xf numFmtId="0" fontId="30" fillId="0" borderId="0"/>
    <xf numFmtId="0" fontId="30" fillId="0" borderId="0"/>
    <xf numFmtId="0" fontId="30" fillId="0" borderId="0"/>
    <xf numFmtId="0" fontId="8" fillId="0" borderId="0"/>
    <xf numFmtId="170" fontId="30" fillId="0" borderId="0" applyFill="0" applyBorder="0" applyAlignment="0" applyProtection="0"/>
    <xf numFmtId="0" fontId="30" fillId="0" borderId="0"/>
    <xf numFmtId="173" fontId="30" fillId="0" borderId="0"/>
    <xf numFmtId="167" fontId="30" fillId="0" borderId="0" applyFill="0" applyBorder="0" applyAlignment="0" applyProtection="0"/>
    <xf numFmtId="0" fontId="30" fillId="0" borderId="0" applyFill="0" applyBorder="0" applyAlignment="0" applyProtection="0"/>
    <xf numFmtId="3" fontId="30" fillId="0" borderId="0" applyFill="0" applyBorder="0" applyAlignment="0" applyProtection="0"/>
    <xf numFmtId="0" fontId="30" fillId="0" borderId="0"/>
    <xf numFmtId="2" fontId="30" fillId="0" borderId="0" applyFill="0" applyBorder="0" applyAlignment="0" applyProtection="0"/>
    <xf numFmtId="0" fontId="8" fillId="0" borderId="0"/>
    <xf numFmtId="0" fontId="30" fillId="0" borderId="0"/>
    <xf numFmtId="0" fontId="30" fillId="0" borderId="0"/>
    <xf numFmtId="0" fontId="30" fillId="0" borderId="0" applyFill="0" applyBorder="0" applyAlignment="0" applyProtection="0"/>
    <xf numFmtId="0" fontId="30" fillId="0" borderId="0"/>
    <xf numFmtId="0" fontId="8" fillId="0" borderId="0"/>
    <xf numFmtId="170" fontId="30" fillId="0" borderId="0" applyFill="0" applyBorder="0" applyAlignment="0" applyProtection="0"/>
    <xf numFmtId="0" fontId="30" fillId="0" borderId="0"/>
    <xf numFmtId="173" fontId="30" fillId="0" borderId="0"/>
    <xf numFmtId="167" fontId="30" fillId="0" borderId="0" applyFill="0" applyBorder="0" applyAlignment="0" applyProtection="0"/>
    <xf numFmtId="0" fontId="30" fillId="0" borderId="0" applyFill="0" applyBorder="0" applyAlignment="0" applyProtection="0"/>
    <xf numFmtId="0" fontId="30" fillId="0" borderId="0"/>
    <xf numFmtId="3" fontId="30" fillId="0" borderId="0" applyFill="0" applyBorder="0" applyAlignment="0" applyProtection="0"/>
    <xf numFmtId="10" fontId="30" fillId="0" borderId="0" applyFill="0" applyBorder="0" applyAlignment="0" applyProtection="0"/>
    <xf numFmtId="2" fontId="30" fillId="0" borderId="0" applyFill="0" applyBorder="0" applyAlignment="0" applyProtection="0"/>
    <xf numFmtId="0" fontId="8" fillId="0" borderId="0"/>
    <xf numFmtId="167" fontId="30" fillId="0" borderId="0" applyFill="0" applyBorder="0" applyAlignment="0" applyProtection="0"/>
    <xf numFmtId="2" fontId="30" fillId="0" borderId="0" applyFill="0" applyBorder="0" applyAlignment="0" applyProtection="0"/>
    <xf numFmtId="2" fontId="30" fillId="0" borderId="0" applyFill="0" applyBorder="0" applyAlignment="0" applyProtection="0"/>
    <xf numFmtId="173" fontId="30" fillId="0" borderId="0"/>
    <xf numFmtId="0" fontId="30" fillId="0" borderId="0" applyFill="0" applyBorder="0" applyAlignment="0" applyProtection="0"/>
    <xf numFmtId="173" fontId="30" fillId="0" borderId="0"/>
    <xf numFmtId="2" fontId="30" fillId="0" borderId="0" applyFill="0" applyBorder="0" applyAlignment="0" applyProtection="0"/>
    <xf numFmtId="0" fontId="30" fillId="0" borderId="0"/>
    <xf numFmtId="170" fontId="30" fillId="0" borderId="0" applyFill="0" applyBorder="0" applyAlignment="0" applyProtection="0"/>
    <xf numFmtId="0" fontId="30" fillId="0" borderId="0"/>
    <xf numFmtId="3" fontId="30" fillId="0" borderId="0" applyFill="0" applyBorder="0" applyAlignment="0" applyProtection="0"/>
    <xf numFmtId="170" fontId="30" fillId="0" borderId="0" applyFill="0" applyBorder="0" applyAlignment="0" applyProtection="0"/>
    <xf numFmtId="0" fontId="30" fillId="0" borderId="0"/>
    <xf numFmtId="3" fontId="30" fillId="0" borderId="0" applyFill="0" applyBorder="0" applyAlignment="0" applyProtection="0"/>
    <xf numFmtId="167" fontId="30" fillId="0" borderId="0" applyFill="0" applyBorder="0" applyAlignment="0" applyProtection="0"/>
    <xf numFmtId="170" fontId="30" fillId="0" borderId="0" applyFill="0" applyBorder="0" applyAlignment="0" applyProtection="0"/>
    <xf numFmtId="0" fontId="8" fillId="0" borderId="0"/>
    <xf numFmtId="0" fontId="8" fillId="0" borderId="0"/>
    <xf numFmtId="0" fontId="8" fillId="0" borderId="0"/>
    <xf numFmtId="0" fontId="8" fillId="0" borderId="0"/>
    <xf numFmtId="0" fontId="30" fillId="0" borderId="0"/>
    <xf numFmtId="167" fontId="30" fillId="0" borderId="0" applyFill="0" applyBorder="0" applyAlignment="0" applyProtection="0"/>
    <xf numFmtId="0" fontId="30" fillId="0" borderId="0"/>
    <xf numFmtId="0" fontId="30" fillId="0" borderId="0"/>
    <xf numFmtId="10" fontId="30" fillId="0" borderId="0" applyFill="0" applyBorder="0" applyAlignment="0" applyProtection="0"/>
    <xf numFmtId="0" fontId="30" fillId="0" borderId="0"/>
    <xf numFmtId="3" fontId="30" fillId="0" borderId="0" applyFill="0" applyBorder="0" applyAlignment="0" applyProtection="0"/>
    <xf numFmtId="0" fontId="30" fillId="0" borderId="0"/>
    <xf numFmtId="0" fontId="30" fillId="0" borderId="0" applyFill="0" applyBorder="0" applyAlignment="0" applyProtection="0"/>
    <xf numFmtId="0" fontId="8" fillId="0" borderId="0"/>
    <xf numFmtId="0" fontId="30" fillId="0" borderId="0"/>
    <xf numFmtId="10" fontId="30" fillId="0" borderId="0" applyFill="0" applyBorder="0" applyAlignment="0" applyProtection="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7" fillId="0" borderId="0"/>
    <xf numFmtId="0" fontId="7" fillId="0" borderId="0"/>
    <xf numFmtId="0" fontId="8" fillId="0" borderId="0"/>
    <xf numFmtId="0" fontId="17" fillId="2" borderId="0" applyNumberFormat="0" applyBorder="0" applyAlignment="0" applyProtection="0"/>
    <xf numFmtId="0" fontId="17" fillId="27" borderId="0" applyNumberFormat="0" applyBorder="0" applyAlignment="0" applyProtection="0"/>
    <xf numFmtId="0" fontId="17" fillId="3" borderId="0" applyNumberFormat="0" applyBorder="0" applyAlignment="0" applyProtection="0"/>
    <xf numFmtId="0" fontId="17" fillId="28" borderId="0" applyNumberFormat="0" applyBorder="0" applyAlignment="0" applyProtection="0"/>
    <xf numFmtId="0" fontId="17" fillId="4" borderId="0" applyNumberFormat="0" applyBorder="0" applyAlignment="0" applyProtection="0"/>
    <xf numFmtId="0" fontId="17" fillId="29" borderId="0" applyNumberFormat="0" applyBorder="0" applyAlignment="0" applyProtection="0"/>
    <xf numFmtId="0" fontId="17" fillId="5" borderId="0" applyNumberFormat="0" applyBorder="0" applyAlignment="0" applyProtection="0"/>
    <xf numFmtId="0" fontId="17" fillId="30" borderId="0" applyNumberFormat="0" applyBorder="0" applyAlignment="0" applyProtection="0"/>
    <xf numFmtId="0" fontId="17" fillId="6" borderId="0" applyNumberFormat="0" applyBorder="0" applyAlignment="0" applyProtection="0"/>
    <xf numFmtId="0" fontId="17" fillId="31" borderId="0" applyNumberFormat="0" applyBorder="0" applyAlignment="0" applyProtection="0"/>
    <xf numFmtId="0" fontId="17" fillId="7" borderId="0" applyNumberFormat="0" applyBorder="0" applyAlignment="0" applyProtection="0"/>
    <xf numFmtId="0" fontId="17" fillId="32" borderId="0" applyNumberFormat="0" applyBorder="0" applyAlignment="0" applyProtection="0"/>
    <xf numFmtId="0" fontId="17" fillId="8" borderId="0" applyNumberFormat="0" applyBorder="0" applyAlignment="0" applyProtection="0"/>
    <xf numFmtId="0" fontId="17" fillId="33" borderId="0" applyNumberFormat="0" applyBorder="0" applyAlignment="0" applyProtection="0"/>
    <xf numFmtId="0" fontId="17" fillId="9" borderId="0" applyNumberFormat="0" applyBorder="0" applyAlignment="0" applyProtection="0"/>
    <xf numFmtId="0" fontId="17" fillId="34" borderId="0" applyNumberFormat="0" applyBorder="0" applyAlignment="0" applyProtection="0"/>
    <xf numFmtId="0" fontId="17" fillId="10" borderId="0" applyNumberFormat="0" applyBorder="0" applyAlignment="0" applyProtection="0"/>
    <xf numFmtId="0" fontId="17" fillId="35" borderId="0" applyNumberFormat="0" applyBorder="0" applyAlignment="0" applyProtection="0"/>
    <xf numFmtId="0" fontId="17" fillId="5" borderId="0" applyNumberFormat="0" applyBorder="0" applyAlignment="0" applyProtection="0"/>
    <xf numFmtId="0" fontId="17" fillId="30" borderId="0" applyNumberFormat="0" applyBorder="0" applyAlignment="0" applyProtection="0"/>
    <xf numFmtId="0" fontId="17" fillId="8" borderId="0" applyNumberFormat="0" applyBorder="0" applyAlignment="0" applyProtection="0"/>
    <xf numFmtId="0" fontId="17" fillId="33" borderId="0" applyNumberFormat="0" applyBorder="0" applyAlignment="0" applyProtection="0"/>
    <xf numFmtId="0" fontId="17" fillId="11" borderId="0" applyNumberFormat="0" applyBorder="0" applyAlignment="0" applyProtection="0"/>
    <xf numFmtId="0" fontId="17" fillId="36" borderId="0" applyNumberFormat="0" applyBorder="0" applyAlignment="0" applyProtection="0"/>
    <xf numFmtId="0" fontId="18" fillId="12" borderId="0" applyNumberFormat="0" applyBorder="0" applyAlignment="0" applyProtection="0"/>
    <xf numFmtId="0" fontId="18" fillId="37" borderId="0" applyNumberFormat="0" applyBorder="0" applyAlignment="0" applyProtection="0"/>
    <xf numFmtId="0" fontId="18" fillId="9" borderId="0" applyNumberFormat="0" applyBorder="0" applyAlignment="0" applyProtection="0"/>
    <xf numFmtId="0" fontId="18" fillId="34" borderId="0" applyNumberFormat="0" applyBorder="0" applyAlignment="0" applyProtection="0"/>
    <xf numFmtId="0" fontId="18" fillId="10" borderId="0" applyNumberFormat="0" applyBorder="0" applyAlignment="0" applyProtection="0"/>
    <xf numFmtId="0" fontId="18" fillId="35" borderId="0" applyNumberFormat="0" applyBorder="0" applyAlignment="0" applyProtection="0"/>
    <xf numFmtId="0" fontId="18" fillId="13" borderId="0" applyNumberFormat="0" applyBorder="0" applyAlignment="0" applyProtection="0"/>
    <xf numFmtId="0" fontId="18" fillId="38" borderId="0" applyNumberFormat="0" applyBorder="0" applyAlignment="0" applyProtection="0"/>
    <xf numFmtId="0" fontId="18" fillId="14" borderId="0" applyNumberFormat="0" applyBorder="0" applyAlignment="0" applyProtection="0"/>
    <xf numFmtId="0" fontId="18" fillId="39" borderId="0" applyNumberFormat="0" applyBorder="0" applyAlignment="0" applyProtection="0"/>
    <xf numFmtId="0" fontId="18" fillId="15" borderId="0" applyNumberFormat="0" applyBorder="0" applyAlignment="0" applyProtection="0"/>
    <xf numFmtId="0" fontId="18" fillId="40" borderId="0" applyNumberFormat="0" applyBorder="0" applyAlignment="0" applyProtection="0"/>
    <xf numFmtId="0" fontId="18" fillId="16" borderId="0" applyNumberFormat="0" applyBorder="0" applyAlignment="0" applyProtection="0"/>
    <xf numFmtId="0" fontId="18" fillId="41" borderId="0" applyNumberFormat="0" applyBorder="0" applyAlignment="0" applyProtection="0"/>
    <xf numFmtId="0" fontId="18" fillId="17" borderId="0" applyNumberFormat="0" applyBorder="0" applyAlignment="0" applyProtection="0"/>
    <xf numFmtId="0" fontId="18" fillId="42" borderId="0" applyNumberFormat="0" applyBorder="0" applyAlignment="0" applyProtection="0"/>
    <xf numFmtId="0" fontId="18" fillId="18" borderId="0" applyNumberFormat="0" applyBorder="0" applyAlignment="0" applyProtection="0"/>
    <xf numFmtId="0" fontId="18" fillId="43" borderId="0" applyNumberFormat="0" applyBorder="0" applyAlignment="0" applyProtection="0"/>
    <xf numFmtId="0" fontId="18" fillId="13" borderId="0" applyNumberFormat="0" applyBorder="0" applyAlignment="0" applyProtection="0"/>
    <xf numFmtId="0" fontId="18" fillId="38" borderId="0" applyNumberFormat="0" applyBorder="0" applyAlignment="0" applyProtection="0"/>
    <xf numFmtId="0" fontId="18" fillId="14" borderId="0" applyNumberFormat="0" applyBorder="0" applyAlignment="0" applyProtection="0"/>
    <xf numFmtId="0" fontId="18" fillId="39" borderId="0" applyNumberFormat="0" applyBorder="0" applyAlignment="0" applyProtection="0"/>
    <xf numFmtId="0" fontId="18" fillId="19" borderId="0" applyNumberFormat="0" applyBorder="0" applyAlignment="0" applyProtection="0"/>
    <xf numFmtId="0" fontId="18" fillId="44" borderId="0" applyNumberFormat="0" applyBorder="0" applyAlignment="0" applyProtection="0"/>
    <xf numFmtId="0" fontId="19" fillId="3" borderId="0" applyNumberFormat="0" applyBorder="0" applyAlignment="0" applyProtection="0"/>
    <xf numFmtId="0" fontId="19" fillId="28" borderId="0" applyNumberFormat="0" applyBorder="0" applyAlignment="0" applyProtection="0"/>
    <xf numFmtId="3" fontId="56" fillId="0" borderId="0"/>
    <xf numFmtId="3" fontId="56" fillId="0" borderId="0"/>
    <xf numFmtId="3" fontId="56" fillId="0" borderId="0"/>
    <xf numFmtId="166" fontId="42" fillId="0" borderId="1" applyAlignment="0" applyProtection="0"/>
    <xf numFmtId="166" fontId="42" fillId="0" borderId="1" applyAlignment="0" applyProtection="0"/>
    <xf numFmtId="166" fontId="42" fillId="0" borderId="1" applyAlignment="0" applyProtection="0"/>
    <xf numFmtId="0" fontId="20" fillId="20" borderId="2" applyNumberFormat="0" applyAlignment="0" applyProtection="0"/>
    <xf numFmtId="0" fontId="20" fillId="22" borderId="2" applyNumberFormat="0" applyAlignment="0" applyProtection="0"/>
    <xf numFmtId="0" fontId="21" fillId="21" borderId="3" applyNumberFormat="0" applyAlignment="0" applyProtection="0"/>
    <xf numFmtId="0" fontId="21" fillId="45" borderId="3" applyNumberFormat="0" applyAlignment="0" applyProtection="0"/>
    <xf numFmtId="3" fontId="8" fillId="0" borderId="0" applyFill="0" applyBorder="0" applyAlignment="0" applyProtection="0"/>
    <xf numFmtId="3" fontId="8" fillId="0" borderId="0" applyFill="0" applyBorder="0" applyAlignment="0" applyProtection="0"/>
    <xf numFmtId="164" fontId="8" fillId="0" borderId="0" applyFill="0" applyBorder="0" applyAlignment="0" applyProtection="0"/>
    <xf numFmtId="167" fontId="8" fillId="0" borderId="0" applyFill="0" applyBorder="0" applyAlignment="0" applyProtection="0"/>
    <xf numFmtId="167" fontId="8" fillId="0" borderId="0" applyFill="0" applyBorder="0" applyAlignment="0" applyProtection="0"/>
    <xf numFmtId="0" fontId="8" fillId="0" borderId="0" applyFill="0" applyBorder="0" applyAlignment="0" applyProtection="0"/>
    <xf numFmtId="0" fontId="8" fillId="0" borderId="0" applyFill="0" applyBorder="0" applyAlignment="0" applyProtection="0"/>
    <xf numFmtId="170" fontId="8" fillId="0" borderId="0" applyFill="0" applyBorder="0" applyAlignment="0" applyProtection="0"/>
    <xf numFmtId="170" fontId="8" fillId="0" borderId="0" applyFill="0" applyBorder="0" applyAlignment="0" applyProtection="0"/>
    <xf numFmtId="0" fontId="22" fillId="0" borderId="0" applyNumberFormat="0" applyFill="0" applyBorder="0" applyAlignment="0" applyProtection="0"/>
    <xf numFmtId="2" fontId="8" fillId="0" borderId="0" applyFill="0" applyBorder="0" applyAlignment="0" applyProtection="0"/>
    <xf numFmtId="2" fontId="8" fillId="0" borderId="0" applyFill="0" applyBorder="0" applyAlignment="0" applyProtection="0"/>
    <xf numFmtId="0" fontId="23" fillId="4" borderId="0" applyNumberFormat="0" applyBorder="0" applyAlignment="0" applyProtection="0"/>
    <xf numFmtId="0" fontId="23" fillId="29" borderId="0" applyNumberFormat="0" applyBorder="0" applyAlignment="0" applyProtection="0"/>
    <xf numFmtId="0" fontId="10" fillId="22"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24" fillId="0" borderId="4"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10" fillId="23" borderId="0" applyNumberFormat="0" applyBorder="0" applyAlignment="0" applyProtection="0"/>
    <xf numFmtId="0" fontId="27" fillId="7" borderId="2" applyNumberFormat="0" applyAlignment="0" applyProtection="0"/>
    <xf numFmtId="0" fontId="27" fillId="7" borderId="2" applyNumberFormat="0" applyAlignment="0" applyProtection="0"/>
    <xf numFmtId="0" fontId="27" fillId="7" borderId="2" applyNumberFormat="0" applyAlignment="0" applyProtection="0"/>
    <xf numFmtId="0" fontId="27" fillId="7" borderId="2" applyNumberFormat="0" applyAlignment="0" applyProtection="0"/>
    <xf numFmtId="0" fontId="27" fillId="32" borderId="2" applyNumberFormat="0" applyAlignment="0" applyProtection="0"/>
    <xf numFmtId="0" fontId="27" fillId="7" borderId="2" applyNumberFormat="0" applyAlignment="0" applyProtection="0"/>
    <xf numFmtId="0" fontId="27" fillId="7" borderId="2" applyNumberFormat="0" applyAlignment="0" applyProtection="0"/>
    <xf numFmtId="0" fontId="27" fillId="7" borderId="2" applyNumberFormat="0" applyAlignment="0" applyProtection="0"/>
    <xf numFmtId="0" fontId="27" fillId="7" borderId="2" applyNumberFormat="0" applyAlignment="0" applyProtection="0"/>
    <xf numFmtId="0" fontId="27" fillId="7" borderId="2" applyNumberFormat="0" applyAlignment="0" applyProtection="0"/>
    <xf numFmtId="0" fontId="27" fillId="7" borderId="2" applyNumberFormat="0" applyAlignment="0" applyProtection="0"/>
    <xf numFmtId="0" fontId="27" fillId="7" borderId="2" applyNumberFormat="0" applyAlignment="0" applyProtection="0"/>
    <xf numFmtId="0" fontId="28" fillId="0" borderId="7" applyNumberFormat="0" applyFill="0" applyAlignment="0" applyProtection="0"/>
    <xf numFmtId="0" fontId="29" fillId="24" borderId="0" applyNumberFormat="0" applyBorder="0" applyAlignment="0" applyProtection="0"/>
    <xf numFmtId="0" fontId="29" fillId="46" borderId="0" applyNumberFormat="0" applyBorder="0" applyAlignment="0" applyProtection="0"/>
    <xf numFmtId="0" fontId="44" fillId="0" borderId="0"/>
    <xf numFmtId="0" fontId="44" fillId="0" borderId="0"/>
    <xf numFmtId="0" fontId="44" fillId="0" borderId="0"/>
    <xf numFmtId="173" fontId="8" fillId="0" borderId="0"/>
    <xf numFmtId="173"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6" fillId="0" borderId="0"/>
    <xf numFmtId="0" fontId="6" fillId="0" borderId="0"/>
    <xf numFmtId="0" fontId="6" fillId="0" borderId="0"/>
    <xf numFmtId="0" fontId="6" fillId="0" borderId="0"/>
    <xf numFmtId="0" fontId="8" fillId="25" borderId="8" applyNumberFormat="0" applyFont="0" applyAlignment="0" applyProtection="0"/>
    <xf numFmtId="0" fontId="8" fillId="23" borderId="8" applyNumberFormat="0" applyAlignment="0" applyProtection="0"/>
    <xf numFmtId="0" fontId="31" fillId="20" borderId="9" applyNumberFormat="0" applyAlignment="0" applyProtection="0"/>
    <xf numFmtId="0" fontId="31" fillId="22" borderId="9" applyNumberFormat="0" applyAlignment="0" applyProtection="0"/>
    <xf numFmtId="10" fontId="8" fillId="0" borderId="0" applyFill="0" applyBorder="0" applyAlignment="0" applyProtection="0"/>
    <xf numFmtId="10" fontId="8" fillId="0" borderId="0" applyFill="0" applyBorder="0" applyAlignment="0" applyProtection="0"/>
    <xf numFmtId="3" fontId="58" fillId="0" borderId="0"/>
    <xf numFmtId="3" fontId="58" fillId="0" borderId="0"/>
    <xf numFmtId="3" fontId="58" fillId="0" borderId="0"/>
    <xf numFmtId="0" fontId="32" fillId="0" borderId="0" applyNumberFormat="0" applyFill="0" applyBorder="0" applyAlignment="0" applyProtection="0"/>
    <xf numFmtId="0" fontId="8" fillId="0" borderId="31" applyNumberFormat="0" applyFill="0" applyAlignment="0" applyProtection="0"/>
    <xf numFmtId="0" fontId="8" fillId="0" borderId="31" applyNumberFormat="0" applyFill="0" applyAlignment="0" applyProtection="0"/>
    <xf numFmtId="0" fontId="8" fillId="0" borderId="31" applyNumberFormat="0" applyFill="0" applyAlignment="0" applyProtection="0"/>
    <xf numFmtId="0" fontId="8" fillId="0" borderId="31" applyNumberFormat="0" applyFill="0" applyAlignment="0" applyProtection="0"/>
    <xf numFmtId="0" fontId="33" fillId="0" borderId="10" applyNumberFormat="0" applyFill="0" applyAlignment="0" applyProtection="0"/>
    <xf numFmtId="0" fontId="8" fillId="0" borderId="31" applyNumberFormat="0" applyFill="0" applyAlignment="0" applyProtection="0"/>
    <xf numFmtId="0" fontId="34" fillId="0" borderId="0" applyNumberFormat="0" applyFill="0" applyBorder="0" applyAlignment="0" applyProtection="0"/>
    <xf numFmtId="0" fontId="5" fillId="0" borderId="0"/>
    <xf numFmtId="0" fontId="5" fillId="0" borderId="0"/>
    <xf numFmtId="0" fontId="4" fillId="0" borderId="0"/>
    <xf numFmtId="0" fontId="4" fillId="0" borderId="0"/>
    <xf numFmtId="0" fontId="59" fillId="0" borderId="0">
      <alignment vertical="top"/>
    </xf>
    <xf numFmtId="0" fontId="59" fillId="0" borderId="0">
      <alignment vertical="top"/>
    </xf>
    <xf numFmtId="0" fontId="8" fillId="0" borderId="0"/>
    <xf numFmtId="0" fontId="8" fillId="0" borderId="0"/>
    <xf numFmtId="0" fontId="8" fillId="0" borderId="0"/>
    <xf numFmtId="3" fontId="8" fillId="0" borderId="0" applyFill="0" applyBorder="0" applyAlignment="0" applyProtection="0"/>
    <xf numFmtId="3" fontId="8" fillId="0" borderId="0" applyFill="0" applyBorder="0" applyAlignment="0" applyProtection="0"/>
    <xf numFmtId="167" fontId="8" fillId="0" borderId="0" applyFill="0" applyBorder="0" applyAlignment="0" applyProtection="0"/>
    <xf numFmtId="167" fontId="8" fillId="0" borderId="0" applyFill="0" applyBorder="0" applyAlignment="0" applyProtection="0"/>
    <xf numFmtId="0" fontId="8" fillId="0" borderId="0" applyFill="0" applyBorder="0" applyAlignment="0" applyProtection="0"/>
    <xf numFmtId="0" fontId="8" fillId="0" borderId="0" applyFill="0" applyBorder="0" applyAlignment="0" applyProtection="0"/>
    <xf numFmtId="170" fontId="8" fillId="0" borderId="0" applyFill="0" applyBorder="0" applyAlignment="0" applyProtection="0"/>
    <xf numFmtId="170" fontId="8" fillId="0" borderId="0" applyFill="0" applyBorder="0" applyAlignment="0" applyProtection="0"/>
    <xf numFmtId="2" fontId="8" fillId="0" borderId="0" applyFill="0" applyBorder="0" applyAlignment="0" applyProtection="0"/>
    <xf numFmtId="2" fontId="8" fillId="0" borderId="0" applyFill="0" applyBorder="0" applyAlignment="0" applyProtection="0"/>
    <xf numFmtId="173" fontId="8" fillId="0" borderId="0"/>
    <xf numFmtId="173"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10" fontId="8" fillId="0" borderId="0" applyFill="0" applyBorder="0" applyAlignment="0" applyProtection="0"/>
    <xf numFmtId="10" fontId="8" fillId="0" borderId="0" applyFill="0" applyBorder="0" applyAlignment="0" applyProtection="0"/>
    <xf numFmtId="0" fontId="8" fillId="0" borderId="0"/>
    <xf numFmtId="0" fontId="8" fillId="0" borderId="0"/>
    <xf numFmtId="0" fontId="8" fillId="0" borderId="0"/>
    <xf numFmtId="10" fontId="8" fillId="0" borderId="0" applyFill="0" applyBorder="0" applyAlignment="0" applyProtection="0"/>
    <xf numFmtId="0" fontId="8" fillId="0" borderId="0"/>
    <xf numFmtId="0" fontId="8" fillId="0" borderId="0"/>
    <xf numFmtId="10" fontId="8" fillId="0" borderId="0" applyFill="0" applyBorder="0" applyAlignment="0" applyProtection="0"/>
    <xf numFmtId="3" fontId="8" fillId="0" borderId="0" applyFill="0" applyBorder="0" applyAlignment="0" applyProtection="0"/>
    <xf numFmtId="167" fontId="8" fillId="0" borderId="0" applyFill="0" applyBorder="0" applyAlignment="0" applyProtection="0"/>
    <xf numFmtId="0" fontId="8" fillId="0" borderId="0" applyFill="0" applyBorder="0" applyAlignment="0" applyProtection="0"/>
    <xf numFmtId="170" fontId="8" fillId="0" borderId="0" applyFill="0" applyBorder="0" applyAlignment="0" applyProtection="0"/>
    <xf numFmtId="2" fontId="8" fillId="0" borderId="0" applyFill="0" applyBorder="0" applyAlignment="0" applyProtection="0"/>
    <xf numFmtId="0" fontId="8" fillId="0" borderId="0"/>
    <xf numFmtId="0" fontId="8" fillId="0" borderId="0"/>
    <xf numFmtId="173" fontId="8" fillId="0" borderId="0"/>
    <xf numFmtId="0" fontId="8" fillId="0" borderId="0"/>
    <xf numFmtId="0" fontId="8" fillId="0" borderId="0"/>
    <xf numFmtId="0" fontId="8" fillId="0" borderId="0"/>
    <xf numFmtId="0" fontId="8" fillId="0" borderId="0">
      <alignment vertical="top"/>
    </xf>
    <xf numFmtId="0" fontId="8" fillId="0" borderId="0"/>
    <xf numFmtId="10" fontId="8" fillId="0" borderId="0" applyFill="0" applyBorder="0" applyAlignment="0" applyProtection="0"/>
    <xf numFmtId="0" fontId="8" fillId="0" borderId="0"/>
    <xf numFmtId="0" fontId="8" fillId="0" borderId="0"/>
    <xf numFmtId="0" fontId="8" fillId="0" borderId="0">
      <alignment vertical="top"/>
    </xf>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alignment vertical="top"/>
    </xf>
    <xf numFmtId="0" fontId="8" fillId="0" borderId="0"/>
    <xf numFmtId="0" fontId="8" fillId="0" borderId="0">
      <alignment vertical="top"/>
    </xf>
    <xf numFmtId="3" fontId="8" fillId="0" borderId="0" applyFill="0" applyBorder="0" applyAlignment="0" applyProtection="0"/>
    <xf numFmtId="167" fontId="8" fillId="0" borderId="0" applyFill="0" applyBorder="0" applyAlignment="0" applyProtection="0"/>
    <xf numFmtId="0" fontId="8" fillId="0" borderId="0" applyFill="0" applyBorder="0" applyAlignment="0" applyProtection="0"/>
    <xf numFmtId="170" fontId="8" fillId="0" borderId="0" applyFill="0" applyBorder="0" applyAlignment="0" applyProtection="0"/>
    <xf numFmtId="2" fontId="8" fillId="0" borderId="0" applyFill="0" applyBorder="0" applyAlignment="0" applyProtection="0"/>
    <xf numFmtId="0" fontId="8" fillId="0" borderId="0"/>
    <xf numFmtId="0" fontId="8" fillId="0" borderId="0"/>
    <xf numFmtId="173" fontId="8" fillId="0" borderId="0"/>
    <xf numFmtId="0" fontId="8" fillId="0" borderId="0"/>
    <xf numFmtId="0" fontId="8" fillId="0" borderId="0"/>
    <xf numFmtId="173" fontId="8" fillId="0" borderId="0"/>
    <xf numFmtId="0" fontId="8" fillId="0" borderId="0"/>
    <xf numFmtId="0" fontId="8" fillId="0" borderId="0"/>
    <xf numFmtId="10" fontId="8" fillId="0" borderId="0" applyFill="0" applyBorder="0" applyAlignment="0" applyProtection="0"/>
    <xf numFmtId="0" fontId="8" fillId="0" borderId="0"/>
    <xf numFmtId="0" fontId="8" fillId="0" borderId="0"/>
    <xf numFmtId="0" fontId="8" fillId="0" borderId="0"/>
    <xf numFmtId="170" fontId="8" fillId="0" borderId="0" applyFill="0" applyBorder="0" applyAlignment="0" applyProtection="0"/>
    <xf numFmtId="0" fontId="8" fillId="0" borderId="0"/>
    <xf numFmtId="173" fontId="8" fillId="0" borderId="0"/>
    <xf numFmtId="167" fontId="8" fillId="0" borderId="0" applyFill="0" applyBorder="0" applyAlignment="0" applyProtection="0"/>
    <xf numFmtId="0" fontId="8" fillId="0" borderId="0" applyFill="0" applyBorder="0" applyAlignment="0" applyProtection="0"/>
    <xf numFmtId="3" fontId="8" fillId="0" borderId="0" applyFill="0" applyBorder="0" applyAlignment="0" applyProtection="0"/>
    <xf numFmtId="0" fontId="8" fillId="0" borderId="0"/>
    <xf numFmtId="2" fontId="8" fillId="0" borderId="0" applyFill="0" applyBorder="0" applyAlignment="0" applyProtection="0"/>
    <xf numFmtId="0" fontId="8" fillId="0" borderId="0"/>
    <xf numFmtId="0" fontId="8" fillId="0" borderId="0"/>
    <xf numFmtId="0" fontId="8" fillId="0" borderId="0" applyFill="0" applyBorder="0" applyAlignment="0" applyProtection="0"/>
    <xf numFmtId="0" fontId="8" fillId="0" borderId="0"/>
    <xf numFmtId="170" fontId="8" fillId="0" borderId="0" applyFill="0" applyBorder="0" applyAlignment="0" applyProtection="0"/>
    <xf numFmtId="0" fontId="8" fillId="0" borderId="0"/>
    <xf numFmtId="173" fontId="8" fillId="0" borderId="0"/>
    <xf numFmtId="167" fontId="8" fillId="0" borderId="0" applyFill="0" applyBorder="0" applyAlignment="0" applyProtection="0"/>
    <xf numFmtId="0" fontId="8" fillId="0" borderId="0" applyFill="0" applyBorder="0" applyAlignment="0" applyProtection="0"/>
    <xf numFmtId="0" fontId="8" fillId="0" borderId="0"/>
    <xf numFmtId="3" fontId="8" fillId="0" borderId="0" applyFill="0" applyBorder="0" applyAlignment="0" applyProtection="0"/>
    <xf numFmtId="10" fontId="8" fillId="0" borderId="0" applyFill="0" applyBorder="0" applyAlignment="0" applyProtection="0"/>
    <xf numFmtId="2" fontId="8" fillId="0" borderId="0" applyFill="0" applyBorder="0" applyAlignment="0" applyProtection="0"/>
    <xf numFmtId="167" fontId="8" fillId="0" borderId="0" applyFill="0" applyBorder="0" applyAlignment="0" applyProtection="0"/>
    <xf numFmtId="2" fontId="8" fillId="0" borderId="0" applyFill="0" applyBorder="0" applyAlignment="0" applyProtection="0"/>
    <xf numFmtId="2" fontId="8" fillId="0" borderId="0" applyFill="0" applyBorder="0" applyAlignment="0" applyProtection="0"/>
    <xf numFmtId="173" fontId="8" fillId="0" borderId="0"/>
    <xf numFmtId="0" fontId="8" fillId="0" borderId="0" applyFill="0" applyBorder="0" applyAlignment="0" applyProtection="0"/>
    <xf numFmtId="173" fontId="8" fillId="0" borderId="0"/>
    <xf numFmtId="2" fontId="8" fillId="0" borderId="0" applyFill="0" applyBorder="0" applyAlignment="0" applyProtection="0"/>
    <xf numFmtId="0" fontId="8" fillId="0" borderId="0"/>
    <xf numFmtId="170" fontId="8" fillId="0" borderId="0" applyFill="0" applyBorder="0" applyAlignment="0" applyProtection="0"/>
    <xf numFmtId="0" fontId="8" fillId="0" borderId="0"/>
    <xf numFmtId="3" fontId="8" fillId="0" borderId="0" applyFill="0" applyBorder="0" applyAlignment="0" applyProtection="0"/>
    <xf numFmtId="170" fontId="8" fillId="0" borderId="0" applyFill="0" applyBorder="0" applyAlignment="0" applyProtection="0"/>
    <xf numFmtId="0" fontId="8" fillId="0" borderId="0"/>
    <xf numFmtId="3" fontId="8" fillId="0" borderId="0" applyFill="0" applyBorder="0" applyAlignment="0" applyProtection="0"/>
    <xf numFmtId="167" fontId="8" fillId="0" borderId="0" applyFill="0" applyBorder="0" applyAlignment="0" applyProtection="0"/>
    <xf numFmtId="170" fontId="8" fillId="0" borderId="0" applyFill="0" applyBorder="0" applyAlignment="0" applyProtection="0"/>
    <xf numFmtId="0" fontId="8" fillId="0" borderId="0"/>
    <xf numFmtId="167" fontId="8" fillId="0" borderId="0" applyFill="0" applyBorder="0" applyAlignment="0" applyProtection="0"/>
    <xf numFmtId="0" fontId="8" fillId="0" borderId="0"/>
    <xf numFmtId="0" fontId="8" fillId="0" borderId="0"/>
    <xf numFmtId="10" fontId="8" fillId="0" borderId="0" applyFill="0" applyBorder="0" applyAlignment="0" applyProtection="0"/>
    <xf numFmtId="0" fontId="8" fillId="0" borderId="0"/>
    <xf numFmtId="3" fontId="8" fillId="0" borderId="0" applyFill="0" applyBorder="0" applyAlignment="0" applyProtection="0"/>
    <xf numFmtId="0" fontId="8" fillId="0" borderId="0"/>
    <xf numFmtId="0" fontId="8" fillId="0" borderId="0" applyFill="0" applyBorder="0" applyAlignment="0" applyProtection="0"/>
    <xf numFmtId="0" fontId="8" fillId="0" borderId="0"/>
    <xf numFmtId="10" fontId="8" fillId="0" borderId="0" applyFill="0" applyBorder="0" applyAlignment="0" applyProtection="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8" fillId="0" borderId="0"/>
    <xf numFmtId="0" fontId="1" fillId="0" borderId="0"/>
    <xf numFmtId="0" fontId="1" fillId="0" borderId="0"/>
    <xf numFmtId="0" fontId="8" fillId="0" borderId="0"/>
  </cellStyleXfs>
  <cellXfs count="407">
    <xf numFmtId="0" fontId="0" fillId="0" borderId="0" xfId="0" applyAlignment="1"/>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3" fillId="0" borderId="0" xfId="0" applyFont="1" applyBorder="1" applyAlignment="1">
      <alignment vertical="center" wrapText="1"/>
    </xf>
    <xf numFmtId="0" fontId="11" fillId="0" borderId="0" xfId="0" applyFont="1" applyBorder="1" applyAlignment="1">
      <alignment vertical="center" wrapText="1"/>
    </xf>
    <xf numFmtId="0" fontId="9" fillId="0" borderId="0" xfId="0" applyFont="1" applyBorder="1" applyAlignment="1">
      <alignment horizontal="center" vertical="center" wrapText="1"/>
    </xf>
    <xf numFmtId="0" fontId="11" fillId="0" borderId="1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9" fillId="26" borderId="0" xfId="0" applyFont="1" applyFill="1" applyAlignment="1">
      <alignment horizontal="center" vertical="center" wrapText="1"/>
    </xf>
    <xf numFmtId="0" fontId="0" fillId="26" borderId="0" xfId="0" applyFill="1" applyAlignment="1"/>
    <xf numFmtId="0" fontId="0" fillId="0" borderId="0" xfId="83" applyFont="1"/>
    <xf numFmtId="0" fontId="0" fillId="0" borderId="0" xfId="83" applyFont="1" applyBorder="1"/>
    <xf numFmtId="0" fontId="30" fillId="0" borderId="0" xfId="83" applyFont="1"/>
    <xf numFmtId="0" fontId="30" fillId="0" borderId="0" xfId="83" applyFont="1" applyBorder="1"/>
    <xf numFmtId="0" fontId="30" fillId="0" borderId="0" xfId="91">
      <alignment vertical="top"/>
    </xf>
    <xf numFmtId="17" fontId="16" fillId="0" borderId="0" xfId="83" applyNumberFormat="1" applyFont="1" applyBorder="1" applyAlignment="1">
      <alignment horizontal="center" vertical="center" wrapText="1"/>
    </xf>
    <xf numFmtId="1" fontId="30" fillId="26" borderId="0" xfId="83" applyNumberFormat="1" applyFont="1" applyFill="1" applyBorder="1" applyAlignment="1">
      <alignment horizontal="center" vertical="center" wrapText="1"/>
    </xf>
    <xf numFmtId="2" fontId="30" fillId="26" borderId="0" xfId="83" applyNumberFormat="1" applyFont="1" applyFill="1" applyBorder="1" applyAlignment="1">
      <alignment horizontal="center" vertical="center" wrapText="1"/>
    </xf>
    <xf numFmtId="0" fontId="16" fillId="0" borderId="11" xfId="83" applyFont="1" applyBorder="1" applyAlignment="1">
      <alignment horizontal="center" vertical="center" wrapText="1"/>
    </xf>
    <xf numFmtId="0" fontId="11" fillId="0" borderId="0" xfId="0" applyFont="1" applyBorder="1" applyAlignment="1">
      <alignment horizontal="center"/>
    </xf>
    <xf numFmtId="0" fontId="11" fillId="0" borderId="0" xfId="0" applyFont="1" applyBorder="1" applyAlignment="1">
      <alignment horizontal="left" wrapText="1"/>
    </xf>
    <xf numFmtId="0" fontId="48" fillId="0" borderId="0" xfId="0" applyFont="1" applyBorder="1" applyAlignment="1">
      <alignment horizontal="center"/>
    </xf>
    <xf numFmtId="0" fontId="9" fillId="0" borderId="16" xfId="0" applyFont="1" applyBorder="1" applyAlignment="1">
      <alignment horizontal="center" vertical="center" wrapText="1"/>
    </xf>
    <xf numFmtId="0" fontId="14" fillId="0" borderId="0" xfId="0" applyFont="1" applyAlignment="1">
      <alignment horizontal="center" vertical="center" wrapText="1"/>
    </xf>
    <xf numFmtId="0" fontId="36" fillId="0" borderId="0" xfId="0" applyFont="1" applyAlignment="1"/>
    <xf numFmtId="0" fontId="9" fillId="0" borderId="15" xfId="0" applyFont="1" applyBorder="1" applyAlignment="1">
      <alignment horizontal="center" vertical="center" wrapText="1"/>
    </xf>
    <xf numFmtId="0" fontId="0" fillId="0" borderId="11" xfId="0" applyBorder="1" applyAlignment="1">
      <alignment horizontal="center" vertical="center"/>
    </xf>
    <xf numFmtId="0" fontId="16" fillId="0" borderId="11" xfId="84" applyNumberFormat="1" applyFont="1" applyBorder="1" applyAlignment="1">
      <alignment horizontal="center" vertical="center" wrapText="1"/>
    </xf>
    <xf numFmtId="0" fontId="16" fillId="0" borderId="11" xfId="84" applyNumberFormat="1" applyFont="1" applyBorder="1" applyAlignment="1">
      <alignment horizontal="center" vertical="center"/>
    </xf>
    <xf numFmtId="0" fontId="16" fillId="0" borderId="11" xfId="84" applyNumberFormat="1" applyFont="1" applyFill="1" applyBorder="1" applyAlignment="1">
      <alignment horizontal="center" vertical="center" wrapText="1"/>
    </xf>
    <xf numFmtId="0" fontId="16" fillId="0" borderId="11" xfId="84" applyFont="1" applyBorder="1" applyAlignment="1">
      <alignment horizontal="center" vertical="center" wrapText="1"/>
    </xf>
    <xf numFmtId="0" fontId="11" fillId="26" borderId="11" xfId="0" applyFont="1" applyFill="1" applyBorder="1" applyAlignment="1">
      <alignment horizontal="center" vertical="center" wrapText="1"/>
    </xf>
    <xf numFmtId="0" fontId="16" fillId="0" borderId="16" xfId="84" applyNumberFormat="1" applyFont="1" applyBorder="1" applyAlignment="1">
      <alignment horizontal="center" vertical="center" wrapText="1"/>
    </xf>
    <xf numFmtId="0" fontId="16" fillId="0" borderId="16" xfId="83" applyFont="1" applyBorder="1" applyAlignment="1">
      <alignment horizontal="center" vertical="center" wrapText="1"/>
    </xf>
    <xf numFmtId="0" fontId="30" fillId="0" borderId="16" xfId="83" applyFont="1" applyBorder="1" applyAlignment="1">
      <alignment horizontal="center" vertical="center" wrapText="1"/>
    </xf>
    <xf numFmtId="0" fontId="30" fillId="0" borderId="18" xfId="83" applyFont="1" applyBorder="1" applyAlignment="1">
      <alignment horizontal="center" vertical="center" wrapText="1"/>
    </xf>
    <xf numFmtId="0" fontId="16" fillId="0" borderId="12" xfId="84" applyFont="1" applyBorder="1" applyAlignment="1">
      <alignment horizontal="center" vertical="center" wrapText="1"/>
    </xf>
    <xf numFmtId="0" fontId="16" fillId="0" borderId="12" xfId="83" applyFont="1" applyBorder="1" applyAlignment="1">
      <alignment horizontal="center" vertical="center"/>
    </xf>
    <xf numFmtId="0" fontId="16" fillId="0" borderId="12" xfId="0" applyFont="1" applyBorder="1" applyAlignment="1">
      <alignment horizontal="center"/>
    </xf>
    <xf numFmtId="0" fontId="51" fillId="26" borderId="16" xfId="0" applyFont="1" applyFill="1" applyBorder="1" applyAlignment="1">
      <alignment horizontal="center" vertical="center" wrapText="1"/>
    </xf>
    <xf numFmtId="0" fontId="38" fillId="26" borderId="13" xfId="0" applyFont="1" applyFill="1" applyBorder="1" applyAlignment="1">
      <alignment horizontal="center" vertical="center" wrapText="1"/>
    </xf>
    <xf numFmtId="0" fontId="37" fillId="0" borderId="11" xfId="0" applyFont="1" applyBorder="1" applyAlignment="1">
      <alignment horizontal="center" vertical="center"/>
    </xf>
    <xf numFmtId="1" fontId="37" fillId="0" borderId="0" xfId="82" applyNumberFormat="1" applyFont="1" applyBorder="1" applyAlignment="1">
      <alignment horizontal="center" vertical="center" wrapText="1"/>
    </xf>
    <xf numFmtId="0" fontId="11" fillId="0" borderId="11" xfId="0" applyFont="1" applyFill="1" applyBorder="1" applyAlignment="1">
      <alignment horizontal="center" vertical="center" wrapText="1"/>
    </xf>
    <xf numFmtId="1" fontId="37" fillId="26" borderId="11" xfId="0" applyNumberFormat="1" applyFont="1" applyFill="1" applyBorder="1" applyAlignment="1">
      <alignment horizontal="center" vertical="center"/>
    </xf>
    <xf numFmtId="0" fontId="12" fillId="0" borderId="11" xfId="0" applyFont="1" applyBorder="1" applyAlignment="1">
      <alignment horizontal="center" vertical="center"/>
    </xf>
    <xf numFmtId="17" fontId="37" fillId="0" borderId="11" xfId="83" applyNumberFormat="1" applyFont="1" applyBorder="1" applyAlignment="1">
      <alignment horizontal="center" vertical="center"/>
    </xf>
    <xf numFmtId="1" fontId="37" fillId="0" borderId="11" xfId="83" applyNumberFormat="1" applyFont="1" applyBorder="1" applyAlignment="1">
      <alignment horizontal="center" vertical="center"/>
    </xf>
    <xf numFmtId="165" fontId="37" fillId="0" borderId="11" xfId="83" applyNumberFormat="1" applyFont="1" applyBorder="1" applyAlignment="1">
      <alignment horizontal="center" vertical="center"/>
    </xf>
    <xf numFmtId="46" fontId="37" fillId="0" borderId="11" xfId="83" applyNumberFormat="1" applyFont="1" applyBorder="1" applyAlignment="1">
      <alignment horizontal="center" vertical="center"/>
    </xf>
    <xf numFmtId="0" fontId="9" fillId="0" borderId="0" xfId="257" applyFont="1" applyAlignment="1">
      <alignment horizontal="center" vertical="center" wrapText="1"/>
    </xf>
    <xf numFmtId="0" fontId="8" fillId="0" borderId="0" xfId="257" applyAlignment="1"/>
    <xf numFmtId="0" fontId="9" fillId="0" borderId="11" xfId="0" applyFont="1" applyBorder="1" applyAlignment="1">
      <alignment horizontal="center" vertical="center" wrapText="1"/>
    </xf>
    <xf numFmtId="0" fontId="8" fillId="0" borderId="11" xfId="0" applyFont="1" applyBorder="1" applyAlignment="1">
      <alignment horizontal="center" vertical="center"/>
    </xf>
    <xf numFmtId="0" fontId="8" fillId="26" borderId="11" xfId="0" applyFont="1" applyFill="1" applyBorder="1" applyAlignment="1">
      <alignment horizontal="center" vertical="center"/>
    </xf>
    <xf numFmtId="0" fontId="8" fillId="0" borderId="14" xfId="0" applyFont="1" applyBorder="1" applyAlignment="1">
      <alignment horizontal="center" vertical="center"/>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2" fontId="37" fillId="0" borderId="12" xfId="83" applyNumberFormat="1" applyFont="1" applyBorder="1" applyAlignment="1">
      <alignment horizontal="center" vertical="center"/>
    </xf>
    <xf numFmtId="2" fontId="37" fillId="0" borderId="12" xfId="0" applyNumberFormat="1" applyFont="1" applyBorder="1" applyAlignment="1">
      <alignment horizontal="center" vertical="center"/>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2" fontId="14" fillId="0" borderId="34" xfId="0" applyNumberFormat="1" applyFont="1" applyBorder="1" applyAlignment="1">
      <alignment horizontal="center" vertical="center" wrapText="1"/>
    </xf>
    <xf numFmtId="0" fontId="0" fillId="0" borderId="11" xfId="0" applyBorder="1" applyAlignment="1">
      <alignment horizontal="center" vertical="center" wrapText="1"/>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38" fillId="26" borderId="11" xfId="0" applyFont="1" applyFill="1" applyBorder="1" applyAlignment="1">
      <alignment horizontal="center" vertical="center" wrapText="1"/>
    </xf>
    <xf numFmtId="0" fontId="14"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4" fillId="0" borderId="11" xfId="0" applyFont="1" applyBorder="1" applyAlignment="1">
      <alignment horizontal="center" vertical="center" wrapText="1"/>
    </xf>
    <xf numFmtId="0" fontId="38" fillId="26" borderId="19" xfId="0" applyFont="1" applyFill="1" applyBorder="1" applyAlignment="1">
      <alignment horizontal="center" vertical="center" wrapText="1"/>
    </xf>
    <xf numFmtId="0" fontId="0" fillId="0" borderId="14" xfId="0" applyBorder="1" applyAlignment="1">
      <alignment horizontal="center" vertical="center"/>
    </xf>
    <xf numFmtId="0" fontId="53"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0" fillId="0" borderId="0" xfId="132" applyFont="1"/>
    <xf numFmtId="0" fontId="8" fillId="0" borderId="0" xfId="132" applyFont="1"/>
    <xf numFmtId="0" fontId="16" fillId="0" borderId="16" xfId="217" applyNumberFormat="1" applyFont="1" applyBorder="1" applyAlignment="1">
      <alignment horizontal="center" vertical="center" wrapText="1"/>
    </xf>
    <xf numFmtId="0" fontId="16" fillId="0" borderId="11" xfId="217" applyNumberFormat="1" applyFont="1" applyBorder="1" applyAlignment="1">
      <alignment horizontal="center" vertical="center"/>
    </xf>
    <xf numFmtId="0" fontId="16" fillId="0" borderId="11" xfId="217" applyNumberFormat="1" applyFont="1" applyFill="1" applyBorder="1" applyAlignment="1">
      <alignment horizontal="center" vertical="center" wrapText="1"/>
    </xf>
    <xf numFmtId="0" fontId="16" fillId="0" borderId="11" xfId="217" applyFont="1" applyBorder="1" applyAlignment="1">
      <alignment horizontal="center" vertical="center" wrapText="1"/>
    </xf>
    <xf numFmtId="0" fontId="8" fillId="0" borderId="0" xfId="132" applyFont="1" applyBorder="1"/>
    <xf numFmtId="0" fontId="16" fillId="0" borderId="16" xfId="132" applyFont="1" applyBorder="1" applyAlignment="1">
      <alignment horizontal="center" vertical="center" wrapText="1"/>
    </xf>
    <xf numFmtId="0" fontId="16" fillId="0" borderId="11" xfId="132" applyFont="1" applyBorder="1" applyAlignment="1">
      <alignment horizontal="center" vertical="center" wrapText="1"/>
    </xf>
    <xf numFmtId="0" fontId="8" fillId="0" borderId="16" xfId="132" applyFont="1" applyBorder="1" applyAlignment="1">
      <alignment horizontal="center" vertical="center" wrapText="1"/>
    </xf>
    <xf numFmtId="17" fontId="37" fillId="0" borderId="11" xfId="132" applyNumberFormat="1" applyFont="1" applyBorder="1" applyAlignment="1">
      <alignment horizontal="center" vertical="center"/>
    </xf>
    <xf numFmtId="1" fontId="37" fillId="0" borderId="11" xfId="132" applyNumberFormat="1" applyFont="1" applyBorder="1" applyAlignment="1">
      <alignment horizontal="center" vertical="center"/>
    </xf>
    <xf numFmtId="1" fontId="37" fillId="0" borderId="0" xfId="132" applyNumberFormat="1" applyFont="1" applyBorder="1" applyAlignment="1">
      <alignment horizontal="center" vertical="center" wrapText="1"/>
    </xf>
    <xf numFmtId="0" fontId="8" fillId="0" borderId="18" xfId="132" applyFont="1" applyBorder="1" applyAlignment="1">
      <alignment horizontal="center" vertical="center" wrapText="1"/>
    </xf>
    <xf numFmtId="17" fontId="16" fillId="0" borderId="0" xfId="132" applyNumberFormat="1" applyFont="1" applyBorder="1" applyAlignment="1">
      <alignment horizontal="center" vertical="center" wrapText="1"/>
    </xf>
    <xf numFmtId="1" fontId="8" fillId="26" borderId="0" xfId="132" applyNumberFormat="1" applyFont="1" applyFill="1" applyBorder="1" applyAlignment="1">
      <alignment horizontal="center" vertical="center" wrapText="1"/>
    </xf>
    <xf numFmtId="2" fontId="8" fillId="26" borderId="0" xfId="132" applyNumberFormat="1" applyFont="1" applyFill="1" applyBorder="1" applyAlignment="1">
      <alignment horizontal="center" vertical="center" wrapText="1"/>
    </xf>
    <xf numFmtId="0" fontId="16" fillId="0" borderId="11" xfId="217" applyNumberFormat="1" applyFont="1" applyBorder="1" applyAlignment="1">
      <alignment horizontal="center" vertical="center" wrapText="1"/>
    </xf>
    <xf numFmtId="0" fontId="16" fillId="0" borderId="0" xfId="217" applyNumberFormat="1" applyFont="1" applyFill="1" applyBorder="1" applyAlignment="1">
      <alignment horizontal="center" vertical="center" wrapText="1"/>
    </xf>
    <xf numFmtId="165" fontId="37" fillId="0" borderId="11" xfId="132" applyNumberFormat="1" applyFont="1" applyBorder="1" applyAlignment="1">
      <alignment horizontal="center" vertical="center"/>
    </xf>
    <xf numFmtId="46" fontId="37" fillId="0" borderId="11" xfId="132" applyNumberFormat="1" applyFont="1" applyBorder="1" applyAlignment="1">
      <alignment horizontal="center" vertical="center"/>
    </xf>
    <xf numFmtId="0" fontId="8" fillId="0" borderId="17" xfId="132" applyFont="1" applyBorder="1"/>
    <xf numFmtId="0" fontId="16" fillId="0" borderId="12" xfId="217" applyFont="1" applyBorder="1" applyAlignment="1">
      <alignment horizontal="center" vertical="center" wrapText="1"/>
    </xf>
    <xf numFmtId="0" fontId="16" fillId="0" borderId="12" xfId="132" applyFont="1" applyBorder="1" applyAlignment="1">
      <alignment horizontal="center" vertical="center"/>
    </xf>
    <xf numFmtId="2" fontId="37" fillId="0" borderId="12" xfId="132" applyNumberFormat="1" applyFont="1" applyBorder="1" applyAlignment="1">
      <alignment horizontal="center" vertical="center"/>
    </xf>
    <xf numFmtId="0" fontId="0" fillId="0" borderId="0" xfId="132" applyFont="1" applyBorder="1"/>
    <xf numFmtId="0" fontId="15" fillId="0" borderId="0" xfId="132" applyNumberFormat="1" applyFont="1" applyBorder="1" applyAlignment="1">
      <alignment vertical="center" wrapText="1"/>
    </xf>
    <xf numFmtId="0" fontId="16" fillId="0" borderId="35" xfId="84" applyNumberFormat="1" applyFont="1" applyBorder="1" applyAlignment="1">
      <alignment horizontal="center" vertical="center" wrapText="1"/>
    </xf>
    <xf numFmtId="0" fontId="16" fillId="0" borderId="21" xfId="84" applyNumberFormat="1" applyFont="1" applyBorder="1" applyAlignment="1">
      <alignment horizontal="center" vertical="center"/>
    </xf>
    <xf numFmtId="0" fontId="16" fillId="0" borderId="21" xfId="84" applyNumberFormat="1" applyFont="1" applyFill="1" applyBorder="1" applyAlignment="1">
      <alignment horizontal="center" vertical="center" wrapText="1"/>
    </xf>
    <xf numFmtId="0" fontId="16" fillId="0" borderId="21" xfId="84" applyFont="1" applyBorder="1" applyAlignment="1">
      <alignment horizontal="center" vertical="center" wrapText="1"/>
    </xf>
    <xf numFmtId="0" fontId="8" fillId="0" borderId="0" xfId="132" applyFont="1" applyBorder="1" applyAlignment="1">
      <alignment horizontal="center" vertical="center" wrapText="1"/>
    </xf>
    <xf numFmtId="1" fontId="37" fillId="0" borderId="0" xfId="132" applyNumberFormat="1" applyFont="1" applyBorder="1" applyAlignment="1">
      <alignment horizontal="center" vertical="center"/>
    </xf>
    <xf numFmtId="2" fontId="37" fillId="0" borderId="0" xfId="132" applyNumberFormat="1" applyFont="1" applyBorder="1" applyAlignment="1">
      <alignment horizontal="center" vertical="center"/>
    </xf>
    <xf numFmtId="0" fontId="37" fillId="0" borderId="11" xfId="0" applyFont="1" applyBorder="1" applyAlignment="1">
      <alignment horizontal="center" vertical="center" wrapText="1"/>
    </xf>
    <xf numFmtId="0" fontId="37" fillId="0" borderId="11" xfId="0" applyFont="1" applyBorder="1" applyAlignment="1">
      <alignment horizontal="justify" vertical="center" wrapText="1"/>
    </xf>
    <xf numFmtId="0" fontId="37" fillId="0" borderId="11" xfId="0" applyFont="1" applyBorder="1" applyAlignment="1">
      <alignment vertical="center" wrapText="1"/>
    </xf>
    <xf numFmtId="0" fontId="37" fillId="0" borderId="11" xfId="0" applyFont="1" applyBorder="1" applyAlignment="1">
      <alignment vertical="center" wrapText="1"/>
    </xf>
    <xf numFmtId="0" fontId="37"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9" xfId="217" applyNumberFormat="1" applyFont="1" applyFill="1" applyBorder="1" applyAlignment="1">
      <alignment horizontal="center" vertical="center" wrapText="1"/>
    </xf>
    <xf numFmtId="0" fontId="16" fillId="0" borderId="27" xfId="217" applyNumberFormat="1" applyFont="1" applyFill="1" applyBorder="1" applyAlignment="1">
      <alignment horizontal="center" vertical="center" wrapText="1"/>
    </xf>
    <xf numFmtId="0" fontId="16" fillId="0" borderId="19" xfId="84" applyNumberFormat="1" applyFont="1" applyFill="1" applyBorder="1" applyAlignment="1">
      <alignment horizontal="center" vertical="center" wrapText="1"/>
    </xf>
    <xf numFmtId="0" fontId="16" fillId="0" borderId="27" xfId="84" applyNumberFormat="1" applyFont="1" applyFill="1" applyBorder="1" applyAlignment="1">
      <alignment horizontal="center" vertical="center" wrapText="1"/>
    </xf>
    <xf numFmtId="0" fontId="15" fillId="0" borderId="0" xfId="83" applyNumberFormat="1" applyFont="1" applyBorder="1" applyAlignment="1">
      <alignment vertical="center" wrapText="1"/>
    </xf>
    <xf numFmtId="0" fontId="16" fillId="0" borderId="36" xfId="84" applyFont="1" applyBorder="1" applyAlignment="1">
      <alignment horizontal="center" vertical="center" wrapText="1"/>
    </xf>
    <xf numFmtId="0" fontId="16" fillId="0" borderId="12" xfId="83" applyFont="1" applyBorder="1" applyAlignment="1">
      <alignment horizontal="center" vertical="center" wrapText="1"/>
    </xf>
    <xf numFmtId="1" fontId="37" fillId="0" borderId="14" xfId="83" applyNumberFormat="1" applyFont="1" applyBorder="1" applyAlignment="1">
      <alignment horizontal="center" vertical="center"/>
    </xf>
    <xf numFmtId="0" fontId="16" fillId="0" borderId="17" xfId="84" applyNumberFormat="1" applyFont="1" applyFill="1" applyBorder="1" applyAlignment="1">
      <alignment horizontal="center" vertical="center" wrapText="1"/>
    </xf>
    <xf numFmtId="0" fontId="8" fillId="0" borderId="18" xfId="83" applyFont="1" applyBorder="1" applyAlignment="1">
      <alignment horizontal="center" vertical="center" wrapText="1"/>
    </xf>
    <xf numFmtId="0" fontId="8" fillId="0" borderId="0" xfId="83" applyFont="1" applyBorder="1" applyAlignment="1">
      <alignment horizontal="center" vertical="center" wrapText="1"/>
    </xf>
    <xf numFmtId="1" fontId="37" fillId="0" borderId="0" xfId="83" applyNumberFormat="1" applyFont="1" applyBorder="1" applyAlignment="1">
      <alignment horizontal="center" vertical="center"/>
    </xf>
    <xf numFmtId="2" fontId="37" fillId="0" borderId="0" xfId="83" applyNumberFormat="1" applyFont="1" applyBorder="1" applyAlignment="1">
      <alignment horizontal="center" vertical="center"/>
    </xf>
    <xf numFmtId="0" fontId="16" fillId="0" borderId="12" xfId="84" applyNumberFormat="1" applyFont="1" applyBorder="1" applyAlignment="1">
      <alignment horizontal="center" vertical="center" wrapText="1"/>
    </xf>
    <xf numFmtId="0" fontId="0" fillId="0" borderId="16" xfId="83" applyFont="1" applyBorder="1" applyAlignment="1">
      <alignment horizontal="center" vertical="center"/>
    </xf>
    <xf numFmtId="0" fontId="15" fillId="0" borderId="17" xfId="83" applyNumberFormat="1" applyFont="1" applyBorder="1" applyAlignment="1">
      <alignment vertical="center" wrapText="1"/>
    </xf>
    <xf numFmtId="0" fontId="30" fillId="0" borderId="17" xfId="83" applyFont="1" applyBorder="1"/>
    <xf numFmtId="0" fontId="0" fillId="0" borderId="17" xfId="83" applyFont="1" applyBorder="1"/>
    <xf numFmtId="0" fontId="0" fillId="0" borderId="18" xfId="83" applyFont="1" applyBorder="1"/>
    <xf numFmtId="0" fontId="0" fillId="0" borderId="33" xfId="83" applyFont="1" applyBorder="1"/>
    <xf numFmtId="0" fontId="0" fillId="0" borderId="34" xfId="83" applyFont="1" applyBorder="1"/>
    <xf numFmtId="0" fontId="15" fillId="0" borderId="17" xfId="132" applyNumberFormat="1" applyFont="1" applyBorder="1" applyAlignment="1">
      <alignment vertical="center" wrapText="1"/>
    </xf>
    <xf numFmtId="0" fontId="16" fillId="0" borderId="17" xfId="217" applyNumberFormat="1" applyFont="1" applyFill="1" applyBorder="1" applyAlignment="1">
      <alignment horizontal="center" vertical="center" wrapText="1"/>
    </xf>
    <xf numFmtId="0" fontId="16" fillId="0" borderId="12" xfId="132" applyFont="1" applyBorder="1" applyAlignment="1">
      <alignment horizontal="center" vertical="center" wrapText="1"/>
    </xf>
    <xf numFmtId="0" fontId="0" fillId="0" borderId="17" xfId="132" applyFont="1" applyBorder="1"/>
    <xf numFmtId="0" fontId="0" fillId="0" borderId="18" xfId="132" applyFont="1" applyBorder="1"/>
    <xf numFmtId="0" fontId="0" fillId="0" borderId="33" xfId="132" applyFont="1" applyBorder="1"/>
    <xf numFmtId="0" fontId="0" fillId="0" borderId="34" xfId="132" applyFont="1" applyBorder="1"/>
    <xf numFmtId="1" fontId="37" fillId="0" borderId="14" xfId="132" applyNumberFormat="1" applyFont="1" applyBorder="1" applyAlignment="1">
      <alignment horizontal="center" vertical="center"/>
    </xf>
    <xf numFmtId="2" fontId="37" fillId="0" borderId="15" xfId="132" applyNumberFormat="1" applyFont="1" applyBorder="1" applyAlignment="1">
      <alignment horizontal="center" vertical="center"/>
    </xf>
    <xf numFmtId="0" fontId="37" fillId="0" borderId="20" xfId="0" applyFont="1" applyBorder="1" applyAlignment="1">
      <alignment vertical="center" wrapText="1"/>
    </xf>
    <xf numFmtId="0" fontId="16" fillId="0" borderId="11" xfId="0" applyFont="1" applyBorder="1" applyAlignment="1">
      <alignment horizontal="center" vertical="center"/>
    </xf>
    <xf numFmtId="0" fontId="15" fillId="0" borderId="11" xfId="386" applyFont="1" applyBorder="1" applyAlignment="1">
      <alignment horizontal="center" vertical="top"/>
    </xf>
    <xf numFmtId="0" fontId="8" fillId="0" borderId="11" xfId="386" applyFont="1" applyBorder="1" applyAlignment="1">
      <alignment vertical="center" wrapText="1"/>
    </xf>
    <xf numFmtId="0" fontId="8" fillId="0" borderId="11" xfId="386" applyBorder="1" applyAlignment="1">
      <alignment vertical="center" wrapText="1"/>
    </xf>
    <xf numFmtId="0" fontId="16" fillId="0" borderId="11" xfId="386" applyFont="1" applyBorder="1" applyAlignment="1">
      <alignment horizontal="center" vertical="center" wrapText="1"/>
    </xf>
    <xf numFmtId="0" fontId="8" fillId="0" borderId="11" xfId="386" applyFont="1" applyBorder="1" applyAlignment="1">
      <alignment horizontal="center" vertical="center" wrapText="1"/>
    </xf>
    <xf numFmtId="0" fontId="11" fillId="0" borderId="11" xfId="0" applyFont="1" applyBorder="1" applyAlignment="1">
      <alignment horizontal="center" vertical="center" wrapText="1"/>
    </xf>
    <xf numFmtId="0" fontId="0" fillId="0" borderId="11" xfId="0" applyBorder="1" applyAlignment="1">
      <alignment horizontal="center" wrapText="1"/>
    </xf>
    <xf numFmtId="0" fontId="50" fillId="0" borderId="11" xfId="0" applyFont="1" applyBorder="1" applyAlignment="1">
      <alignment horizontal="center" vertical="center" wrapText="1"/>
    </xf>
    <xf numFmtId="0" fontId="37" fillId="0" borderId="20" xfId="0" applyFont="1" applyBorder="1" applyAlignment="1">
      <alignment horizontal="center" vertical="center"/>
    </xf>
    <xf numFmtId="17" fontId="37" fillId="0" borderId="11" xfId="132" applyNumberFormat="1" applyFont="1" applyFill="1" applyBorder="1" applyAlignment="1">
      <alignment horizontal="center" vertical="center"/>
    </xf>
    <xf numFmtId="17" fontId="37" fillId="0" borderId="11" xfId="83" applyNumberFormat="1" applyFont="1" applyBorder="1"/>
    <xf numFmtId="1" fontId="37" fillId="0" borderId="19" xfId="83" applyNumberFormat="1" applyFont="1" applyBorder="1" applyAlignment="1">
      <alignment horizontal="center" vertical="center"/>
    </xf>
    <xf numFmtId="165" fontId="37" fillId="0" borderId="14" xfId="83" applyNumberFormat="1" applyFont="1" applyBorder="1"/>
    <xf numFmtId="165" fontId="37" fillId="0" borderId="12" xfId="83" applyNumberFormat="1" applyFont="1" applyBorder="1" applyAlignment="1">
      <alignment horizontal="center" vertical="center"/>
    </xf>
    <xf numFmtId="46" fontId="37" fillId="0" borderId="14" xfId="83" applyNumberFormat="1" applyFont="1" applyBorder="1"/>
    <xf numFmtId="165" fontId="37" fillId="0" borderId="15" xfId="83" applyNumberFormat="1" applyFont="1" applyBorder="1" applyAlignment="1">
      <alignment horizontal="center" vertical="center"/>
    </xf>
    <xf numFmtId="0" fontId="16" fillId="0" borderId="11" xfId="0" applyFont="1" applyBorder="1" applyAlignment="1">
      <alignment horizontal="center" vertical="center" wrapText="1"/>
    </xf>
    <xf numFmtId="46" fontId="37" fillId="0" borderId="11" xfId="132" applyNumberFormat="1" applyFont="1" applyFill="1" applyBorder="1" applyAlignment="1">
      <alignment horizontal="center" vertical="center"/>
    </xf>
    <xf numFmtId="1" fontId="37" fillId="0" borderId="19" xfId="132" applyNumberFormat="1" applyFont="1" applyBorder="1" applyAlignment="1">
      <alignment horizontal="center" vertical="center"/>
    </xf>
    <xf numFmtId="165" fontId="37" fillId="0" borderId="14" xfId="132" applyNumberFormat="1" applyFont="1" applyBorder="1"/>
    <xf numFmtId="165" fontId="37" fillId="0" borderId="12" xfId="132" applyNumberFormat="1" applyFont="1" applyBorder="1" applyAlignment="1">
      <alignment horizontal="center" vertical="center"/>
    </xf>
    <xf numFmtId="165" fontId="37" fillId="0" borderId="14" xfId="132" applyNumberFormat="1" applyFont="1" applyBorder="1" applyAlignment="1">
      <alignment horizontal="center" vertical="center"/>
    </xf>
    <xf numFmtId="165" fontId="37" fillId="0" borderId="0" xfId="132" applyNumberFormat="1" applyFont="1" applyBorder="1" applyAlignment="1">
      <alignment horizontal="center" vertical="center"/>
    </xf>
    <xf numFmtId="165" fontId="37" fillId="0" borderId="14" xfId="83" applyNumberFormat="1" applyFont="1" applyBorder="1" applyAlignment="1">
      <alignment horizontal="center" vertical="center"/>
    </xf>
    <xf numFmtId="46" fontId="37" fillId="0" borderId="14" xfId="83" applyNumberFormat="1" applyFont="1" applyBorder="1" applyAlignment="1">
      <alignment horizontal="center" vertical="center"/>
    </xf>
    <xf numFmtId="1" fontId="37" fillId="0" borderId="49" xfId="83" applyNumberFormat="1" applyFont="1" applyBorder="1" applyAlignment="1">
      <alignment horizontal="center" vertical="center"/>
    </xf>
    <xf numFmtId="2" fontId="37" fillId="0" borderId="15" xfId="83" applyNumberFormat="1" applyFont="1" applyBorder="1" applyAlignment="1">
      <alignment horizontal="center" vertical="center"/>
    </xf>
    <xf numFmtId="46" fontId="37" fillId="0" borderId="14" xfId="132" applyNumberFormat="1" applyFont="1" applyBorder="1" applyAlignment="1">
      <alignment horizontal="center" vertical="center"/>
    </xf>
    <xf numFmtId="46" fontId="37" fillId="0" borderId="14" xfId="132" applyNumberFormat="1" applyFont="1" applyFill="1" applyBorder="1" applyAlignment="1">
      <alignment horizontal="center" vertical="center"/>
    </xf>
    <xf numFmtId="1" fontId="37" fillId="0" borderId="49" xfId="132" applyNumberFormat="1" applyFont="1" applyBorder="1" applyAlignment="1">
      <alignment horizontal="center" vertical="center"/>
    </xf>
    <xf numFmtId="165" fontId="37" fillId="0" borderId="15" xfId="132" applyNumberFormat="1" applyFont="1" applyBorder="1" applyAlignment="1">
      <alignment horizontal="center" vertical="center"/>
    </xf>
    <xf numFmtId="165" fontId="37" fillId="0" borderId="47" xfId="132" applyNumberFormat="1" applyFont="1" applyBorder="1" applyAlignment="1">
      <alignment horizontal="center" vertical="center"/>
    </xf>
    <xf numFmtId="0" fontId="8" fillId="0" borderId="48" xfId="132" applyFont="1" applyBorder="1"/>
    <xf numFmtId="0" fontId="8" fillId="0" borderId="0" xfId="574" applyFont="1"/>
    <xf numFmtId="0" fontId="37" fillId="0" borderId="0" xfId="574" applyFont="1"/>
    <xf numFmtId="0" fontId="12" fillId="0" borderId="12" xfId="574" applyFont="1" applyBorder="1" applyAlignment="1">
      <alignment horizontal="center" vertical="center" wrapText="1"/>
    </xf>
    <xf numFmtId="0" fontId="12" fillId="0" borderId="16" xfId="574" applyFont="1" applyBorder="1" applyAlignment="1">
      <alignment horizontal="center" vertical="center" wrapText="1"/>
    </xf>
    <xf numFmtId="0" fontId="12" fillId="0" borderId="11" xfId="574" applyFont="1" applyBorder="1" applyAlignment="1">
      <alignment horizontal="center" vertical="center" wrapText="1"/>
    </xf>
    <xf numFmtId="0" fontId="38" fillId="0" borderId="11" xfId="574" applyFont="1" applyBorder="1" applyAlignment="1">
      <alignment horizontal="center" vertical="center" wrapText="1"/>
    </xf>
    <xf numFmtId="0" fontId="61" fillId="0" borderId="11" xfId="574" applyFont="1" applyBorder="1" applyAlignment="1">
      <alignment horizontal="center" vertical="center" wrapText="1"/>
    </xf>
    <xf numFmtId="0" fontId="61" fillId="0" borderId="11" xfId="574" applyFont="1" applyBorder="1" applyAlignment="1">
      <alignment horizontal="center" vertical="center"/>
    </xf>
    <xf numFmtId="9" fontId="62" fillId="0" borderId="11" xfId="207" applyNumberFormat="1" applyFont="1" applyBorder="1" applyAlignment="1">
      <alignment horizontal="center" vertical="center" wrapText="1"/>
    </xf>
    <xf numFmtId="2" fontId="61" fillId="0" borderId="12" xfId="574" applyNumberFormat="1" applyFont="1" applyBorder="1" applyAlignment="1">
      <alignment horizontal="center" vertical="center"/>
    </xf>
    <xf numFmtId="0" fontId="12" fillId="0" borderId="13" xfId="574" applyFont="1" applyBorder="1" applyAlignment="1">
      <alignment horizontal="center" vertical="center" wrapText="1"/>
    </xf>
    <xf numFmtId="0" fontId="61" fillId="0" borderId="14" xfId="574" applyFont="1" applyBorder="1" applyAlignment="1">
      <alignment horizontal="center" vertical="center" wrapText="1"/>
    </xf>
    <xf numFmtId="0" fontId="61" fillId="0" borderId="14" xfId="574" applyFont="1" applyBorder="1" applyAlignment="1">
      <alignment horizontal="center" vertical="center"/>
    </xf>
    <xf numFmtId="9" fontId="62" fillId="0" borderId="14" xfId="207" applyNumberFormat="1" applyFont="1" applyBorder="1" applyAlignment="1">
      <alignment horizontal="center" vertical="center" wrapText="1"/>
    </xf>
    <xf numFmtId="2" fontId="61" fillId="0" borderId="15" xfId="574" applyNumberFormat="1" applyFont="1" applyBorder="1" applyAlignment="1">
      <alignment horizontal="center" vertical="center"/>
    </xf>
    <xf numFmtId="0" fontId="61" fillId="0" borderId="0" xfId="574" applyFont="1" applyBorder="1"/>
    <xf numFmtId="0" fontId="61" fillId="0" borderId="0" xfId="574" applyFont="1" applyBorder="1" applyAlignment="1">
      <alignment horizontal="center"/>
    </xf>
    <xf numFmtId="0" fontId="61" fillId="0" borderId="0" xfId="574" applyFont="1"/>
    <xf numFmtId="0" fontId="8" fillId="0" borderId="0" xfId="574"/>
    <xf numFmtId="0" fontId="51" fillId="0" borderId="16" xfId="574" applyFont="1" applyBorder="1" applyAlignment="1">
      <alignment horizontal="center" vertical="center" wrapText="1"/>
    </xf>
    <xf numFmtId="0" fontId="51" fillId="0" borderId="11" xfId="574" applyFont="1" applyBorder="1" applyAlignment="1">
      <alignment horizontal="center" vertical="center" wrapText="1"/>
    </xf>
    <xf numFmtId="0" fontId="51" fillId="0" borderId="50" xfId="574" applyFont="1" applyBorder="1" applyAlignment="1">
      <alignment horizontal="center" vertical="center" wrapText="1"/>
    </xf>
    <xf numFmtId="0" fontId="51" fillId="0" borderId="12" xfId="574" applyFont="1" applyBorder="1" applyAlignment="1">
      <alignment horizontal="center" vertical="center" wrapText="1"/>
    </xf>
    <xf numFmtId="0" fontId="62" fillId="0" borderId="16" xfId="574" applyFont="1" applyBorder="1" applyAlignment="1">
      <alignment horizontal="center" vertical="center" wrapText="1"/>
    </xf>
    <xf numFmtId="0" fontId="62" fillId="26" borderId="11" xfId="574" applyFont="1" applyFill="1" applyBorder="1" applyAlignment="1">
      <alignment horizontal="center" vertical="center" wrapText="1"/>
    </xf>
    <xf numFmtId="0" fontId="62" fillId="0" borderId="13" xfId="574" applyFont="1" applyBorder="1" applyAlignment="1">
      <alignment horizontal="center" vertical="center" wrapText="1"/>
    </xf>
    <xf numFmtId="0" fontId="62" fillId="26" borderId="14" xfId="574" applyFont="1" applyFill="1" applyBorder="1" applyAlignment="1">
      <alignment horizontal="center" vertical="center" wrapText="1"/>
    </xf>
    <xf numFmtId="0" fontId="63" fillId="0" borderId="0" xfId="574" applyFont="1"/>
    <xf numFmtId="0" fontId="12" fillId="0" borderId="16" xfId="574" applyFont="1" applyBorder="1" applyAlignment="1">
      <alignment horizontal="center" wrapText="1"/>
    </xf>
    <xf numFmtId="0" fontId="12" fillId="0" borderId="11" xfId="574" applyFont="1" applyBorder="1" applyAlignment="1">
      <alignment horizontal="center" wrapText="1"/>
    </xf>
    <xf numFmtId="0" fontId="12" fillId="0" borderId="12" xfId="574" applyFont="1" applyBorder="1" applyAlignment="1">
      <alignment horizontal="center" wrapText="1"/>
    </xf>
    <xf numFmtId="0" fontId="12" fillId="0" borderId="16" xfId="574" applyFont="1" applyBorder="1" applyAlignment="1">
      <alignment horizontal="center" vertical="center"/>
    </xf>
    <xf numFmtId="0" fontId="12" fillId="0" borderId="11" xfId="574" applyFont="1" applyBorder="1" applyAlignment="1">
      <alignment horizontal="center" vertical="center"/>
    </xf>
    <xf numFmtId="10" fontId="61" fillId="0" borderId="11" xfId="574" applyNumberFormat="1" applyFont="1" applyBorder="1" applyAlignment="1">
      <alignment horizontal="center" vertical="center"/>
    </xf>
    <xf numFmtId="0" fontId="12" fillId="0" borderId="13" xfId="574" applyFont="1" applyBorder="1" applyAlignment="1">
      <alignment horizontal="center" vertical="center"/>
    </xf>
    <xf numFmtId="0" fontId="12" fillId="0" borderId="14" xfId="574" applyFont="1" applyBorder="1" applyAlignment="1">
      <alignment horizontal="center" vertical="center"/>
    </xf>
    <xf numFmtId="10" fontId="61" fillId="0" borderId="14" xfId="574" applyNumberFormat="1" applyFont="1" applyBorder="1" applyAlignment="1">
      <alignment horizontal="center" vertical="center"/>
    </xf>
    <xf numFmtId="1" fontId="9" fillId="0" borderId="0" xfId="0" applyNumberFormat="1" applyFont="1" applyAlignment="1">
      <alignment horizontal="center" vertical="center" wrapText="1"/>
    </xf>
    <xf numFmtId="1" fontId="37" fillId="0" borderId="11" xfId="132" applyNumberFormat="1" applyFont="1" applyFill="1" applyBorder="1" applyAlignment="1">
      <alignment horizontal="center" vertical="center"/>
    </xf>
    <xf numFmtId="2" fontId="37" fillId="0" borderId="12" xfId="83" applyNumberFormat="1" applyFont="1" applyFill="1" applyBorder="1" applyAlignment="1">
      <alignment horizontal="center" vertical="center"/>
    </xf>
    <xf numFmtId="165" fontId="37" fillId="0" borderId="12" xfId="83" applyNumberFormat="1" applyFont="1" applyFill="1" applyBorder="1" applyAlignment="1">
      <alignment horizontal="center" vertical="center"/>
    </xf>
    <xf numFmtId="0" fontId="1" fillId="0" borderId="0" xfId="575"/>
    <xf numFmtId="0" fontId="64" fillId="0" borderId="20" xfId="575" applyFont="1" applyBorder="1" applyAlignment="1">
      <alignment horizontal="center" vertical="center" wrapText="1"/>
    </xf>
    <xf numFmtId="0" fontId="64" fillId="0" borderId="20" xfId="575" applyFont="1" applyFill="1" applyBorder="1" applyAlignment="1">
      <alignment horizontal="center" vertical="center" wrapText="1"/>
    </xf>
    <xf numFmtId="0" fontId="64" fillId="0" borderId="11" xfId="575" applyFont="1" applyBorder="1" applyAlignment="1">
      <alignment horizontal="center" wrapText="1"/>
    </xf>
    <xf numFmtId="0" fontId="64" fillId="0" borderId="11" xfId="575" applyFont="1" applyFill="1" applyBorder="1" applyAlignment="1">
      <alignment horizontal="center" wrapText="1"/>
    </xf>
    <xf numFmtId="0" fontId="64" fillId="0" borderId="11" xfId="575" applyFont="1" applyBorder="1" applyAlignment="1">
      <alignment horizontal="center"/>
    </xf>
    <xf numFmtId="0" fontId="65" fillId="0" borderId="11" xfId="575" applyFont="1" applyBorder="1" applyAlignment="1">
      <alignment horizontal="center" vertical="center"/>
    </xf>
    <xf numFmtId="0" fontId="66" fillId="0" borderId="11" xfId="576" applyFont="1" applyFill="1" applyBorder="1" applyAlignment="1">
      <alignment horizontal="center" vertical="center" wrapText="1"/>
    </xf>
    <xf numFmtId="0" fontId="65" fillId="0" borderId="11" xfId="576" applyFont="1" applyFill="1" applyBorder="1" applyAlignment="1">
      <alignment horizontal="center" vertical="center" wrapText="1"/>
    </xf>
    <xf numFmtId="0" fontId="65" fillId="0" borderId="11" xfId="575" applyFont="1" applyBorder="1" applyAlignment="1">
      <alignment horizontal="center" vertical="center" wrapText="1"/>
    </xf>
    <xf numFmtId="180" fontId="66" fillId="0" borderId="11" xfId="576" applyNumberFormat="1" applyFont="1" applyFill="1" applyBorder="1" applyAlignment="1">
      <alignment horizontal="center" vertical="center" wrapText="1"/>
    </xf>
    <xf numFmtId="0" fontId="65" fillId="0" borderId="11" xfId="576" applyFont="1" applyBorder="1" applyAlignment="1">
      <alignment horizontal="center" vertical="center" wrapText="1"/>
    </xf>
    <xf numFmtId="0" fontId="65" fillId="0" borderId="11" xfId="414" applyFont="1" applyFill="1" applyBorder="1" applyAlignment="1">
      <alignment vertical="center" wrapText="1"/>
    </xf>
    <xf numFmtId="0" fontId="66" fillId="0" borderId="11" xfId="576" applyFont="1" applyFill="1" applyBorder="1" applyAlignment="1">
      <alignment horizontal="left" vertical="center" wrapText="1"/>
    </xf>
    <xf numFmtId="0" fontId="65" fillId="0" borderId="11" xfId="576" applyFont="1" applyBorder="1" applyAlignment="1">
      <alignment horizontal="left" vertical="top" wrapText="1"/>
    </xf>
    <xf numFmtId="0" fontId="66" fillId="26" borderId="11" xfId="576" applyFont="1" applyFill="1" applyBorder="1" applyAlignment="1">
      <alignment horizontal="center" vertical="center" wrapText="1"/>
    </xf>
    <xf numFmtId="0" fontId="65" fillId="0" borderId="0" xfId="575" applyFont="1"/>
    <xf numFmtId="0" fontId="65" fillId="0" borderId="0" xfId="575" applyFont="1" applyFill="1"/>
    <xf numFmtId="0" fontId="65" fillId="0" borderId="11" xfId="414" applyFont="1" applyBorder="1" applyAlignment="1">
      <alignment horizontal="center" vertical="center" wrapText="1"/>
    </xf>
    <xf numFmtId="0" fontId="67" fillId="0" borderId="11" xfId="577" applyFont="1" applyFill="1" applyBorder="1" applyAlignment="1">
      <alignment horizontal="center" vertical="center" wrapText="1"/>
    </xf>
    <xf numFmtId="0" fontId="65" fillId="0" borderId="11" xfId="414" applyFont="1" applyFill="1" applyBorder="1" applyAlignment="1">
      <alignment horizontal="left" vertical="center"/>
    </xf>
    <xf numFmtId="0" fontId="65" fillId="0" borderId="11" xfId="414" applyFont="1" applyFill="1" applyBorder="1" applyAlignment="1">
      <alignment horizontal="center" vertical="center" wrapText="1"/>
    </xf>
    <xf numFmtId="0" fontId="65" fillId="0" borderId="11" xfId="414" applyFont="1" applyFill="1" applyBorder="1" applyAlignment="1">
      <alignment horizontal="left" vertical="center" wrapText="1"/>
    </xf>
    <xf numFmtId="0" fontId="67" fillId="0" borderId="11" xfId="414" applyFont="1" applyFill="1" applyBorder="1" applyAlignment="1">
      <alignment horizontal="center" vertical="center" wrapText="1"/>
    </xf>
    <xf numFmtId="0" fontId="65" fillId="0" borderId="11" xfId="575" applyFont="1" applyFill="1" applyBorder="1" applyAlignment="1">
      <alignment horizontal="center" vertical="center" wrapText="1"/>
    </xf>
    <xf numFmtId="15" fontId="65" fillId="0" borderId="11" xfId="414" applyNumberFormat="1" applyFont="1" applyFill="1" applyBorder="1" applyAlignment="1">
      <alignment horizontal="right" vertical="center"/>
    </xf>
    <xf numFmtId="0" fontId="65" fillId="0" borderId="11" xfId="414" applyFont="1" applyBorder="1" applyAlignment="1">
      <alignment horizontal="center"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54" fillId="0" borderId="11" xfId="0" applyFont="1" applyBorder="1" applyAlignment="1">
      <alignment horizontal="center" vertical="center" wrapText="1"/>
    </xf>
    <xf numFmtId="0" fontId="64" fillId="0" borderId="19" xfId="575" applyFont="1" applyBorder="1" applyAlignment="1">
      <alignment horizontal="center" vertical="center" wrapText="1"/>
    </xf>
    <xf numFmtId="0" fontId="64" fillId="0" borderId="26" xfId="575" applyFont="1" applyBorder="1" applyAlignment="1">
      <alignment horizontal="center" vertical="center" wrapText="1"/>
    </xf>
    <xf numFmtId="0" fontId="64" fillId="0" borderId="50" xfId="575" applyFont="1" applyBorder="1" applyAlignment="1">
      <alignment horizontal="center" vertical="center" wrapText="1"/>
    </xf>
    <xf numFmtId="0" fontId="11" fillId="0" borderId="12" xfId="0" applyFont="1" applyBorder="1" applyAlignment="1">
      <alignment horizontal="center" vertical="center" wrapText="1"/>
    </xf>
    <xf numFmtId="0" fontId="38" fillId="26" borderId="11" xfId="0" applyFont="1" applyFill="1" applyBorder="1" applyAlignment="1">
      <alignment horizontal="center" vertical="center" wrapText="1"/>
    </xf>
    <xf numFmtId="0" fontId="53" fillId="0" borderId="22" xfId="0" applyFont="1" applyBorder="1" applyAlignment="1">
      <alignment horizontal="center" vertical="center" wrapText="1"/>
    </xf>
    <xf numFmtId="0" fontId="53" fillId="0" borderId="23" xfId="0" applyFont="1" applyBorder="1" applyAlignment="1">
      <alignment horizontal="center" vertical="center" wrapText="1"/>
    </xf>
    <xf numFmtId="0" fontId="53" fillId="0" borderId="24"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12"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1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1" fillId="0" borderId="16" xfId="0" applyFont="1" applyBorder="1" applyAlignment="1">
      <alignment horizontal="center" vertical="center" wrapText="1"/>
    </xf>
    <xf numFmtId="0" fontId="54" fillId="0" borderId="22"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24"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7" xfId="0" applyFont="1" applyBorder="1" applyAlignment="1">
      <alignment horizontal="center" vertical="center" wrapText="1"/>
    </xf>
    <xf numFmtId="0" fontId="12" fillId="0" borderId="16" xfId="574" applyFont="1" applyBorder="1" applyAlignment="1">
      <alignment horizontal="center" vertical="center" wrapText="1"/>
    </xf>
    <xf numFmtId="0" fontId="12" fillId="0" borderId="11" xfId="574" applyFont="1" applyBorder="1" applyAlignment="1">
      <alignment horizontal="center" vertical="center" wrapText="1"/>
    </xf>
    <xf numFmtId="0" fontId="12" fillId="0" borderId="20" xfId="574" applyFont="1" applyBorder="1" applyAlignment="1">
      <alignment horizontal="center" vertical="center" wrapText="1"/>
    </xf>
    <xf numFmtId="0" fontId="12" fillId="0" borderId="21" xfId="574" applyFont="1" applyBorder="1" applyAlignment="1">
      <alignment horizontal="center" vertical="center" wrapText="1"/>
    </xf>
    <xf numFmtId="0" fontId="51" fillId="0" borderId="28"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16" xfId="574" applyFont="1" applyBorder="1" applyAlignment="1">
      <alignment horizontal="center" vertical="center" wrapText="1"/>
    </xf>
    <xf numFmtId="0" fontId="51" fillId="0" borderId="11" xfId="574" applyFont="1" applyBorder="1" applyAlignment="1">
      <alignment horizontal="center" vertical="center" wrapText="1"/>
    </xf>
    <xf numFmtId="0" fontId="51" fillId="0" borderId="50" xfId="574" applyFont="1" applyBorder="1" applyAlignment="1">
      <alignment horizontal="center" vertical="center" wrapText="1"/>
    </xf>
    <xf numFmtId="0" fontId="54" fillId="0" borderId="22" xfId="574" applyFont="1" applyBorder="1" applyAlignment="1">
      <alignment horizontal="center" vertical="center"/>
    </xf>
    <xf numFmtId="0" fontId="54" fillId="0" borderId="23" xfId="574" applyFont="1" applyBorder="1" applyAlignment="1">
      <alignment horizontal="center" vertical="center"/>
    </xf>
    <xf numFmtId="0" fontId="54" fillId="0" borderId="24" xfId="574" applyFont="1" applyBorder="1" applyAlignment="1">
      <alignment horizontal="center" vertical="center"/>
    </xf>
    <xf numFmtId="0" fontId="12" fillId="0" borderId="16" xfId="574" applyFont="1" applyBorder="1" applyAlignment="1">
      <alignment horizontal="center" vertical="center"/>
    </xf>
    <xf numFmtId="0" fontId="12" fillId="0" borderId="11" xfId="574" applyFont="1" applyBorder="1" applyAlignment="1">
      <alignment horizontal="center" vertical="center"/>
    </xf>
    <xf numFmtId="0" fontId="12" fillId="0" borderId="12" xfId="574" applyFont="1" applyBorder="1" applyAlignment="1">
      <alignment horizontal="center" vertical="center"/>
    </xf>
    <xf numFmtId="0" fontId="8" fillId="0" borderId="37" xfId="83" applyFont="1" applyBorder="1" applyAlignment="1">
      <alignment horizontal="center" vertical="center" wrapText="1"/>
    </xf>
    <xf numFmtId="0" fontId="8" fillId="0" borderId="38" xfId="83" applyFont="1" applyBorder="1" applyAlignment="1">
      <alignment horizontal="center" vertical="center" wrapText="1"/>
    </xf>
    <xf numFmtId="0" fontId="15" fillId="0" borderId="39" xfId="83" applyFont="1" applyBorder="1" applyAlignment="1">
      <alignment horizontal="center" vertical="center" wrapText="1"/>
    </xf>
    <xf numFmtId="0" fontId="15" fillId="0" borderId="30" xfId="83" applyFont="1" applyBorder="1" applyAlignment="1">
      <alignment horizontal="center" vertical="center" wrapText="1"/>
    </xf>
    <xf numFmtId="0" fontId="15" fillId="0" borderId="29" xfId="83" applyFont="1" applyBorder="1" applyAlignment="1">
      <alignment horizontal="center" vertical="center" wrapText="1"/>
    </xf>
    <xf numFmtId="0" fontId="15" fillId="0" borderId="22" xfId="83" applyFont="1" applyBorder="1" applyAlignment="1">
      <alignment horizontal="center" vertical="center" wrapText="1"/>
    </xf>
    <xf numFmtId="0" fontId="15" fillId="0" borderId="23" xfId="83" applyFont="1" applyBorder="1" applyAlignment="1">
      <alignment horizontal="center" vertical="center" wrapText="1"/>
    </xf>
    <xf numFmtId="0" fontId="15" fillId="0" borderId="24" xfId="83" applyFont="1" applyBorder="1" applyAlignment="1">
      <alignment horizontal="center" vertical="center" wrapText="1"/>
    </xf>
    <xf numFmtId="0" fontId="0" fillId="0" borderId="13" xfId="83" applyFont="1" applyBorder="1" applyAlignment="1">
      <alignment horizontal="center"/>
    </xf>
    <xf numFmtId="0" fontId="0" fillId="0" borderId="14" xfId="83" applyFont="1" applyBorder="1" applyAlignment="1">
      <alignment horizontal="center"/>
    </xf>
    <xf numFmtId="0" fontId="38" fillId="0" borderId="28" xfId="0" applyFont="1" applyBorder="1" applyAlignment="1">
      <alignment horizontal="center" vertical="center" wrapText="1"/>
    </xf>
    <xf numFmtId="0" fontId="38" fillId="0" borderId="20" xfId="0" applyFont="1" applyBorder="1" applyAlignment="1">
      <alignment horizontal="center" vertical="center" wrapText="1"/>
    </xf>
    <xf numFmtId="0" fontId="15" fillId="0" borderId="22" xfId="83" applyNumberFormat="1" applyFont="1" applyBorder="1" applyAlignment="1">
      <alignment horizontal="center" vertical="center" wrapText="1"/>
    </xf>
    <xf numFmtId="0" fontId="15" fillId="0" borderId="23" xfId="83" applyNumberFormat="1" applyFont="1" applyBorder="1" applyAlignment="1">
      <alignment horizontal="center" vertical="center" wrapText="1"/>
    </xf>
    <xf numFmtId="0" fontId="15" fillId="0" borderId="24" xfId="83" applyNumberFormat="1" applyFont="1" applyBorder="1" applyAlignment="1">
      <alignment horizontal="center" vertical="center" wrapText="1"/>
    </xf>
    <xf numFmtId="0" fontId="8" fillId="0" borderId="37" xfId="132" applyFont="1" applyBorder="1" applyAlignment="1">
      <alignment horizontal="center" vertical="center" wrapText="1"/>
    </xf>
    <xf numFmtId="0" fontId="8" fillId="0" borderId="38" xfId="132" applyFont="1" applyBorder="1" applyAlignment="1">
      <alignment horizontal="center" vertical="center" wrapText="1"/>
    </xf>
    <xf numFmtId="0" fontId="15" fillId="0" borderId="22" xfId="132" applyNumberFormat="1" applyFont="1" applyBorder="1" applyAlignment="1">
      <alignment horizontal="center" vertical="center" wrapText="1"/>
    </xf>
    <xf numFmtId="0" fontId="15" fillId="0" borderId="23" xfId="132" applyNumberFormat="1" applyFont="1" applyBorder="1" applyAlignment="1">
      <alignment horizontal="center" vertical="center" wrapText="1"/>
    </xf>
    <xf numFmtId="0" fontId="15" fillId="0" borderId="24" xfId="132" applyNumberFormat="1" applyFont="1" applyBorder="1" applyAlignment="1">
      <alignment horizontal="center" vertical="center" wrapText="1"/>
    </xf>
    <xf numFmtId="0" fontId="53" fillId="0" borderId="22" xfId="414" applyFont="1" applyBorder="1" applyAlignment="1">
      <alignment horizontal="center" vertical="center" wrapText="1"/>
    </xf>
    <xf numFmtId="0" fontId="53" fillId="0" borderId="23" xfId="414" applyFont="1" applyBorder="1" applyAlignment="1">
      <alignment horizontal="center" vertical="center" wrapText="1"/>
    </xf>
    <xf numFmtId="0" fontId="53" fillId="0" borderId="24" xfId="414" applyFont="1" applyBorder="1" applyAlignment="1">
      <alignment horizontal="center" vertical="center" wrapText="1"/>
    </xf>
    <xf numFmtId="0" fontId="38" fillId="0" borderId="28" xfId="414" applyFont="1" applyBorder="1" applyAlignment="1">
      <alignment horizontal="center" vertical="center" wrapText="1"/>
    </xf>
    <xf numFmtId="0" fontId="38" fillId="0" borderId="20" xfId="414" applyFont="1" applyBorder="1" applyAlignment="1">
      <alignment horizontal="center" vertical="center" wrapText="1"/>
    </xf>
    <xf numFmtId="0" fontId="38" fillId="0" borderId="11" xfId="414" applyFont="1" applyBorder="1" applyAlignment="1">
      <alignment horizontal="center" vertical="center" wrapText="1"/>
    </xf>
    <xf numFmtId="0" fontId="38" fillId="0" borderId="12" xfId="414" applyFont="1" applyBorder="1" applyAlignment="1">
      <alignment horizontal="center" vertical="center" wrapText="1"/>
    </xf>
    <xf numFmtId="0" fontId="15" fillId="0" borderId="39" xfId="132" applyFont="1" applyBorder="1" applyAlignment="1">
      <alignment horizontal="center" vertical="center" wrapText="1"/>
    </xf>
    <xf numFmtId="0" fontId="15" fillId="0" borderId="30" xfId="132" applyFont="1" applyBorder="1" applyAlignment="1">
      <alignment horizontal="center" vertical="center" wrapText="1"/>
    </xf>
    <xf numFmtId="0" fontId="15" fillId="0" borderId="29" xfId="132" applyFont="1" applyBorder="1" applyAlignment="1">
      <alignment horizontal="center" vertical="center" wrapText="1"/>
    </xf>
    <xf numFmtId="0" fontId="15" fillId="0" borderId="22" xfId="132" applyFont="1" applyBorder="1" applyAlignment="1">
      <alignment horizontal="center" vertical="center" wrapText="1"/>
    </xf>
    <xf numFmtId="0" fontId="15" fillId="0" borderId="23" xfId="132" applyFont="1" applyBorder="1" applyAlignment="1">
      <alignment horizontal="center" vertical="center" wrapText="1"/>
    </xf>
    <xf numFmtId="0" fontId="15" fillId="0" borderId="24" xfId="132" applyFont="1" applyBorder="1" applyAlignment="1">
      <alignment horizontal="center" vertical="center" wrapText="1"/>
    </xf>
    <xf numFmtId="0" fontId="8" fillId="0" borderId="13" xfId="132" applyFont="1" applyBorder="1" applyAlignment="1">
      <alignment horizontal="center" vertical="center" wrapText="1"/>
    </xf>
    <xf numFmtId="0" fontId="8" fillId="0" borderId="14" xfId="132" applyFont="1" applyBorder="1" applyAlignment="1">
      <alignment horizontal="center" vertical="center" wrapText="1"/>
    </xf>
    <xf numFmtId="0" fontId="15" fillId="0" borderId="39" xfId="132" applyNumberFormat="1" applyFont="1" applyBorder="1" applyAlignment="1">
      <alignment horizontal="center" vertical="center" wrapText="1"/>
    </xf>
    <xf numFmtId="0" fontId="15" fillId="0" borderId="30" xfId="132" applyNumberFormat="1" applyFont="1" applyBorder="1" applyAlignment="1">
      <alignment horizontal="center" vertical="center" wrapText="1"/>
    </xf>
    <xf numFmtId="0" fontId="15" fillId="0" borderId="29" xfId="132" applyNumberFormat="1" applyFont="1" applyBorder="1" applyAlignment="1">
      <alignment horizontal="center" vertical="center" wrapText="1"/>
    </xf>
    <xf numFmtId="0" fontId="13"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60" fillId="0" borderId="40" xfId="0" applyFont="1" applyBorder="1" applyAlignment="1">
      <alignment horizontal="center" vertical="center" wrapText="1"/>
    </xf>
    <xf numFmtId="0" fontId="60" fillId="0" borderId="46" xfId="0" applyFont="1" applyBorder="1" applyAlignment="1">
      <alignment horizontal="center" vertical="center" wrapText="1"/>
    </xf>
    <xf numFmtId="0" fontId="60" fillId="0" borderId="41" xfId="0" applyFont="1" applyBorder="1" applyAlignment="1">
      <alignment horizontal="center" vertical="center" wrapText="1"/>
    </xf>
    <xf numFmtId="0" fontId="60" fillId="0" borderId="42"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43" xfId="0" applyFont="1" applyBorder="1" applyAlignment="1">
      <alignment horizontal="center" vertical="center" wrapText="1"/>
    </xf>
    <xf numFmtId="0" fontId="60" fillId="0" borderId="44" xfId="0" applyFont="1" applyBorder="1" applyAlignment="1">
      <alignment horizontal="center" vertical="center" wrapText="1"/>
    </xf>
    <xf numFmtId="0" fontId="60" fillId="0" borderId="47" xfId="0" applyFont="1" applyBorder="1" applyAlignment="1">
      <alignment horizontal="center" vertical="center" wrapText="1"/>
    </xf>
    <xf numFmtId="0" fontId="60" fillId="0" borderId="45" xfId="0" applyFont="1" applyBorder="1" applyAlignment="1">
      <alignment horizontal="center" vertical="center" wrapText="1"/>
    </xf>
    <xf numFmtId="0" fontId="37" fillId="0" borderId="11" xfId="0" applyFont="1" applyBorder="1" applyAlignment="1">
      <alignment vertical="center" wrapText="1"/>
    </xf>
    <xf numFmtId="0" fontId="12" fillId="0" borderId="11" xfId="0" applyFont="1" applyBorder="1" applyAlignment="1">
      <alignment horizontal="left" vertical="center" wrapText="1" indent="1"/>
    </xf>
    <xf numFmtId="0" fontId="55" fillId="0" borderId="11" xfId="257" applyFont="1" applyBorder="1" applyAlignment="1">
      <alignment horizontal="center" vertical="center" wrapText="1"/>
    </xf>
    <xf numFmtId="0" fontId="38" fillId="0" borderId="11" xfId="257" applyFont="1" applyBorder="1" applyAlignment="1">
      <alignment horizontal="center" vertical="center" wrapText="1"/>
    </xf>
    <xf numFmtId="0" fontId="38" fillId="0" borderId="11" xfId="257" applyFont="1" applyFill="1" applyBorder="1" applyAlignment="1">
      <alignment horizontal="center" vertical="center" wrapText="1"/>
    </xf>
    <xf numFmtId="0" fontId="11" fillId="0" borderId="11" xfId="257" applyFont="1" applyFill="1" applyBorder="1" applyAlignment="1">
      <alignment horizontal="center" vertical="center" wrapText="1"/>
    </xf>
    <xf numFmtId="0" fontId="16" fillId="0" borderId="11" xfId="0" applyFont="1" applyBorder="1" applyAlignment="1">
      <alignment horizontal="center" vertical="center" wrapText="1"/>
    </xf>
    <xf numFmtId="0" fontId="60" fillId="0" borderId="11" xfId="0" applyFont="1" applyBorder="1" applyAlignment="1">
      <alignment horizontal="center" vertical="center"/>
    </xf>
    <xf numFmtId="0" fontId="11" fillId="0" borderId="11" xfId="0" applyFont="1" applyBorder="1" applyAlignment="1">
      <alignment horizontal="center" vertical="center"/>
    </xf>
    <xf numFmtId="0" fontId="68" fillId="0" borderId="11" xfId="0" applyFont="1" applyBorder="1" applyAlignment="1">
      <alignment horizontal="center" vertical="center" wrapText="1"/>
    </xf>
    <xf numFmtId="0" fontId="68" fillId="0" borderId="12" xfId="0" applyFont="1" applyBorder="1" applyAlignment="1">
      <alignment horizontal="center" vertical="center" wrapText="1"/>
    </xf>
    <xf numFmtId="0" fontId="68" fillId="0" borderId="16" xfId="0" applyFont="1" applyBorder="1" applyAlignment="1">
      <alignment horizontal="center" vertical="center" wrapText="1"/>
    </xf>
    <xf numFmtId="0" fontId="38" fillId="0" borderId="28"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59" xfId="0" applyFont="1" applyFill="1" applyBorder="1" applyAlignment="1">
      <alignment horizontal="center" vertical="center" wrapText="1"/>
    </xf>
    <xf numFmtId="181" fontId="11" fillId="0" borderId="59" xfId="0" applyNumberFormat="1" applyFont="1" applyFill="1" applyBorder="1" applyAlignment="1">
      <alignment horizontal="center" vertical="center" wrapText="1"/>
    </xf>
    <xf numFmtId="182" fontId="69" fillId="0" borderId="22" xfId="0" applyNumberFormat="1" applyFont="1" applyFill="1" applyBorder="1" applyAlignment="1">
      <alignment horizontal="center" vertical="center" wrapText="1"/>
    </xf>
    <xf numFmtId="182" fontId="69" fillId="0" borderId="24" xfId="0" applyNumberFormat="1" applyFont="1" applyFill="1" applyBorder="1" applyAlignment="1">
      <alignment horizontal="center" vertical="center" wrapText="1"/>
    </xf>
    <xf numFmtId="2" fontId="11" fillId="0" borderId="30" xfId="0" applyNumberFormat="1" applyFont="1" applyFill="1" applyBorder="1" applyAlignment="1">
      <alignment horizontal="center" vertical="center" wrapText="1"/>
    </xf>
    <xf numFmtId="2" fontId="11" fillId="0" borderId="60" xfId="0" applyNumberFormat="1" applyFont="1" applyFill="1" applyBorder="1" applyAlignment="1">
      <alignment horizontal="center" vertical="center" wrapText="1"/>
    </xf>
    <xf numFmtId="2" fontId="11" fillId="0" borderId="59" xfId="0" applyNumberFormat="1" applyFont="1" applyFill="1" applyBorder="1" applyAlignment="1">
      <alignment horizontal="center" vertical="center" wrapText="1"/>
    </xf>
    <xf numFmtId="0" fontId="11" fillId="0" borderId="61" xfId="0" applyFont="1" applyFill="1" applyBorder="1" applyAlignment="1">
      <alignment horizontal="center" vertical="center" wrapText="1"/>
    </xf>
    <xf numFmtId="181" fontId="11" fillId="0" borderId="61" xfId="0" applyNumberFormat="1" applyFont="1" applyFill="1" applyBorder="1" applyAlignment="1">
      <alignment horizontal="center" vertical="center" wrapText="1"/>
    </xf>
    <xf numFmtId="182" fontId="69" fillId="0" borderId="16" xfId="0" applyNumberFormat="1" applyFont="1" applyFill="1" applyBorder="1" applyAlignment="1">
      <alignment horizontal="center" vertical="center" wrapText="1"/>
    </xf>
    <xf numFmtId="182" fontId="69" fillId="0" borderId="12" xfId="0" applyNumberFormat="1" applyFont="1" applyFill="1" applyBorder="1" applyAlignment="1">
      <alignment horizontal="center" vertical="center" wrapText="1"/>
    </xf>
    <xf numFmtId="2" fontId="11" fillId="0" borderId="26" xfId="0" applyNumberFormat="1" applyFont="1" applyFill="1" applyBorder="1" applyAlignment="1">
      <alignment horizontal="center" vertical="center" wrapText="1"/>
    </xf>
    <xf numFmtId="2" fontId="11" fillId="0" borderId="19" xfId="0" applyNumberFormat="1" applyFont="1" applyFill="1" applyBorder="1" applyAlignment="1">
      <alignment horizontal="center" vertical="center" wrapText="1"/>
    </xf>
    <xf numFmtId="2" fontId="11" fillId="0" borderId="61" xfId="0" applyNumberFormat="1" applyFont="1" applyFill="1" applyBorder="1" applyAlignment="1">
      <alignment horizontal="center" vertical="center" wrapText="1"/>
    </xf>
    <xf numFmtId="181" fontId="11" fillId="0" borderId="62" xfId="0" applyNumberFormat="1" applyFont="1" applyFill="1" applyBorder="1" applyAlignment="1">
      <alignment horizontal="center" vertical="center" wrapText="1"/>
    </xf>
    <xf numFmtId="182" fontId="69" fillId="0" borderId="28" xfId="0" applyNumberFormat="1" applyFont="1" applyFill="1" applyBorder="1" applyAlignment="1">
      <alignment horizontal="center" vertical="center" wrapText="1"/>
    </xf>
    <xf numFmtId="182" fontId="69" fillId="0" borderId="51" xfId="0" applyNumberFormat="1" applyFont="1" applyFill="1" applyBorder="1" applyAlignment="1">
      <alignment horizontal="center" vertical="center" wrapText="1"/>
    </xf>
    <xf numFmtId="2" fontId="11" fillId="0" borderId="46" xfId="0" applyNumberFormat="1" applyFont="1" applyFill="1" applyBorder="1" applyAlignment="1">
      <alignment horizontal="center" vertical="center" wrapText="1"/>
    </xf>
    <xf numFmtId="2" fontId="11" fillId="0" borderId="40" xfId="0" applyNumberFormat="1" applyFont="1" applyFill="1" applyBorder="1" applyAlignment="1">
      <alignment horizontal="center" vertical="center" wrapText="1"/>
    </xf>
    <xf numFmtId="2" fontId="11" fillId="0" borderId="62" xfId="0" applyNumberFormat="1" applyFont="1" applyFill="1" applyBorder="1" applyAlignment="1">
      <alignment horizontal="center" vertical="center" wrapText="1"/>
    </xf>
    <xf numFmtId="0" fontId="11" fillId="0" borderId="63" xfId="0" applyFont="1" applyFill="1" applyBorder="1" applyAlignment="1">
      <alignment horizontal="center" vertical="center" wrapText="1"/>
    </xf>
    <xf numFmtId="182" fontId="11" fillId="0" borderId="53" xfId="0" applyNumberFormat="1" applyFont="1" applyFill="1" applyBorder="1" applyAlignment="1">
      <alignment horizontal="center" vertical="center" wrapText="1"/>
    </xf>
    <xf numFmtId="182" fontId="11" fillId="0" borderId="54" xfId="0" applyNumberFormat="1" applyFont="1" applyFill="1" applyBorder="1" applyAlignment="1">
      <alignment horizontal="center" vertical="center" wrapText="1"/>
    </xf>
    <xf numFmtId="2" fontId="11" fillId="0" borderId="55" xfId="0" applyNumberFormat="1" applyFont="1" applyFill="1" applyBorder="1" applyAlignment="1">
      <alignment horizontal="center" vertical="center" wrapText="1"/>
    </xf>
    <xf numFmtId="2" fontId="11" fillId="0" borderId="57" xfId="0" applyNumberFormat="1" applyFont="1" applyFill="1" applyBorder="1" applyAlignment="1">
      <alignment horizontal="center" vertical="center" wrapText="1"/>
    </xf>
    <xf numFmtId="2" fontId="11" fillId="0" borderId="52" xfId="0" applyNumberFormat="1" applyFont="1" applyFill="1" applyBorder="1" applyAlignment="1">
      <alignment horizontal="center" vertical="center" wrapText="1"/>
    </xf>
    <xf numFmtId="181" fontId="11" fillId="0" borderId="30" xfId="0" applyNumberFormat="1" applyFont="1" applyFill="1" applyBorder="1" applyAlignment="1">
      <alignment horizontal="center" vertical="center" wrapText="1"/>
    </xf>
    <xf numFmtId="181" fontId="11" fillId="0" borderId="26" xfId="0" applyNumberFormat="1"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55" xfId="0" applyFont="1" applyBorder="1" applyAlignment="1">
      <alignment horizontal="center" vertical="center" wrapText="1"/>
    </xf>
    <xf numFmtId="182" fontId="12" fillId="0" borderId="53" xfId="0" applyNumberFormat="1" applyFont="1" applyBorder="1" applyAlignment="1">
      <alignment horizontal="center" vertical="center" wrapText="1"/>
    </xf>
    <xf numFmtId="2" fontId="12" fillId="0" borderId="55" xfId="0" applyNumberFormat="1" applyFont="1" applyFill="1" applyBorder="1" applyAlignment="1">
      <alignment horizontal="center" vertical="center" wrapText="1"/>
    </xf>
    <xf numFmtId="2" fontId="12" fillId="0" borderId="57" xfId="0" applyNumberFormat="1" applyFont="1" applyFill="1" applyBorder="1" applyAlignment="1">
      <alignment horizontal="center" vertical="center" wrapText="1"/>
    </xf>
    <xf numFmtId="2" fontId="12" fillId="0" borderId="52" xfId="0" applyNumberFormat="1" applyFont="1" applyFill="1" applyBorder="1" applyAlignment="1">
      <alignment horizontal="center" vertical="center" wrapText="1"/>
    </xf>
    <xf numFmtId="0" fontId="37" fillId="0" borderId="0" xfId="0" applyFont="1" applyAlignment="1"/>
    <xf numFmtId="0" fontId="11" fillId="0" borderId="0" xfId="0" applyFont="1" applyAlignment="1">
      <alignment horizontal="right" vertical="center" wrapText="1"/>
    </xf>
    <xf numFmtId="0" fontId="11" fillId="0" borderId="0" xfId="0" applyFont="1" applyAlignment="1">
      <alignment vertical="center"/>
    </xf>
    <xf numFmtId="0" fontId="11" fillId="0" borderId="0" xfId="0" applyFont="1" applyAlignment="1">
      <alignment vertical="center" wrapText="1"/>
    </xf>
    <xf numFmtId="182" fontId="0" fillId="0" borderId="0" xfId="0" applyNumberFormat="1" applyAlignment="1"/>
  </cellXfs>
  <cellStyles count="578">
    <cellStyle name="??                          " xfId="1"/>
    <cellStyle name="??                           1" xfId="260"/>
    <cellStyle name="??                           2" xfId="2"/>
    <cellStyle name="??                           2 2" xfId="415"/>
    <cellStyle name="??                           3" xfId="3"/>
    <cellStyle name="??                           3 2" xfId="416"/>
    <cellStyle name="??                          _SoP002 (2)" xfId="4"/>
    <cellStyle name="_Accident sop00-2" xfId="5"/>
    <cellStyle name="_Accident sop00-2 2" xfId="130"/>
    <cellStyle name="_Accident sop00-2 2 2" xfId="445"/>
    <cellStyle name="_Accident sop00-2 3" xfId="139"/>
    <cellStyle name="_Accident sop00-2 3 2" xfId="453"/>
    <cellStyle name="_Accident sop00-2 4" xfId="192"/>
    <cellStyle name="_Accident sop00-2 4 2" xfId="501"/>
    <cellStyle name="_Accident sop00-2 5" xfId="206"/>
    <cellStyle name="_Accident sop00-2 5 2" xfId="513"/>
    <cellStyle name="_Accident sop00-2 6" xfId="230"/>
    <cellStyle name="_Accident sop00-2 6 2" xfId="535"/>
    <cellStyle name="_Accident sop00-2 7" xfId="213"/>
    <cellStyle name="_Accident sop00-2 7 2" xfId="519"/>
    <cellStyle name="_Accident sop00-2 8" xfId="240"/>
    <cellStyle name="_Accident sop00-2 8 2" xfId="541"/>
    <cellStyle name="_Accident sop00-2 9" xfId="417"/>
    <cellStyle name="•W€_G7ATD" xfId="6"/>
    <cellStyle name="20% - Accent1" xfId="7" builtinId="30" customBuiltin="1"/>
    <cellStyle name="20% - Accent1 2" xfId="261"/>
    <cellStyle name="20% - Accent1 2 2" xfId="262"/>
    <cellStyle name="20% - Accent2" xfId="8" builtinId="34" customBuiltin="1"/>
    <cellStyle name="20% - Accent2 2" xfId="263"/>
    <cellStyle name="20% - Accent2 2 2" xfId="264"/>
    <cellStyle name="20% - Accent3" xfId="9" builtinId="38" customBuiltin="1"/>
    <cellStyle name="20% - Accent3 2" xfId="265"/>
    <cellStyle name="20% - Accent3 2 2" xfId="266"/>
    <cellStyle name="20% - Accent4" xfId="10" builtinId="42" customBuiltin="1"/>
    <cellStyle name="20% - Accent4 2" xfId="267"/>
    <cellStyle name="20% - Accent4 2 2" xfId="268"/>
    <cellStyle name="20% - Accent5" xfId="11" builtinId="46" customBuiltin="1"/>
    <cellStyle name="20% - Accent5 2" xfId="269"/>
    <cellStyle name="20% - Accent5 2 2" xfId="270"/>
    <cellStyle name="20% - Accent6" xfId="12" builtinId="50" customBuiltin="1"/>
    <cellStyle name="20% - Accent6 2" xfId="271"/>
    <cellStyle name="20% - Accent6 2 2" xfId="272"/>
    <cellStyle name="40% - Accent1" xfId="13" builtinId="31" customBuiltin="1"/>
    <cellStyle name="40% - Accent1 2" xfId="273"/>
    <cellStyle name="40% - Accent1 2 2" xfId="274"/>
    <cellStyle name="40% - Accent2" xfId="14" builtinId="35" customBuiltin="1"/>
    <cellStyle name="40% - Accent2 2" xfId="275"/>
    <cellStyle name="40% - Accent2 2 2" xfId="276"/>
    <cellStyle name="40% - Accent3" xfId="15" builtinId="39" customBuiltin="1"/>
    <cellStyle name="40% - Accent3 2" xfId="277"/>
    <cellStyle name="40% - Accent3 2 2" xfId="278"/>
    <cellStyle name="40% - Accent4" xfId="16" builtinId="43" customBuiltin="1"/>
    <cellStyle name="40% - Accent4 2" xfId="279"/>
    <cellStyle name="40% - Accent4 2 2" xfId="280"/>
    <cellStyle name="40% - Accent5" xfId="17" builtinId="47" customBuiltin="1"/>
    <cellStyle name="40% - Accent5 2" xfId="281"/>
    <cellStyle name="40% - Accent5 2 2" xfId="282"/>
    <cellStyle name="40% - Accent6" xfId="18" builtinId="51" customBuiltin="1"/>
    <cellStyle name="40% - Accent6 2" xfId="283"/>
    <cellStyle name="40% - Accent6 2 2" xfId="284"/>
    <cellStyle name="60% - Accent1" xfId="19" builtinId="32" customBuiltin="1"/>
    <cellStyle name="60% - Accent1 2" xfId="285"/>
    <cellStyle name="60% - Accent1 2 2" xfId="286"/>
    <cellStyle name="60% - Accent2" xfId="20" builtinId="36" customBuiltin="1"/>
    <cellStyle name="60% - Accent2 2" xfId="287"/>
    <cellStyle name="60% - Accent2 2 2" xfId="288"/>
    <cellStyle name="60% - Accent3" xfId="21" builtinId="40" customBuiltin="1"/>
    <cellStyle name="60% - Accent3 2" xfId="289"/>
    <cellStyle name="60% - Accent3 2 2" xfId="290"/>
    <cellStyle name="60% - Accent4" xfId="22" builtinId="44" customBuiltin="1"/>
    <cellStyle name="60% - Accent4 2" xfId="291"/>
    <cellStyle name="60% - Accent4 2 2" xfId="292"/>
    <cellStyle name="60% - Accent5" xfId="23" builtinId="48" customBuiltin="1"/>
    <cellStyle name="60% - Accent5 2" xfId="293"/>
    <cellStyle name="60% - Accent5 2 2" xfId="294"/>
    <cellStyle name="60% - Accent6" xfId="24" builtinId="52" customBuiltin="1"/>
    <cellStyle name="60% - Accent6 2" xfId="295"/>
    <cellStyle name="60% - Accent6 2 2" xfId="296"/>
    <cellStyle name="Accent1" xfId="25" builtinId="29" customBuiltin="1"/>
    <cellStyle name="Accent1 2" xfId="297"/>
    <cellStyle name="Accent1 2 2" xfId="298"/>
    <cellStyle name="Accent2" xfId="26" builtinId="33" customBuiltin="1"/>
    <cellStyle name="Accent2 2" xfId="299"/>
    <cellStyle name="Accent2 2 2" xfId="300"/>
    <cellStyle name="Accent3" xfId="27" builtinId="37" customBuiltin="1"/>
    <cellStyle name="Accent3 2" xfId="301"/>
    <cellStyle name="Accent3 2 2" xfId="302"/>
    <cellStyle name="Accent4" xfId="28" builtinId="41" customBuiltin="1"/>
    <cellStyle name="Accent4 2" xfId="303"/>
    <cellStyle name="Accent4 2 2" xfId="304"/>
    <cellStyle name="Accent5" xfId="29" builtinId="45" customBuiltin="1"/>
    <cellStyle name="Accent5 2" xfId="305"/>
    <cellStyle name="Accent5 2 2" xfId="306"/>
    <cellStyle name="Accent6" xfId="30" builtinId="49" customBuiltin="1"/>
    <cellStyle name="Accent6 2" xfId="307"/>
    <cellStyle name="Accent6 2 2" xfId="308"/>
    <cellStyle name="AeE­ [0]_INQUIRY ¿μ¾÷AßAø " xfId="31"/>
    <cellStyle name="AeE­_INQUIRY ¿μ¾÷AßAø " xfId="32"/>
    <cellStyle name="AÞ¸¶ [0]_INQUIRY ¿?¾÷AßAø " xfId="33"/>
    <cellStyle name="AÞ¸¶_INQUIRY ¿?¾÷AßAø " xfId="34"/>
    <cellStyle name="Bad" xfId="35" builtinId="27" customBuiltin="1"/>
    <cellStyle name="Bad 2" xfId="309"/>
    <cellStyle name="Bad 2 2" xfId="310"/>
    <cellStyle name="Black" xfId="36"/>
    <cellStyle name="Black 1" xfId="311"/>
    <cellStyle name="Black 2" xfId="312"/>
    <cellStyle name="Black_Accident 2009-10 Sabarmati Circle" xfId="313"/>
    <cellStyle name="Border" xfId="37"/>
    <cellStyle name="Border 1" xfId="314"/>
    <cellStyle name="Border 2" xfId="315"/>
    <cellStyle name="Border_Accident 2009-10 Sabarmati Circle" xfId="316"/>
    <cellStyle name="C?AØ_¿?¾÷CoE² " xfId="38"/>
    <cellStyle name="C￥AØ_¿μ¾÷CoE² " xfId="39"/>
    <cellStyle name="Calculation" xfId="40" builtinId="22" customBuiltin="1"/>
    <cellStyle name="Calculation 2" xfId="317"/>
    <cellStyle name="Calculation 2 2" xfId="318"/>
    <cellStyle name="Check Cell" xfId="41" builtinId="23" customBuiltin="1"/>
    <cellStyle name="Check Cell 2" xfId="319"/>
    <cellStyle name="Check Cell 2 2" xfId="320"/>
    <cellStyle name="Comma0" xfId="42"/>
    <cellStyle name="Comma0 1" xfId="321"/>
    <cellStyle name="Comma0 10" xfId="244"/>
    <cellStyle name="Comma0 10 2" xfId="545"/>
    <cellStyle name="Comma0 2" xfId="43"/>
    <cellStyle name="Comma0 2 2" xfId="418"/>
    <cellStyle name="Comma0 3" xfId="44"/>
    <cellStyle name="Comma0 3 2" xfId="419"/>
    <cellStyle name="Comma0 4" xfId="133"/>
    <cellStyle name="Comma0 4 2" xfId="447"/>
    <cellStyle name="Comma0 5" xfId="175"/>
    <cellStyle name="Comma0 5 2" xfId="485"/>
    <cellStyle name="Comma0 6" xfId="199"/>
    <cellStyle name="Comma0 6 2" xfId="507"/>
    <cellStyle name="Comma0 7" xfId="214"/>
    <cellStyle name="Comma0 7 2" xfId="520"/>
    <cellStyle name="Comma0 8" xfId="228"/>
    <cellStyle name="Comma0 8 2" xfId="533"/>
    <cellStyle name="Comma0 9" xfId="231"/>
    <cellStyle name="Comma0 9 2" xfId="536"/>
    <cellStyle name="Comma0_Accident 2009-10 Sabarmati Circle" xfId="322"/>
    <cellStyle name="Currency 2" xfId="323"/>
    <cellStyle name="Currency0" xfId="45"/>
    <cellStyle name="Currency0 1" xfId="324"/>
    <cellStyle name="Currency0 10" xfId="239"/>
    <cellStyle name="Currency0 10 2" xfId="540"/>
    <cellStyle name="Currency0 2" xfId="46"/>
    <cellStyle name="Currency0 2 2" xfId="420"/>
    <cellStyle name="Currency0 3" xfId="47"/>
    <cellStyle name="Currency0 3 2" xfId="421"/>
    <cellStyle name="Currency0 4" xfId="134"/>
    <cellStyle name="Currency0 4 2" xfId="448"/>
    <cellStyle name="Currency0 5" xfId="176"/>
    <cellStyle name="Currency0 5 2" xfId="486"/>
    <cellStyle name="Currency0 6" xfId="197"/>
    <cellStyle name="Currency0 6 2" xfId="505"/>
    <cellStyle name="Currency0 7" xfId="211"/>
    <cellStyle name="Currency0 7 2" xfId="517"/>
    <cellStyle name="Currency0 8" xfId="218"/>
    <cellStyle name="Currency0 8 2" xfId="523"/>
    <cellStyle name="Currency0 9" xfId="232"/>
    <cellStyle name="Currency0 9 2" xfId="537"/>
    <cellStyle name="Currency0_Accident 2009-10 Sabarmati Circle" xfId="325"/>
    <cellStyle name="Date" xfId="48"/>
    <cellStyle name="Date 1" xfId="326"/>
    <cellStyle name="Date 10" xfId="246"/>
    <cellStyle name="Date 10 2" xfId="547"/>
    <cellStyle name="Date 2" xfId="49"/>
    <cellStyle name="Date 2 2" xfId="422"/>
    <cellStyle name="Date 3" xfId="50"/>
    <cellStyle name="Date 3 2" xfId="423"/>
    <cellStyle name="Date 4" xfId="135"/>
    <cellStyle name="Date 4 2" xfId="449"/>
    <cellStyle name="Date 5" xfId="177"/>
    <cellStyle name="Date 5 2" xfId="487"/>
    <cellStyle name="Date 6" xfId="198"/>
    <cellStyle name="Date 6 2" xfId="506"/>
    <cellStyle name="Date 7" xfId="212"/>
    <cellStyle name="Date 7 2" xfId="518"/>
    <cellStyle name="Date 8" xfId="205"/>
    <cellStyle name="Date 8 2" xfId="512"/>
    <cellStyle name="Date 9" xfId="222"/>
    <cellStyle name="Date 9 2" xfId="527"/>
    <cellStyle name="Date_Accident 2009-10 Sabarmati Circle" xfId="327"/>
    <cellStyle name="Dezimal [0]_laroux" xfId="51"/>
    <cellStyle name="Dezimal_laroux" xfId="52"/>
    <cellStyle name="Euro" xfId="53"/>
    <cellStyle name="Euro 1" xfId="328"/>
    <cellStyle name="Euro 10" xfId="233"/>
    <cellStyle name="Euro 10 2" xfId="538"/>
    <cellStyle name="Euro 2" xfId="54"/>
    <cellStyle name="Euro 2 2" xfId="424"/>
    <cellStyle name="Euro 3" xfId="55"/>
    <cellStyle name="Euro 3 2" xfId="425"/>
    <cellStyle name="Euro 4" xfId="136"/>
    <cellStyle name="Euro 4 2" xfId="450"/>
    <cellStyle name="Euro 5" xfId="178"/>
    <cellStyle name="Euro 5 2" xfId="488"/>
    <cellStyle name="Euro 6" xfId="194"/>
    <cellStyle name="Euro 6 2" xfId="502"/>
    <cellStyle name="Euro 7" xfId="208"/>
    <cellStyle name="Euro 7 2" xfId="514"/>
    <cellStyle name="Euro 8" xfId="229"/>
    <cellStyle name="Euro 8 2" xfId="534"/>
    <cellStyle name="Euro 9" xfId="226"/>
    <cellStyle name="Euro 9 2" xfId="531"/>
    <cellStyle name="Euro_Accident 2009-10 Sabarmati Circle" xfId="329"/>
    <cellStyle name="Explanatory Text" xfId="56" builtinId="53" customBuiltin="1"/>
    <cellStyle name="Explanatory Text 2" xfId="330"/>
    <cellStyle name="Fixed" xfId="57"/>
    <cellStyle name="Fixed 1" xfId="331"/>
    <cellStyle name="Fixed 10" xfId="219"/>
    <cellStyle name="Fixed 10 2" xfId="524"/>
    <cellStyle name="Fixed 2" xfId="58"/>
    <cellStyle name="Fixed 2 2" xfId="426"/>
    <cellStyle name="Fixed 3" xfId="59"/>
    <cellStyle name="Fixed 3 2" xfId="427"/>
    <cellStyle name="Fixed 4" xfId="137"/>
    <cellStyle name="Fixed 4 2" xfId="451"/>
    <cellStyle name="Fixed 5" xfId="179"/>
    <cellStyle name="Fixed 5 2" xfId="489"/>
    <cellStyle name="Fixed 6" xfId="201"/>
    <cellStyle name="Fixed 6 2" xfId="509"/>
    <cellStyle name="Fixed 7" xfId="216"/>
    <cellStyle name="Fixed 7 2" xfId="522"/>
    <cellStyle name="Fixed 8" xfId="224"/>
    <cellStyle name="Fixed 8 2" xfId="529"/>
    <cellStyle name="Fixed 9" xfId="220"/>
    <cellStyle name="Fixed 9 2" xfId="525"/>
    <cellStyle name="Fixed_Accident 2009-10 Sabarmati Circle" xfId="332"/>
    <cellStyle name="Good" xfId="60" builtinId="26" customBuiltin="1"/>
    <cellStyle name="Good 2" xfId="333"/>
    <cellStyle name="Good 2 2" xfId="334"/>
    <cellStyle name="Grey" xfId="61"/>
    <cellStyle name="Grey 1" xfId="335"/>
    <cellStyle name="Grey 2" xfId="62"/>
    <cellStyle name="Grey 3" xfId="63"/>
    <cellStyle name="Grey_SoP002 (2)" xfId="64"/>
    <cellStyle name="Heading 1" xfId="65" builtinId="16" customBuiltin="1"/>
    <cellStyle name="Heading 1 1" xfId="336"/>
    <cellStyle name="Heading 1 2" xfId="337"/>
    <cellStyle name="Heading 1 3" xfId="338"/>
    <cellStyle name="Heading 1 3 2" xfId="339"/>
    <cellStyle name="Heading 2" xfId="66" builtinId="17" customBuiltin="1"/>
    <cellStyle name="Heading 2 1" xfId="340"/>
    <cellStyle name="Heading 2 2" xfId="341"/>
    <cellStyle name="Heading 2 3" xfId="342"/>
    <cellStyle name="Heading 2 3 2" xfId="343"/>
    <cellStyle name="Heading 3" xfId="67" builtinId="18" customBuiltin="1"/>
    <cellStyle name="Heading 3 2" xfId="344"/>
    <cellStyle name="Heading 4" xfId="68" builtinId="19" customBuiltin="1"/>
    <cellStyle name="Heading 4 2" xfId="345"/>
    <cellStyle name="Input" xfId="69" builtinId="20" customBuiltin="1"/>
    <cellStyle name="Input [yellow]" xfId="70"/>
    <cellStyle name="Input [yellow] 1" xfId="346"/>
    <cellStyle name="Input [yellow] 2" xfId="71"/>
    <cellStyle name="Input [yellow] 3" xfId="72"/>
    <cellStyle name="Input [yellow]_SoP002 (2)" xfId="73"/>
    <cellStyle name="Input 10" xfId="347"/>
    <cellStyle name="Input 11" xfId="348"/>
    <cellStyle name="Input 12" xfId="349"/>
    <cellStyle name="Input 2" xfId="350"/>
    <cellStyle name="Input 2 2" xfId="351"/>
    <cellStyle name="Input 3" xfId="352"/>
    <cellStyle name="Input 4" xfId="353"/>
    <cellStyle name="Input 5" xfId="354"/>
    <cellStyle name="Input 6" xfId="355"/>
    <cellStyle name="Input 7" xfId="356"/>
    <cellStyle name="Input 8" xfId="357"/>
    <cellStyle name="Input 9" xfId="358"/>
    <cellStyle name="Linked Cell" xfId="74" builtinId="24" customBuiltin="1"/>
    <cellStyle name="Linked Cell 2" xfId="359"/>
    <cellStyle name="Milliers [0]_laroux" xfId="75"/>
    <cellStyle name="Milliers_laroux" xfId="76"/>
    <cellStyle name="Neutral" xfId="77" builtinId="28" customBuiltin="1"/>
    <cellStyle name="Neutral 2" xfId="360"/>
    <cellStyle name="Neutral 2 2" xfId="361"/>
    <cellStyle name="Non défini" xfId="78"/>
    <cellStyle name="Non défini 1" xfId="362"/>
    <cellStyle name="Non défini 2" xfId="363"/>
    <cellStyle name="Non défini_Accident 2009-10 Sabarmati Circle" xfId="364"/>
    <cellStyle name="Normal" xfId="0" builtinId="0"/>
    <cellStyle name="Normal - Style1" xfId="79"/>
    <cellStyle name="Normal - Style1 1" xfId="365"/>
    <cellStyle name="Normal - Style1 10" xfId="223"/>
    <cellStyle name="Normal - Style1 10 2" xfId="528"/>
    <cellStyle name="Normal - Style1 2" xfId="80"/>
    <cellStyle name="Normal - Style1 2 2" xfId="428"/>
    <cellStyle name="Normal - Style1 3" xfId="81"/>
    <cellStyle name="Normal - Style1 3 2" xfId="429"/>
    <cellStyle name="Normal - Style1 4" xfId="140"/>
    <cellStyle name="Normal - Style1 4 2" xfId="454"/>
    <cellStyle name="Normal - Style1 5" xfId="182"/>
    <cellStyle name="Normal - Style1 5 2" xfId="492"/>
    <cellStyle name="Normal - Style1 6" xfId="196"/>
    <cellStyle name="Normal - Style1 6 2" xfId="504"/>
    <cellStyle name="Normal - Style1 7" xfId="210"/>
    <cellStyle name="Normal - Style1 7 2" xfId="516"/>
    <cellStyle name="Normal - Style1 8" xfId="221"/>
    <cellStyle name="Normal - Style1 8 2" xfId="526"/>
    <cellStyle name="Normal - Style1 9" xfId="185"/>
    <cellStyle name="Normal - Style1 9 2" xfId="495"/>
    <cellStyle name="Normal - Style1_Accident 2009-10 Sabarmati Circle" xfId="366"/>
    <cellStyle name="Normal 10" xfId="258"/>
    <cellStyle name="Normal 10 2" xfId="254"/>
    <cellStyle name="Normal 10 3" xfId="551"/>
    <cellStyle name="Normal 100" xfId="367"/>
    <cellStyle name="Normal 100 2" xfId="368"/>
    <cellStyle name="Normal 100 2 2" xfId="554"/>
    <cellStyle name="Normal 100 3" xfId="553"/>
    <cellStyle name="Normal 103" xfId="412"/>
    <cellStyle name="Normal 103 2" xfId="571"/>
    <cellStyle name="Normal 103 3" xfId="573"/>
    <cellStyle name="Normal 103 3 2" xfId="576"/>
    <cellStyle name="Normal 11" xfId="369"/>
    <cellStyle name="Normal 11 2" xfId="251"/>
    <cellStyle name="Normal 11 3" xfId="555"/>
    <cellStyle name="Normal 12" xfId="370"/>
    <cellStyle name="Normal 12 2" xfId="556"/>
    <cellStyle name="Normal 13" xfId="371"/>
    <cellStyle name="Normal 13 2" xfId="409"/>
    <cellStyle name="Normal 13 2 2" xfId="568"/>
    <cellStyle name="Normal 13 3" xfId="557"/>
    <cellStyle name="Normal 14" xfId="237"/>
    <cellStyle name="Normal 15" xfId="234"/>
    <cellStyle name="Normal 16" xfId="372"/>
    <cellStyle name="Normal 16 2" xfId="558"/>
    <cellStyle name="Normal 17" xfId="373"/>
    <cellStyle name="Normal 18" xfId="259"/>
    <cellStyle name="Normal 18 2" xfId="552"/>
    <cellStyle name="Normal 19" xfId="374"/>
    <cellStyle name="Normal 19 2" xfId="559"/>
    <cellStyle name="Normal 2" xfId="82"/>
    <cellStyle name="Normal 2 10" xfId="235"/>
    <cellStyle name="Normal 2 11" xfId="414"/>
    <cellStyle name="Normal 2 2" xfId="83"/>
    <cellStyle name="Normal 2 2 10" xfId="132"/>
    <cellStyle name="Normal 2 2 11" xfId="227"/>
    <cellStyle name="Normal 2 2 11 2" xfId="532"/>
    <cellStyle name="Normal 2 2 12" xfId="238"/>
    <cellStyle name="Normal 2 2 12 2" xfId="539"/>
    <cellStyle name="Normal 2 2 13" xfId="245"/>
    <cellStyle name="Normal 2 2 13 2" xfId="546"/>
    <cellStyle name="Normal 2 2 2" xfId="124"/>
    <cellStyle name="Normal 2 2 2 2" xfId="141"/>
    <cellStyle name="Normal 2 2 2 2 2" xfId="455"/>
    <cellStyle name="Normal 2 2 2 3" xfId="183"/>
    <cellStyle name="Normal 2 2 2 3 2" xfId="493"/>
    <cellStyle name="Normal 2 2 2 4" xfId="149"/>
    <cellStyle name="Normal 2 2 2 4 2" xfId="462"/>
    <cellStyle name="Normal 2 2 2 5" xfId="191"/>
    <cellStyle name="Normal 2 2 2 5 2" xfId="500"/>
    <cellStyle name="Normal 2 2 3" xfId="161"/>
    <cellStyle name="Normal 2 2 3 2" xfId="472"/>
    <cellStyle name="Normal 2 2 4" xfId="157"/>
    <cellStyle name="Normal 2 2 4 2" xfId="470"/>
    <cellStyle name="Normal 2 2 5" xfId="164"/>
    <cellStyle name="Normal 2 2 5 2" xfId="475"/>
    <cellStyle name="Normal 2 2 6" xfId="155"/>
    <cellStyle name="Normal 2 2 6 2" xfId="468"/>
    <cellStyle name="Normal 2 2 7" xfId="169"/>
    <cellStyle name="Normal 2 2 7 2" xfId="479"/>
    <cellStyle name="Normal 2 2 8" xfId="147"/>
    <cellStyle name="Normal 2 2 9" xfId="189"/>
    <cellStyle name="Normal 2 3" xfId="84"/>
    <cellStyle name="Normal 2 3 10" xfId="217"/>
    <cellStyle name="Normal 2 3 2" xfId="128"/>
    <cellStyle name="Normal 2 3 2 2" xfId="142"/>
    <cellStyle name="Normal 2 3 2 2 2" xfId="456"/>
    <cellStyle name="Normal 2 3 2 3" xfId="184"/>
    <cellStyle name="Normal 2 3 2 3 2" xfId="494"/>
    <cellStyle name="Normal 2 3 2 4" xfId="181"/>
    <cellStyle name="Normal 2 3 2 4 2" xfId="491"/>
    <cellStyle name="Normal 2 3 2 5" xfId="200"/>
    <cellStyle name="Normal 2 3 2 5 2" xfId="508"/>
    <cellStyle name="Normal 2 3 3" xfId="162"/>
    <cellStyle name="Normal 2 3 3 2" xfId="473"/>
    <cellStyle name="Normal 2 3 4" xfId="156"/>
    <cellStyle name="Normal 2 3 4 2" xfId="469"/>
    <cellStyle name="Normal 2 3 5" xfId="165"/>
    <cellStyle name="Normal 2 3 5 2" xfId="476"/>
    <cellStyle name="Normal 2 3 6" xfId="154"/>
    <cellStyle name="Normal 2 3 6 2" xfId="467"/>
    <cellStyle name="Normal 2 3 7" xfId="170"/>
    <cellStyle name="Normal 2 3 7 2" xfId="480"/>
    <cellStyle name="Normal 2 3 8" xfId="160"/>
    <cellStyle name="Normal 2 3 9" xfId="202"/>
    <cellStyle name="Normal 2 4" xfId="85"/>
    <cellStyle name="Normal 2 4 2" xfId="430"/>
    <cellStyle name="Normal 2 5" xfId="86"/>
    <cellStyle name="Normal 2 5 2" xfId="253"/>
    <cellStyle name="Normal 2 6" xfId="158"/>
    <cellStyle name="Normal 2 6 2" xfId="252"/>
    <cellStyle name="Normal 2 7" xfId="163"/>
    <cellStyle name="Normal 2 7 2" xfId="474"/>
    <cellStyle name="Normal 2 8" xfId="159"/>
    <cellStyle name="Normal 2 8 2" xfId="471"/>
    <cellStyle name="Normal 2 9" xfId="168"/>
    <cellStyle name="Normal 2 9 2" xfId="236"/>
    <cellStyle name="Normal 2 9 3" xfId="247"/>
    <cellStyle name="Normal 20" xfId="375"/>
    <cellStyle name="Normal 20 2" xfId="560"/>
    <cellStyle name="Normal 21" xfId="376"/>
    <cellStyle name="Normal 21 2" xfId="561"/>
    <cellStyle name="Normal 22" xfId="377"/>
    <cellStyle name="Normal 22 2" xfId="562"/>
    <cellStyle name="Normal 23" xfId="378"/>
    <cellStyle name="Normal 23 2" xfId="563"/>
    <cellStyle name="Normal 24" xfId="256"/>
    <cellStyle name="Normal 25" xfId="379"/>
    <cellStyle name="Normal 26" xfId="380"/>
    <cellStyle name="Normal 27" xfId="381"/>
    <cellStyle name="Normal 28" xfId="382"/>
    <cellStyle name="Normal 29" xfId="383"/>
    <cellStyle name="Normal 3" xfId="87"/>
    <cellStyle name="Normal 3 2" xfId="88"/>
    <cellStyle name="Normal 3 2 2" xfId="431"/>
    <cellStyle name="Normal 3 3" xfId="89"/>
    <cellStyle name="Normal 3 3 2" xfId="432"/>
    <cellStyle name="Normal 3 4" xfId="257"/>
    <cellStyle name="Normal 3_SoP002 (2)" xfId="90"/>
    <cellStyle name="Normal 30" xfId="384"/>
    <cellStyle name="Normal 31" xfId="410"/>
    <cellStyle name="Normal 31 2" xfId="411"/>
    <cellStyle name="Normal 31 2 2" xfId="570"/>
    <cellStyle name="Normal 31 2 3" xfId="572"/>
    <cellStyle name="Normal 31 2 3 2" xfId="575"/>
    <cellStyle name="Normal 31 3" xfId="569"/>
    <cellStyle name="Normal 34" xfId="385"/>
    <cellStyle name="Normal 4" xfId="91"/>
    <cellStyle name="Normal 4 2" xfId="386"/>
    <cellStyle name="Normal 47" xfId="413"/>
    <cellStyle name="Normal 5" xfId="92"/>
    <cellStyle name="Normal 5 2" xfId="93"/>
    <cellStyle name="Normal 5 2 2" xfId="434"/>
    <cellStyle name="Normal 5 3" xfId="94"/>
    <cellStyle name="Normal 5 3 2" xfId="435"/>
    <cellStyle name="Normal 5 4" xfId="433"/>
    <cellStyle name="Normal 5_SoP002 (2)" xfId="95"/>
    <cellStyle name="Normal 6" xfId="96"/>
    <cellStyle name="Normal 6 10" xfId="207"/>
    <cellStyle name="Normal 6 2" xfId="127"/>
    <cellStyle name="Normal 6 2 2" xfId="143"/>
    <cellStyle name="Normal 6 2 2 2" xfId="457"/>
    <cellStyle name="Normal 6 2 3" xfId="186"/>
    <cellStyle name="Normal 6 2 3 2" xfId="496"/>
    <cellStyle name="Normal 6 2 4" xfId="180"/>
    <cellStyle name="Normal 6 2 4 2" xfId="490"/>
    <cellStyle name="Normal 6 2 5" xfId="195"/>
    <cellStyle name="Normal 6 2 5 2" xfId="503"/>
    <cellStyle name="Normal 6 3" xfId="166"/>
    <cellStyle name="Normal 6 3 2" xfId="477"/>
    <cellStyle name="Normal 6 4" xfId="153"/>
    <cellStyle name="Normal 6 4 2" xfId="466"/>
    <cellStyle name="Normal 6 5" xfId="171"/>
    <cellStyle name="Normal 6 5 2" xfId="481"/>
    <cellStyle name="Normal 6 6" xfId="151"/>
    <cellStyle name="Normal 6 6 2" xfId="464"/>
    <cellStyle name="Normal 6 7" xfId="173"/>
    <cellStyle name="Normal 6 7 2" xfId="483"/>
    <cellStyle name="Normal 6 8" xfId="125"/>
    <cellStyle name="Normal 6 9" xfId="193"/>
    <cellStyle name="Normal 7" xfId="97"/>
    <cellStyle name="Normal 7 2" xfId="144"/>
    <cellStyle name="Normal 7 2 2" xfId="458"/>
    <cellStyle name="Normal 7 3" xfId="167"/>
    <cellStyle name="Normal 7 3 2" xfId="478"/>
    <cellStyle name="Normal 7 4" xfId="152"/>
    <cellStyle name="Normal 7 4 2" xfId="465"/>
    <cellStyle name="Normal 7 5" xfId="172"/>
    <cellStyle name="Normal 7 5 2" xfId="482"/>
    <cellStyle name="Normal 7 6" xfId="150"/>
    <cellStyle name="Normal 7 6 2" xfId="463"/>
    <cellStyle name="Normal 7 7" xfId="174"/>
    <cellStyle name="Normal 7 7 2" xfId="484"/>
    <cellStyle name="Normal 7 8" xfId="436"/>
    <cellStyle name="Normal 8" xfId="98"/>
    <cellStyle name="Normal 8 2" xfId="145"/>
    <cellStyle name="Normal 8 2 2" xfId="459"/>
    <cellStyle name="Normal 8 3" xfId="187"/>
    <cellStyle name="Normal 8 3 2" xfId="497"/>
    <cellStyle name="Normal 8 4" xfId="129"/>
    <cellStyle name="Normal 8 4 2" xfId="444"/>
    <cellStyle name="Normal 8 5" xfId="203"/>
    <cellStyle name="Normal 8 5 2" xfId="510"/>
    <cellStyle name="Normal 8 6" xfId="225"/>
    <cellStyle name="Normal 8 6 2" xfId="530"/>
    <cellStyle name="Normal 8 7" xfId="241"/>
    <cellStyle name="Normal 8 7 2" xfId="542"/>
    <cellStyle name="Normal 8 8" xfId="248"/>
    <cellStyle name="Normal 8 8 2" xfId="548"/>
    <cellStyle name="Normal 8 9" xfId="437"/>
    <cellStyle name="Normal 9" xfId="255"/>
    <cellStyle name="Normal 9 2" xfId="387"/>
    <cellStyle name="Normal 94" xfId="388"/>
    <cellStyle name="Normal 94 2" xfId="389"/>
    <cellStyle name="Normal 94 2 2" xfId="565"/>
    <cellStyle name="Normal 94 3" xfId="564"/>
    <cellStyle name="Normal 96" xfId="390"/>
    <cellStyle name="Normal 96 2" xfId="391"/>
    <cellStyle name="Normal 96 2 2" xfId="567"/>
    <cellStyle name="Normal 96 3" xfId="566"/>
    <cellStyle name="Normal_Accident  Format HOD 3" xfId="577"/>
    <cellStyle name="Normal_Reported SOPGERCHMTCOQTR4 2011-12" xfId="574"/>
    <cellStyle name="Note" xfId="99" builtinId="10" customBuiltin="1"/>
    <cellStyle name="Note 2" xfId="392"/>
    <cellStyle name="Note 2 2" xfId="393"/>
    <cellStyle name="Output" xfId="100" builtinId="21" customBuiltin="1"/>
    <cellStyle name="Output 2" xfId="394"/>
    <cellStyle name="Output 2 2" xfId="395"/>
    <cellStyle name="Percent [2]" xfId="101"/>
    <cellStyle name="Percent [2] 1" xfId="396"/>
    <cellStyle name="Percent [2] 10" xfId="249"/>
    <cellStyle name="Percent [2] 10 2" xfId="549"/>
    <cellStyle name="Percent [2] 2" xfId="102"/>
    <cellStyle name="Percent [2] 2 2" xfId="438"/>
    <cellStyle name="Percent [2] 3" xfId="103"/>
    <cellStyle name="Percent [2] 3 2" xfId="439"/>
    <cellStyle name="Percent [2] 4" xfId="146"/>
    <cellStyle name="Percent [2] 4 2" xfId="460"/>
    <cellStyle name="Percent [2] 5" xfId="188"/>
    <cellStyle name="Percent [2] 5 2" xfId="498"/>
    <cellStyle name="Percent [2] 6" xfId="131"/>
    <cellStyle name="Percent [2] 6 2" xfId="446"/>
    <cellStyle name="Percent [2] 7" xfId="126"/>
    <cellStyle name="Percent [2] 7 2" xfId="443"/>
    <cellStyle name="Percent [2] 8" xfId="215"/>
    <cellStyle name="Percent [2] 8 2" xfId="521"/>
    <cellStyle name="Percent [2] 9" xfId="242"/>
    <cellStyle name="Percent [2] 9 2" xfId="543"/>
    <cellStyle name="Percent [2]_Accident 2009-10 Sabarmati Circle" xfId="397"/>
    <cellStyle name="Red" xfId="104"/>
    <cellStyle name="Red 1" xfId="398"/>
    <cellStyle name="Red 2" xfId="399"/>
    <cellStyle name="Red_Accident 2009-10 Sabarmati Circle" xfId="400"/>
    <cellStyle name="Style 1" xfId="105"/>
    <cellStyle name="Style 1 10" xfId="250"/>
    <cellStyle name="Style 1 10 2" xfId="550"/>
    <cellStyle name="Style 1 11" xfId="440"/>
    <cellStyle name="Style 1 2" xfId="106"/>
    <cellStyle name="Style 1 2 2" xfId="441"/>
    <cellStyle name="Style 1 3" xfId="107"/>
    <cellStyle name="Style 1 3 2" xfId="442"/>
    <cellStyle name="Style 1 4" xfId="148"/>
    <cellStyle name="Style 1 4 2" xfId="461"/>
    <cellStyle name="Style 1 5" xfId="190"/>
    <cellStyle name="Style 1 5 2" xfId="499"/>
    <cellStyle name="Style 1 6" xfId="138"/>
    <cellStyle name="Style 1 6 2" xfId="452"/>
    <cellStyle name="Style 1 7" xfId="204"/>
    <cellStyle name="Style 1 7 2" xfId="511"/>
    <cellStyle name="Style 1 8" xfId="209"/>
    <cellStyle name="Style 1 8 2" xfId="515"/>
    <cellStyle name="Style 1 9" xfId="243"/>
    <cellStyle name="Style 1 9 2" xfId="544"/>
    <cellStyle name="Title" xfId="108" builtinId="15" customBuiltin="1"/>
    <cellStyle name="Title 2" xfId="401"/>
    <cellStyle name="Total" xfId="109" builtinId="25" customBuiltin="1"/>
    <cellStyle name="Total 1" xfId="402"/>
    <cellStyle name="Total 2" xfId="403"/>
    <cellStyle name="Total 3" xfId="404"/>
    <cellStyle name="Total 4" xfId="405"/>
    <cellStyle name="Total 4 2" xfId="406"/>
    <cellStyle name="Total 5" xfId="407"/>
    <cellStyle name="Währung [0]_RESULTS" xfId="110"/>
    <cellStyle name="Währung_RESULTS" xfId="111"/>
    <cellStyle name="Warning Text" xfId="112" builtinId="11" customBuiltin="1"/>
    <cellStyle name="Warning Text 2" xfId="408"/>
    <cellStyle name="똿뗦먛귟 [0.00]_PRODUCT DETAIL Q1" xfId="113"/>
    <cellStyle name="똿뗦먛귟_PRODUCT DETAIL Q1" xfId="114"/>
    <cellStyle name="믅됞 [0.00]_PRODUCT DETAIL Q1" xfId="115"/>
    <cellStyle name="믅됞_PRODUCT DETAIL Q1" xfId="116"/>
    <cellStyle name="백분율_HOBONG" xfId="117"/>
    <cellStyle name="뷭?_BOOKSHIP" xfId="118"/>
    <cellStyle name="콤마 [0]_1202" xfId="119"/>
    <cellStyle name="콤마_1202" xfId="120"/>
    <cellStyle name="통화 [0]_1202" xfId="121"/>
    <cellStyle name="통화_1202" xfId="122"/>
    <cellStyle name="표준_(정보부문)월별인원계획"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comp1\RRS\WINDOWS\Desktop\REMIS1\RE_Dec_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ch1\C\MIS\April-05\MPZPJA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c\GANESHA\GANESHA1\MIS2\GEB_Anand\SHP_TD_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p1\C\GEB_Anand\SHP_TD_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ch1\C\MIS\April-05\Mpzp1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c\GANESHA\GANESHA1\MIS2\GEB_Anand\ST\st\s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p1\C\GEB_Anand\ST\st\s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TT%20SF%20SOP%20new%20format%202024-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OP%20&amp;%20RIM\SOP%202011-12\SOP%20IInd%20Qtr\accident%20april%20to%20oct%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LPPOCT"/>
      <sheetName val="CPR000(1)"/>
      <sheetName val="CPR0001 (2)"/>
      <sheetName val="CPR0001 (3)"/>
      <sheetName val="CPR0001(4)"/>
      <sheetName val="cpr0001(5)"/>
      <sheetName val="cpr0001(6)"/>
      <sheetName val="CPR0001(7)"/>
      <sheetName val="Scarcity"/>
      <sheetName val="S_NOPQR"/>
      <sheetName val="S_Tatkal"/>
      <sheetName val="Current"/>
      <sheetName val="Mat_utilisation_F"/>
      <sheetName val="Mat_utilisation"/>
      <sheetName val="Mat_Requirement"/>
      <sheetName val="Workinvolved pp"/>
      <sheetName val="Workinvolved WC"/>
      <sheetName val="Work involved WCdec"/>
      <sheetName val="DT PP DATA"/>
      <sheetName val="CED I (2)"/>
      <sheetName val="TLPROF1"/>
      <sheetName val="TLPP"/>
      <sheetName val="TLDLY"/>
      <sheetName val="TATE0001"/>
      <sheetName val="SPAE0001"/>
      <sheetName val="SCP0001"/>
      <sheetName val="SCP9900 (2)"/>
      <sheetName val="RSO0001"/>
      <sheetName val="REC0001"/>
      <sheetName val="OTHE0001"/>
      <sheetName val="MPR-SCHE"/>
      <sheetName val="A"/>
      <sheetName val="DPPR"/>
      <sheetName val="N-OFNOPQR"/>
      <sheetName val="DPPN"/>
      <sheetName val="DPPO"/>
      <sheetName val="DPPP"/>
      <sheetName val="DPPQ"/>
      <sheetName val="R_blank"/>
      <sheetName val="DPP9900"/>
      <sheetName val="PPExp0001"/>
      <sheetName val="Petapara0001"/>
      <sheetName val="DARK0001"/>
      <sheetName val="Jivandhara"/>
      <sheetName val="DABC0001"/>
      <sheetName val="CPR0300"/>
      <sheetName val="ACHATE01"/>
      <sheetName val="SCP0001NOV SRT"/>
      <sheetName val="Work involved WC"/>
      <sheetName val="mpmla wise pp0001"/>
      <sheetName val="zpF0001"/>
      <sheetName val="mpmla wise pp01_02"/>
      <sheetName val="Sheet3"/>
      <sheetName val="Sheet1"/>
      <sheetName val="shp_T_D_drive"/>
      <sheetName val="2.7.2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992000"/>
      <sheetName val="mpwc0001"/>
      <sheetName val="mpwc9900"/>
      <sheetName val="yw mpmlaws sumary"/>
      <sheetName val="mpmla wise pp0001"/>
      <sheetName val="ZP0001"/>
      <sheetName val="ZPM"/>
      <sheetName val="zpmar00"/>
      <sheetName val="zpF0001"/>
      <sheetName val="ZPA01"/>
      <sheetName val="ZP URBAN IV_V"/>
      <sheetName val="ZP PROF II"/>
      <sheetName val="ZP PROF III "/>
      <sheetName val="ggy-mpmla"/>
      <sheetName val="Sorted_mpmla wise pp0001"/>
      <sheetName val="mpmla DIST wise pp0001"/>
      <sheetName val="mpmla wise pp0001 (2)"/>
      <sheetName val="shp_T&amp;D_drive"/>
    </sheetNames>
    <sheetDataSet>
      <sheetData sheetId="0" refreshError="1"/>
      <sheetData sheetId="1" refreshError="1"/>
      <sheetData sheetId="2" refreshError="1"/>
      <sheetData sheetId="3" refreshError="1"/>
      <sheetData sheetId="4" refreshError="1">
        <row r="166">
          <cell r="A166">
            <v>2</v>
          </cell>
          <cell r="B166" t="str">
            <v>Shri Subhashbhai Shelat MLA</v>
          </cell>
          <cell r="C166" t="str">
            <v>Shilli ,Devram pura</v>
          </cell>
        </row>
        <row r="168">
          <cell r="A168">
            <v>1</v>
          </cell>
          <cell r="B168" t="str">
            <v>Shri Sundersinh Chauhan MLA</v>
          </cell>
          <cell r="C168" t="str">
            <v>Devkivansol Jibhaipura</v>
          </cell>
        </row>
        <row r="169">
          <cell r="A169">
            <v>2</v>
          </cell>
          <cell r="B169" t="str">
            <v>Shri Sundersinh Chauhan MLA</v>
          </cell>
          <cell r="C169" t="str">
            <v>Bhikhapura</v>
          </cell>
        </row>
        <row r="170">
          <cell r="A170">
            <v>3</v>
          </cell>
          <cell r="B170" t="str">
            <v>Shri Sundersinh Chauhan MLA</v>
          </cell>
          <cell r="C170" t="str">
            <v>Chapra Indiraawas</v>
          </cell>
        </row>
        <row r="172">
          <cell r="B172" t="str">
            <v xml:space="preserve"> TOTAL 1999-2000</v>
          </cell>
        </row>
      </sheetData>
      <sheetData sheetId="5" refreshError="1"/>
      <sheetData sheetId="6" refreshError="1"/>
      <sheetData sheetId="7" refreshError="1"/>
      <sheetData sheetId="8" refreshError="1">
        <row r="40">
          <cell r="A40" t="str">
            <v>1</v>
          </cell>
          <cell r="B40" t="str">
            <v>Kheda</v>
          </cell>
          <cell r="C40" t="str">
            <v>M'bad</v>
          </cell>
          <cell r="D40" t="str">
            <v>K'vanj</v>
          </cell>
          <cell r="E40" t="str">
            <v>Aboch(M)</v>
          </cell>
          <cell r="F40">
            <v>0</v>
          </cell>
          <cell r="G40">
            <v>18</v>
          </cell>
          <cell r="H40">
            <v>0</v>
          </cell>
          <cell r="I40">
            <v>0</v>
          </cell>
          <cell r="L40">
            <v>0</v>
          </cell>
          <cell r="M40">
            <v>18</v>
          </cell>
          <cell r="N40">
            <v>18</v>
          </cell>
          <cell r="O40" t="str">
            <v>B</v>
          </cell>
          <cell r="P40">
            <v>0</v>
          </cell>
          <cell r="Q40">
            <v>0</v>
          </cell>
          <cell r="T40">
            <v>0</v>
          </cell>
          <cell r="U40">
            <v>0</v>
          </cell>
          <cell r="X40">
            <v>0.78</v>
          </cell>
          <cell r="Z40">
            <v>82516.200000000012</v>
          </cell>
          <cell r="AA40">
            <v>0</v>
          </cell>
          <cell r="AC40">
            <v>0</v>
          </cell>
          <cell r="AD40">
            <v>4584.2333333333336</v>
          </cell>
        </row>
        <row r="41">
          <cell r="A41" t="str">
            <v>2</v>
          </cell>
          <cell r="B41" t="str">
            <v>Kheda</v>
          </cell>
          <cell r="C41" t="str">
            <v>M'bad</v>
          </cell>
          <cell r="D41" t="str">
            <v>K'vanj</v>
          </cell>
          <cell r="E41" t="str">
            <v>Alwa(BASV)</v>
          </cell>
          <cell r="F41">
            <v>0</v>
          </cell>
          <cell r="G41">
            <v>81</v>
          </cell>
          <cell r="H41">
            <v>0</v>
          </cell>
          <cell r="I41">
            <v>0</v>
          </cell>
          <cell r="L41">
            <v>0</v>
          </cell>
          <cell r="M41">
            <v>81</v>
          </cell>
          <cell r="N41">
            <v>81</v>
          </cell>
          <cell r="O41" t="str">
            <v>B</v>
          </cell>
          <cell r="P41">
            <v>0</v>
          </cell>
          <cell r="Q41">
            <v>0</v>
          </cell>
          <cell r="T41">
            <v>0</v>
          </cell>
          <cell r="U41">
            <v>0</v>
          </cell>
          <cell r="X41">
            <v>3.51</v>
          </cell>
          <cell r="Z41">
            <v>371322.9</v>
          </cell>
          <cell r="AA41">
            <v>0</v>
          </cell>
          <cell r="AC41">
            <v>0</v>
          </cell>
          <cell r="AD41">
            <v>4584.2333333333336</v>
          </cell>
        </row>
        <row r="42">
          <cell r="A42" t="str">
            <v>3</v>
          </cell>
          <cell r="B42" t="str">
            <v>Kheda</v>
          </cell>
          <cell r="C42" t="str">
            <v>M'bad</v>
          </cell>
          <cell r="D42" t="str">
            <v>K'vanj</v>
          </cell>
          <cell r="E42" t="str">
            <v>Ambvel</v>
          </cell>
          <cell r="F42">
            <v>0</v>
          </cell>
          <cell r="G42">
            <v>27</v>
          </cell>
          <cell r="H42">
            <v>0</v>
          </cell>
          <cell r="I42">
            <v>0</v>
          </cell>
          <cell r="L42">
            <v>0</v>
          </cell>
          <cell r="M42">
            <v>27</v>
          </cell>
          <cell r="N42">
            <v>27</v>
          </cell>
          <cell r="O42" t="str">
            <v>B</v>
          </cell>
          <cell r="P42">
            <v>0</v>
          </cell>
          <cell r="Q42">
            <v>0</v>
          </cell>
          <cell r="T42">
            <v>0</v>
          </cell>
          <cell r="U42">
            <v>0</v>
          </cell>
          <cell r="X42">
            <v>0.68</v>
          </cell>
          <cell r="Z42">
            <v>87372.200000000012</v>
          </cell>
          <cell r="AA42">
            <v>0</v>
          </cell>
          <cell r="AC42">
            <v>0</v>
          </cell>
          <cell r="AD42">
            <v>3236.0074074074078</v>
          </cell>
        </row>
        <row r="43">
          <cell r="A43" t="str">
            <v>4</v>
          </cell>
          <cell r="B43" t="str">
            <v>Kheda</v>
          </cell>
          <cell r="C43" t="str">
            <v>M'bad</v>
          </cell>
          <cell r="D43" t="str">
            <v>K'vanj</v>
          </cell>
          <cell r="E43" t="str">
            <v>Atroli</v>
          </cell>
          <cell r="F43">
            <v>2</v>
          </cell>
          <cell r="G43" t="str">
            <v/>
          </cell>
          <cell r="H43">
            <v>0</v>
          </cell>
          <cell r="I43">
            <v>0</v>
          </cell>
          <cell r="L43">
            <v>2</v>
          </cell>
          <cell r="M43">
            <v>0</v>
          </cell>
          <cell r="N43">
            <v>2</v>
          </cell>
          <cell r="O43" t="str">
            <v>A</v>
          </cell>
          <cell r="P43">
            <v>0</v>
          </cell>
          <cell r="Q43">
            <v>0</v>
          </cell>
          <cell r="T43">
            <v>0</v>
          </cell>
          <cell r="U43">
            <v>0</v>
          </cell>
          <cell r="Z43">
            <v>2730</v>
          </cell>
          <cell r="AA43">
            <v>0</v>
          </cell>
          <cell r="AB43" t="str">
            <v/>
          </cell>
          <cell r="AC43">
            <v>0</v>
          </cell>
          <cell r="AD43">
            <v>1365</v>
          </cell>
          <cell r="AE43" t="str">
            <v/>
          </cell>
        </row>
        <row r="44">
          <cell r="A44" t="str">
            <v>5</v>
          </cell>
          <cell r="B44" t="str">
            <v>Kheda</v>
          </cell>
          <cell r="C44" t="str">
            <v>M'bad</v>
          </cell>
          <cell r="D44" t="str">
            <v>K'vanj</v>
          </cell>
          <cell r="E44" t="str">
            <v>Atroli</v>
          </cell>
          <cell r="F44">
            <v>0</v>
          </cell>
          <cell r="G44">
            <v>109</v>
          </cell>
          <cell r="H44">
            <v>0</v>
          </cell>
          <cell r="I44">
            <v>0</v>
          </cell>
          <cell r="L44">
            <v>0</v>
          </cell>
          <cell r="M44">
            <v>109</v>
          </cell>
          <cell r="N44">
            <v>109</v>
          </cell>
          <cell r="O44" t="str">
            <v>B</v>
          </cell>
          <cell r="P44">
            <v>0</v>
          </cell>
          <cell r="Q44">
            <v>0</v>
          </cell>
          <cell r="T44">
            <v>0</v>
          </cell>
          <cell r="U44">
            <v>0</v>
          </cell>
          <cell r="X44">
            <v>2.3149999999999999</v>
          </cell>
          <cell r="Z44">
            <v>320766.34999999998</v>
          </cell>
          <cell r="AA44">
            <v>0</v>
          </cell>
          <cell r="AC44">
            <v>0</v>
          </cell>
          <cell r="AD44">
            <v>2942.8105504587152</v>
          </cell>
        </row>
        <row r="45">
          <cell r="A45" t="str">
            <v>6</v>
          </cell>
          <cell r="B45" t="str">
            <v>Kheda</v>
          </cell>
          <cell r="C45" t="str">
            <v>M'bad</v>
          </cell>
          <cell r="D45" t="str">
            <v>K'vanj</v>
          </cell>
          <cell r="E45" t="str">
            <v>Bhagatna Mu.</v>
          </cell>
          <cell r="F45">
            <v>0</v>
          </cell>
          <cell r="G45">
            <v>10</v>
          </cell>
          <cell r="H45">
            <v>0</v>
          </cell>
          <cell r="I45">
            <v>0</v>
          </cell>
          <cell r="L45">
            <v>0</v>
          </cell>
          <cell r="M45">
            <v>10</v>
          </cell>
          <cell r="N45">
            <v>10</v>
          </cell>
          <cell r="O45" t="str">
            <v>B</v>
          </cell>
          <cell r="P45">
            <v>0</v>
          </cell>
          <cell r="Q45">
            <v>0</v>
          </cell>
          <cell r="T45">
            <v>0</v>
          </cell>
          <cell r="U45">
            <v>0</v>
          </cell>
          <cell r="X45">
            <v>0.115</v>
          </cell>
          <cell r="Z45">
            <v>22193.35</v>
          </cell>
          <cell r="AA45">
            <v>0</v>
          </cell>
          <cell r="AC45">
            <v>0</v>
          </cell>
          <cell r="AD45">
            <v>2219.335</v>
          </cell>
        </row>
        <row r="46">
          <cell r="A46" t="str">
            <v>7</v>
          </cell>
          <cell r="B46" t="str">
            <v>Kheda</v>
          </cell>
          <cell r="C46" t="str">
            <v>M'bad</v>
          </cell>
          <cell r="D46" t="str">
            <v>K'vanj</v>
          </cell>
          <cell r="E46" t="str">
            <v>Bhungaliya(TKPF)</v>
          </cell>
          <cell r="F46">
            <v>0</v>
          </cell>
          <cell r="G46">
            <v>79</v>
          </cell>
          <cell r="H46">
            <v>0</v>
          </cell>
          <cell r="I46">
            <v>0</v>
          </cell>
          <cell r="L46">
            <v>0</v>
          </cell>
          <cell r="M46">
            <v>79</v>
          </cell>
          <cell r="N46">
            <v>79</v>
          </cell>
          <cell r="O46" t="str">
            <v>B</v>
          </cell>
          <cell r="P46">
            <v>0</v>
          </cell>
          <cell r="Q46">
            <v>75</v>
          </cell>
          <cell r="T46">
            <v>0</v>
          </cell>
          <cell r="U46">
            <v>75</v>
          </cell>
          <cell r="X46">
            <v>2.6150000000000002</v>
          </cell>
          <cell r="Z46">
            <v>302103.34999999998</v>
          </cell>
          <cell r="AA46">
            <v>302103.34999999998</v>
          </cell>
          <cell r="AC46">
            <v>302103.34999999998</v>
          </cell>
          <cell r="AD46">
            <v>3824.0930379746833</v>
          </cell>
        </row>
        <row r="47">
          <cell r="A47" t="str">
            <v>8</v>
          </cell>
          <cell r="B47" t="str">
            <v>Kheda</v>
          </cell>
          <cell r="C47" t="str">
            <v>M'bad</v>
          </cell>
          <cell r="D47" t="str">
            <v>K'vanj</v>
          </cell>
          <cell r="E47" t="str">
            <v>Bhutiya(LGK)</v>
          </cell>
          <cell r="F47">
            <v>0</v>
          </cell>
          <cell r="G47">
            <v>35</v>
          </cell>
          <cell r="H47">
            <v>0</v>
          </cell>
          <cell r="I47">
            <v>0</v>
          </cell>
          <cell r="L47">
            <v>0</v>
          </cell>
          <cell r="M47">
            <v>35</v>
          </cell>
          <cell r="N47">
            <v>35</v>
          </cell>
          <cell r="O47" t="str">
            <v>B</v>
          </cell>
          <cell r="P47">
            <v>0</v>
          </cell>
          <cell r="Q47">
            <v>0</v>
          </cell>
          <cell r="T47">
            <v>0</v>
          </cell>
          <cell r="U47">
            <v>0</v>
          </cell>
          <cell r="X47">
            <v>0.98</v>
          </cell>
          <cell r="Z47">
            <v>120579.2</v>
          </cell>
          <cell r="AA47">
            <v>0</v>
          </cell>
          <cell r="AC47">
            <v>0</v>
          </cell>
          <cell r="AD47">
            <v>3445.12</v>
          </cell>
        </row>
        <row r="48">
          <cell r="A48" t="str">
            <v>9</v>
          </cell>
          <cell r="B48" t="str">
            <v>Kheda</v>
          </cell>
          <cell r="C48" t="str">
            <v>M'bad</v>
          </cell>
          <cell r="D48" t="str">
            <v>K'vanj</v>
          </cell>
          <cell r="E48" t="str">
            <v>Chaptiya</v>
          </cell>
          <cell r="F48">
            <v>0</v>
          </cell>
          <cell r="G48">
            <v>18</v>
          </cell>
          <cell r="H48">
            <v>0</v>
          </cell>
          <cell r="I48">
            <v>0</v>
          </cell>
          <cell r="L48">
            <v>0</v>
          </cell>
          <cell r="M48">
            <v>18</v>
          </cell>
          <cell r="N48">
            <v>18</v>
          </cell>
          <cell r="O48" t="str">
            <v>B</v>
          </cell>
          <cell r="P48">
            <v>0</v>
          </cell>
          <cell r="Q48">
            <v>0</v>
          </cell>
          <cell r="T48">
            <v>0</v>
          </cell>
          <cell r="U48">
            <v>0</v>
          </cell>
          <cell r="X48">
            <v>0.55500000000000005</v>
          </cell>
          <cell r="Z48">
            <v>65800.950000000012</v>
          </cell>
          <cell r="AA48">
            <v>0</v>
          </cell>
          <cell r="AC48">
            <v>0</v>
          </cell>
          <cell r="AD48">
            <v>3655.608333333334</v>
          </cell>
        </row>
        <row r="49">
          <cell r="A49" t="str">
            <v>10</v>
          </cell>
          <cell r="B49" t="str">
            <v>Kheda</v>
          </cell>
          <cell r="C49" t="str">
            <v>M'bad</v>
          </cell>
          <cell r="D49" t="str">
            <v>K'vanj</v>
          </cell>
          <cell r="E49" t="str">
            <v>Chelavat</v>
          </cell>
          <cell r="F49">
            <v>0</v>
          </cell>
          <cell r="G49">
            <v>42</v>
          </cell>
          <cell r="H49">
            <v>0</v>
          </cell>
          <cell r="I49">
            <v>0</v>
          </cell>
          <cell r="L49">
            <v>0</v>
          </cell>
          <cell r="M49">
            <v>42</v>
          </cell>
          <cell r="N49">
            <v>42</v>
          </cell>
          <cell r="O49" t="str">
            <v>B</v>
          </cell>
          <cell r="P49">
            <v>0</v>
          </cell>
          <cell r="Q49">
            <v>0</v>
          </cell>
          <cell r="T49">
            <v>0</v>
          </cell>
          <cell r="U49">
            <v>0</v>
          </cell>
          <cell r="X49">
            <v>1.64</v>
          </cell>
          <cell r="Z49">
            <v>179165.59999999998</v>
          </cell>
          <cell r="AA49">
            <v>0</v>
          </cell>
          <cell r="AC49">
            <v>0</v>
          </cell>
          <cell r="AD49">
            <v>4265.8476190476185</v>
          </cell>
        </row>
        <row r="50">
          <cell r="A50" t="str">
            <v>11</v>
          </cell>
          <cell r="B50" t="str">
            <v>Kheda</v>
          </cell>
          <cell r="C50" t="str">
            <v>M'bad</v>
          </cell>
          <cell r="D50" t="str">
            <v>K'vanj</v>
          </cell>
          <cell r="E50" t="str">
            <v>Chiklod</v>
          </cell>
          <cell r="F50">
            <v>0</v>
          </cell>
          <cell r="G50">
            <v>86</v>
          </cell>
          <cell r="H50">
            <v>0</v>
          </cell>
          <cell r="I50">
            <v>0</v>
          </cell>
          <cell r="L50">
            <v>0</v>
          </cell>
          <cell r="M50">
            <v>86</v>
          </cell>
          <cell r="N50">
            <v>86</v>
          </cell>
          <cell r="O50" t="str">
            <v>B</v>
          </cell>
          <cell r="P50">
            <v>0</v>
          </cell>
          <cell r="Q50">
            <v>85</v>
          </cell>
          <cell r="S50" t="str">
            <v/>
          </cell>
          <cell r="T50">
            <v>0</v>
          </cell>
          <cell r="U50">
            <v>85</v>
          </cell>
          <cell r="X50">
            <v>1.7929999999999999</v>
          </cell>
          <cell r="Z50">
            <v>250591.97</v>
          </cell>
          <cell r="AA50">
            <v>249226.97</v>
          </cell>
          <cell r="AC50">
            <v>249226.97</v>
          </cell>
          <cell r="AD50">
            <v>2913.8601162790696</v>
          </cell>
        </row>
        <row r="51">
          <cell r="A51" t="str">
            <v>12</v>
          </cell>
          <cell r="B51" t="str">
            <v>Kheda</v>
          </cell>
          <cell r="C51" t="str">
            <v>M'bad</v>
          </cell>
          <cell r="D51" t="str">
            <v>K'vanj</v>
          </cell>
          <cell r="E51" t="str">
            <v>Dahiyap</v>
          </cell>
          <cell r="F51">
            <v>0</v>
          </cell>
          <cell r="G51">
            <v>3</v>
          </cell>
          <cell r="H51">
            <v>0</v>
          </cell>
          <cell r="I51">
            <v>0</v>
          </cell>
          <cell r="L51">
            <v>0</v>
          </cell>
          <cell r="M51">
            <v>3</v>
          </cell>
          <cell r="N51">
            <v>3</v>
          </cell>
          <cell r="O51" t="str">
            <v>B</v>
          </cell>
          <cell r="P51">
            <v>0</v>
          </cell>
          <cell r="Q51">
            <v>0</v>
          </cell>
          <cell r="T51">
            <v>0</v>
          </cell>
          <cell r="U51">
            <v>0</v>
          </cell>
          <cell r="X51">
            <v>0.09</v>
          </cell>
          <cell r="Z51">
            <v>10781.099999999999</v>
          </cell>
          <cell r="AA51">
            <v>0</v>
          </cell>
          <cell r="AC51">
            <v>0</v>
          </cell>
          <cell r="AD51">
            <v>3593.6999999999994</v>
          </cell>
        </row>
        <row r="52">
          <cell r="A52" t="str">
            <v>13</v>
          </cell>
          <cell r="B52" t="str">
            <v>Kheda</v>
          </cell>
          <cell r="C52" t="str">
            <v>M'bad</v>
          </cell>
          <cell r="D52" t="str">
            <v>K'vanj</v>
          </cell>
          <cell r="E52" t="str">
            <v>Danga ni muvadi</v>
          </cell>
          <cell r="F52">
            <v>0</v>
          </cell>
          <cell r="G52">
            <v>8</v>
          </cell>
          <cell r="H52">
            <v>0</v>
          </cell>
          <cell r="I52">
            <v>0</v>
          </cell>
          <cell r="L52">
            <v>0</v>
          </cell>
          <cell r="M52">
            <v>8</v>
          </cell>
          <cell r="N52">
            <v>8</v>
          </cell>
          <cell r="O52" t="str">
            <v>B</v>
          </cell>
          <cell r="P52">
            <v>0</v>
          </cell>
          <cell r="Q52">
            <v>0</v>
          </cell>
          <cell r="S52">
            <v>8</v>
          </cell>
          <cell r="T52">
            <v>0</v>
          </cell>
          <cell r="U52">
            <v>8</v>
          </cell>
          <cell r="X52">
            <v>0.28999999999999998</v>
          </cell>
          <cell r="Z52">
            <v>32464.1</v>
          </cell>
          <cell r="AA52">
            <v>0</v>
          </cell>
          <cell r="AB52">
            <v>32464.1</v>
          </cell>
          <cell r="AC52">
            <v>32464.1</v>
          </cell>
          <cell r="AD52">
            <v>4058.0124999999998</v>
          </cell>
        </row>
        <row r="53">
          <cell r="A53" t="str">
            <v>14</v>
          </cell>
          <cell r="B53" t="str">
            <v>Kheda</v>
          </cell>
          <cell r="C53" t="str">
            <v>M'bad</v>
          </cell>
          <cell r="D53" t="str">
            <v>K'vanj</v>
          </cell>
          <cell r="E53" t="str">
            <v>Duthathal(MNA)</v>
          </cell>
          <cell r="F53">
            <v>0</v>
          </cell>
          <cell r="G53">
            <v>46</v>
          </cell>
          <cell r="H53">
            <v>0</v>
          </cell>
          <cell r="I53">
            <v>0</v>
          </cell>
          <cell r="L53">
            <v>0</v>
          </cell>
          <cell r="M53">
            <v>46</v>
          </cell>
          <cell r="N53">
            <v>46</v>
          </cell>
          <cell r="O53" t="str">
            <v>B</v>
          </cell>
          <cell r="P53">
            <v>0</v>
          </cell>
          <cell r="Q53">
            <v>0</v>
          </cell>
          <cell r="T53">
            <v>0</v>
          </cell>
          <cell r="U53">
            <v>0</v>
          </cell>
          <cell r="X53">
            <v>1.69</v>
          </cell>
          <cell r="Z53">
            <v>188340.09999999998</v>
          </cell>
          <cell r="AA53">
            <v>0</v>
          </cell>
          <cell r="AC53">
            <v>0</v>
          </cell>
          <cell r="AD53">
            <v>4094.3499999999995</v>
          </cell>
        </row>
        <row r="54">
          <cell r="A54" t="str">
            <v>15</v>
          </cell>
          <cell r="B54" t="str">
            <v>Kheda</v>
          </cell>
          <cell r="C54" t="str">
            <v>M'bad</v>
          </cell>
          <cell r="D54" t="str">
            <v>K'vanj</v>
          </cell>
          <cell r="E54" t="str">
            <v>Ghauva(MPLG)</v>
          </cell>
          <cell r="F54">
            <v>0</v>
          </cell>
          <cell r="G54">
            <v>6</v>
          </cell>
          <cell r="H54">
            <v>0</v>
          </cell>
          <cell r="I54">
            <v>0</v>
          </cell>
          <cell r="L54">
            <v>0</v>
          </cell>
          <cell r="M54">
            <v>6</v>
          </cell>
          <cell r="N54">
            <v>6</v>
          </cell>
          <cell r="O54" t="str">
            <v>B</v>
          </cell>
          <cell r="P54">
            <v>0</v>
          </cell>
          <cell r="Q54">
            <v>6</v>
          </cell>
          <cell r="T54">
            <v>0</v>
          </cell>
          <cell r="U54">
            <v>6</v>
          </cell>
          <cell r="X54">
            <v>0.215</v>
          </cell>
          <cell r="Z54">
            <v>24162.35</v>
          </cell>
          <cell r="AA54">
            <v>24162.35</v>
          </cell>
          <cell r="AC54">
            <v>24162.35</v>
          </cell>
          <cell r="AD54">
            <v>4027.0583333333329</v>
          </cell>
        </row>
        <row r="55">
          <cell r="A55" t="str">
            <v>16</v>
          </cell>
          <cell r="B55" t="str">
            <v>Kheda</v>
          </cell>
          <cell r="C55" t="str">
            <v>M'bad</v>
          </cell>
          <cell r="D55" t="str">
            <v>K'vanj</v>
          </cell>
          <cell r="E55" t="str">
            <v>Kalaji</v>
          </cell>
          <cell r="F55">
            <v>0</v>
          </cell>
          <cell r="G55">
            <v>4</v>
          </cell>
          <cell r="H55">
            <v>0</v>
          </cell>
          <cell r="I55">
            <v>0</v>
          </cell>
          <cell r="L55">
            <v>0</v>
          </cell>
          <cell r="M55">
            <v>4</v>
          </cell>
          <cell r="N55">
            <v>4</v>
          </cell>
          <cell r="O55" t="str">
            <v>B</v>
          </cell>
          <cell r="P55">
            <v>0</v>
          </cell>
          <cell r="Q55">
            <v>0</v>
          </cell>
          <cell r="T55">
            <v>0</v>
          </cell>
          <cell r="U55">
            <v>0</v>
          </cell>
          <cell r="X55">
            <v>0.13</v>
          </cell>
          <cell r="Z55">
            <v>15117.7</v>
          </cell>
          <cell r="AA55">
            <v>0</v>
          </cell>
          <cell r="AC55">
            <v>0</v>
          </cell>
          <cell r="AD55">
            <v>3779.4250000000002</v>
          </cell>
        </row>
        <row r="56">
          <cell r="A56" t="str">
            <v>17</v>
          </cell>
          <cell r="B56" t="str">
            <v>Kheda</v>
          </cell>
          <cell r="C56" t="str">
            <v>M'bad</v>
          </cell>
          <cell r="D56" t="str">
            <v>K'vanj</v>
          </cell>
          <cell r="E56" t="str">
            <v>Khanpur(Vadadhara)</v>
          </cell>
          <cell r="F56">
            <v>11</v>
          </cell>
          <cell r="G56" t="str">
            <v/>
          </cell>
          <cell r="H56">
            <v>0</v>
          </cell>
          <cell r="I56">
            <v>0</v>
          </cell>
          <cell r="L56">
            <v>11</v>
          </cell>
          <cell r="M56">
            <v>0</v>
          </cell>
          <cell r="N56">
            <v>11</v>
          </cell>
          <cell r="O56" t="str">
            <v>A</v>
          </cell>
          <cell r="P56">
            <v>0</v>
          </cell>
          <cell r="Q56">
            <v>0</v>
          </cell>
          <cell r="T56">
            <v>0</v>
          </cell>
          <cell r="U56">
            <v>0</v>
          </cell>
          <cell r="Z56">
            <v>15015</v>
          </cell>
          <cell r="AA56">
            <v>0</v>
          </cell>
          <cell r="AC56">
            <v>0</v>
          </cell>
          <cell r="AD56">
            <v>1365</v>
          </cell>
          <cell r="AE56" t="str">
            <v>11 no a 1 form not recd</v>
          </cell>
        </row>
        <row r="57">
          <cell r="A57" t="str">
            <v>18</v>
          </cell>
          <cell r="B57" t="str">
            <v>Kheda</v>
          </cell>
          <cell r="C57" t="str">
            <v>M'bad</v>
          </cell>
          <cell r="D57" t="str">
            <v>K'vanj</v>
          </cell>
          <cell r="E57" t="str">
            <v>Khanpur(Vadadhara)</v>
          </cell>
          <cell r="F57">
            <v>0</v>
          </cell>
          <cell r="G57">
            <v>5</v>
          </cell>
          <cell r="H57">
            <v>0</v>
          </cell>
          <cell r="I57">
            <v>0</v>
          </cell>
          <cell r="L57">
            <v>0</v>
          </cell>
          <cell r="M57">
            <v>5</v>
          </cell>
          <cell r="N57">
            <v>5</v>
          </cell>
          <cell r="O57" t="str">
            <v>B</v>
          </cell>
          <cell r="P57">
            <v>0</v>
          </cell>
          <cell r="Q57">
            <v>0</v>
          </cell>
          <cell r="T57">
            <v>0</v>
          </cell>
          <cell r="U57">
            <v>0</v>
          </cell>
          <cell r="X57">
            <v>0.125</v>
          </cell>
          <cell r="Z57">
            <v>16111.25</v>
          </cell>
          <cell r="AA57">
            <v>0</v>
          </cell>
          <cell r="AC57">
            <v>0</v>
          </cell>
          <cell r="AD57">
            <v>3222.25</v>
          </cell>
        </row>
        <row r="58">
          <cell r="A58" t="str">
            <v>19</v>
          </cell>
          <cell r="B58" t="str">
            <v>Kheda</v>
          </cell>
          <cell r="C58" t="str">
            <v>M'bad</v>
          </cell>
          <cell r="D58" t="str">
            <v>K'vanj</v>
          </cell>
          <cell r="E58" t="str">
            <v>Ladujina muvada</v>
          </cell>
          <cell r="F58">
            <v>26</v>
          </cell>
          <cell r="G58" t="str">
            <v/>
          </cell>
          <cell r="H58">
            <v>20</v>
          </cell>
          <cell r="I58">
            <v>0</v>
          </cell>
          <cell r="L58">
            <v>6</v>
          </cell>
          <cell r="M58">
            <v>0</v>
          </cell>
          <cell r="N58">
            <v>6</v>
          </cell>
          <cell r="O58" t="str">
            <v>A</v>
          </cell>
          <cell r="P58">
            <v>0</v>
          </cell>
          <cell r="Q58">
            <v>0</v>
          </cell>
          <cell r="R58" t="str">
            <v/>
          </cell>
          <cell r="T58">
            <v>0</v>
          </cell>
          <cell r="U58">
            <v>0</v>
          </cell>
          <cell r="Z58">
            <v>8190</v>
          </cell>
          <cell r="AA58">
            <v>0</v>
          </cell>
          <cell r="AB58" t="str">
            <v/>
          </cell>
          <cell r="AC58">
            <v>0</v>
          </cell>
          <cell r="AD58">
            <v>1365</v>
          </cell>
          <cell r="AE58" t="str">
            <v/>
          </cell>
        </row>
        <row r="59">
          <cell r="A59" t="str">
            <v>20</v>
          </cell>
          <cell r="B59" t="str">
            <v>Kheda</v>
          </cell>
          <cell r="C59" t="str">
            <v>M'bad</v>
          </cell>
          <cell r="D59" t="str">
            <v>K'vanj</v>
          </cell>
          <cell r="E59" t="str">
            <v>Ladujina muvada</v>
          </cell>
          <cell r="F59">
            <v>0</v>
          </cell>
          <cell r="G59">
            <v>45</v>
          </cell>
          <cell r="H59">
            <v>0</v>
          </cell>
          <cell r="I59">
            <v>0</v>
          </cell>
          <cell r="L59">
            <v>0</v>
          </cell>
          <cell r="M59">
            <v>45</v>
          </cell>
          <cell r="N59">
            <v>45</v>
          </cell>
          <cell r="O59" t="str">
            <v>B</v>
          </cell>
          <cell r="P59">
            <v>0</v>
          </cell>
          <cell r="Q59">
            <v>0</v>
          </cell>
          <cell r="T59">
            <v>0</v>
          </cell>
          <cell r="U59">
            <v>0</v>
          </cell>
          <cell r="X59">
            <v>1.06</v>
          </cell>
          <cell r="Z59">
            <v>140172.40000000002</v>
          </cell>
          <cell r="AA59">
            <v>0</v>
          </cell>
          <cell r="AC59">
            <v>0</v>
          </cell>
          <cell r="AD59">
            <v>3114.9422222222229</v>
          </cell>
        </row>
        <row r="60">
          <cell r="A60" t="str">
            <v>21</v>
          </cell>
          <cell r="B60" t="str">
            <v>Kheda</v>
          </cell>
          <cell r="C60" t="str">
            <v>M'bad</v>
          </cell>
          <cell r="D60" t="str">
            <v>K'vanj</v>
          </cell>
          <cell r="E60" t="str">
            <v>Lal mandva</v>
          </cell>
          <cell r="F60">
            <v>0</v>
          </cell>
          <cell r="G60">
            <v>29</v>
          </cell>
          <cell r="H60">
            <v>0</v>
          </cell>
          <cell r="I60">
            <v>0</v>
          </cell>
          <cell r="L60">
            <v>0</v>
          </cell>
          <cell r="M60">
            <v>29</v>
          </cell>
          <cell r="N60">
            <v>29</v>
          </cell>
          <cell r="O60" t="str">
            <v>B</v>
          </cell>
          <cell r="P60">
            <v>0</v>
          </cell>
          <cell r="Q60">
            <v>0</v>
          </cell>
          <cell r="T60">
            <v>0</v>
          </cell>
          <cell r="U60">
            <v>0</v>
          </cell>
          <cell r="X60">
            <v>0.63</v>
          </cell>
          <cell r="Z60">
            <v>86387.7</v>
          </cell>
          <cell r="AA60">
            <v>0</v>
          </cell>
          <cell r="AC60">
            <v>0</v>
          </cell>
          <cell r="AD60">
            <v>2978.8862068965518</v>
          </cell>
        </row>
        <row r="61">
          <cell r="A61" t="str">
            <v>22</v>
          </cell>
          <cell r="B61" t="str">
            <v>Kheda</v>
          </cell>
          <cell r="C61" t="str">
            <v>M'bad</v>
          </cell>
          <cell r="D61" t="str">
            <v>K'vanj</v>
          </cell>
          <cell r="E61" t="str">
            <v>Lalateli(kesraji)</v>
          </cell>
          <cell r="F61">
            <v>0</v>
          </cell>
          <cell r="G61">
            <v>101</v>
          </cell>
          <cell r="H61">
            <v>0</v>
          </cell>
          <cell r="I61">
            <v>0</v>
          </cell>
          <cell r="L61">
            <v>0</v>
          </cell>
          <cell r="M61">
            <v>101</v>
          </cell>
          <cell r="N61">
            <v>101</v>
          </cell>
          <cell r="O61" t="str">
            <v>B</v>
          </cell>
          <cell r="P61">
            <v>0</v>
          </cell>
          <cell r="Q61">
            <v>0</v>
          </cell>
          <cell r="T61">
            <v>0</v>
          </cell>
          <cell r="U61">
            <v>0</v>
          </cell>
          <cell r="X61">
            <v>2.0529999999999999</v>
          </cell>
          <cell r="Z61">
            <v>290382.37</v>
          </cell>
          <cell r="AA61">
            <v>0</v>
          </cell>
          <cell r="AC61">
            <v>0</v>
          </cell>
          <cell r="AD61">
            <v>2875.0729702970298</v>
          </cell>
        </row>
        <row r="62">
          <cell r="A62" t="str">
            <v>23</v>
          </cell>
          <cell r="B62" t="str">
            <v>Kheda</v>
          </cell>
          <cell r="C62" t="str">
            <v>M'bad</v>
          </cell>
          <cell r="D62" t="str">
            <v>K'vanj</v>
          </cell>
          <cell r="E62" t="str">
            <v>Moti sultanpur</v>
          </cell>
          <cell r="F62">
            <v>3</v>
          </cell>
          <cell r="G62">
            <v>0</v>
          </cell>
          <cell r="H62">
            <v>0</v>
          </cell>
          <cell r="I62">
            <v>0</v>
          </cell>
          <cell r="L62">
            <v>3</v>
          </cell>
          <cell r="M62">
            <v>0</v>
          </cell>
          <cell r="N62">
            <v>3</v>
          </cell>
          <cell r="O62" t="str">
            <v>A</v>
          </cell>
          <cell r="P62">
            <v>0</v>
          </cell>
          <cell r="Q62">
            <v>0</v>
          </cell>
          <cell r="T62">
            <v>0</v>
          </cell>
          <cell r="U62">
            <v>0</v>
          </cell>
          <cell r="Z62">
            <v>4095</v>
          </cell>
          <cell r="AA62">
            <v>0</v>
          </cell>
          <cell r="AC62">
            <v>0</v>
          </cell>
          <cell r="AD62">
            <v>1365</v>
          </cell>
          <cell r="AE62" t="str">
            <v>3 NO A 1 form not received</v>
          </cell>
        </row>
        <row r="63">
          <cell r="A63" t="str">
            <v>24</v>
          </cell>
          <cell r="B63" t="str">
            <v>Kheda</v>
          </cell>
          <cell r="C63" t="str">
            <v>M'bad</v>
          </cell>
          <cell r="D63" t="str">
            <v>K'vanj</v>
          </cell>
          <cell r="E63" t="str">
            <v>Nat ni Muvadi</v>
          </cell>
          <cell r="F63">
            <v>0</v>
          </cell>
          <cell r="G63">
            <v>11</v>
          </cell>
          <cell r="H63">
            <v>0</v>
          </cell>
          <cell r="I63">
            <v>0</v>
          </cell>
          <cell r="L63">
            <v>0</v>
          </cell>
          <cell r="M63">
            <v>11</v>
          </cell>
          <cell r="N63">
            <v>11</v>
          </cell>
          <cell r="O63" t="str">
            <v>B</v>
          </cell>
          <cell r="P63">
            <v>0</v>
          </cell>
          <cell r="Q63">
            <v>9</v>
          </cell>
          <cell r="S63">
            <v>2</v>
          </cell>
          <cell r="T63">
            <v>0</v>
          </cell>
          <cell r="U63">
            <v>11</v>
          </cell>
          <cell r="X63">
            <v>0.28999999999999998</v>
          </cell>
          <cell r="Z63">
            <v>36559.1</v>
          </cell>
          <cell r="AA63">
            <v>35194.1</v>
          </cell>
          <cell r="AB63">
            <v>1365</v>
          </cell>
          <cell r="AC63">
            <v>36559.1</v>
          </cell>
          <cell r="AD63">
            <v>3323.5545454545454</v>
          </cell>
        </row>
        <row r="64">
          <cell r="A64" t="str">
            <v>25</v>
          </cell>
          <cell r="B64" t="str">
            <v>Kheda</v>
          </cell>
          <cell r="C64" t="str">
            <v>M'bad</v>
          </cell>
          <cell r="D64" t="str">
            <v>K'vanj</v>
          </cell>
          <cell r="E64" t="str">
            <v>Ramosadi</v>
          </cell>
          <cell r="F64">
            <v>0</v>
          </cell>
          <cell r="G64">
            <v>4</v>
          </cell>
          <cell r="H64">
            <v>0</v>
          </cell>
          <cell r="I64">
            <v>0</v>
          </cell>
          <cell r="L64">
            <v>0</v>
          </cell>
          <cell r="M64">
            <v>4</v>
          </cell>
          <cell r="N64">
            <v>4</v>
          </cell>
          <cell r="O64" t="str">
            <v>B</v>
          </cell>
          <cell r="P64">
            <v>0</v>
          </cell>
          <cell r="Q64">
            <v>0</v>
          </cell>
          <cell r="S64">
            <v>4</v>
          </cell>
          <cell r="T64">
            <v>0</v>
          </cell>
          <cell r="U64">
            <v>4</v>
          </cell>
          <cell r="X64">
            <v>0.15</v>
          </cell>
          <cell r="Z64">
            <v>16603.5</v>
          </cell>
          <cell r="AA64">
            <v>0</v>
          </cell>
          <cell r="AB64">
            <v>16603.5</v>
          </cell>
          <cell r="AC64">
            <v>16603.5</v>
          </cell>
          <cell r="AD64">
            <v>4150.875</v>
          </cell>
        </row>
        <row r="65">
          <cell r="A65" t="str">
            <v>26</v>
          </cell>
          <cell r="B65" t="str">
            <v>Kheda</v>
          </cell>
          <cell r="C65" t="str">
            <v>M'bad</v>
          </cell>
          <cell r="D65" t="str">
            <v>K'vanj</v>
          </cell>
          <cell r="E65" t="str">
            <v>Reliya</v>
          </cell>
          <cell r="F65">
            <v>0</v>
          </cell>
          <cell r="G65">
            <v>6</v>
          </cell>
          <cell r="H65">
            <v>0</v>
          </cell>
          <cell r="I65">
            <v>0</v>
          </cell>
          <cell r="L65">
            <v>0</v>
          </cell>
          <cell r="M65">
            <v>6</v>
          </cell>
          <cell r="N65">
            <v>6</v>
          </cell>
          <cell r="O65" t="str">
            <v>B</v>
          </cell>
          <cell r="P65">
            <v>0</v>
          </cell>
          <cell r="Q65">
            <v>0</v>
          </cell>
          <cell r="S65">
            <v>6</v>
          </cell>
          <cell r="T65">
            <v>0</v>
          </cell>
          <cell r="U65">
            <v>6</v>
          </cell>
          <cell r="X65">
            <v>0.27</v>
          </cell>
          <cell r="Z65">
            <v>28248.300000000003</v>
          </cell>
          <cell r="AA65">
            <v>0</v>
          </cell>
          <cell r="AB65">
            <v>28248.3</v>
          </cell>
          <cell r="AC65">
            <v>28248.3</v>
          </cell>
          <cell r="AD65">
            <v>4708.05</v>
          </cell>
        </row>
        <row r="66">
          <cell r="A66" t="str">
            <v>27</v>
          </cell>
          <cell r="B66" t="str">
            <v>Kheda</v>
          </cell>
          <cell r="C66" t="str">
            <v>M'bad</v>
          </cell>
          <cell r="D66" t="str">
            <v>K'vanj</v>
          </cell>
          <cell r="E66" t="str">
            <v>Savli(BB)</v>
          </cell>
          <cell r="F66">
            <v>0</v>
          </cell>
          <cell r="G66">
            <v>45</v>
          </cell>
          <cell r="H66">
            <v>0</v>
          </cell>
          <cell r="I66">
            <v>0</v>
          </cell>
          <cell r="L66">
            <v>0</v>
          </cell>
          <cell r="M66">
            <v>45</v>
          </cell>
          <cell r="N66">
            <v>45</v>
          </cell>
          <cell r="O66" t="str">
            <v>B</v>
          </cell>
          <cell r="P66">
            <v>0</v>
          </cell>
          <cell r="Q66">
            <v>0</v>
          </cell>
          <cell r="T66">
            <v>0</v>
          </cell>
          <cell r="U66">
            <v>0</v>
          </cell>
          <cell r="X66">
            <v>2.2799999999999998</v>
          </cell>
          <cell r="Z66">
            <v>230806.19999999998</v>
          </cell>
          <cell r="AA66">
            <v>0</v>
          </cell>
          <cell r="AC66">
            <v>0</v>
          </cell>
          <cell r="AD66">
            <v>5129.0266666666666</v>
          </cell>
        </row>
        <row r="67">
          <cell r="A67" t="str">
            <v>28</v>
          </cell>
          <cell r="B67" t="str">
            <v>Kheda</v>
          </cell>
          <cell r="C67" t="str">
            <v>M'bad</v>
          </cell>
          <cell r="D67" t="str">
            <v>K'vanj</v>
          </cell>
          <cell r="E67" t="str">
            <v>Singhali</v>
          </cell>
          <cell r="F67">
            <v>64</v>
          </cell>
          <cell r="G67" t="str">
            <v/>
          </cell>
          <cell r="H67">
            <v>60</v>
          </cell>
          <cell r="I67">
            <v>0</v>
          </cell>
          <cell r="L67">
            <v>4</v>
          </cell>
          <cell r="M67">
            <v>0</v>
          </cell>
          <cell r="N67">
            <v>4</v>
          </cell>
          <cell r="O67" t="str">
            <v>A</v>
          </cell>
          <cell r="P67">
            <v>0</v>
          </cell>
          <cell r="Q67">
            <v>0</v>
          </cell>
          <cell r="R67" t="str">
            <v/>
          </cell>
          <cell r="T67">
            <v>0</v>
          </cell>
          <cell r="U67">
            <v>0</v>
          </cell>
          <cell r="Z67">
            <v>5460</v>
          </cell>
          <cell r="AA67">
            <v>0</v>
          </cell>
          <cell r="AB67" t="str">
            <v/>
          </cell>
          <cell r="AC67">
            <v>0</v>
          </cell>
          <cell r="AD67">
            <v>1365</v>
          </cell>
          <cell r="AE67" t="str">
            <v>4 no a 1 form not recd</v>
          </cell>
        </row>
        <row r="68">
          <cell r="A68" t="str">
            <v>29</v>
          </cell>
          <cell r="B68" t="str">
            <v>Kheda</v>
          </cell>
          <cell r="C68" t="str">
            <v>M'bad</v>
          </cell>
          <cell r="D68" t="str">
            <v>K'vanj</v>
          </cell>
          <cell r="E68" t="str">
            <v>Singhali</v>
          </cell>
          <cell r="F68">
            <v>0</v>
          </cell>
          <cell r="G68">
            <v>94</v>
          </cell>
          <cell r="H68">
            <v>0</v>
          </cell>
          <cell r="I68">
            <v>0</v>
          </cell>
          <cell r="L68">
            <v>0</v>
          </cell>
          <cell r="M68">
            <v>94</v>
          </cell>
          <cell r="N68">
            <v>94</v>
          </cell>
          <cell r="O68" t="str">
            <v>B</v>
          </cell>
          <cell r="P68">
            <v>0</v>
          </cell>
          <cell r="Q68">
            <v>0</v>
          </cell>
          <cell r="T68">
            <v>0</v>
          </cell>
          <cell r="U68">
            <v>0</v>
          </cell>
          <cell r="X68">
            <v>3.9460000000000002</v>
          </cell>
          <cell r="Z68">
            <v>421458.34</v>
          </cell>
          <cell r="AA68">
            <v>0</v>
          </cell>
          <cell r="AC68">
            <v>0</v>
          </cell>
          <cell r="AD68">
            <v>4483.5993617021277</v>
          </cell>
        </row>
        <row r="69">
          <cell r="A69" t="str">
            <v>30</v>
          </cell>
          <cell r="B69" t="str">
            <v>Kheda</v>
          </cell>
          <cell r="C69" t="str">
            <v>M'bad</v>
          </cell>
          <cell r="D69" t="str">
            <v>K'vanj</v>
          </cell>
          <cell r="E69" t="str">
            <v>Sorna</v>
          </cell>
          <cell r="F69">
            <v>0</v>
          </cell>
          <cell r="G69">
            <v>6</v>
          </cell>
          <cell r="H69">
            <v>0</v>
          </cell>
          <cell r="I69">
            <v>0</v>
          </cell>
          <cell r="L69">
            <v>0</v>
          </cell>
          <cell r="M69">
            <v>6</v>
          </cell>
          <cell r="N69">
            <v>6</v>
          </cell>
          <cell r="O69" t="str">
            <v>B</v>
          </cell>
          <cell r="P69">
            <v>0</v>
          </cell>
          <cell r="Q69">
            <v>6</v>
          </cell>
          <cell r="T69">
            <v>0</v>
          </cell>
          <cell r="U69">
            <v>6</v>
          </cell>
          <cell r="X69">
            <v>0.15</v>
          </cell>
          <cell r="Z69">
            <v>19333.5</v>
          </cell>
          <cell r="AA69">
            <v>19333.5</v>
          </cell>
          <cell r="AC69">
            <v>19333.5</v>
          </cell>
          <cell r="AD69">
            <v>3222.25</v>
          </cell>
        </row>
        <row r="70">
          <cell r="A70" t="str">
            <v>31</v>
          </cell>
          <cell r="B70" t="str">
            <v>Kheda</v>
          </cell>
          <cell r="C70" t="str">
            <v>M'bad</v>
          </cell>
          <cell r="D70" t="str">
            <v>K'vanj</v>
          </cell>
          <cell r="E70" t="str">
            <v>Suravat</v>
          </cell>
          <cell r="F70">
            <v>0</v>
          </cell>
          <cell r="G70">
            <v>36</v>
          </cell>
          <cell r="H70">
            <v>0</v>
          </cell>
          <cell r="I70">
            <v>0</v>
          </cell>
          <cell r="L70">
            <v>0</v>
          </cell>
          <cell r="M70">
            <v>36</v>
          </cell>
          <cell r="N70">
            <v>36</v>
          </cell>
          <cell r="O70" t="str">
            <v>B</v>
          </cell>
          <cell r="P70">
            <v>0</v>
          </cell>
          <cell r="Q70">
            <v>0</v>
          </cell>
          <cell r="T70">
            <v>0</v>
          </cell>
          <cell r="U70">
            <v>0</v>
          </cell>
          <cell r="X70">
            <v>1.1100000000000001</v>
          </cell>
          <cell r="Z70">
            <v>131601.90000000002</v>
          </cell>
          <cell r="AA70">
            <v>0</v>
          </cell>
          <cell r="AC70">
            <v>0</v>
          </cell>
          <cell r="AD70">
            <v>3655.608333333334</v>
          </cell>
        </row>
        <row r="71">
          <cell r="A71" t="str">
            <v>32</v>
          </cell>
          <cell r="B71" t="str">
            <v>Kheda</v>
          </cell>
          <cell r="C71" t="str">
            <v>M'bad</v>
          </cell>
          <cell r="D71" t="str">
            <v>K'vanj</v>
          </cell>
          <cell r="E71" t="str">
            <v>Tanthadi(VGA)</v>
          </cell>
          <cell r="F71">
            <v>0</v>
          </cell>
          <cell r="G71">
            <v>63</v>
          </cell>
          <cell r="H71">
            <v>0</v>
          </cell>
          <cell r="I71">
            <v>0</v>
          </cell>
          <cell r="L71">
            <v>0</v>
          </cell>
          <cell r="M71">
            <v>63</v>
          </cell>
          <cell r="N71">
            <v>63</v>
          </cell>
          <cell r="O71" t="str">
            <v>B</v>
          </cell>
          <cell r="P71">
            <v>0</v>
          </cell>
          <cell r="Q71">
            <v>0</v>
          </cell>
          <cell r="T71">
            <v>0</v>
          </cell>
          <cell r="U71">
            <v>0</v>
          </cell>
          <cell r="X71">
            <v>2.4820000000000002</v>
          </cell>
          <cell r="Z71">
            <v>270382.78000000003</v>
          </cell>
          <cell r="AA71">
            <v>0</v>
          </cell>
          <cell r="AC71">
            <v>0</v>
          </cell>
          <cell r="AD71">
            <v>4291.7901587301594</v>
          </cell>
        </row>
        <row r="72">
          <cell r="A72" t="str">
            <v>33</v>
          </cell>
          <cell r="B72" t="str">
            <v>Kheda</v>
          </cell>
          <cell r="C72" t="str">
            <v>M'bad</v>
          </cell>
          <cell r="D72" t="str">
            <v>K'vanj</v>
          </cell>
          <cell r="E72" t="str">
            <v>Thavad</v>
          </cell>
          <cell r="F72">
            <v>0</v>
          </cell>
          <cell r="G72">
            <v>11</v>
          </cell>
          <cell r="H72">
            <v>0</v>
          </cell>
          <cell r="I72">
            <v>0</v>
          </cell>
          <cell r="L72">
            <v>0</v>
          </cell>
          <cell r="M72">
            <v>11</v>
          </cell>
          <cell r="N72">
            <v>11</v>
          </cell>
          <cell r="O72" t="str">
            <v>B</v>
          </cell>
          <cell r="P72">
            <v>0</v>
          </cell>
          <cell r="Q72">
            <v>0</v>
          </cell>
          <cell r="T72">
            <v>0</v>
          </cell>
          <cell r="U72">
            <v>0</v>
          </cell>
          <cell r="X72">
            <v>0.5</v>
          </cell>
          <cell r="Z72">
            <v>52160</v>
          </cell>
          <cell r="AA72">
            <v>0</v>
          </cell>
          <cell r="AC72">
            <v>0</v>
          </cell>
          <cell r="AD72">
            <v>4741.818181818182</v>
          </cell>
        </row>
        <row r="73">
          <cell r="A73" t="str">
            <v>34</v>
          </cell>
          <cell r="B73" t="str">
            <v>Kheda</v>
          </cell>
          <cell r="C73" t="str">
            <v>M'bad</v>
          </cell>
          <cell r="D73" t="str">
            <v>K'vanj</v>
          </cell>
          <cell r="E73" t="str">
            <v>Vadol</v>
          </cell>
          <cell r="F73">
            <v>0</v>
          </cell>
          <cell r="G73">
            <v>52</v>
          </cell>
          <cell r="H73">
            <v>0</v>
          </cell>
          <cell r="I73">
            <v>0</v>
          </cell>
          <cell r="L73">
            <v>0</v>
          </cell>
          <cell r="M73">
            <v>52</v>
          </cell>
          <cell r="N73">
            <v>52</v>
          </cell>
          <cell r="O73" t="str">
            <v>B</v>
          </cell>
          <cell r="P73">
            <v>0</v>
          </cell>
          <cell r="Q73">
            <v>52</v>
          </cell>
          <cell r="T73">
            <v>0</v>
          </cell>
          <cell r="U73">
            <v>52</v>
          </cell>
          <cell r="X73">
            <v>2.4849999999999999</v>
          </cell>
          <cell r="Z73">
            <v>255590.65</v>
          </cell>
          <cell r="AA73">
            <v>255590.65</v>
          </cell>
          <cell r="AC73">
            <v>255590.65</v>
          </cell>
          <cell r="AD73">
            <v>4915.2048076923074</v>
          </cell>
          <cell r="AE73" t="str">
            <v/>
          </cell>
        </row>
        <row r="74">
          <cell r="A74" t="str">
            <v>35</v>
          </cell>
          <cell r="B74" t="str">
            <v>Kheda</v>
          </cell>
          <cell r="C74" t="str">
            <v>M'bad</v>
          </cell>
          <cell r="D74" t="str">
            <v>K'vanj</v>
          </cell>
          <cell r="E74" t="str">
            <v>Vaghas</v>
          </cell>
          <cell r="F74">
            <v>0</v>
          </cell>
          <cell r="G74">
            <v>25</v>
          </cell>
          <cell r="H74">
            <v>0</v>
          </cell>
          <cell r="I74">
            <v>0</v>
          </cell>
          <cell r="L74">
            <v>0</v>
          </cell>
          <cell r="M74">
            <v>25</v>
          </cell>
          <cell r="N74">
            <v>25</v>
          </cell>
          <cell r="O74" t="str">
            <v>B</v>
          </cell>
          <cell r="P74">
            <v>0</v>
          </cell>
          <cell r="Q74">
            <v>0</v>
          </cell>
          <cell r="S74">
            <v>25</v>
          </cell>
          <cell r="T74">
            <v>0</v>
          </cell>
          <cell r="U74">
            <v>25</v>
          </cell>
          <cell r="X74">
            <v>0.97499999999999998</v>
          </cell>
          <cell r="Z74">
            <v>106557.75</v>
          </cell>
          <cell r="AA74">
            <v>0</v>
          </cell>
          <cell r="AB74">
            <v>106557.75</v>
          </cell>
          <cell r="AC74">
            <v>106557.75</v>
          </cell>
          <cell r="AD74">
            <v>4262.3100000000004</v>
          </cell>
        </row>
        <row r="75">
          <cell r="A75" t="str">
            <v>36</v>
          </cell>
          <cell r="B75" t="str">
            <v>Kheda</v>
          </cell>
          <cell r="C75" t="str">
            <v>M'bad</v>
          </cell>
          <cell r="D75" t="str">
            <v>K'vanj</v>
          </cell>
          <cell r="E75" t="str">
            <v>Vaghjipur</v>
          </cell>
          <cell r="F75">
            <v>0</v>
          </cell>
          <cell r="G75">
            <v>37</v>
          </cell>
          <cell r="H75">
            <v>0</v>
          </cell>
          <cell r="I75">
            <v>0</v>
          </cell>
          <cell r="L75">
            <v>0</v>
          </cell>
          <cell r="M75">
            <v>37</v>
          </cell>
          <cell r="N75">
            <v>37</v>
          </cell>
          <cell r="O75" t="str">
            <v>B</v>
          </cell>
          <cell r="P75">
            <v>0</v>
          </cell>
          <cell r="Q75">
            <v>0</v>
          </cell>
          <cell r="T75">
            <v>0</v>
          </cell>
          <cell r="U75">
            <v>0</v>
          </cell>
          <cell r="X75">
            <v>1.506</v>
          </cell>
          <cell r="Z75">
            <v>162385.74</v>
          </cell>
          <cell r="AA75">
            <v>0</v>
          </cell>
          <cell r="AC75">
            <v>0</v>
          </cell>
          <cell r="AD75">
            <v>4388.8037837837837</v>
          </cell>
        </row>
        <row r="76">
          <cell r="A76" t="str">
            <v>37</v>
          </cell>
          <cell r="B76" t="str">
            <v>Kheda</v>
          </cell>
          <cell r="C76" t="str">
            <v>M'bad</v>
          </cell>
          <cell r="D76" t="str">
            <v>K'vanj</v>
          </cell>
          <cell r="E76" t="str">
            <v>Vejalpur</v>
          </cell>
          <cell r="F76">
            <v>0</v>
          </cell>
          <cell r="G76">
            <v>16</v>
          </cell>
          <cell r="H76">
            <v>0</v>
          </cell>
          <cell r="I76">
            <v>0</v>
          </cell>
          <cell r="L76">
            <v>0</v>
          </cell>
          <cell r="M76">
            <v>16</v>
          </cell>
          <cell r="N76">
            <v>16</v>
          </cell>
          <cell r="O76" t="str">
            <v>B</v>
          </cell>
          <cell r="P76">
            <v>0</v>
          </cell>
          <cell r="Q76">
            <v>0</v>
          </cell>
          <cell r="S76">
            <v>16</v>
          </cell>
          <cell r="T76">
            <v>0</v>
          </cell>
          <cell r="U76">
            <v>16</v>
          </cell>
          <cell r="X76">
            <v>0.79500000000000004</v>
          </cell>
          <cell r="Z76">
            <v>80900.55</v>
          </cell>
          <cell r="AA76">
            <v>0</v>
          </cell>
          <cell r="AB76">
            <v>80900.55</v>
          </cell>
          <cell r="AC76">
            <v>80900.55</v>
          </cell>
          <cell r="AD76">
            <v>5056.2843750000002</v>
          </cell>
        </row>
        <row r="77">
          <cell r="A77" t="str">
            <v>38</v>
          </cell>
          <cell r="B77" t="str">
            <v>Kheda</v>
          </cell>
          <cell r="C77" t="str">
            <v>M'bad</v>
          </cell>
          <cell r="D77" t="str">
            <v>K'vanj</v>
          </cell>
          <cell r="E77" t="str">
            <v>Virniya</v>
          </cell>
          <cell r="F77">
            <v>0</v>
          </cell>
          <cell r="G77">
            <v>34</v>
          </cell>
          <cell r="H77">
            <v>0</v>
          </cell>
          <cell r="I77">
            <v>0</v>
          </cell>
          <cell r="L77">
            <v>0</v>
          </cell>
          <cell r="M77">
            <v>34</v>
          </cell>
          <cell r="N77">
            <v>34</v>
          </cell>
          <cell r="O77" t="str">
            <v>B</v>
          </cell>
          <cell r="P77">
            <v>0</v>
          </cell>
          <cell r="Q77">
            <v>34</v>
          </cell>
          <cell r="T77">
            <v>0</v>
          </cell>
          <cell r="U77">
            <v>34</v>
          </cell>
          <cell r="X77">
            <v>1.71</v>
          </cell>
          <cell r="Z77">
            <v>173445.9</v>
          </cell>
          <cell r="AA77">
            <v>173445.9</v>
          </cell>
          <cell r="AC77">
            <v>173445.9</v>
          </cell>
          <cell r="AD77">
            <v>5101.3499999999995</v>
          </cell>
        </row>
        <row r="78">
          <cell r="A78" t="str">
            <v>39</v>
          </cell>
          <cell r="B78" t="str">
            <v>Kheda</v>
          </cell>
          <cell r="C78" t="str">
            <v>M'bad</v>
          </cell>
          <cell r="D78" t="str">
            <v>K'vanj</v>
          </cell>
          <cell r="E78" t="str">
            <v>Zanda(Lilaji)</v>
          </cell>
          <cell r="F78">
            <v>0</v>
          </cell>
          <cell r="G78">
            <v>16</v>
          </cell>
          <cell r="H78">
            <v>0</v>
          </cell>
          <cell r="I78">
            <v>0</v>
          </cell>
          <cell r="L78">
            <v>0</v>
          </cell>
          <cell r="M78">
            <v>16</v>
          </cell>
          <cell r="N78">
            <v>16</v>
          </cell>
          <cell r="O78" t="str">
            <v>B</v>
          </cell>
          <cell r="P78">
            <v>0</v>
          </cell>
          <cell r="Q78">
            <v>0</v>
          </cell>
          <cell r="T78">
            <v>0</v>
          </cell>
          <cell r="U78">
            <v>0</v>
          </cell>
          <cell r="X78">
            <v>0.43</v>
          </cell>
          <cell r="Z78">
            <v>53784.7</v>
          </cell>
          <cell r="AA78">
            <v>0</v>
          </cell>
          <cell r="AC78">
            <v>0</v>
          </cell>
          <cell r="AD78">
            <v>3361.5437499999998</v>
          </cell>
        </row>
        <row r="149">
          <cell r="O149" t="str">
            <v>B</v>
          </cell>
        </row>
        <row r="150">
          <cell r="O150" t="str">
            <v>B</v>
          </cell>
        </row>
        <row r="151">
          <cell r="O151" t="str">
            <v>B</v>
          </cell>
        </row>
        <row r="152">
          <cell r="O152" t="str">
            <v>B</v>
          </cell>
        </row>
        <row r="153">
          <cell r="O153" t="str">
            <v>B</v>
          </cell>
        </row>
        <row r="154">
          <cell r="O154" t="str">
            <v>A</v>
          </cell>
        </row>
        <row r="155">
          <cell r="O155" t="str">
            <v>A</v>
          </cell>
        </row>
        <row r="156">
          <cell r="O156" t="str">
            <v>B</v>
          </cell>
        </row>
        <row r="157">
          <cell r="O157" t="str">
            <v>B</v>
          </cell>
        </row>
        <row r="158">
          <cell r="O158" t="str">
            <v>B</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mpmla wise pp01_02"/>
      <sheetName val="mpmla wise pp0001"/>
      <sheetName val="zpF0001"/>
      <sheetName val="Recovered_Sheet5"/>
      <sheetName val="LMAIN"/>
      <sheetName val="TLPPOCT"/>
      <sheetName val="mpmla wise pp02_03"/>
      <sheetName val="SuvP_Ltg_Catwise"/>
      <sheetName val="PP_Ltg_Catwise"/>
      <sheetName val="SuvP_Ind_Catwise "/>
      <sheetName val="PP_Ind_Catwise "/>
      <sheetName val="CDSteelMaster"/>
      <sheetName val="MTHWISE FAIL"/>
      <sheetName val="PASTE"/>
      <sheetName val="REF"/>
      <sheetName val="ATCFMPAPR-16 (mod)"/>
      <sheetName val="ATCFMPMAY-15 (mod)"/>
      <sheetName val="ATCFMPMAY-16 (mod)"/>
      <sheetName val="SDN-Catwise  (MOD) "/>
      <sheetName val="SDN-Catwise  (MOD)HTADV.BILLING"/>
      <sheetName val="ZP01_02SPILL_TALWISE"/>
      <sheetName val="PRO_39_C"/>
      <sheetName val="SHP_TD_00"/>
      <sheetName val="T_D COMP"/>
      <sheetName val="HTVR CO_"/>
      <sheetName val="Sheet2"/>
      <sheetName val="Book1"/>
      <sheetName val="FDR MS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eet1"/>
      <sheetName val="00 to03"/>
      <sheetName val="Sheet3"/>
      <sheetName val="XL4Test5"/>
      <sheetName val="mpmla wise pp0001"/>
      <sheetName val="zpF0001"/>
      <sheetName val="TLPPOCT"/>
      <sheetName val="mpmla wise pp01_0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shp_T&amp;D_drive"/>
      <sheetName val="shp_T_D_drive"/>
      <sheetName val="mpmla wise pp0001"/>
      <sheetName val="zpF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FDR MST"/>
      <sheetName val="PASTE"/>
      <sheetName val="zpF0001"/>
      <sheetName val="ACN_PLN  _2_"/>
      <sheetName val="mpmla wise pp01_02"/>
      <sheetName val="ZP AMR"/>
      <sheetName val="MTHWISE FAIL"/>
      <sheetName val="REF"/>
      <sheetName val="MASTER"/>
      <sheetName val="mpmla wise pp0001"/>
      <sheetName val="REL_CONN_13 "/>
      <sheetName val="LMAIN"/>
      <sheetName val="T_D COMP"/>
      <sheetName val="June_07"/>
      <sheetName val="July_07"/>
      <sheetName val="Aug_07"/>
      <sheetName val="SuvP_Ltg_Catwise"/>
      <sheetName val="PP_Ltg_Catwise"/>
      <sheetName val="SuvP_Ind_Catwise "/>
      <sheetName val="PP_Ind_Catwise "/>
      <sheetName val="Sheet3"/>
      <sheetName val="Form-B"/>
      <sheetName val="Name of Lines"/>
      <sheetName val="DATA"/>
      <sheetName val="117"/>
      <sheetName val="Recovered_Sheet5"/>
      <sheetName val="Master_Data"/>
      <sheetName val="PRO_39_C"/>
      <sheetName val="AG UN METER"/>
      <sheetName val="MLA ZP"/>
      <sheetName val="Sheet7"/>
      <sheetName val="PM_testing"/>
      <sheetName val="ACN_PLN  (2)"/>
      <sheetName val="Ag LF"/>
      <sheetName val="Jotana"/>
      <sheetName val="compar jgy"/>
      <sheetName val="COMPARE AG"/>
      <sheetName val="mpmla wise pp02_03"/>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Existing"/>
      <sheetName val="Modified"/>
      <sheetName val="Proposed"/>
      <sheetName val="CostBenefitRatio"/>
      <sheetName val="Proforma-B"/>
      <sheetName val="mpmla wise pp01_02"/>
      <sheetName val="TT_15 NOS"/>
      <sheetName val="CT_mtr_check"/>
      <sheetName val="mpmla wise pp0001"/>
      <sheetName val="zpF00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oP010 AG"/>
      <sheetName val="SoP010 JGY"/>
      <sheetName val="SoP010 other than AG &amp; JGY"/>
      <sheetName val="SoP010 Overall"/>
    </sheetNames>
    <sheetDataSet>
      <sheetData sheetId="0"/>
      <sheetData sheetId="1">
        <row r="6">
          <cell r="C6">
            <v>16763</v>
          </cell>
          <cell r="D6">
            <v>594787</v>
          </cell>
          <cell r="E6">
            <v>665598</v>
          </cell>
          <cell r="F6">
            <v>3337458</v>
          </cell>
        </row>
        <row r="7">
          <cell r="C7">
            <v>17089</v>
          </cell>
          <cell r="D7">
            <v>607432</v>
          </cell>
          <cell r="E7">
            <v>666053</v>
          </cell>
          <cell r="F7">
            <v>3333427</v>
          </cell>
        </row>
        <row r="8">
          <cell r="C8">
            <v>14383</v>
          </cell>
          <cell r="D8">
            <v>597874</v>
          </cell>
          <cell r="E8">
            <v>666957</v>
          </cell>
          <cell r="F8">
            <v>2988115</v>
          </cell>
        </row>
        <row r="15">
          <cell r="D15">
            <v>942.71736111111113</v>
          </cell>
          <cell r="I15">
            <v>180870.36874999997</v>
          </cell>
        </row>
        <row r="16">
          <cell r="D16">
            <v>973.16874999999982</v>
          </cell>
          <cell r="I16">
            <v>184265.40625</v>
          </cell>
        </row>
        <row r="17">
          <cell r="D17">
            <v>757.29861111111109</v>
          </cell>
          <cell r="I17">
            <v>149748.14930555553</v>
          </cell>
        </row>
        <row r="23">
          <cell r="C23">
            <v>24066</v>
          </cell>
          <cell r="D23">
            <v>637315</v>
          </cell>
          <cell r="G23">
            <v>5277153</v>
          </cell>
        </row>
        <row r="24">
          <cell r="C24">
            <v>23836</v>
          </cell>
          <cell r="D24">
            <v>636202</v>
          </cell>
          <cell r="G24">
            <v>5274981</v>
          </cell>
        </row>
        <row r="25">
          <cell r="C25">
            <v>23642</v>
          </cell>
          <cell r="D25">
            <v>637340</v>
          </cell>
          <cell r="G25">
            <v>5502988</v>
          </cell>
        </row>
      </sheetData>
      <sheetData sheetId="2">
        <row r="6">
          <cell r="C6">
            <v>4246</v>
          </cell>
          <cell r="D6">
            <v>1929409</v>
          </cell>
          <cell r="E6">
            <v>2187493</v>
          </cell>
          <cell r="F6">
            <v>8478784</v>
          </cell>
        </row>
        <row r="7">
          <cell r="C7">
            <v>5305</v>
          </cell>
          <cell r="D7">
            <v>1949251</v>
          </cell>
          <cell r="E7">
            <v>2192932</v>
          </cell>
          <cell r="F7">
            <v>10387612</v>
          </cell>
        </row>
        <row r="8">
          <cell r="C8">
            <v>3992</v>
          </cell>
          <cell r="D8">
            <v>1921425</v>
          </cell>
          <cell r="E8">
            <v>2197157</v>
          </cell>
          <cell r="F8">
            <v>8142060</v>
          </cell>
        </row>
        <row r="15">
          <cell r="D15">
            <v>146.26388888888889</v>
          </cell>
          <cell r="I15">
            <v>277570.2263888889</v>
          </cell>
        </row>
        <row r="16">
          <cell r="D16">
            <v>191.80416666666665</v>
          </cell>
          <cell r="I16">
            <v>370831.60763888888</v>
          </cell>
        </row>
        <row r="17">
          <cell r="D17">
            <v>138.66874999999999</v>
          </cell>
          <cell r="I17">
            <v>276475.90347222227</v>
          </cell>
        </row>
        <row r="23">
          <cell r="C23">
            <v>7679</v>
          </cell>
          <cell r="D23">
            <v>2129075</v>
          </cell>
          <cell r="G23">
            <v>16443201</v>
          </cell>
        </row>
        <row r="24">
          <cell r="C24">
            <v>7933</v>
          </cell>
          <cell r="D24">
            <v>2133870</v>
          </cell>
          <cell r="G24">
            <v>17016236</v>
          </cell>
        </row>
        <row r="25">
          <cell r="C25">
            <v>7172</v>
          </cell>
          <cell r="D25">
            <v>2119910</v>
          </cell>
          <cell r="G25">
            <v>15484363</v>
          </cell>
        </row>
      </sheetData>
      <sheetData sheetId="3">
        <row r="6">
          <cell r="C6">
            <v>1930</v>
          </cell>
          <cell r="D6">
            <v>908394</v>
          </cell>
          <cell r="E6">
            <v>1386146</v>
          </cell>
          <cell r="F6">
            <v>2865184</v>
          </cell>
        </row>
        <row r="7">
          <cell r="C7">
            <v>2142</v>
          </cell>
          <cell r="D7">
            <v>945477</v>
          </cell>
          <cell r="E7">
            <v>1397880</v>
          </cell>
          <cell r="F7">
            <v>3382060</v>
          </cell>
        </row>
        <row r="8">
          <cell r="C8">
            <v>2113</v>
          </cell>
          <cell r="D8">
            <v>896450</v>
          </cell>
          <cell r="E8">
            <v>1404241</v>
          </cell>
          <cell r="F8">
            <v>3005456</v>
          </cell>
        </row>
        <row r="15">
          <cell r="D15">
            <v>54.588888888888896</v>
          </cell>
          <cell r="I15">
            <v>58447.830555555549</v>
          </cell>
        </row>
        <row r="16">
          <cell r="D16">
            <v>66.636111111111106</v>
          </cell>
          <cell r="I16">
            <v>65302.134722222225</v>
          </cell>
        </row>
        <row r="17">
          <cell r="D17">
            <v>62.376388888888883</v>
          </cell>
          <cell r="I17">
            <v>64285.467361111107</v>
          </cell>
        </row>
        <row r="23">
          <cell r="C23">
            <v>2267</v>
          </cell>
          <cell r="D23">
            <v>1088953</v>
          </cell>
          <cell r="G23">
            <v>3900519</v>
          </cell>
        </row>
        <row r="24">
          <cell r="C24">
            <v>2426</v>
          </cell>
          <cell r="D24">
            <v>1085545</v>
          </cell>
          <cell r="G24">
            <v>4124623</v>
          </cell>
        </row>
        <row r="25">
          <cell r="C25">
            <v>2445</v>
          </cell>
          <cell r="D25">
            <v>1114959</v>
          </cell>
          <cell r="G25">
            <v>4145264</v>
          </cell>
        </row>
      </sheetData>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IL TO OCT08"/>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21.04.2024@19:00%20Hr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90" zoomScaleSheetLayoutView="90" workbookViewId="0">
      <selection activeCell="G13" sqref="G13"/>
    </sheetView>
  </sheetViews>
  <sheetFormatPr defaultColWidth="9.109375" defaultRowHeight="13.2"/>
  <cols>
    <col min="1" max="1" width="16.5546875" style="15" customWidth="1"/>
    <col min="2" max="2" width="79.33203125" style="15" customWidth="1"/>
    <col min="3" max="3" width="21.77734375" style="15" customWidth="1"/>
    <col min="4" max="16384" width="9.109375" style="15"/>
  </cols>
  <sheetData>
    <row r="1" spans="1:7" ht="24" customHeight="1">
      <c r="A1" s="250" t="s">
        <v>32</v>
      </c>
      <c r="B1" s="251"/>
      <c r="C1" s="252"/>
      <c r="D1" s="4"/>
      <c r="E1" s="4"/>
      <c r="F1" s="4"/>
      <c r="G1" s="4"/>
    </row>
    <row r="2" spans="1:7" ht="20.25" customHeight="1">
      <c r="A2" s="253" t="s">
        <v>280</v>
      </c>
      <c r="B2" s="254"/>
      <c r="C2" s="255"/>
      <c r="D2" s="5"/>
      <c r="E2" s="5"/>
      <c r="F2" s="5"/>
      <c r="G2" s="5"/>
    </row>
    <row r="3" spans="1:7" ht="24" customHeight="1">
      <c r="A3" s="149" t="s">
        <v>51</v>
      </c>
      <c r="B3" s="149" t="s">
        <v>52</v>
      </c>
      <c r="C3" s="149" t="s">
        <v>53</v>
      </c>
    </row>
    <row r="4" spans="1:7" ht="20.25" customHeight="1">
      <c r="A4" s="152" t="s">
        <v>54</v>
      </c>
      <c r="B4" s="150" t="s">
        <v>55</v>
      </c>
      <c r="C4" s="153" t="s">
        <v>293</v>
      </c>
    </row>
    <row r="5" spans="1:7" ht="20.25" customHeight="1">
      <c r="A5" s="152" t="s">
        <v>298</v>
      </c>
      <c r="B5" s="151" t="s">
        <v>299</v>
      </c>
      <c r="C5" s="153" t="s">
        <v>300</v>
      </c>
    </row>
    <row r="6" spans="1:7" ht="20.25" customHeight="1">
      <c r="A6" s="152" t="s">
        <v>56</v>
      </c>
      <c r="B6" s="150" t="s">
        <v>88</v>
      </c>
      <c r="C6" s="153" t="s">
        <v>293</v>
      </c>
    </row>
    <row r="7" spans="1:7" ht="20.25" customHeight="1">
      <c r="A7" s="152" t="s">
        <v>57</v>
      </c>
      <c r="B7" s="150" t="s">
        <v>291</v>
      </c>
      <c r="C7" s="153" t="s">
        <v>293</v>
      </c>
    </row>
    <row r="8" spans="1:7" ht="20.25" customHeight="1">
      <c r="A8" s="152" t="s">
        <v>58</v>
      </c>
      <c r="B8" s="151" t="s">
        <v>59</v>
      </c>
      <c r="C8" s="153" t="s">
        <v>293</v>
      </c>
    </row>
    <row r="9" spans="1:7" ht="20.25" customHeight="1">
      <c r="A9" s="152" t="s">
        <v>301</v>
      </c>
      <c r="B9" s="151" t="s">
        <v>302</v>
      </c>
      <c r="C9" s="153" t="s">
        <v>300</v>
      </c>
    </row>
    <row r="10" spans="1:7" ht="20.25" customHeight="1">
      <c r="A10" s="152" t="s">
        <v>303</v>
      </c>
      <c r="B10" s="150" t="s">
        <v>304</v>
      </c>
      <c r="C10" s="153" t="s">
        <v>300</v>
      </c>
    </row>
    <row r="11" spans="1:7" ht="20.25" customHeight="1">
      <c r="A11" s="152" t="s">
        <v>305</v>
      </c>
      <c r="B11" s="151" t="s">
        <v>306</v>
      </c>
      <c r="C11" s="153" t="s">
        <v>300</v>
      </c>
    </row>
    <row r="12" spans="1:7" ht="20.25" customHeight="1">
      <c r="A12" s="152" t="s">
        <v>281</v>
      </c>
      <c r="B12" s="151" t="s">
        <v>60</v>
      </c>
      <c r="C12" s="153" t="s">
        <v>293</v>
      </c>
    </row>
    <row r="13" spans="1:7" ht="20.25" customHeight="1">
      <c r="A13" s="152" t="s">
        <v>282</v>
      </c>
      <c r="B13" s="150" t="s">
        <v>296</v>
      </c>
      <c r="C13" s="153" t="s">
        <v>293</v>
      </c>
    </row>
    <row r="14" spans="1:7" ht="20.25" customHeight="1">
      <c r="A14" s="152" t="s">
        <v>62</v>
      </c>
      <c r="B14" s="150" t="s">
        <v>61</v>
      </c>
      <c r="C14" s="153" t="s">
        <v>293</v>
      </c>
    </row>
    <row r="15" spans="1:7" ht="20.25" customHeight="1">
      <c r="A15" s="152" t="s">
        <v>63</v>
      </c>
      <c r="B15" s="150" t="s">
        <v>283</v>
      </c>
      <c r="C15" s="153" t="s">
        <v>293</v>
      </c>
    </row>
    <row r="16" spans="1:7" ht="20.25" customHeight="1">
      <c r="A16" s="152" t="s">
        <v>307</v>
      </c>
      <c r="B16" s="151" t="s">
        <v>308</v>
      </c>
      <c r="C16" s="153" t="s">
        <v>300</v>
      </c>
    </row>
    <row r="17" spans="1:3" ht="20.25" customHeight="1">
      <c r="A17" s="152" t="s">
        <v>65</v>
      </c>
      <c r="B17" s="150" t="s">
        <v>64</v>
      </c>
      <c r="C17" s="153" t="s">
        <v>293</v>
      </c>
    </row>
    <row r="18" spans="1:3" ht="20.25" customHeight="1">
      <c r="A18" s="152" t="s">
        <v>66</v>
      </c>
      <c r="B18" s="150" t="s">
        <v>284</v>
      </c>
      <c r="C18" s="153" t="s">
        <v>293</v>
      </c>
    </row>
    <row r="19" spans="1:3" ht="20.25" customHeight="1">
      <c r="A19" s="152" t="s">
        <v>285</v>
      </c>
      <c r="B19" s="150" t="s">
        <v>286</v>
      </c>
      <c r="C19" s="153" t="s">
        <v>293</v>
      </c>
    </row>
    <row r="20" spans="1:3" ht="21" customHeight="1">
      <c r="A20" s="152" t="s">
        <v>287</v>
      </c>
      <c r="B20" s="150" t="s">
        <v>288</v>
      </c>
      <c r="C20" s="153" t="s">
        <v>293</v>
      </c>
    </row>
    <row r="21" spans="1:3" ht="24.6" customHeight="1">
      <c r="A21" s="152" t="s">
        <v>289</v>
      </c>
      <c r="B21" s="150" t="s">
        <v>290</v>
      </c>
      <c r="C21" s="153" t="s">
        <v>293</v>
      </c>
    </row>
  </sheetData>
  <mergeCells count="2">
    <mergeCell ref="A1:C1"/>
    <mergeCell ref="A2:C2"/>
  </mergeCells>
  <printOptions horizontalCentered="1" verticalCentered="1"/>
  <pageMargins left="0.25" right="0.25" top="0.25" bottom="0.25" header="0" footer="0"/>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SheetLayoutView="100" workbookViewId="0">
      <selection activeCell="K16" sqref="K16"/>
    </sheetView>
  </sheetViews>
  <sheetFormatPr defaultColWidth="9.109375" defaultRowHeight="13.2"/>
  <cols>
    <col min="1" max="1" width="6.109375" style="11" customWidth="1"/>
    <col min="2" max="2" width="8.88671875" style="11" customWidth="1"/>
    <col min="3" max="3" width="14.33203125" style="11" customWidth="1"/>
    <col min="4" max="4" width="14.88671875" style="11" customWidth="1"/>
    <col min="5" max="5" width="15.6640625" style="11" customWidth="1"/>
    <col min="6" max="6" width="17.44140625" style="11" customWidth="1"/>
    <col min="7" max="7" width="13.44140625" style="11" customWidth="1"/>
    <col min="8" max="8" width="14" style="11" bestFit="1" customWidth="1"/>
    <col min="9" max="9" width="14.5546875" style="11" customWidth="1"/>
    <col min="10" max="10" width="9.109375" style="11"/>
    <col min="11" max="11" width="10.88671875" style="11" bestFit="1" customWidth="1"/>
    <col min="12" max="12" width="9.109375" style="11"/>
    <col min="13" max="13" width="13.44140625" style="11" customWidth="1"/>
    <col min="14" max="14" width="12.33203125" style="11" customWidth="1"/>
    <col min="15" max="15" width="11.88671875" style="11" bestFit="1" customWidth="1"/>
    <col min="16" max="16384" width="9.109375" style="11"/>
  </cols>
  <sheetData>
    <row r="1" spans="1:10" ht="48" customHeight="1">
      <c r="A1" s="263" t="s">
        <v>87</v>
      </c>
      <c r="B1" s="264"/>
      <c r="C1" s="264"/>
      <c r="D1" s="264"/>
      <c r="E1" s="264"/>
      <c r="F1" s="264"/>
      <c r="G1" s="264"/>
      <c r="H1" s="264"/>
      <c r="I1" s="264"/>
      <c r="J1" s="265"/>
    </row>
    <row r="2" spans="1:10" ht="22.2" customHeight="1" thickBot="1">
      <c r="A2" s="307" t="s">
        <v>343</v>
      </c>
      <c r="B2" s="308"/>
      <c r="C2" s="308"/>
      <c r="D2" s="308"/>
      <c r="E2" s="308"/>
      <c r="F2" s="308"/>
      <c r="G2" s="308"/>
      <c r="H2" s="254"/>
      <c r="I2" s="254"/>
      <c r="J2" s="255"/>
    </row>
    <row r="3" spans="1:10" s="13" customFormat="1" ht="34.799999999999997" customHeight="1">
      <c r="A3" s="309" t="s">
        <v>159</v>
      </c>
      <c r="B3" s="310"/>
      <c r="C3" s="310"/>
      <c r="D3" s="310"/>
      <c r="E3" s="310"/>
      <c r="F3" s="310"/>
      <c r="G3" s="311"/>
      <c r="H3" s="121"/>
      <c r="I3" s="121"/>
      <c r="J3" s="132"/>
    </row>
    <row r="4" spans="1:10" s="13" customFormat="1" ht="132">
      <c r="A4" s="104" t="s">
        <v>49</v>
      </c>
      <c r="B4" s="105" t="s">
        <v>18</v>
      </c>
      <c r="C4" s="106" t="s">
        <v>162</v>
      </c>
      <c r="D4" s="106" t="s">
        <v>165</v>
      </c>
      <c r="E4" s="106" t="s">
        <v>163</v>
      </c>
      <c r="F4" s="107" t="s">
        <v>292</v>
      </c>
      <c r="G4" s="122" t="s">
        <v>164</v>
      </c>
      <c r="H4" s="14"/>
      <c r="I4" s="14"/>
      <c r="J4" s="133"/>
    </row>
    <row r="5" spans="1:10" s="13" customFormat="1">
      <c r="A5" s="34">
        <v>1</v>
      </c>
      <c r="B5" s="19">
        <v>2</v>
      </c>
      <c r="C5" s="19">
        <v>3</v>
      </c>
      <c r="D5" s="19">
        <v>4</v>
      </c>
      <c r="E5" s="19">
        <v>5</v>
      </c>
      <c r="F5" s="19" t="s">
        <v>166</v>
      </c>
      <c r="G5" s="123" t="s">
        <v>167</v>
      </c>
      <c r="H5" s="14"/>
      <c r="I5" s="14"/>
      <c r="J5" s="133"/>
    </row>
    <row r="6" spans="1:10" s="13" customFormat="1" ht="15">
      <c r="A6" s="35">
        <v>1</v>
      </c>
      <c r="B6" s="158">
        <v>45474</v>
      </c>
      <c r="C6" s="48">
        <v>16763</v>
      </c>
      <c r="D6" s="88">
        <v>594787</v>
      </c>
      <c r="E6" s="88">
        <v>665598</v>
      </c>
      <c r="F6" s="88">
        <v>3337458</v>
      </c>
      <c r="G6" s="60">
        <f>F6/E6</f>
        <v>5.0142248023581804</v>
      </c>
      <c r="H6" s="14"/>
      <c r="I6" s="43"/>
      <c r="J6" s="133"/>
    </row>
    <row r="7" spans="1:10" s="13" customFormat="1" ht="15">
      <c r="A7" s="35">
        <v>2</v>
      </c>
      <c r="B7" s="158">
        <v>45505</v>
      </c>
      <c r="C7" s="48">
        <v>17089</v>
      </c>
      <c r="D7" s="88">
        <v>607432</v>
      </c>
      <c r="E7" s="88">
        <v>666053</v>
      </c>
      <c r="F7" s="88">
        <v>3333427</v>
      </c>
      <c r="G7" s="221">
        <v>5.08</v>
      </c>
      <c r="H7" s="14"/>
      <c r="I7" s="43"/>
      <c r="J7" s="133"/>
    </row>
    <row r="8" spans="1:10" s="13" customFormat="1" ht="15">
      <c r="A8" s="35">
        <v>3</v>
      </c>
      <c r="B8" s="158">
        <v>45536</v>
      </c>
      <c r="C8" s="48">
        <v>14383</v>
      </c>
      <c r="D8" s="88">
        <v>597874</v>
      </c>
      <c r="E8" s="88">
        <v>666957</v>
      </c>
      <c r="F8" s="88">
        <v>2988115</v>
      </c>
      <c r="G8" s="60">
        <f t="shared" ref="G8:G9" si="0">F8/E8</f>
        <v>4.4802213635961543</v>
      </c>
      <c r="H8" s="14"/>
      <c r="I8" s="43"/>
      <c r="J8" s="133"/>
    </row>
    <row r="9" spans="1:10" s="13" customFormat="1" ht="15.6" thickBot="1">
      <c r="A9" s="297" t="s">
        <v>48</v>
      </c>
      <c r="B9" s="298"/>
      <c r="C9" s="124">
        <f>SUM(C6:C8)</f>
        <v>48235</v>
      </c>
      <c r="D9" s="124">
        <f t="shared" ref="D9:F9" si="1">SUM(D6:D8)</f>
        <v>1800093</v>
      </c>
      <c r="E9" s="124">
        <f t="shared" si="1"/>
        <v>1998608</v>
      </c>
      <c r="F9" s="124">
        <f t="shared" si="1"/>
        <v>9659000</v>
      </c>
      <c r="G9" s="60">
        <f t="shared" si="0"/>
        <v>4.8328636731164893</v>
      </c>
      <c r="H9" s="14"/>
      <c r="I9" s="43"/>
      <c r="J9" s="133"/>
    </row>
    <row r="10" spans="1:10" s="13" customFormat="1" ht="13.8" thickBot="1">
      <c r="A10" s="36"/>
      <c r="B10" s="16"/>
      <c r="C10" s="17"/>
      <c r="D10" s="17"/>
      <c r="E10" s="18"/>
      <c r="F10" s="14"/>
      <c r="G10" s="14"/>
      <c r="H10" s="14"/>
      <c r="I10" s="14"/>
      <c r="J10" s="133"/>
    </row>
    <row r="11" spans="1:10" s="13" customFormat="1" ht="18" customHeight="1">
      <c r="A11" s="302" t="s">
        <v>160</v>
      </c>
      <c r="B11" s="303"/>
      <c r="C11" s="303"/>
      <c r="D11" s="303"/>
      <c r="E11" s="303"/>
      <c r="F11" s="303"/>
      <c r="G11" s="303"/>
      <c r="H11" s="303"/>
      <c r="I11" s="303"/>
      <c r="J11" s="304"/>
    </row>
    <row r="12" spans="1:10" s="13" customFormat="1" ht="105.6">
      <c r="A12" s="33" t="s">
        <v>49</v>
      </c>
      <c r="B12" s="29" t="s">
        <v>18</v>
      </c>
      <c r="C12" s="28" t="s">
        <v>168</v>
      </c>
      <c r="D12" s="30" t="s">
        <v>169</v>
      </c>
      <c r="E12" s="30" t="s">
        <v>170</v>
      </c>
      <c r="F12" s="30" t="s">
        <v>171</v>
      </c>
      <c r="G12" s="31" t="s">
        <v>172</v>
      </c>
      <c r="H12" s="119" t="s">
        <v>173</v>
      </c>
      <c r="I12" s="30" t="s">
        <v>174</v>
      </c>
      <c r="J12" s="120" t="s">
        <v>175</v>
      </c>
    </row>
    <row r="13" spans="1:10" s="13" customFormat="1">
      <c r="A13" s="33"/>
      <c r="B13" s="29"/>
      <c r="C13" s="28" t="s">
        <v>176</v>
      </c>
      <c r="D13" s="30" t="s">
        <v>177</v>
      </c>
      <c r="E13" s="30" t="s">
        <v>177</v>
      </c>
      <c r="F13" s="28" t="s">
        <v>176</v>
      </c>
      <c r="G13" s="31" t="s">
        <v>177</v>
      </c>
      <c r="H13" s="28" t="s">
        <v>176</v>
      </c>
      <c r="I13" s="30" t="s">
        <v>177</v>
      </c>
      <c r="J13" s="125" t="s">
        <v>177</v>
      </c>
    </row>
    <row r="14" spans="1:10" s="13" customFormat="1" ht="26.4">
      <c r="A14" s="34">
        <v>1</v>
      </c>
      <c r="B14" s="19">
        <v>2</v>
      </c>
      <c r="C14" s="19">
        <v>3</v>
      </c>
      <c r="D14" s="19">
        <v>4</v>
      </c>
      <c r="E14" s="19" t="s">
        <v>178</v>
      </c>
      <c r="F14" s="19">
        <v>6</v>
      </c>
      <c r="G14" s="19" t="s">
        <v>179</v>
      </c>
      <c r="H14" s="19">
        <v>8</v>
      </c>
      <c r="I14" s="19" t="s">
        <v>180</v>
      </c>
      <c r="J14" s="123" t="s">
        <v>181</v>
      </c>
    </row>
    <row r="15" spans="1:10" s="13" customFormat="1" ht="15">
      <c r="A15" s="35">
        <v>1</v>
      </c>
      <c r="B15" s="47">
        <f t="shared" ref="B15:C17" si="2">B6</f>
        <v>45474</v>
      </c>
      <c r="C15" s="48">
        <f t="shared" si="2"/>
        <v>16763</v>
      </c>
      <c r="D15" s="96">
        <v>942.71736111111113</v>
      </c>
      <c r="E15" s="50">
        <f>D15/C15</f>
        <v>5.6237986106968389E-2</v>
      </c>
      <c r="F15" s="220">
        <f>D6</f>
        <v>594787</v>
      </c>
      <c r="G15" s="166">
        <f>D15</f>
        <v>942.71736111111113</v>
      </c>
      <c r="H15" s="160">
        <f>E6</f>
        <v>665598</v>
      </c>
      <c r="I15" s="96">
        <v>180870.36874999997</v>
      </c>
      <c r="J15" s="162">
        <f>I15/H15</f>
        <v>0.27174115419517481</v>
      </c>
    </row>
    <row r="16" spans="1:10" s="13" customFormat="1" ht="15">
      <c r="A16" s="35">
        <v>2</v>
      </c>
      <c r="B16" s="47">
        <f t="shared" si="2"/>
        <v>45505</v>
      </c>
      <c r="C16" s="48">
        <f t="shared" si="2"/>
        <v>17089</v>
      </c>
      <c r="D16" s="96">
        <v>973.16874999999982</v>
      </c>
      <c r="E16" s="50">
        <f t="shared" ref="E16:E18" si="3">D16/C16</f>
        <v>5.6947085844695405E-2</v>
      </c>
      <c r="F16" s="220">
        <f t="shared" ref="F16:F17" si="4">D7</f>
        <v>607432</v>
      </c>
      <c r="G16" s="166">
        <f t="shared" ref="G16:G17" si="5">D16</f>
        <v>973.16874999999982</v>
      </c>
      <c r="H16" s="160">
        <f t="shared" ref="H16:H18" si="6">E7</f>
        <v>666053</v>
      </c>
      <c r="I16" s="96">
        <v>184265.40625</v>
      </c>
      <c r="J16" s="222">
        <v>0.28819444444444448</v>
      </c>
    </row>
    <row r="17" spans="1:11" s="13" customFormat="1" ht="15">
      <c r="A17" s="35">
        <v>3</v>
      </c>
      <c r="B17" s="47">
        <f t="shared" si="2"/>
        <v>45536</v>
      </c>
      <c r="C17" s="48">
        <f t="shared" si="2"/>
        <v>14383</v>
      </c>
      <c r="D17" s="96">
        <v>757.29861111111109</v>
      </c>
      <c r="E17" s="50">
        <f t="shared" si="3"/>
        <v>5.2652340340061957E-2</v>
      </c>
      <c r="F17" s="220">
        <f t="shared" si="4"/>
        <v>597874</v>
      </c>
      <c r="G17" s="166">
        <f t="shared" si="5"/>
        <v>757.29861111111109</v>
      </c>
      <c r="H17" s="160">
        <f t="shared" si="6"/>
        <v>666957</v>
      </c>
      <c r="I17" s="96">
        <v>149748.14930555553</v>
      </c>
      <c r="J17" s="162">
        <f t="shared" ref="J17:J18" si="7">I17/H17</f>
        <v>0.22452444356316154</v>
      </c>
    </row>
    <row r="18" spans="1:11" s="13" customFormat="1" ht="15.6" thickBot="1">
      <c r="A18" s="297" t="s">
        <v>48</v>
      </c>
      <c r="B18" s="298"/>
      <c r="C18" s="124">
        <f>SUM(C15:C17)</f>
        <v>48235</v>
      </c>
      <c r="D18" s="172">
        <f>SUM(D15:D17)</f>
        <v>2673.1847222222223</v>
      </c>
      <c r="E18" s="173">
        <f t="shared" si="3"/>
        <v>5.542002119254115E-2</v>
      </c>
      <c r="F18" s="124">
        <f>SUM(F15:F17)</f>
        <v>1800093</v>
      </c>
      <c r="G18" s="163">
        <f>SUM(G15:G17)</f>
        <v>2673.1847222222223</v>
      </c>
      <c r="H18" s="174">
        <f t="shared" si="6"/>
        <v>1998608</v>
      </c>
      <c r="I18" s="161">
        <f>SUM(I15:I17)</f>
        <v>514883.92430555553</v>
      </c>
      <c r="J18" s="164">
        <f t="shared" si="7"/>
        <v>0.25762126655429957</v>
      </c>
    </row>
    <row r="19" spans="1:11" s="13" customFormat="1" ht="15.6" thickBot="1">
      <c r="A19" s="126"/>
      <c r="B19" s="127"/>
      <c r="C19" s="128"/>
      <c r="D19" s="128"/>
      <c r="E19" s="128"/>
      <c r="F19" s="129"/>
      <c r="G19" s="14"/>
      <c r="H19" s="14"/>
      <c r="I19" s="14"/>
      <c r="J19" s="133"/>
    </row>
    <row r="20" spans="1:11" s="13" customFormat="1" ht="38.25" customHeight="1">
      <c r="A20" s="299" t="s">
        <v>161</v>
      </c>
      <c r="B20" s="300"/>
      <c r="C20" s="300"/>
      <c r="D20" s="300"/>
      <c r="E20" s="300"/>
      <c r="F20" s="300"/>
      <c r="G20" s="300"/>
      <c r="H20" s="301"/>
      <c r="I20" s="14"/>
      <c r="J20" s="133"/>
    </row>
    <row r="21" spans="1:11" s="13" customFormat="1" ht="118.8">
      <c r="A21" s="33" t="s">
        <v>49</v>
      </c>
      <c r="B21" s="29" t="s">
        <v>18</v>
      </c>
      <c r="C21" s="28" t="s">
        <v>182</v>
      </c>
      <c r="D21" s="28" t="s">
        <v>183</v>
      </c>
      <c r="E21" s="28" t="s">
        <v>184</v>
      </c>
      <c r="F21" s="28" t="s">
        <v>173</v>
      </c>
      <c r="G21" s="30" t="s">
        <v>185</v>
      </c>
      <c r="H21" s="37" t="s">
        <v>186</v>
      </c>
      <c r="I21" s="14"/>
      <c r="J21" s="133"/>
    </row>
    <row r="22" spans="1:11" s="13" customFormat="1" ht="17.25" customHeight="1">
      <c r="A22" s="34">
        <v>1</v>
      </c>
      <c r="B22" s="19">
        <v>2</v>
      </c>
      <c r="C22" s="19">
        <v>3</v>
      </c>
      <c r="D22" s="19">
        <v>4</v>
      </c>
      <c r="E22" s="19" t="s">
        <v>50</v>
      </c>
      <c r="F22" s="19">
        <v>6</v>
      </c>
      <c r="G22" s="19" t="s">
        <v>187</v>
      </c>
      <c r="H22" s="38" t="s">
        <v>73</v>
      </c>
      <c r="I22" s="14"/>
      <c r="J22" s="133"/>
    </row>
    <row r="23" spans="1:11" s="13" customFormat="1" ht="15">
      <c r="A23" s="35">
        <v>1</v>
      </c>
      <c r="B23" s="47">
        <f>B15</f>
        <v>45474</v>
      </c>
      <c r="C23" s="88">
        <v>24066</v>
      </c>
      <c r="D23" s="88">
        <v>637315</v>
      </c>
      <c r="E23" s="48">
        <f>C23*D23</f>
        <v>15337622790</v>
      </c>
      <c r="F23" s="48">
        <f>E6</f>
        <v>665598</v>
      </c>
      <c r="G23" s="88">
        <v>5277153</v>
      </c>
      <c r="H23" s="60">
        <f>G23/F23</f>
        <v>7.9284387873761641</v>
      </c>
      <c r="I23" s="14"/>
      <c r="J23" s="133"/>
    </row>
    <row r="24" spans="1:11" s="13" customFormat="1" ht="15">
      <c r="A24" s="35">
        <v>2</v>
      </c>
      <c r="B24" s="47">
        <f>B16</f>
        <v>45505</v>
      </c>
      <c r="C24" s="88">
        <v>23836</v>
      </c>
      <c r="D24" s="88">
        <v>636202</v>
      </c>
      <c r="E24" s="48">
        <f t="shared" ref="E24:E26" si="8">C24*D24</f>
        <v>15164510872</v>
      </c>
      <c r="F24" s="48">
        <f t="shared" ref="F24:F26" si="9">E7</f>
        <v>666053</v>
      </c>
      <c r="G24" s="88">
        <v>5274981</v>
      </c>
      <c r="H24" s="60">
        <f t="shared" ref="H24:H26" si="10">G24/F24</f>
        <v>7.9197616405901634</v>
      </c>
      <c r="I24" s="14"/>
      <c r="J24" s="133"/>
    </row>
    <row r="25" spans="1:11" s="13" customFormat="1" ht="15">
      <c r="A25" s="35">
        <v>3</v>
      </c>
      <c r="B25" s="47">
        <f>B17</f>
        <v>45536</v>
      </c>
      <c r="C25" s="88">
        <v>23642</v>
      </c>
      <c r="D25" s="88">
        <v>637340</v>
      </c>
      <c r="E25" s="48">
        <f t="shared" si="8"/>
        <v>15067992280</v>
      </c>
      <c r="F25" s="48">
        <f t="shared" si="9"/>
        <v>666957</v>
      </c>
      <c r="G25" s="88">
        <v>5502988</v>
      </c>
      <c r="H25" s="60">
        <f t="shared" si="10"/>
        <v>8.2508887379546216</v>
      </c>
      <c r="I25" s="14"/>
      <c r="J25" s="133"/>
    </row>
    <row r="26" spans="1:11" ht="15.6" thickBot="1">
      <c r="A26" s="297" t="s">
        <v>48</v>
      </c>
      <c r="B26" s="298"/>
      <c r="C26" s="124">
        <f>SUM(C23:C25)</f>
        <v>71544</v>
      </c>
      <c r="D26" s="124">
        <f>SUM(D23:D25)</f>
        <v>1910857</v>
      </c>
      <c r="E26" s="124">
        <f t="shared" si="8"/>
        <v>136710353208</v>
      </c>
      <c r="F26" s="124">
        <f t="shared" si="9"/>
        <v>1998608</v>
      </c>
      <c r="G26" s="124">
        <f>SUM(G23:G25)</f>
        <v>16055122</v>
      </c>
      <c r="H26" s="175">
        <f t="shared" si="10"/>
        <v>8.0331520738433948</v>
      </c>
      <c r="I26" s="12"/>
      <c r="J26" s="134"/>
    </row>
    <row r="27" spans="1:11" ht="13.8" thickBot="1">
      <c r="A27" s="135"/>
      <c r="B27" s="12"/>
      <c r="C27" s="12"/>
      <c r="D27" s="12"/>
      <c r="E27" s="12"/>
      <c r="F27" s="12"/>
      <c r="G27" s="12"/>
      <c r="H27" s="12"/>
      <c r="I27" s="12"/>
      <c r="J27" s="134"/>
      <c r="K27" s="12"/>
    </row>
    <row r="28" spans="1:11" ht="34.799999999999997" customHeight="1">
      <c r="A28" s="299" t="s">
        <v>201</v>
      </c>
      <c r="B28" s="300"/>
      <c r="C28" s="300"/>
      <c r="D28" s="300"/>
      <c r="E28" s="300"/>
      <c r="F28" s="301"/>
      <c r="G28" s="12"/>
      <c r="H28" s="12"/>
      <c r="I28" s="12"/>
      <c r="J28" s="134"/>
    </row>
    <row r="29" spans="1:11" ht="110.4" customHeight="1">
      <c r="A29" s="33" t="s">
        <v>49</v>
      </c>
      <c r="B29" s="29" t="s">
        <v>18</v>
      </c>
      <c r="C29" s="28" t="s">
        <v>197</v>
      </c>
      <c r="D29" s="28" t="s">
        <v>198</v>
      </c>
      <c r="E29" s="28" t="s">
        <v>199</v>
      </c>
      <c r="F29" s="130" t="s">
        <v>200</v>
      </c>
      <c r="G29" s="12"/>
      <c r="H29" s="12"/>
      <c r="I29" s="12"/>
      <c r="J29" s="134"/>
    </row>
    <row r="30" spans="1:11">
      <c r="A30" s="33">
        <v>1</v>
      </c>
      <c r="B30" s="29">
        <v>2</v>
      </c>
      <c r="C30" s="28">
        <v>3</v>
      </c>
      <c r="D30" s="28">
        <v>4</v>
      </c>
      <c r="E30" s="28">
        <v>5</v>
      </c>
      <c r="F30" s="130" t="s">
        <v>202</v>
      </c>
      <c r="G30" s="12"/>
      <c r="H30" s="12"/>
      <c r="I30" s="12"/>
      <c r="J30" s="134"/>
    </row>
    <row r="31" spans="1:11" ht="15">
      <c r="A31" s="131">
        <v>1</v>
      </c>
      <c r="B31" s="159">
        <f>B23</f>
        <v>45474</v>
      </c>
      <c r="C31" s="48">
        <f>C6</f>
        <v>16763</v>
      </c>
      <c r="D31" s="49">
        <f>D15</f>
        <v>942.71736111111113</v>
      </c>
      <c r="E31" s="48">
        <f>D6</f>
        <v>594787</v>
      </c>
      <c r="F31" s="162">
        <v>5.4166666666666669E-2</v>
      </c>
      <c r="G31" s="12"/>
      <c r="H31" s="12"/>
      <c r="I31" s="12"/>
      <c r="J31" s="134"/>
    </row>
    <row r="32" spans="1:11" ht="15">
      <c r="A32" s="131">
        <v>2</v>
      </c>
      <c r="B32" s="159">
        <f>B24</f>
        <v>45505</v>
      </c>
      <c r="C32" s="48">
        <f t="shared" ref="C32:C34" si="11">C7</f>
        <v>17089</v>
      </c>
      <c r="D32" s="49">
        <f t="shared" ref="D32:D34" si="12">D16</f>
        <v>973.16874999999982</v>
      </c>
      <c r="E32" s="48">
        <f t="shared" ref="E32:E34" si="13">D7</f>
        <v>607432</v>
      </c>
      <c r="F32" s="162">
        <v>5.6250000000000001E-2</v>
      </c>
      <c r="G32" s="12"/>
      <c r="H32" s="12"/>
      <c r="I32" s="12"/>
      <c r="J32" s="134"/>
    </row>
    <row r="33" spans="1:10" ht="15">
      <c r="A33" s="131">
        <v>3</v>
      </c>
      <c r="B33" s="159">
        <f>B25</f>
        <v>45536</v>
      </c>
      <c r="C33" s="48">
        <f t="shared" si="11"/>
        <v>14383</v>
      </c>
      <c r="D33" s="49">
        <f t="shared" si="12"/>
        <v>757.29861111111109</v>
      </c>
      <c r="E33" s="48">
        <f t="shared" si="13"/>
        <v>597874</v>
      </c>
      <c r="F33" s="162">
        <v>4.9999999999999996E-2</v>
      </c>
      <c r="G33" s="12"/>
      <c r="H33" s="12"/>
      <c r="I33" s="12"/>
      <c r="J33" s="134"/>
    </row>
    <row r="34" spans="1:10" ht="15.6" thickBot="1">
      <c r="A34" s="305" t="s">
        <v>48</v>
      </c>
      <c r="B34" s="306"/>
      <c r="C34" s="124">
        <f t="shared" si="11"/>
        <v>48235</v>
      </c>
      <c r="D34" s="172">
        <f t="shared" si="12"/>
        <v>2673.1847222222223</v>
      </c>
      <c r="E34" s="124">
        <f t="shared" si="13"/>
        <v>1800093</v>
      </c>
      <c r="F34" s="162">
        <v>5.2777777777777778E-2</v>
      </c>
      <c r="G34" s="136"/>
      <c r="H34" s="136"/>
      <c r="I34" s="136"/>
      <c r="J34" s="137"/>
    </row>
  </sheetData>
  <mergeCells count="10">
    <mergeCell ref="A9:B9"/>
    <mergeCell ref="A1:J1"/>
    <mergeCell ref="A2:J2"/>
    <mergeCell ref="A18:B18"/>
    <mergeCell ref="A3:G3"/>
    <mergeCell ref="A26:B26"/>
    <mergeCell ref="A28:F28"/>
    <mergeCell ref="A11:J11"/>
    <mergeCell ref="A34:B34"/>
    <mergeCell ref="A20:H20"/>
  </mergeCells>
  <printOptions horizontalCentered="1" verticalCentered="1"/>
  <pageMargins left="0" right="0" top="0" bottom="0" header="0" footer="0"/>
  <pageSetup paperSize="9"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SheetLayoutView="100" workbookViewId="0">
      <selection activeCell="I26" sqref="I26"/>
    </sheetView>
  </sheetViews>
  <sheetFormatPr defaultColWidth="9.109375" defaultRowHeight="13.2"/>
  <cols>
    <col min="1" max="1" width="6.109375" style="77" customWidth="1"/>
    <col min="2" max="2" width="8.88671875" style="77" customWidth="1"/>
    <col min="3" max="3" width="14.33203125" style="77" customWidth="1"/>
    <col min="4" max="4" width="14.88671875" style="77" customWidth="1"/>
    <col min="5" max="5" width="15.6640625" style="77" customWidth="1"/>
    <col min="6" max="6" width="12.6640625" style="77" customWidth="1"/>
    <col min="7" max="7" width="16.44140625" style="77" customWidth="1"/>
    <col min="8" max="8" width="14" style="77" bestFit="1" customWidth="1"/>
    <col min="9" max="9" width="14.77734375" style="77" customWidth="1"/>
    <col min="10" max="10" width="9.109375" style="77"/>
    <col min="11" max="11" width="10.88671875" style="77" bestFit="1" customWidth="1"/>
    <col min="12" max="12" width="9.109375" style="77"/>
    <col min="13" max="13" width="13.44140625" style="77" customWidth="1"/>
    <col min="14" max="14" width="12.33203125" style="77" customWidth="1"/>
    <col min="15" max="15" width="11.88671875" style="77" bestFit="1" customWidth="1"/>
    <col min="16" max="16384" width="9.109375" style="77"/>
  </cols>
  <sheetData>
    <row r="1" spans="1:10" ht="48" customHeight="1">
      <c r="A1" s="317" t="s">
        <v>87</v>
      </c>
      <c r="B1" s="318"/>
      <c r="C1" s="318"/>
      <c r="D1" s="318"/>
      <c r="E1" s="318"/>
      <c r="F1" s="318"/>
      <c r="G1" s="318"/>
      <c r="H1" s="318"/>
      <c r="I1" s="318"/>
      <c r="J1" s="319"/>
    </row>
    <row r="2" spans="1:10" ht="18" customHeight="1" thickBot="1">
      <c r="A2" s="320" t="s">
        <v>343</v>
      </c>
      <c r="B2" s="321"/>
      <c r="C2" s="321"/>
      <c r="D2" s="321"/>
      <c r="E2" s="321"/>
      <c r="F2" s="321"/>
      <c r="G2" s="321"/>
      <c r="H2" s="322"/>
      <c r="I2" s="322"/>
      <c r="J2" s="323"/>
    </row>
    <row r="3" spans="1:10" s="78" customFormat="1" ht="40.5" customHeight="1">
      <c r="A3" s="314" t="s">
        <v>188</v>
      </c>
      <c r="B3" s="315"/>
      <c r="C3" s="315"/>
      <c r="D3" s="315"/>
      <c r="E3" s="315"/>
      <c r="F3" s="315"/>
      <c r="G3" s="316"/>
      <c r="H3" s="103"/>
      <c r="I3" s="103"/>
      <c r="J3" s="138"/>
    </row>
    <row r="4" spans="1:10" s="78" customFormat="1" ht="145.19999999999999">
      <c r="A4" s="79" t="s">
        <v>49</v>
      </c>
      <c r="B4" s="80" t="s">
        <v>18</v>
      </c>
      <c r="C4" s="81" t="s">
        <v>162</v>
      </c>
      <c r="D4" s="81" t="s">
        <v>165</v>
      </c>
      <c r="E4" s="81" t="s">
        <v>163</v>
      </c>
      <c r="F4" s="82" t="s">
        <v>292</v>
      </c>
      <c r="G4" s="99" t="s">
        <v>164</v>
      </c>
      <c r="H4" s="83"/>
      <c r="I4" s="83"/>
      <c r="J4" s="98"/>
    </row>
    <row r="5" spans="1:10" s="78" customFormat="1">
      <c r="A5" s="84">
        <v>1</v>
      </c>
      <c r="B5" s="85">
        <v>2</v>
      </c>
      <c r="C5" s="85">
        <v>3</v>
      </c>
      <c r="D5" s="85">
        <v>4</v>
      </c>
      <c r="E5" s="85">
        <v>5</v>
      </c>
      <c r="F5" s="85" t="s">
        <v>166</v>
      </c>
      <c r="G5" s="140" t="s">
        <v>167</v>
      </c>
      <c r="H5" s="83"/>
      <c r="I5" s="83"/>
      <c r="J5" s="98"/>
    </row>
    <row r="6" spans="1:10" s="78" customFormat="1" ht="15">
      <c r="A6" s="86">
        <v>1</v>
      </c>
      <c r="B6" s="87">
        <f>'SoP010 to 13 AG'!B6</f>
        <v>45474</v>
      </c>
      <c r="C6" s="88">
        <v>4246</v>
      </c>
      <c r="D6" s="88">
        <v>1929409</v>
      </c>
      <c r="E6" s="88">
        <v>2187493</v>
      </c>
      <c r="F6" s="88">
        <v>8478784</v>
      </c>
      <c r="G6" s="101">
        <f>F6/E6</f>
        <v>3.8760279461465705</v>
      </c>
      <c r="H6" s="83"/>
      <c r="I6" s="89"/>
      <c r="J6" s="98"/>
    </row>
    <row r="7" spans="1:10" s="78" customFormat="1" ht="15">
      <c r="A7" s="86">
        <v>2</v>
      </c>
      <c r="B7" s="87">
        <f>'SoP010 to 13 AG'!B7</f>
        <v>45505</v>
      </c>
      <c r="C7" s="88">
        <v>5305</v>
      </c>
      <c r="D7" s="88">
        <v>1949251</v>
      </c>
      <c r="E7" s="88">
        <v>2192932</v>
      </c>
      <c r="F7" s="88">
        <v>10387612</v>
      </c>
      <c r="G7" s="101">
        <v>4.76</v>
      </c>
      <c r="H7" s="83"/>
      <c r="I7" s="89"/>
      <c r="J7" s="98"/>
    </row>
    <row r="8" spans="1:10" s="78" customFormat="1" ht="15">
      <c r="A8" s="86">
        <v>3</v>
      </c>
      <c r="B8" s="87">
        <f>'SoP010 to 13 AG'!B8</f>
        <v>45536</v>
      </c>
      <c r="C8" s="88">
        <v>3992</v>
      </c>
      <c r="D8" s="88">
        <v>1921425</v>
      </c>
      <c r="E8" s="88">
        <v>2197157</v>
      </c>
      <c r="F8" s="88">
        <v>8142060</v>
      </c>
      <c r="G8" s="101">
        <f t="shared" ref="G8" si="0">F8/E8</f>
        <v>3.7057251712098864</v>
      </c>
      <c r="H8" s="83"/>
      <c r="I8" s="89"/>
      <c r="J8" s="98"/>
    </row>
    <row r="9" spans="1:10" s="78" customFormat="1" ht="15.6" thickBot="1">
      <c r="A9" s="312" t="s">
        <v>48</v>
      </c>
      <c r="B9" s="313"/>
      <c r="C9" s="145">
        <f>SUM(C6:C8)</f>
        <v>13543</v>
      </c>
      <c r="D9" s="145">
        <f>SUM(D6:D8)</f>
        <v>5800085</v>
      </c>
      <c r="E9" s="145">
        <f>SUM(E6:E8)</f>
        <v>6577582</v>
      </c>
      <c r="F9" s="145">
        <f>SUM(F6:F8)</f>
        <v>27008456</v>
      </c>
      <c r="G9" s="101">
        <v>4.0999999999999996</v>
      </c>
      <c r="H9" s="83"/>
      <c r="I9" s="89"/>
      <c r="J9" s="98"/>
    </row>
    <row r="10" spans="1:10" s="78" customFormat="1" ht="13.8" thickBot="1">
      <c r="A10" s="90"/>
      <c r="B10" s="91"/>
      <c r="C10" s="92"/>
      <c r="D10" s="92"/>
      <c r="E10" s="93"/>
      <c r="F10" s="83"/>
      <c r="G10" s="83"/>
      <c r="H10" s="83"/>
      <c r="I10" s="83"/>
      <c r="J10" s="98"/>
    </row>
    <row r="11" spans="1:10" s="78" customFormat="1" ht="18" customHeight="1">
      <c r="A11" s="327" t="s">
        <v>189</v>
      </c>
      <c r="B11" s="328"/>
      <c r="C11" s="328"/>
      <c r="D11" s="328"/>
      <c r="E11" s="328"/>
      <c r="F11" s="328"/>
      <c r="G11" s="328"/>
      <c r="H11" s="328"/>
      <c r="I11" s="328"/>
      <c r="J11" s="329"/>
    </row>
    <row r="12" spans="1:10" s="78" customFormat="1" ht="132">
      <c r="A12" s="79" t="s">
        <v>49</v>
      </c>
      <c r="B12" s="80" t="s">
        <v>18</v>
      </c>
      <c r="C12" s="94" t="s">
        <v>168</v>
      </c>
      <c r="D12" s="81" t="s">
        <v>169</v>
      </c>
      <c r="E12" s="81" t="s">
        <v>170</v>
      </c>
      <c r="F12" s="81" t="s">
        <v>171</v>
      </c>
      <c r="G12" s="82" t="s">
        <v>172</v>
      </c>
      <c r="H12" s="117" t="s">
        <v>173</v>
      </c>
      <c r="I12" s="81" t="s">
        <v>174</v>
      </c>
      <c r="J12" s="118" t="s">
        <v>175</v>
      </c>
    </row>
    <row r="13" spans="1:10" s="78" customFormat="1">
      <c r="A13" s="79"/>
      <c r="B13" s="80"/>
      <c r="C13" s="94" t="s">
        <v>176</v>
      </c>
      <c r="D13" s="81" t="s">
        <v>177</v>
      </c>
      <c r="E13" s="81" t="s">
        <v>177</v>
      </c>
      <c r="F13" s="94" t="s">
        <v>176</v>
      </c>
      <c r="G13" s="82" t="s">
        <v>177</v>
      </c>
      <c r="H13" s="94" t="s">
        <v>176</v>
      </c>
      <c r="I13" s="95" t="s">
        <v>177</v>
      </c>
      <c r="J13" s="139" t="s">
        <v>177</v>
      </c>
    </row>
    <row r="14" spans="1:10" s="78" customFormat="1" ht="26.4">
      <c r="A14" s="84">
        <v>1</v>
      </c>
      <c r="B14" s="85">
        <v>2</v>
      </c>
      <c r="C14" s="85">
        <v>3</v>
      </c>
      <c r="D14" s="85">
        <v>4</v>
      </c>
      <c r="E14" s="85" t="s">
        <v>178</v>
      </c>
      <c r="F14" s="85">
        <v>6</v>
      </c>
      <c r="G14" s="85" t="s">
        <v>179</v>
      </c>
      <c r="H14" s="85">
        <v>8</v>
      </c>
      <c r="I14" s="85" t="s">
        <v>180</v>
      </c>
      <c r="J14" s="140" t="s">
        <v>181</v>
      </c>
    </row>
    <row r="15" spans="1:10" s="78" customFormat="1" ht="15">
      <c r="A15" s="86">
        <v>1</v>
      </c>
      <c r="B15" s="87">
        <f>'SoP010 to 13 AG'!B6</f>
        <v>45474</v>
      </c>
      <c r="C15" s="88">
        <f>C6</f>
        <v>4246</v>
      </c>
      <c r="D15" s="96">
        <v>146.26388888888889</v>
      </c>
      <c r="E15" s="97">
        <f>D15/C15</f>
        <v>3.4447453812738789E-2</v>
      </c>
      <c r="F15" s="88">
        <f>D6</f>
        <v>1929409</v>
      </c>
      <c r="G15" s="166">
        <f>D15</f>
        <v>146.26388888888889</v>
      </c>
      <c r="H15" s="167">
        <f>E6</f>
        <v>2187493</v>
      </c>
      <c r="I15" s="96">
        <v>277570.2263888889</v>
      </c>
      <c r="J15" s="169">
        <f>I15/H15</f>
        <v>0.12688965239609401</v>
      </c>
    </row>
    <row r="16" spans="1:10" s="78" customFormat="1" ht="15">
      <c r="A16" s="86">
        <v>2</v>
      </c>
      <c r="B16" s="87">
        <f>'SoP010 to 13 AG'!B7</f>
        <v>45505</v>
      </c>
      <c r="C16" s="88">
        <f t="shared" ref="C16:C18" si="1">C7</f>
        <v>5305</v>
      </c>
      <c r="D16" s="96">
        <v>191.80416666666665</v>
      </c>
      <c r="E16" s="97">
        <f t="shared" ref="E16:E18" si="2">D16/C16</f>
        <v>3.6155356581841026E-2</v>
      </c>
      <c r="F16" s="88">
        <f t="shared" ref="F16:F18" si="3">D7</f>
        <v>1949251</v>
      </c>
      <c r="G16" s="166">
        <f t="shared" ref="G16:G18" si="4">D16</f>
        <v>191.80416666666665</v>
      </c>
      <c r="H16" s="167">
        <f t="shared" ref="H16:H18" si="5">E7</f>
        <v>2192932</v>
      </c>
      <c r="I16" s="96">
        <v>370831.60763888888</v>
      </c>
      <c r="J16" s="169">
        <v>0.17083333333333331</v>
      </c>
    </row>
    <row r="17" spans="1:11" s="78" customFormat="1" ht="15">
      <c r="A17" s="86">
        <v>3</v>
      </c>
      <c r="B17" s="87">
        <f>'SoP010 to 13 AG'!B8</f>
        <v>45536</v>
      </c>
      <c r="C17" s="88">
        <f t="shared" si="1"/>
        <v>3992</v>
      </c>
      <c r="D17" s="96">
        <v>138.66874999999999</v>
      </c>
      <c r="E17" s="97">
        <f t="shared" si="2"/>
        <v>3.4736660821643284E-2</v>
      </c>
      <c r="F17" s="88">
        <f t="shared" si="3"/>
        <v>1921425</v>
      </c>
      <c r="G17" s="166">
        <f t="shared" si="4"/>
        <v>138.66874999999999</v>
      </c>
      <c r="H17" s="167">
        <f t="shared" si="5"/>
        <v>2197157</v>
      </c>
      <c r="I17" s="96">
        <v>276475.90347222227</v>
      </c>
      <c r="J17" s="169">
        <f t="shared" ref="J17:J18" si="6">I17/H17</f>
        <v>0.12583347638435591</v>
      </c>
    </row>
    <row r="18" spans="1:11" s="78" customFormat="1" ht="15.6" thickBot="1">
      <c r="A18" s="312" t="s">
        <v>48</v>
      </c>
      <c r="B18" s="313"/>
      <c r="C18" s="145">
        <f t="shared" si="1"/>
        <v>13543</v>
      </c>
      <c r="D18" s="170">
        <f>SUM(D15:D17)</f>
        <v>476.73680555555552</v>
      </c>
      <c r="E18" s="176">
        <f t="shared" si="2"/>
        <v>3.5201713472314516E-2</v>
      </c>
      <c r="F18" s="145">
        <f t="shared" si="3"/>
        <v>5800085</v>
      </c>
      <c r="G18" s="177">
        <f t="shared" si="4"/>
        <v>476.73680555555552</v>
      </c>
      <c r="H18" s="178">
        <f t="shared" si="5"/>
        <v>6577582</v>
      </c>
      <c r="I18" s="168">
        <f>SUM(I15:I17)</f>
        <v>924877.73750000005</v>
      </c>
      <c r="J18" s="179">
        <f t="shared" si="6"/>
        <v>0.14061059786103769</v>
      </c>
    </row>
    <row r="19" spans="1:11" s="78" customFormat="1" ht="15.6" thickBot="1">
      <c r="A19" s="90"/>
      <c r="B19" s="108"/>
      <c r="C19" s="109"/>
      <c r="D19" s="109"/>
      <c r="E19" s="109"/>
      <c r="F19" s="110"/>
      <c r="G19" s="83"/>
      <c r="H19" s="83"/>
      <c r="I19" s="83"/>
      <c r="J19" s="98"/>
    </row>
    <row r="20" spans="1:11" s="78" customFormat="1" ht="38.25" customHeight="1">
      <c r="A20" s="324" t="s">
        <v>190</v>
      </c>
      <c r="B20" s="325"/>
      <c r="C20" s="325"/>
      <c r="D20" s="325"/>
      <c r="E20" s="325"/>
      <c r="F20" s="325"/>
      <c r="G20" s="325"/>
      <c r="H20" s="326"/>
      <c r="I20" s="83"/>
      <c r="J20" s="98"/>
    </row>
    <row r="21" spans="1:11" s="78" customFormat="1" ht="118.8">
      <c r="A21" s="79" t="s">
        <v>49</v>
      </c>
      <c r="B21" s="80" t="s">
        <v>18</v>
      </c>
      <c r="C21" s="94" t="s">
        <v>182</v>
      </c>
      <c r="D21" s="94" t="s">
        <v>183</v>
      </c>
      <c r="E21" s="94" t="s">
        <v>184</v>
      </c>
      <c r="F21" s="94" t="s">
        <v>173</v>
      </c>
      <c r="G21" s="81" t="s">
        <v>185</v>
      </c>
      <c r="H21" s="99" t="s">
        <v>186</v>
      </c>
      <c r="I21" s="83"/>
      <c r="J21" s="98"/>
    </row>
    <row r="22" spans="1:11" s="78" customFormat="1" ht="17.25" customHeight="1">
      <c r="A22" s="84">
        <v>1</v>
      </c>
      <c r="B22" s="85">
        <v>2</v>
      </c>
      <c r="C22" s="85">
        <v>3</v>
      </c>
      <c r="D22" s="85">
        <v>4</v>
      </c>
      <c r="E22" s="85" t="s">
        <v>50</v>
      </c>
      <c r="F22" s="85">
        <v>6</v>
      </c>
      <c r="G22" s="85" t="s">
        <v>187</v>
      </c>
      <c r="H22" s="100" t="s">
        <v>73</v>
      </c>
      <c r="I22" s="83"/>
      <c r="J22" s="98"/>
    </row>
    <row r="23" spans="1:11" s="78" customFormat="1" ht="15">
      <c r="A23" s="86">
        <v>1</v>
      </c>
      <c r="B23" s="87">
        <f>'SoP010 to 13 AG'!B6</f>
        <v>45474</v>
      </c>
      <c r="C23" s="88">
        <v>7679</v>
      </c>
      <c r="D23" s="88">
        <v>2129075</v>
      </c>
      <c r="E23" s="88">
        <f>D23*C23</f>
        <v>16349166925</v>
      </c>
      <c r="F23" s="88">
        <f>E6</f>
        <v>2187493</v>
      </c>
      <c r="G23" s="88">
        <v>16443201</v>
      </c>
      <c r="H23" s="101">
        <f>G23/F23</f>
        <v>7.5169159398452932</v>
      </c>
      <c r="I23" s="83"/>
      <c r="J23" s="98"/>
    </row>
    <row r="24" spans="1:11" s="78" customFormat="1" ht="15">
      <c r="A24" s="86">
        <v>2</v>
      </c>
      <c r="B24" s="87">
        <f>'SoP010 to 13 AG'!B7</f>
        <v>45505</v>
      </c>
      <c r="C24" s="88">
        <v>7933</v>
      </c>
      <c r="D24" s="88">
        <v>2133870</v>
      </c>
      <c r="E24" s="88">
        <f t="shared" ref="E24:E26" si="7">D24*C24</f>
        <v>16927990710</v>
      </c>
      <c r="F24" s="88">
        <f t="shared" ref="F24:F26" si="8">E7</f>
        <v>2192932</v>
      </c>
      <c r="G24" s="88">
        <v>17016236</v>
      </c>
      <c r="H24" s="101">
        <f t="shared" ref="H24:H25" si="9">G24/F24</f>
        <v>7.7595821484660723</v>
      </c>
      <c r="I24" s="83"/>
      <c r="J24" s="98"/>
    </row>
    <row r="25" spans="1:11" s="78" customFormat="1" ht="15">
      <c r="A25" s="86">
        <v>3</v>
      </c>
      <c r="B25" s="87">
        <f>'SoP010 to 13 AG'!B8</f>
        <v>45536</v>
      </c>
      <c r="C25" s="88">
        <v>7172</v>
      </c>
      <c r="D25" s="88">
        <v>2119910</v>
      </c>
      <c r="E25" s="88">
        <f t="shared" si="7"/>
        <v>15203994520</v>
      </c>
      <c r="F25" s="88">
        <f t="shared" si="8"/>
        <v>2197157</v>
      </c>
      <c r="G25" s="88">
        <v>15484363</v>
      </c>
      <c r="H25" s="101">
        <f t="shared" si="9"/>
        <v>7.0474540508484376</v>
      </c>
      <c r="I25" s="83"/>
      <c r="J25" s="98"/>
    </row>
    <row r="26" spans="1:11" ht="15.6" thickBot="1">
      <c r="A26" s="312" t="s">
        <v>48</v>
      </c>
      <c r="B26" s="313"/>
      <c r="C26" s="145">
        <f>SUM(C23:C25)</f>
        <v>22784</v>
      </c>
      <c r="D26" s="145">
        <f>SUM(D23:D25)</f>
        <v>6382855</v>
      </c>
      <c r="E26" s="145">
        <f t="shared" si="7"/>
        <v>145426968320</v>
      </c>
      <c r="F26" s="145">
        <f t="shared" si="8"/>
        <v>6577582</v>
      </c>
      <c r="G26" s="145">
        <f>SUM(G23:G25)</f>
        <v>48943800</v>
      </c>
      <c r="H26" s="146">
        <v>7.43</v>
      </c>
      <c r="I26" s="102"/>
      <c r="J26" s="141"/>
    </row>
    <row r="27" spans="1:11" ht="13.8" thickBot="1">
      <c r="A27" s="142"/>
      <c r="B27" s="102"/>
      <c r="C27" s="102"/>
      <c r="D27" s="102"/>
      <c r="E27" s="102"/>
      <c r="F27" s="102"/>
      <c r="G27" s="102"/>
      <c r="H27" s="102"/>
      <c r="I27" s="102"/>
      <c r="J27" s="141"/>
      <c r="K27" s="102"/>
    </row>
    <row r="28" spans="1:11" ht="44.4" customHeight="1">
      <c r="A28" s="299" t="s">
        <v>203</v>
      </c>
      <c r="B28" s="300"/>
      <c r="C28" s="300"/>
      <c r="D28" s="300"/>
      <c r="E28" s="300"/>
      <c r="F28" s="301"/>
      <c r="G28" s="102"/>
      <c r="H28" s="102"/>
      <c r="I28" s="102"/>
      <c r="J28" s="141"/>
    </row>
    <row r="29" spans="1:11" ht="105.6">
      <c r="A29" s="33" t="s">
        <v>49</v>
      </c>
      <c r="B29" s="29" t="s">
        <v>18</v>
      </c>
      <c r="C29" s="28" t="s">
        <v>197</v>
      </c>
      <c r="D29" s="28" t="s">
        <v>198</v>
      </c>
      <c r="E29" s="28" t="s">
        <v>199</v>
      </c>
      <c r="F29" s="130" t="s">
        <v>200</v>
      </c>
      <c r="G29" s="102"/>
      <c r="H29" s="102"/>
      <c r="I29" s="102"/>
      <c r="J29" s="141"/>
    </row>
    <row r="30" spans="1:11" ht="26.4">
      <c r="A30" s="33">
        <v>1</v>
      </c>
      <c r="B30" s="29">
        <v>2</v>
      </c>
      <c r="C30" s="28">
        <v>3</v>
      </c>
      <c r="D30" s="28">
        <v>4</v>
      </c>
      <c r="E30" s="28">
        <v>5</v>
      </c>
      <c r="F30" s="130" t="s">
        <v>202</v>
      </c>
      <c r="G30" s="102"/>
      <c r="H30" s="102"/>
      <c r="I30" s="102"/>
      <c r="J30" s="141"/>
    </row>
    <row r="31" spans="1:11" ht="15">
      <c r="A31" s="131">
        <v>1</v>
      </c>
      <c r="B31" s="159">
        <f>'SoP010 to 13 AG'!B6</f>
        <v>45474</v>
      </c>
      <c r="C31" s="48">
        <f>C6</f>
        <v>4246</v>
      </c>
      <c r="D31" s="49">
        <f>D15</f>
        <v>146.26388888888889</v>
      </c>
      <c r="E31" s="48">
        <f>F15</f>
        <v>1929409</v>
      </c>
      <c r="F31" s="162">
        <v>3.2737032384465611E-2</v>
      </c>
      <c r="G31" s="102"/>
      <c r="H31" s="102"/>
      <c r="I31" s="102"/>
      <c r="J31" s="141"/>
    </row>
    <row r="32" spans="1:11" ht="15">
      <c r="A32" s="131">
        <v>2</v>
      </c>
      <c r="B32" s="159">
        <f>'SoP010 to 13 AG'!B7</f>
        <v>45505</v>
      </c>
      <c r="C32" s="48">
        <f t="shared" ref="C32:C34" si="10">C7</f>
        <v>5305</v>
      </c>
      <c r="D32" s="49">
        <f t="shared" ref="D32:D34" si="11">D16</f>
        <v>191.80416666666665</v>
      </c>
      <c r="E32" s="48">
        <f t="shared" ref="E32:E34" si="12">F16</f>
        <v>1949251</v>
      </c>
      <c r="F32" s="162">
        <v>3.5945933870239165E-2</v>
      </c>
      <c r="G32" s="102"/>
      <c r="H32" s="102"/>
      <c r="I32" s="102"/>
      <c r="J32" s="141"/>
    </row>
    <row r="33" spans="1:10" ht="15">
      <c r="A33" s="131">
        <v>3</v>
      </c>
      <c r="B33" s="159">
        <f>'SoP010 to 13 AG'!B8</f>
        <v>45536</v>
      </c>
      <c r="C33" s="48">
        <f t="shared" si="10"/>
        <v>3992</v>
      </c>
      <c r="D33" s="49">
        <f t="shared" si="11"/>
        <v>138.66874999999999</v>
      </c>
      <c r="E33" s="48">
        <f t="shared" si="12"/>
        <v>1921425</v>
      </c>
      <c r="F33" s="162">
        <v>3.3956505291317218E-2</v>
      </c>
      <c r="G33" s="102"/>
      <c r="H33" s="102"/>
      <c r="I33" s="102"/>
      <c r="J33" s="141"/>
    </row>
    <row r="34" spans="1:10" ht="15.6" thickBot="1">
      <c r="A34" s="305" t="s">
        <v>48</v>
      </c>
      <c r="B34" s="306"/>
      <c r="C34" s="124">
        <f t="shared" si="10"/>
        <v>13543</v>
      </c>
      <c r="D34" s="172">
        <f t="shared" si="11"/>
        <v>476.73680555555552</v>
      </c>
      <c r="E34" s="124">
        <f t="shared" si="12"/>
        <v>5800085</v>
      </c>
      <c r="F34" s="164">
        <v>3.424400630306302E-2</v>
      </c>
      <c r="G34" s="143"/>
      <c r="H34" s="143"/>
      <c r="I34" s="143"/>
      <c r="J34" s="144"/>
    </row>
  </sheetData>
  <mergeCells count="10">
    <mergeCell ref="A26:B26"/>
    <mergeCell ref="A3:G3"/>
    <mergeCell ref="A28:F28"/>
    <mergeCell ref="A34:B34"/>
    <mergeCell ref="A1:J1"/>
    <mergeCell ref="A2:J2"/>
    <mergeCell ref="A9:B9"/>
    <mergeCell ref="A20:H20"/>
    <mergeCell ref="A18:B18"/>
    <mergeCell ref="A11:J11"/>
  </mergeCells>
  <printOptions horizontalCentered="1" verticalCentered="1"/>
  <pageMargins left="0" right="0" top="0" bottom="0" header="0" footer="0"/>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SheetLayoutView="100" workbookViewId="0">
      <selection activeCell="H27" sqref="H27"/>
    </sheetView>
  </sheetViews>
  <sheetFormatPr defaultColWidth="9.109375" defaultRowHeight="13.2"/>
  <cols>
    <col min="1" max="1" width="6.109375" style="77" customWidth="1"/>
    <col min="2" max="2" width="8.88671875" style="77" customWidth="1"/>
    <col min="3" max="3" width="14.33203125" style="77" customWidth="1"/>
    <col min="4" max="4" width="14.88671875" style="77" customWidth="1"/>
    <col min="5" max="5" width="15.6640625" style="77" customWidth="1"/>
    <col min="6" max="6" width="12.6640625" style="77" customWidth="1"/>
    <col min="7" max="7" width="13.44140625" style="77" customWidth="1"/>
    <col min="8" max="8" width="14" style="77" bestFit="1" customWidth="1"/>
    <col min="9" max="9" width="13" style="77" customWidth="1"/>
    <col min="10" max="10" width="9.109375" style="77"/>
    <col min="11" max="11" width="10.88671875" style="77" bestFit="1" customWidth="1"/>
    <col min="12" max="12" width="9.109375" style="77"/>
    <col min="13" max="13" width="13.44140625" style="77" customWidth="1"/>
    <col min="14" max="14" width="12.33203125" style="77" customWidth="1"/>
    <col min="15" max="15" width="11.88671875" style="77" bestFit="1" customWidth="1"/>
    <col min="16" max="16384" width="9.109375" style="77"/>
  </cols>
  <sheetData>
    <row r="1" spans="1:10" ht="48" customHeight="1">
      <c r="A1" s="317" t="s">
        <v>87</v>
      </c>
      <c r="B1" s="318"/>
      <c r="C1" s="318"/>
      <c r="D1" s="318"/>
      <c r="E1" s="318"/>
      <c r="F1" s="318"/>
      <c r="G1" s="318"/>
      <c r="H1" s="318"/>
      <c r="I1" s="318"/>
      <c r="J1" s="319"/>
    </row>
    <row r="2" spans="1:10" ht="20.399999999999999" customHeight="1" thickBot="1">
      <c r="A2" s="320" t="s">
        <v>343</v>
      </c>
      <c r="B2" s="321"/>
      <c r="C2" s="321"/>
      <c r="D2" s="321"/>
      <c r="E2" s="321"/>
      <c r="F2" s="321"/>
      <c r="G2" s="321"/>
      <c r="H2" s="322"/>
      <c r="I2" s="322"/>
      <c r="J2" s="323"/>
    </row>
    <row r="3" spans="1:10" s="78" customFormat="1" ht="37.200000000000003" customHeight="1">
      <c r="A3" s="332" t="s">
        <v>191</v>
      </c>
      <c r="B3" s="333"/>
      <c r="C3" s="333"/>
      <c r="D3" s="333"/>
      <c r="E3" s="333"/>
      <c r="F3" s="333"/>
      <c r="G3" s="334"/>
      <c r="H3" s="103"/>
      <c r="I3" s="103"/>
      <c r="J3" s="138"/>
    </row>
    <row r="4" spans="1:10" s="78" customFormat="1" ht="145.19999999999999">
      <c r="A4" s="79" t="s">
        <v>49</v>
      </c>
      <c r="B4" s="80" t="s">
        <v>18</v>
      </c>
      <c r="C4" s="81" t="s">
        <v>162</v>
      </c>
      <c r="D4" s="81" t="s">
        <v>165</v>
      </c>
      <c r="E4" s="81" t="s">
        <v>163</v>
      </c>
      <c r="F4" s="82" t="s">
        <v>292</v>
      </c>
      <c r="G4" s="99" t="s">
        <v>164</v>
      </c>
      <c r="H4" s="83"/>
      <c r="I4" s="83"/>
      <c r="J4" s="98"/>
    </row>
    <row r="5" spans="1:10" s="78" customFormat="1">
      <c r="A5" s="84">
        <v>1</v>
      </c>
      <c r="B5" s="85">
        <v>2</v>
      </c>
      <c r="C5" s="85">
        <v>3</v>
      </c>
      <c r="D5" s="85">
        <v>4</v>
      </c>
      <c r="E5" s="85">
        <v>5</v>
      </c>
      <c r="F5" s="85" t="s">
        <v>166</v>
      </c>
      <c r="G5" s="140" t="s">
        <v>167</v>
      </c>
      <c r="H5" s="83"/>
      <c r="I5" s="83"/>
      <c r="J5" s="98"/>
    </row>
    <row r="6" spans="1:10" s="78" customFormat="1" ht="15">
      <c r="A6" s="86">
        <v>1</v>
      </c>
      <c r="B6" s="87">
        <f>'SoP010 to 13 AG'!B6</f>
        <v>45474</v>
      </c>
      <c r="C6" s="88">
        <v>1930</v>
      </c>
      <c r="D6" s="88">
        <v>908394</v>
      </c>
      <c r="E6" s="88">
        <v>1386146</v>
      </c>
      <c r="F6" s="88">
        <v>2865184</v>
      </c>
      <c r="G6" s="101">
        <f>F6/E6</f>
        <v>2.0670145857651359</v>
      </c>
      <c r="H6" s="83"/>
      <c r="I6" s="89"/>
      <c r="J6" s="98"/>
    </row>
    <row r="7" spans="1:10" s="78" customFormat="1" ht="15">
      <c r="A7" s="86">
        <v>2</v>
      </c>
      <c r="B7" s="87">
        <f>'SoP010 to 13 AG'!B7</f>
        <v>45505</v>
      </c>
      <c r="C7" s="88">
        <v>2142</v>
      </c>
      <c r="D7" s="88">
        <v>945477</v>
      </c>
      <c r="E7" s="88">
        <v>1397880</v>
      </c>
      <c r="F7" s="88">
        <v>3382060</v>
      </c>
      <c r="G7" s="101">
        <v>2.4300000000000002</v>
      </c>
      <c r="H7" s="83"/>
      <c r="I7" s="89"/>
      <c r="J7" s="98"/>
    </row>
    <row r="8" spans="1:10" s="78" customFormat="1" ht="15">
      <c r="A8" s="86">
        <v>3</v>
      </c>
      <c r="B8" s="87">
        <f>'SoP010 to 13 AG'!B8</f>
        <v>45536</v>
      </c>
      <c r="C8" s="88">
        <v>2113</v>
      </c>
      <c r="D8" s="88">
        <v>896450</v>
      </c>
      <c r="E8" s="88">
        <v>1404241</v>
      </c>
      <c r="F8" s="88">
        <v>3005456</v>
      </c>
      <c r="G8" s="101">
        <f t="shared" ref="G8" si="0">F8/E8</f>
        <v>2.1402707939733991</v>
      </c>
      <c r="H8" s="83"/>
      <c r="I8" s="89"/>
      <c r="J8" s="98"/>
    </row>
    <row r="9" spans="1:10" s="78" customFormat="1" ht="15.6" thickBot="1">
      <c r="A9" s="312" t="s">
        <v>48</v>
      </c>
      <c r="B9" s="313"/>
      <c r="C9" s="145">
        <f>SUM(C6:C8)</f>
        <v>6185</v>
      </c>
      <c r="D9" s="145">
        <f t="shared" ref="D9:F9" si="1">SUM(D6:D8)</f>
        <v>2750321</v>
      </c>
      <c r="E9" s="145">
        <f t="shared" si="1"/>
        <v>4188267</v>
      </c>
      <c r="F9" s="145">
        <f t="shared" si="1"/>
        <v>9252700</v>
      </c>
      <c r="G9" s="146">
        <v>2.2000000000000002</v>
      </c>
      <c r="H9" s="83"/>
      <c r="I9" s="89"/>
      <c r="J9" s="98"/>
    </row>
    <row r="10" spans="1:10" s="78" customFormat="1" ht="13.8" thickBot="1">
      <c r="A10" s="90"/>
      <c r="B10" s="91"/>
      <c r="C10" s="92"/>
      <c r="D10" s="92"/>
      <c r="E10" s="93"/>
      <c r="F10" s="83"/>
      <c r="G10" s="83"/>
      <c r="H10" s="83"/>
      <c r="I10" s="83"/>
      <c r="J10" s="98"/>
    </row>
    <row r="11" spans="1:10" s="78" customFormat="1" ht="39" customHeight="1">
      <c r="A11" s="327" t="s">
        <v>192</v>
      </c>
      <c r="B11" s="328"/>
      <c r="C11" s="328"/>
      <c r="D11" s="328"/>
      <c r="E11" s="328"/>
      <c r="F11" s="328"/>
      <c r="G11" s="328"/>
      <c r="H11" s="328"/>
      <c r="I11" s="328"/>
      <c r="J11" s="329"/>
    </row>
    <row r="12" spans="1:10" s="78" customFormat="1" ht="132">
      <c r="A12" s="79" t="s">
        <v>49</v>
      </c>
      <c r="B12" s="80" t="s">
        <v>18</v>
      </c>
      <c r="C12" s="94" t="s">
        <v>168</v>
      </c>
      <c r="D12" s="81" t="s">
        <v>169</v>
      </c>
      <c r="E12" s="81" t="s">
        <v>170</v>
      </c>
      <c r="F12" s="81" t="s">
        <v>171</v>
      </c>
      <c r="G12" s="82" t="s">
        <v>172</v>
      </c>
      <c r="H12" s="117" t="s">
        <v>173</v>
      </c>
      <c r="I12" s="81" t="s">
        <v>174</v>
      </c>
      <c r="J12" s="118" t="s">
        <v>175</v>
      </c>
    </row>
    <row r="13" spans="1:10" s="78" customFormat="1">
      <c r="A13" s="79"/>
      <c r="B13" s="80"/>
      <c r="C13" s="94" t="s">
        <v>176</v>
      </c>
      <c r="D13" s="81" t="s">
        <v>177</v>
      </c>
      <c r="E13" s="81" t="s">
        <v>177</v>
      </c>
      <c r="F13" s="94" t="s">
        <v>176</v>
      </c>
      <c r="G13" s="82" t="s">
        <v>177</v>
      </c>
      <c r="H13" s="94" t="s">
        <v>176</v>
      </c>
      <c r="I13" s="95" t="s">
        <v>177</v>
      </c>
      <c r="J13" s="139" t="s">
        <v>177</v>
      </c>
    </row>
    <row r="14" spans="1:10" s="78" customFormat="1" ht="26.4">
      <c r="A14" s="84">
        <v>1</v>
      </c>
      <c r="B14" s="85">
        <v>2</v>
      </c>
      <c r="C14" s="85">
        <v>3</v>
      </c>
      <c r="D14" s="85">
        <v>4</v>
      </c>
      <c r="E14" s="85" t="s">
        <v>178</v>
      </c>
      <c r="F14" s="85">
        <v>6</v>
      </c>
      <c r="G14" s="85" t="s">
        <v>179</v>
      </c>
      <c r="H14" s="85">
        <v>8</v>
      </c>
      <c r="I14" s="85" t="s">
        <v>180</v>
      </c>
      <c r="J14" s="140" t="s">
        <v>181</v>
      </c>
    </row>
    <row r="15" spans="1:10" s="78" customFormat="1" ht="15">
      <c r="A15" s="86">
        <v>1</v>
      </c>
      <c r="B15" s="87">
        <f>'SoP010 to 13 AG'!B15</f>
        <v>45474</v>
      </c>
      <c r="C15" s="88">
        <f>C6</f>
        <v>1930</v>
      </c>
      <c r="D15" s="96">
        <v>54.588888888888896</v>
      </c>
      <c r="E15" s="97">
        <f>D15/C15</f>
        <v>2.8284398388025333E-2</v>
      </c>
      <c r="F15" s="88">
        <f>D6</f>
        <v>908394</v>
      </c>
      <c r="G15" s="166">
        <f>D15</f>
        <v>54.588888888888896</v>
      </c>
      <c r="H15" s="167">
        <f>E6</f>
        <v>1386146</v>
      </c>
      <c r="I15" s="96">
        <v>58447.830555555549</v>
      </c>
      <c r="J15" s="169">
        <f>I15/H15</f>
        <v>4.2165710217794916E-2</v>
      </c>
    </row>
    <row r="16" spans="1:10" s="78" customFormat="1" ht="15">
      <c r="A16" s="86">
        <v>2</v>
      </c>
      <c r="B16" s="87">
        <f>'SoP010 to 13 AG'!B16</f>
        <v>45505</v>
      </c>
      <c r="C16" s="88">
        <f t="shared" ref="C16:C18" si="2">C7</f>
        <v>2142</v>
      </c>
      <c r="D16" s="96">
        <v>66.636111111111106</v>
      </c>
      <c r="E16" s="97">
        <f t="shared" ref="E16:E18" si="3">D16/C16</f>
        <v>3.1109295570079881E-2</v>
      </c>
      <c r="F16" s="88">
        <f t="shared" ref="F16:F18" si="4">D7</f>
        <v>945477</v>
      </c>
      <c r="G16" s="166">
        <f t="shared" ref="G16:G18" si="5">D16</f>
        <v>66.636111111111106</v>
      </c>
      <c r="H16" s="167">
        <f t="shared" ref="H16:H18" si="6">E7</f>
        <v>1397880</v>
      </c>
      <c r="I16" s="96">
        <v>65302.134722222225</v>
      </c>
      <c r="J16" s="169">
        <f t="shared" ref="J16:J18" si="7">I16/H16</f>
        <v>4.6715121986309428E-2</v>
      </c>
    </row>
    <row r="17" spans="1:11" s="78" customFormat="1" ht="15">
      <c r="A17" s="86">
        <v>3</v>
      </c>
      <c r="B17" s="87">
        <f>'SoP010 to 13 AG'!B17</f>
        <v>45536</v>
      </c>
      <c r="C17" s="88">
        <f t="shared" si="2"/>
        <v>2113</v>
      </c>
      <c r="D17" s="96">
        <v>62.376388888888883</v>
      </c>
      <c r="E17" s="97">
        <f t="shared" si="3"/>
        <v>2.9520297628437712E-2</v>
      </c>
      <c r="F17" s="88">
        <f t="shared" si="4"/>
        <v>896450</v>
      </c>
      <c r="G17" s="166">
        <f t="shared" si="5"/>
        <v>62.376388888888883</v>
      </c>
      <c r="H17" s="167">
        <f t="shared" si="6"/>
        <v>1404241</v>
      </c>
      <c r="I17" s="96">
        <v>64285.467361111107</v>
      </c>
      <c r="J17" s="169">
        <f t="shared" si="7"/>
        <v>4.5779511751267134E-2</v>
      </c>
    </row>
    <row r="18" spans="1:11" s="78" customFormat="1" ht="15.6" thickBot="1">
      <c r="A18" s="330" t="s">
        <v>48</v>
      </c>
      <c r="B18" s="331"/>
      <c r="C18" s="145">
        <f t="shared" si="2"/>
        <v>6185</v>
      </c>
      <c r="D18" s="170">
        <f>SUM(D15:D17)</f>
        <v>183.60138888888889</v>
      </c>
      <c r="E18" s="176">
        <f t="shared" si="3"/>
        <v>2.9684945657055602E-2</v>
      </c>
      <c r="F18" s="145">
        <f t="shared" si="4"/>
        <v>2750321</v>
      </c>
      <c r="G18" s="177">
        <f t="shared" si="5"/>
        <v>183.60138888888889</v>
      </c>
      <c r="H18" s="178">
        <f t="shared" si="6"/>
        <v>4188267</v>
      </c>
      <c r="I18" s="170">
        <f>SUM(I15:I17)</f>
        <v>188035.43263888889</v>
      </c>
      <c r="J18" s="179">
        <f t="shared" si="7"/>
        <v>4.4895760618625526E-2</v>
      </c>
    </row>
    <row r="19" spans="1:11" s="78" customFormat="1" ht="15.6" thickBot="1">
      <c r="A19" s="90"/>
      <c r="B19" s="108"/>
      <c r="C19" s="109"/>
      <c r="D19" s="109"/>
      <c r="E19" s="109"/>
      <c r="F19" s="110"/>
      <c r="G19" s="83"/>
      <c r="H19" s="83"/>
      <c r="I19" s="83"/>
      <c r="J19" s="98"/>
    </row>
    <row r="20" spans="1:11" s="78" customFormat="1" ht="38.25" customHeight="1">
      <c r="A20" s="327" t="s">
        <v>193</v>
      </c>
      <c r="B20" s="328"/>
      <c r="C20" s="328"/>
      <c r="D20" s="328"/>
      <c r="E20" s="328"/>
      <c r="F20" s="328"/>
      <c r="G20" s="328"/>
      <c r="H20" s="329"/>
      <c r="I20" s="83"/>
      <c r="J20" s="98"/>
    </row>
    <row r="21" spans="1:11" s="78" customFormat="1" ht="118.8">
      <c r="A21" s="79" t="s">
        <v>49</v>
      </c>
      <c r="B21" s="80" t="s">
        <v>18</v>
      </c>
      <c r="C21" s="94" t="s">
        <v>182</v>
      </c>
      <c r="D21" s="94" t="s">
        <v>183</v>
      </c>
      <c r="E21" s="94" t="s">
        <v>184</v>
      </c>
      <c r="F21" s="94" t="s">
        <v>173</v>
      </c>
      <c r="G21" s="81" t="s">
        <v>185</v>
      </c>
      <c r="H21" s="99" t="s">
        <v>186</v>
      </c>
      <c r="I21" s="83"/>
      <c r="J21" s="98"/>
    </row>
    <row r="22" spans="1:11" s="78" customFormat="1" ht="17.25" customHeight="1">
      <c r="A22" s="84">
        <v>1</v>
      </c>
      <c r="B22" s="85">
        <v>2</v>
      </c>
      <c r="C22" s="85">
        <v>3</v>
      </c>
      <c r="D22" s="85">
        <v>4</v>
      </c>
      <c r="E22" s="85" t="s">
        <v>50</v>
      </c>
      <c r="F22" s="85">
        <v>6</v>
      </c>
      <c r="G22" s="85" t="s">
        <v>187</v>
      </c>
      <c r="H22" s="100" t="s">
        <v>73</v>
      </c>
      <c r="I22" s="83"/>
      <c r="J22" s="98"/>
    </row>
    <row r="23" spans="1:11" s="78" customFormat="1" ht="15">
      <c r="A23" s="86">
        <v>1</v>
      </c>
      <c r="B23" s="87">
        <f>'SoP010 to 13 AG'!B23</f>
        <v>45474</v>
      </c>
      <c r="C23" s="88">
        <v>2267</v>
      </c>
      <c r="D23" s="88">
        <v>1088953</v>
      </c>
      <c r="E23" s="88">
        <f>C23*D23</f>
        <v>2468656451</v>
      </c>
      <c r="F23" s="88">
        <f>E6</f>
        <v>1386146</v>
      </c>
      <c r="G23" s="88">
        <v>3900519</v>
      </c>
      <c r="H23" s="101">
        <f>G23/F23</f>
        <v>2.8139308557684402</v>
      </c>
      <c r="I23" s="83"/>
      <c r="J23" s="98"/>
    </row>
    <row r="24" spans="1:11" s="78" customFormat="1" ht="15">
      <c r="A24" s="86">
        <v>2</v>
      </c>
      <c r="B24" s="87">
        <f>'SoP010 to 13 AG'!B24</f>
        <v>45505</v>
      </c>
      <c r="C24" s="88">
        <v>2426</v>
      </c>
      <c r="D24" s="88">
        <v>1085545</v>
      </c>
      <c r="E24" s="88">
        <f t="shared" ref="E24:E26" si="8">C24*D24</f>
        <v>2633532170</v>
      </c>
      <c r="F24" s="88">
        <f t="shared" ref="F24:F26" si="9">E7</f>
        <v>1397880</v>
      </c>
      <c r="G24" s="88">
        <v>4124623</v>
      </c>
      <c r="H24" s="101">
        <f t="shared" ref="H24:H25" si="10">G24/F24</f>
        <v>2.9506273786018831</v>
      </c>
      <c r="I24" s="83"/>
      <c r="J24" s="98"/>
    </row>
    <row r="25" spans="1:11" s="78" customFormat="1" ht="15">
      <c r="A25" s="86">
        <v>3</v>
      </c>
      <c r="B25" s="87">
        <f>'SoP010 to 13 AG'!B25</f>
        <v>45536</v>
      </c>
      <c r="C25" s="88">
        <v>2445</v>
      </c>
      <c r="D25" s="88">
        <v>1114959</v>
      </c>
      <c r="E25" s="88">
        <f t="shared" si="8"/>
        <v>2726074755</v>
      </c>
      <c r="F25" s="88">
        <f t="shared" si="9"/>
        <v>1404241</v>
      </c>
      <c r="G25" s="88">
        <v>4145264</v>
      </c>
      <c r="H25" s="101">
        <f t="shared" si="10"/>
        <v>2.9519605252944472</v>
      </c>
      <c r="I25" s="83"/>
      <c r="J25" s="98"/>
    </row>
    <row r="26" spans="1:11" ht="15.6" thickBot="1">
      <c r="A26" s="330" t="s">
        <v>48</v>
      </c>
      <c r="B26" s="331"/>
      <c r="C26" s="145">
        <f>SUM(C23:C25)</f>
        <v>7138</v>
      </c>
      <c r="D26" s="145">
        <f>SUM(D23:D25)</f>
        <v>3289457</v>
      </c>
      <c r="E26" s="145">
        <f t="shared" si="8"/>
        <v>23480144066</v>
      </c>
      <c r="F26" s="145">
        <f t="shared" si="9"/>
        <v>4188267</v>
      </c>
      <c r="G26" s="145">
        <f>SUM(G23:G25)</f>
        <v>12170406</v>
      </c>
      <c r="H26" s="146">
        <v>2.89</v>
      </c>
      <c r="I26" s="102"/>
      <c r="J26" s="141"/>
    </row>
    <row r="27" spans="1:11" ht="13.8" thickBot="1">
      <c r="A27" s="142"/>
      <c r="B27" s="102"/>
      <c r="C27" s="102"/>
      <c r="D27" s="102"/>
      <c r="E27" s="102"/>
      <c r="F27" s="102"/>
      <c r="G27" s="102"/>
      <c r="H27" s="102"/>
      <c r="I27" s="102"/>
      <c r="J27" s="141"/>
      <c r="K27" s="102"/>
    </row>
    <row r="28" spans="1:11" ht="37.799999999999997" customHeight="1">
      <c r="A28" s="299" t="s">
        <v>204</v>
      </c>
      <c r="B28" s="300"/>
      <c r="C28" s="300"/>
      <c r="D28" s="300"/>
      <c r="E28" s="300"/>
      <c r="F28" s="301"/>
      <c r="G28" s="102"/>
      <c r="H28" s="102"/>
      <c r="I28" s="102"/>
      <c r="J28" s="141"/>
    </row>
    <row r="29" spans="1:11" ht="105.6">
      <c r="A29" s="33" t="s">
        <v>49</v>
      </c>
      <c r="B29" s="29" t="s">
        <v>18</v>
      </c>
      <c r="C29" s="28" t="s">
        <v>197</v>
      </c>
      <c r="D29" s="28" t="s">
        <v>198</v>
      </c>
      <c r="E29" s="28" t="s">
        <v>199</v>
      </c>
      <c r="F29" s="130" t="s">
        <v>200</v>
      </c>
      <c r="G29" s="102"/>
      <c r="H29" s="102"/>
      <c r="I29" s="102"/>
      <c r="J29" s="141"/>
    </row>
    <row r="30" spans="1:11" ht="26.4">
      <c r="A30" s="33">
        <v>1</v>
      </c>
      <c r="B30" s="29">
        <v>2</v>
      </c>
      <c r="C30" s="28">
        <v>3</v>
      </c>
      <c r="D30" s="28">
        <v>4</v>
      </c>
      <c r="E30" s="28">
        <v>5</v>
      </c>
      <c r="F30" s="130" t="s">
        <v>202</v>
      </c>
      <c r="G30" s="102"/>
      <c r="H30" s="102"/>
      <c r="I30" s="102"/>
      <c r="J30" s="141"/>
    </row>
    <row r="31" spans="1:11" ht="15">
      <c r="A31" s="131">
        <v>1</v>
      </c>
      <c r="B31" s="87">
        <f>'SoP010 to 13 AG'!B31</f>
        <v>45474</v>
      </c>
      <c r="C31" s="48">
        <f>C6</f>
        <v>1930</v>
      </c>
      <c r="D31" s="49">
        <f>D15</f>
        <v>54.588888888888896</v>
      </c>
      <c r="E31" s="48">
        <f>F15</f>
        <v>908394</v>
      </c>
      <c r="F31" s="162">
        <v>2.0399328823403857E-2</v>
      </c>
      <c r="G31" s="102"/>
      <c r="H31" s="102"/>
      <c r="I31" s="102"/>
      <c r="J31" s="141"/>
    </row>
    <row r="32" spans="1:11" ht="15">
      <c r="A32" s="131">
        <v>2</v>
      </c>
      <c r="B32" s="87">
        <f>'SoP010 to 13 AG'!B32</f>
        <v>45505</v>
      </c>
      <c r="C32" s="48">
        <f t="shared" ref="C32:C34" si="11">C7</f>
        <v>2142</v>
      </c>
      <c r="D32" s="49">
        <f t="shared" ref="D32:D34" si="12">D16</f>
        <v>66.636111111111106</v>
      </c>
      <c r="E32" s="48">
        <f t="shared" ref="E32:E34" si="13">F16</f>
        <v>945477</v>
      </c>
      <c r="F32" s="162">
        <v>1.9249803601358789E-2</v>
      </c>
      <c r="G32" s="102"/>
      <c r="H32" s="102"/>
      <c r="I32" s="102"/>
      <c r="J32" s="141"/>
    </row>
    <row r="33" spans="1:10" ht="15">
      <c r="A33" s="131">
        <v>3</v>
      </c>
      <c r="B33" s="87">
        <f>'SoP010 to 13 AG'!B33</f>
        <v>45536</v>
      </c>
      <c r="C33" s="48">
        <f t="shared" si="11"/>
        <v>2113</v>
      </c>
      <c r="D33" s="49">
        <f t="shared" si="12"/>
        <v>62.376388888888883</v>
      </c>
      <c r="E33" s="48">
        <f t="shared" si="13"/>
        <v>896450</v>
      </c>
      <c r="F33" s="162">
        <v>2.1389588588590587E-2</v>
      </c>
      <c r="G33" s="102"/>
      <c r="H33" s="102"/>
      <c r="I33" s="102"/>
      <c r="J33" s="141"/>
    </row>
    <row r="34" spans="1:10" ht="15.6" thickBot="1">
      <c r="A34" s="305" t="s">
        <v>48</v>
      </c>
      <c r="B34" s="306"/>
      <c r="C34" s="124">
        <f t="shared" si="11"/>
        <v>6185</v>
      </c>
      <c r="D34" s="172">
        <f t="shared" si="12"/>
        <v>183.60138888888889</v>
      </c>
      <c r="E34" s="124">
        <f t="shared" si="13"/>
        <v>2750321</v>
      </c>
      <c r="F34" s="164">
        <v>2.0322222987764517E-2</v>
      </c>
      <c r="G34" s="143"/>
      <c r="H34" s="143"/>
      <c r="I34" s="143"/>
      <c r="J34" s="144"/>
    </row>
  </sheetData>
  <mergeCells count="10">
    <mergeCell ref="A26:B26"/>
    <mergeCell ref="A28:F28"/>
    <mergeCell ref="A34:B34"/>
    <mergeCell ref="A11:J11"/>
    <mergeCell ref="A1:J1"/>
    <mergeCell ref="A2:J2"/>
    <mergeCell ref="A9:B9"/>
    <mergeCell ref="A20:H20"/>
    <mergeCell ref="A18:B18"/>
    <mergeCell ref="A3:G3"/>
  </mergeCells>
  <printOptions horizontalCentered="1" verticalCentered="1"/>
  <pageMargins left="0" right="0" top="0" bottom="0" header="0" footer="0"/>
  <pageSetup paperSize="9" scale="5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SheetLayoutView="100" workbookViewId="0">
      <selection activeCell="H27" sqref="H27"/>
    </sheetView>
  </sheetViews>
  <sheetFormatPr defaultColWidth="9.109375" defaultRowHeight="13.2"/>
  <cols>
    <col min="1" max="1" width="6.109375" style="77" customWidth="1"/>
    <col min="2" max="2" width="8.88671875" style="77" customWidth="1"/>
    <col min="3" max="3" width="14.33203125" style="77" customWidth="1"/>
    <col min="4" max="4" width="14.88671875" style="77" customWidth="1"/>
    <col min="5" max="5" width="17.21875" style="77" customWidth="1"/>
    <col min="6" max="6" width="12.88671875" style="77" customWidth="1"/>
    <col min="7" max="7" width="13.44140625" style="77" customWidth="1"/>
    <col min="8" max="8" width="18.109375" style="77" customWidth="1"/>
    <col min="9" max="9" width="15.109375" style="77" customWidth="1"/>
    <col min="10" max="10" width="9.109375" style="77"/>
    <col min="11" max="11" width="10.88671875" style="77" bestFit="1" customWidth="1"/>
    <col min="12" max="12" width="9.109375" style="77"/>
    <col min="13" max="13" width="13.44140625" style="77" customWidth="1"/>
    <col min="14" max="14" width="12.33203125" style="77" customWidth="1"/>
    <col min="15" max="15" width="11.88671875" style="77" bestFit="1" customWidth="1"/>
    <col min="16" max="16384" width="9.109375" style="77"/>
  </cols>
  <sheetData>
    <row r="1" spans="1:10" ht="48" customHeight="1">
      <c r="A1" s="317" t="s">
        <v>87</v>
      </c>
      <c r="B1" s="318"/>
      <c r="C1" s="318"/>
      <c r="D1" s="318"/>
      <c r="E1" s="318"/>
      <c r="F1" s="318"/>
      <c r="G1" s="318"/>
      <c r="H1" s="318"/>
      <c r="I1" s="318"/>
      <c r="J1" s="319"/>
    </row>
    <row r="2" spans="1:10" ht="18" customHeight="1" thickBot="1">
      <c r="A2" s="320" t="s">
        <v>343</v>
      </c>
      <c r="B2" s="321"/>
      <c r="C2" s="321"/>
      <c r="D2" s="321"/>
      <c r="E2" s="321"/>
      <c r="F2" s="321"/>
      <c r="G2" s="321"/>
      <c r="H2" s="322"/>
      <c r="I2" s="322"/>
      <c r="J2" s="323"/>
    </row>
    <row r="3" spans="1:10" s="78" customFormat="1" ht="29.4" customHeight="1">
      <c r="A3" s="332" t="s">
        <v>194</v>
      </c>
      <c r="B3" s="333"/>
      <c r="C3" s="333"/>
      <c r="D3" s="333"/>
      <c r="E3" s="333"/>
      <c r="F3" s="333"/>
      <c r="G3" s="334"/>
      <c r="H3" s="103"/>
      <c r="I3" s="103"/>
      <c r="J3" s="138"/>
    </row>
    <row r="4" spans="1:10" s="78" customFormat="1" ht="145.19999999999999">
      <c r="A4" s="79" t="s">
        <v>49</v>
      </c>
      <c r="B4" s="80" t="s">
        <v>18</v>
      </c>
      <c r="C4" s="81" t="s">
        <v>162</v>
      </c>
      <c r="D4" s="81" t="s">
        <v>165</v>
      </c>
      <c r="E4" s="81" t="s">
        <v>163</v>
      </c>
      <c r="F4" s="82" t="s">
        <v>292</v>
      </c>
      <c r="G4" s="99" t="s">
        <v>164</v>
      </c>
      <c r="H4" s="83"/>
      <c r="I4" s="83"/>
      <c r="J4" s="98"/>
    </row>
    <row r="5" spans="1:10" s="78" customFormat="1">
      <c r="A5" s="84">
        <v>1</v>
      </c>
      <c r="B5" s="85">
        <v>2</v>
      </c>
      <c r="C5" s="85">
        <v>3</v>
      </c>
      <c r="D5" s="85">
        <v>4</v>
      </c>
      <c r="E5" s="85">
        <v>5</v>
      </c>
      <c r="F5" s="85" t="s">
        <v>166</v>
      </c>
      <c r="G5" s="140" t="s">
        <v>167</v>
      </c>
      <c r="H5" s="83"/>
      <c r="I5" s="83"/>
      <c r="J5" s="98"/>
    </row>
    <row r="6" spans="1:10" s="78" customFormat="1" ht="15">
      <c r="A6" s="86">
        <v>1</v>
      </c>
      <c r="B6" s="87">
        <f>'SoP010 to 13 AG'!B6</f>
        <v>45474</v>
      </c>
      <c r="C6" s="220">
        <f>'[8]SoP010 AG'!C6+'[8]SoP010 JGY'!C6+'[8]SoP010 other than AG &amp; JGY'!C6</f>
        <v>22939</v>
      </c>
      <c r="D6" s="88">
        <f>'[8]SoP010 AG'!D6+'[8]SoP010 JGY'!D6+'[8]SoP010 other than AG &amp; JGY'!D6</f>
        <v>3432590</v>
      </c>
      <c r="E6" s="88">
        <f>'[8]SoP010 AG'!E6+'[8]SoP010 JGY'!E6+'[8]SoP010 other than AG &amp; JGY'!E6</f>
        <v>4239237</v>
      </c>
      <c r="F6" s="88">
        <f>'[8]SoP010 AG'!F6+'[8]SoP010 JGY'!F6+'[8]SoP010 other than AG &amp; JGY'!F6</f>
        <v>14681426</v>
      </c>
      <c r="G6" s="101">
        <f>F6/E6</f>
        <v>3.4632236886024539</v>
      </c>
      <c r="H6" s="83"/>
      <c r="I6" s="89"/>
      <c r="J6" s="98"/>
    </row>
    <row r="7" spans="1:10" s="78" customFormat="1" ht="15">
      <c r="A7" s="86">
        <v>2</v>
      </c>
      <c r="B7" s="87">
        <f>'SoP010 to 13 AG'!B7</f>
        <v>45505</v>
      </c>
      <c r="C7" s="220">
        <f>'[8]SoP010 AG'!C7+'[8]SoP010 JGY'!C7+'[8]SoP010 other than AG &amp; JGY'!C7</f>
        <v>24536</v>
      </c>
      <c r="D7" s="88">
        <f>'[8]SoP010 AG'!D7+'[8]SoP010 JGY'!D7+'[8]SoP010 other than AG &amp; JGY'!D7</f>
        <v>3502160</v>
      </c>
      <c r="E7" s="88">
        <f>'[8]SoP010 AG'!E7+'[8]SoP010 JGY'!E7+'[8]SoP010 other than AG &amp; JGY'!E7</f>
        <v>4256865</v>
      </c>
      <c r="F7" s="88">
        <f>'[8]SoP010 AG'!F7+'[8]SoP010 JGY'!F7+'[8]SoP010 other than AG &amp; JGY'!F7</f>
        <v>17103099</v>
      </c>
      <c r="G7" s="101">
        <v>4.05</v>
      </c>
      <c r="H7" s="83"/>
      <c r="I7" s="89"/>
      <c r="J7" s="98"/>
    </row>
    <row r="8" spans="1:10" s="78" customFormat="1" ht="15">
      <c r="A8" s="86">
        <v>3</v>
      </c>
      <c r="B8" s="87">
        <f>'SoP010 to 13 AG'!B8</f>
        <v>45536</v>
      </c>
      <c r="C8" s="220">
        <f>'[8]SoP010 AG'!C8+'[8]SoP010 JGY'!C8+'[8]SoP010 other than AG &amp; JGY'!C8</f>
        <v>20488</v>
      </c>
      <c r="D8" s="88">
        <f>'[8]SoP010 AG'!D8+'[8]SoP010 JGY'!D8+'[8]SoP010 other than AG &amp; JGY'!D8</f>
        <v>3415749</v>
      </c>
      <c r="E8" s="88">
        <f>'[8]SoP010 AG'!E8+'[8]SoP010 JGY'!E8+'[8]SoP010 other than AG &amp; JGY'!E8</f>
        <v>4268355</v>
      </c>
      <c r="F8" s="88">
        <f>'[8]SoP010 AG'!F8+'[8]SoP010 JGY'!F8+'[8]SoP010 other than AG &amp; JGY'!F8</f>
        <v>14135631</v>
      </c>
      <c r="G8" s="101">
        <f t="shared" ref="G8" si="0">F8/E8</f>
        <v>3.3117280544846901</v>
      </c>
      <c r="H8" s="83"/>
      <c r="I8" s="89"/>
      <c r="J8" s="98"/>
    </row>
    <row r="9" spans="1:10" s="78" customFormat="1" ht="15.6" thickBot="1">
      <c r="A9" s="312" t="s">
        <v>48</v>
      </c>
      <c r="B9" s="313"/>
      <c r="C9" s="145">
        <f>SUM(C6:C8)</f>
        <v>67963</v>
      </c>
      <c r="D9" s="145">
        <f>SUM(D6:D8)</f>
        <v>10350499</v>
      </c>
      <c r="E9" s="145">
        <f>SUM(E6:E8)</f>
        <v>12764457</v>
      </c>
      <c r="F9" s="145">
        <f>SUM(F6:F8)</f>
        <v>45920156</v>
      </c>
      <c r="G9" s="146">
        <v>3.59</v>
      </c>
      <c r="H9" s="83"/>
      <c r="I9" s="89"/>
      <c r="J9" s="98"/>
    </row>
    <row r="10" spans="1:10" s="78" customFormat="1" ht="13.8" thickBot="1">
      <c r="A10" s="90"/>
      <c r="B10" s="91"/>
      <c r="C10" s="92"/>
      <c r="D10" s="92"/>
      <c r="E10" s="93"/>
      <c r="F10" s="83"/>
      <c r="G10" s="83"/>
      <c r="H10" s="83"/>
      <c r="I10" s="83"/>
      <c r="J10" s="98"/>
    </row>
    <row r="11" spans="1:10" s="78" customFormat="1" ht="18" customHeight="1">
      <c r="A11" s="327" t="s">
        <v>195</v>
      </c>
      <c r="B11" s="328"/>
      <c r="C11" s="328"/>
      <c r="D11" s="328"/>
      <c r="E11" s="328"/>
      <c r="F11" s="328"/>
      <c r="G11" s="328"/>
      <c r="H11" s="328"/>
      <c r="I11" s="328"/>
      <c r="J11" s="329"/>
    </row>
    <row r="12" spans="1:10" s="78" customFormat="1" ht="132">
      <c r="A12" s="79" t="s">
        <v>49</v>
      </c>
      <c r="B12" s="80" t="s">
        <v>18</v>
      </c>
      <c r="C12" s="94" t="s">
        <v>168</v>
      </c>
      <c r="D12" s="81" t="s">
        <v>169</v>
      </c>
      <c r="E12" s="81" t="s">
        <v>170</v>
      </c>
      <c r="F12" s="81" t="s">
        <v>171</v>
      </c>
      <c r="G12" s="82" t="s">
        <v>172</v>
      </c>
      <c r="H12" s="117" t="s">
        <v>173</v>
      </c>
      <c r="I12" s="81" t="s">
        <v>174</v>
      </c>
      <c r="J12" s="118" t="s">
        <v>175</v>
      </c>
    </row>
    <row r="13" spans="1:10" s="78" customFormat="1">
      <c r="A13" s="79"/>
      <c r="B13" s="80"/>
      <c r="C13" s="94" t="s">
        <v>176</v>
      </c>
      <c r="D13" s="81" t="s">
        <v>177</v>
      </c>
      <c r="E13" s="81" t="s">
        <v>177</v>
      </c>
      <c r="F13" s="94" t="s">
        <v>176</v>
      </c>
      <c r="G13" s="82" t="s">
        <v>177</v>
      </c>
      <c r="H13" s="94" t="s">
        <v>176</v>
      </c>
      <c r="I13" s="95" t="s">
        <v>177</v>
      </c>
      <c r="J13" s="139" t="s">
        <v>177</v>
      </c>
    </row>
    <row r="14" spans="1:10" s="78" customFormat="1" ht="26.4">
      <c r="A14" s="84">
        <v>1</v>
      </c>
      <c r="B14" s="85">
        <v>2</v>
      </c>
      <c r="C14" s="85">
        <v>3</v>
      </c>
      <c r="D14" s="85">
        <v>4</v>
      </c>
      <c r="E14" s="85" t="s">
        <v>178</v>
      </c>
      <c r="F14" s="85">
        <v>6</v>
      </c>
      <c r="G14" s="85" t="s">
        <v>179</v>
      </c>
      <c r="H14" s="85">
        <v>8</v>
      </c>
      <c r="I14" s="85" t="s">
        <v>180</v>
      </c>
      <c r="J14" s="140" t="s">
        <v>181</v>
      </c>
    </row>
    <row r="15" spans="1:10" s="78" customFormat="1" ht="15">
      <c r="A15" s="86">
        <v>1</v>
      </c>
      <c r="B15" s="87">
        <f>'SoP010 to 13 AG'!B15</f>
        <v>45474</v>
      </c>
      <c r="C15" s="88">
        <f>C6</f>
        <v>22939</v>
      </c>
      <c r="D15" s="96">
        <f>'[8]SoP010 AG'!D15+'[8]SoP010 JGY'!D15+'[8]SoP010 other than AG &amp; JGY'!D15</f>
        <v>1143.570138888889</v>
      </c>
      <c r="E15" s="97">
        <f>D15/C15</f>
        <v>4.9852658742268144E-2</v>
      </c>
      <c r="F15" s="88">
        <f>D6</f>
        <v>3432590</v>
      </c>
      <c r="G15" s="166">
        <f>D15</f>
        <v>1143.570138888889</v>
      </c>
      <c r="H15" s="167">
        <f>E6</f>
        <v>4239237</v>
      </c>
      <c r="I15" s="96">
        <f>'[8]SoP010 AG'!I15+'[8]SoP010 JGY'!I15+'[8]SoP010 other than AG &amp; JGY'!I15</f>
        <v>516888.42569444439</v>
      </c>
      <c r="J15" s="169">
        <f>I15/H15</f>
        <v>0.12192958914409466</v>
      </c>
    </row>
    <row r="16" spans="1:10" s="78" customFormat="1" ht="15">
      <c r="A16" s="86">
        <v>2</v>
      </c>
      <c r="B16" s="87">
        <f>'SoP010 to 13 AG'!B16</f>
        <v>45505</v>
      </c>
      <c r="C16" s="88">
        <f t="shared" ref="C16:C18" si="1">C7</f>
        <v>24536</v>
      </c>
      <c r="D16" s="96">
        <f>'[8]SoP010 AG'!D16+'[8]SoP010 JGY'!D16+'[8]SoP010 other than AG &amp; JGY'!D16</f>
        <v>1231.6090277777776</v>
      </c>
      <c r="E16" s="97">
        <f t="shared" ref="E16:E18" si="2">D16/C16</f>
        <v>5.0195998849762696E-2</v>
      </c>
      <c r="F16" s="88">
        <f t="shared" ref="F16:F18" si="3">D7</f>
        <v>3502160</v>
      </c>
      <c r="G16" s="166">
        <f t="shared" ref="G16:G18" si="4">D16</f>
        <v>1231.6090277777776</v>
      </c>
      <c r="H16" s="167">
        <f t="shared" ref="H16:H18" si="5">E7</f>
        <v>4256865</v>
      </c>
      <c r="I16" s="96">
        <f>'[8]SoP010 AG'!I16+'[8]SoP010 JGY'!I16+'[8]SoP010 other than AG &amp; JGY'!I16</f>
        <v>620399.1486111111</v>
      </c>
      <c r="J16" s="169">
        <v>0.14861111111111111</v>
      </c>
    </row>
    <row r="17" spans="1:10" s="78" customFormat="1" ht="15">
      <c r="A17" s="86">
        <v>3</v>
      </c>
      <c r="B17" s="87">
        <f>'SoP010 to 13 AG'!B17</f>
        <v>45536</v>
      </c>
      <c r="C17" s="88">
        <f t="shared" si="1"/>
        <v>20488</v>
      </c>
      <c r="D17" s="96">
        <f>'[8]SoP010 AG'!D17+'[8]SoP010 JGY'!D17+'[8]SoP010 other than AG &amp; JGY'!D17</f>
        <v>958.34375</v>
      </c>
      <c r="E17" s="97">
        <f t="shared" si="2"/>
        <v>4.6775856598984769E-2</v>
      </c>
      <c r="F17" s="88">
        <f t="shared" si="3"/>
        <v>3415749</v>
      </c>
      <c r="G17" s="166">
        <f t="shared" si="4"/>
        <v>958.34375</v>
      </c>
      <c r="H17" s="167">
        <f t="shared" si="5"/>
        <v>4268355</v>
      </c>
      <c r="I17" s="96">
        <f>'[8]SoP010 AG'!I17+'[8]SoP010 JGY'!I17+'[8]SoP010 other than AG &amp; JGY'!I17</f>
        <v>490509.52013888885</v>
      </c>
      <c r="J17" s="169">
        <f t="shared" ref="J17:J18" si="6">I17/H17</f>
        <v>0.11491769549132835</v>
      </c>
    </row>
    <row r="18" spans="1:10" s="78" customFormat="1" ht="15.6" thickBot="1">
      <c r="A18" s="312" t="s">
        <v>48</v>
      </c>
      <c r="B18" s="313"/>
      <c r="C18" s="145">
        <f t="shared" si="1"/>
        <v>67963</v>
      </c>
      <c r="D18" s="170">
        <f>SUM(D15:D17)</f>
        <v>3333.5229166666668</v>
      </c>
      <c r="E18" s="176">
        <f t="shared" si="2"/>
        <v>4.904908430567613E-2</v>
      </c>
      <c r="F18" s="145">
        <f t="shared" si="3"/>
        <v>10350499</v>
      </c>
      <c r="G18" s="177">
        <f t="shared" si="4"/>
        <v>3333.5229166666668</v>
      </c>
      <c r="H18" s="178">
        <f t="shared" si="5"/>
        <v>12764457</v>
      </c>
      <c r="I18" s="170">
        <f>SUM(I15:I17)</f>
        <v>1627797.0944444444</v>
      </c>
      <c r="J18" s="179">
        <f t="shared" si="6"/>
        <v>0.12752576113848355</v>
      </c>
    </row>
    <row r="19" spans="1:10" s="78" customFormat="1" ht="15.6" thickBot="1">
      <c r="A19" s="90"/>
      <c r="B19" s="108"/>
      <c r="C19" s="109"/>
      <c r="D19" s="109"/>
      <c r="E19" s="109"/>
      <c r="F19" s="110"/>
      <c r="G19" s="83"/>
      <c r="H19" s="83"/>
      <c r="I19" s="180"/>
      <c r="J19" s="181"/>
    </row>
    <row r="20" spans="1:10" s="78" customFormat="1" ht="38.25" customHeight="1">
      <c r="A20" s="327" t="s">
        <v>196</v>
      </c>
      <c r="B20" s="328"/>
      <c r="C20" s="328"/>
      <c r="D20" s="328"/>
      <c r="E20" s="328"/>
      <c r="F20" s="328"/>
      <c r="G20" s="328"/>
      <c r="H20" s="329"/>
      <c r="I20" s="171"/>
      <c r="J20" s="98"/>
    </row>
    <row r="21" spans="1:10" s="78" customFormat="1" ht="118.8">
      <c r="A21" s="79" t="s">
        <v>49</v>
      </c>
      <c r="B21" s="80" t="s">
        <v>18</v>
      </c>
      <c r="C21" s="94" t="s">
        <v>182</v>
      </c>
      <c r="D21" s="94" t="s">
        <v>183</v>
      </c>
      <c r="E21" s="94" t="s">
        <v>184</v>
      </c>
      <c r="F21" s="94" t="s">
        <v>173</v>
      </c>
      <c r="G21" s="81" t="s">
        <v>185</v>
      </c>
      <c r="H21" s="99" t="s">
        <v>186</v>
      </c>
      <c r="I21" s="83"/>
      <c r="J21" s="98"/>
    </row>
    <row r="22" spans="1:10" s="78" customFormat="1" ht="17.25" customHeight="1">
      <c r="A22" s="84">
        <v>1</v>
      </c>
      <c r="B22" s="85">
        <v>2</v>
      </c>
      <c r="C22" s="85">
        <v>3</v>
      </c>
      <c r="D22" s="85">
        <v>4</v>
      </c>
      <c r="E22" s="85" t="s">
        <v>50</v>
      </c>
      <c r="F22" s="85">
        <v>6</v>
      </c>
      <c r="G22" s="85" t="s">
        <v>187</v>
      </c>
      <c r="H22" s="100" t="s">
        <v>73</v>
      </c>
      <c r="I22" s="83"/>
      <c r="J22" s="98"/>
    </row>
    <row r="23" spans="1:10" s="78" customFormat="1" ht="15">
      <c r="A23" s="86">
        <v>1</v>
      </c>
      <c r="B23" s="87">
        <f>'SoP010 to 13 AG'!B23</f>
        <v>45474</v>
      </c>
      <c r="C23" s="88">
        <f>'[8]SoP010 AG'!C23+'[8]SoP010 JGY'!C23+'[8]SoP010 other than AG &amp; JGY'!C23</f>
        <v>34012</v>
      </c>
      <c r="D23" s="88">
        <f>'[8]SoP010 AG'!D23+'[8]SoP010 JGY'!D23+'[8]SoP010 other than AG &amp; JGY'!D23</f>
        <v>3855343</v>
      </c>
      <c r="E23" s="88">
        <f>C23*D23</f>
        <v>131127926116</v>
      </c>
      <c r="F23" s="88">
        <f>E6</f>
        <v>4239237</v>
      </c>
      <c r="G23" s="88">
        <f>'[8]SoP010 AG'!G23+'[8]SoP010 JGY'!G23+'[8]SoP010 other than AG &amp; JGY'!G23</f>
        <v>25620873</v>
      </c>
      <c r="H23" s="101">
        <f>G23/F23</f>
        <v>6.0437463156695417</v>
      </c>
      <c r="I23" s="83"/>
      <c r="J23" s="98"/>
    </row>
    <row r="24" spans="1:10" s="78" customFormat="1" ht="15">
      <c r="A24" s="86">
        <v>2</v>
      </c>
      <c r="B24" s="87">
        <f>'SoP010 to 13 AG'!B24</f>
        <v>45505</v>
      </c>
      <c r="C24" s="88">
        <f>'[8]SoP010 AG'!C24+'[8]SoP010 JGY'!C24+'[8]SoP010 other than AG &amp; JGY'!C24</f>
        <v>34195</v>
      </c>
      <c r="D24" s="88">
        <f>'[8]SoP010 AG'!D24+'[8]SoP010 JGY'!D24+'[8]SoP010 other than AG &amp; JGY'!D24</f>
        <v>3855617</v>
      </c>
      <c r="E24" s="88">
        <f t="shared" ref="E24:E26" si="7">C24*D24</f>
        <v>131842823315</v>
      </c>
      <c r="F24" s="88">
        <f t="shared" ref="F24:F26" si="8">E7</f>
        <v>4256865</v>
      </c>
      <c r="G24" s="88">
        <f>'[8]SoP010 AG'!G24+'[8]SoP010 JGY'!G24+'[8]SoP010 other than AG &amp; JGY'!G24</f>
        <v>26415840</v>
      </c>
      <c r="H24" s="101">
        <f t="shared" ref="H24:H25" si="9">G24/F24</f>
        <v>6.205468108572858</v>
      </c>
      <c r="I24" s="83"/>
      <c r="J24" s="98"/>
    </row>
    <row r="25" spans="1:10" s="78" customFormat="1" ht="15">
      <c r="A25" s="86">
        <v>3</v>
      </c>
      <c r="B25" s="87">
        <f>'SoP010 to 13 AG'!B25</f>
        <v>45536</v>
      </c>
      <c r="C25" s="88">
        <f>'[8]SoP010 AG'!C25+'[8]SoP010 JGY'!C25+'[8]SoP010 other than AG &amp; JGY'!C25</f>
        <v>33259</v>
      </c>
      <c r="D25" s="88">
        <f>'[8]SoP010 AG'!D25+'[8]SoP010 JGY'!D25+'[8]SoP010 other than AG &amp; JGY'!D25</f>
        <v>3872209</v>
      </c>
      <c r="E25" s="88">
        <f t="shared" si="7"/>
        <v>128785799131</v>
      </c>
      <c r="F25" s="88">
        <f t="shared" si="8"/>
        <v>4268355</v>
      </c>
      <c r="G25" s="88">
        <f>'[8]SoP010 AG'!G25+'[8]SoP010 JGY'!G25+'[8]SoP010 other than AG &amp; JGY'!G25</f>
        <v>25132615</v>
      </c>
      <c r="H25" s="101">
        <f t="shared" si="9"/>
        <v>5.8881266904931762</v>
      </c>
      <c r="I25" s="83"/>
      <c r="J25" s="98"/>
    </row>
    <row r="26" spans="1:10" s="78" customFormat="1" ht="15.6" thickBot="1">
      <c r="A26" s="312" t="s">
        <v>48</v>
      </c>
      <c r="B26" s="313"/>
      <c r="C26" s="145">
        <f>SUM(C23:C25)</f>
        <v>101466</v>
      </c>
      <c r="D26" s="145">
        <f>SUM(D23:D25)</f>
        <v>11583169</v>
      </c>
      <c r="E26" s="145">
        <f t="shared" si="7"/>
        <v>1175297825754</v>
      </c>
      <c r="F26" s="145">
        <f t="shared" si="8"/>
        <v>12764457</v>
      </c>
      <c r="G26" s="145">
        <f>SUM(G23:G25)</f>
        <v>77169328</v>
      </c>
      <c r="H26" s="146">
        <v>6.03</v>
      </c>
      <c r="I26" s="83"/>
      <c r="J26" s="98"/>
    </row>
    <row r="27" spans="1:10" ht="13.8" thickBot="1">
      <c r="A27" s="142"/>
      <c r="B27" s="102"/>
      <c r="C27" s="102"/>
      <c r="D27" s="102"/>
      <c r="E27" s="102"/>
      <c r="F27" s="102"/>
      <c r="G27" s="102"/>
      <c r="H27" s="102"/>
      <c r="I27" s="102"/>
      <c r="J27" s="141"/>
    </row>
    <row r="28" spans="1:10" ht="40.200000000000003" customHeight="1">
      <c r="A28" s="299" t="s">
        <v>205</v>
      </c>
      <c r="B28" s="300"/>
      <c r="C28" s="300"/>
      <c r="D28" s="300"/>
      <c r="E28" s="300"/>
      <c r="F28" s="301"/>
      <c r="G28" s="102"/>
      <c r="H28" s="102"/>
      <c r="I28" s="102"/>
      <c r="J28" s="141"/>
    </row>
    <row r="29" spans="1:10" ht="105.6">
      <c r="A29" s="33" t="s">
        <v>49</v>
      </c>
      <c r="B29" s="29" t="s">
        <v>18</v>
      </c>
      <c r="C29" s="28" t="s">
        <v>197</v>
      </c>
      <c r="D29" s="28" t="s">
        <v>198</v>
      </c>
      <c r="E29" s="28" t="s">
        <v>199</v>
      </c>
      <c r="F29" s="130" t="s">
        <v>200</v>
      </c>
      <c r="G29" s="102"/>
      <c r="H29" s="102"/>
      <c r="I29" s="102"/>
      <c r="J29" s="141"/>
    </row>
    <row r="30" spans="1:10" ht="26.4">
      <c r="A30" s="33">
        <v>1</v>
      </c>
      <c r="B30" s="29">
        <v>2</v>
      </c>
      <c r="C30" s="28">
        <v>3</v>
      </c>
      <c r="D30" s="28">
        <v>4</v>
      </c>
      <c r="E30" s="28">
        <v>5</v>
      </c>
      <c r="F30" s="130" t="s">
        <v>202</v>
      </c>
      <c r="G30" s="102"/>
      <c r="H30" s="102"/>
      <c r="I30" s="102"/>
      <c r="J30" s="141"/>
    </row>
    <row r="31" spans="1:10" ht="15">
      <c r="A31" s="131">
        <v>1</v>
      </c>
      <c r="B31" s="87">
        <f>'SoP010 to 13 AG'!B31</f>
        <v>45474</v>
      </c>
      <c r="C31" s="48">
        <f>C6</f>
        <v>22939</v>
      </c>
      <c r="D31" s="49">
        <f>D15</f>
        <v>1143.570138888889</v>
      </c>
      <c r="E31" s="48">
        <f>F15</f>
        <v>3432590</v>
      </c>
      <c r="F31" s="162">
        <v>3.5206963253736012E-2</v>
      </c>
      <c r="G31" s="102"/>
      <c r="H31" s="102"/>
      <c r="I31" s="102"/>
      <c r="J31" s="141"/>
    </row>
    <row r="32" spans="1:10" ht="15">
      <c r="A32" s="131">
        <v>2</v>
      </c>
      <c r="B32" s="87">
        <f>'SoP010 to 13 AG'!B32</f>
        <v>45505</v>
      </c>
      <c r="C32" s="48">
        <f t="shared" ref="C32:C34" si="10">C7</f>
        <v>24536</v>
      </c>
      <c r="D32" s="49">
        <f t="shared" ref="D32:D34" si="11">D16</f>
        <v>1231.6090277777776</v>
      </c>
      <c r="E32" s="48">
        <f t="shared" ref="E32:E34" si="12">F16</f>
        <v>3502160</v>
      </c>
      <c r="F32" s="162">
        <v>3.675835957751588E-2</v>
      </c>
      <c r="G32" s="102"/>
      <c r="H32" s="102"/>
      <c r="I32" s="102"/>
      <c r="J32" s="141"/>
    </row>
    <row r="33" spans="1:10" ht="15">
      <c r="A33" s="131">
        <v>3</v>
      </c>
      <c r="B33" s="87">
        <f>'SoP010 to 13 AG'!B33</f>
        <v>45536</v>
      </c>
      <c r="C33" s="48">
        <f t="shared" si="10"/>
        <v>20488</v>
      </c>
      <c r="D33" s="49">
        <f t="shared" si="11"/>
        <v>958.34375</v>
      </c>
      <c r="E33" s="48">
        <f t="shared" si="12"/>
        <v>3415749</v>
      </c>
      <c r="F33" s="162">
        <v>3.4700221032855826E-2</v>
      </c>
      <c r="G33" s="102"/>
      <c r="H33" s="102"/>
      <c r="I33" s="102"/>
      <c r="J33" s="141"/>
    </row>
    <row r="34" spans="1:10" ht="15.6" thickBot="1">
      <c r="A34" s="305" t="s">
        <v>48</v>
      </c>
      <c r="B34" s="306"/>
      <c r="C34" s="124">
        <f t="shared" si="10"/>
        <v>67963</v>
      </c>
      <c r="D34" s="172">
        <f t="shared" si="11"/>
        <v>3333.5229166666668</v>
      </c>
      <c r="E34" s="124">
        <f t="shared" si="12"/>
        <v>10350499</v>
      </c>
      <c r="F34" s="164">
        <v>3.5448422571657763E-2</v>
      </c>
      <c r="G34" s="143"/>
      <c r="H34" s="143"/>
      <c r="I34" s="143"/>
      <c r="J34" s="144"/>
    </row>
  </sheetData>
  <mergeCells count="10">
    <mergeCell ref="A26:B26"/>
    <mergeCell ref="A28:F28"/>
    <mergeCell ref="A34:B34"/>
    <mergeCell ref="A1:J1"/>
    <mergeCell ref="A2:J2"/>
    <mergeCell ref="A9:B9"/>
    <mergeCell ref="A20:H20"/>
    <mergeCell ref="A18:B18"/>
    <mergeCell ref="A11:J11"/>
    <mergeCell ref="A3:G3"/>
  </mergeCells>
  <printOptions horizontalCentered="1" verticalCentered="1"/>
  <pageMargins left="0" right="0" top="0" bottom="0" header="0" footer="0"/>
  <pageSetup paperSize="9"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P5" sqref="P5"/>
    </sheetView>
  </sheetViews>
  <sheetFormatPr defaultRowHeight="13.2"/>
  <cols>
    <col min="1" max="1" width="5.88671875" customWidth="1"/>
    <col min="2" max="2" width="11.6640625" customWidth="1"/>
    <col min="3" max="3" width="13.88671875" customWidth="1"/>
    <col min="4" max="4" width="15.5546875" customWidth="1"/>
    <col min="5" max="5" width="15" customWidth="1"/>
    <col min="6" max="7" width="14.33203125" customWidth="1"/>
    <col min="8" max="8" width="15.44140625" customWidth="1"/>
    <col min="9" max="9" width="14.33203125" customWidth="1"/>
    <col min="10" max="10" width="12.6640625" customWidth="1"/>
    <col min="253" max="253" width="5.88671875" customWidth="1"/>
    <col min="254" max="254" width="11.6640625" customWidth="1"/>
    <col min="255" max="255" width="13.88671875" customWidth="1"/>
    <col min="256" max="256" width="15.5546875" customWidth="1"/>
    <col min="257" max="257" width="15" customWidth="1"/>
    <col min="258" max="259" width="14.33203125" customWidth="1"/>
    <col min="260" max="260" width="15.44140625" customWidth="1"/>
    <col min="261" max="261" width="14.33203125" customWidth="1"/>
    <col min="262" max="262" width="12.6640625" customWidth="1"/>
    <col min="263" max="263" width="15.33203125" customWidth="1"/>
    <col min="264" max="264" width="19.6640625" customWidth="1"/>
    <col min="265" max="265" width="12.44140625" customWidth="1"/>
    <col min="509" max="509" width="5.88671875" customWidth="1"/>
    <col min="510" max="510" width="11.6640625" customWidth="1"/>
    <col min="511" max="511" width="13.88671875" customWidth="1"/>
    <col min="512" max="512" width="15.5546875" customWidth="1"/>
    <col min="513" max="513" width="15" customWidth="1"/>
    <col min="514" max="515" width="14.33203125" customWidth="1"/>
    <col min="516" max="516" width="15.44140625" customWidth="1"/>
    <col min="517" max="517" width="14.33203125" customWidth="1"/>
    <col min="518" max="518" width="12.6640625" customWidth="1"/>
    <col min="519" max="519" width="15.33203125" customWidth="1"/>
    <col min="520" max="520" width="19.6640625" customWidth="1"/>
    <col min="521" max="521" width="12.44140625" customWidth="1"/>
    <col min="765" max="765" width="5.88671875" customWidth="1"/>
    <col min="766" max="766" width="11.6640625" customWidth="1"/>
    <col min="767" max="767" width="13.88671875" customWidth="1"/>
    <col min="768" max="768" width="15.5546875" customWidth="1"/>
    <col min="769" max="769" width="15" customWidth="1"/>
    <col min="770" max="771" width="14.33203125" customWidth="1"/>
    <col min="772" max="772" width="15.44140625" customWidth="1"/>
    <col min="773" max="773" width="14.33203125" customWidth="1"/>
    <col min="774" max="774" width="12.6640625" customWidth="1"/>
    <col min="775" max="775" width="15.33203125" customWidth="1"/>
    <col min="776" max="776" width="19.6640625" customWidth="1"/>
    <col min="777" max="777" width="12.44140625" customWidth="1"/>
    <col min="1021" max="1021" width="5.88671875" customWidth="1"/>
    <col min="1022" max="1022" width="11.6640625" customWidth="1"/>
    <col min="1023" max="1023" width="13.88671875" customWidth="1"/>
    <col min="1024" max="1024" width="15.5546875" customWidth="1"/>
    <col min="1025" max="1025" width="15" customWidth="1"/>
    <col min="1026" max="1027" width="14.33203125" customWidth="1"/>
    <col min="1028" max="1028" width="15.44140625" customWidth="1"/>
    <col min="1029" max="1029" width="14.33203125" customWidth="1"/>
    <col min="1030" max="1030" width="12.6640625" customWidth="1"/>
    <col min="1031" max="1031" width="15.33203125" customWidth="1"/>
    <col min="1032" max="1032" width="19.6640625" customWidth="1"/>
    <col min="1033" max="1033" width="12.44140625" customWidth="1"/>
    <col min="1277" max="1277" width="5.88671875" customWidth="1"/>
    <col min="1278" max="1278" width="11.6640625" customWidth="1"/>
    <col min="1279" max="1279" width="13.88671875" customWidth="1"/>
    <col min="1280" max="1280" width="15.5546875" customWidth="1"/>
    <col min="1281" max="1281" width="15" customWidth="1"/>
    <col min="1282" max="1283" width="14.33203125" customWidth="1"/>
    <col min="1284" max="1284" width="15.44140625" customWidth="1"/>
    <col min="1285" max="1285" width="14.33203125" customWidth="1"/>
    <col min="1286" max="1286" width="12.6640625" customWidth="1"/>
    <col min="1287" max="1287" width="15.33203125" customWidth="1"/>
    <col min="1288" max="1288" width="19.6640625" customWidth="1"/>
    <col min="1289" max="1289" width="12.44140625" customWidth="1"/>
    <col min="1533" max="1533" width="5.88671875" customWidth="1"/>
    <col min="1534" max="1534" width="11.6640625" customWidth="1"/>
    <col min="1535" max="1535" width="13.88671875" customWidth="1"/>
    <col min="1536" max="1536" width="15.5546875" customWidth="1"/>
    <col min="1537" max="1537" width="15" customWidth="1"/>
    <col min="1538" max="1539" width="14.33203125" customWidth="1"/>
    <col min="1540" max="1540" width="15.44140625" customWidth="1"/>
    <col min="1541" max="1541" width="14.33203125" customWidth="1"/>
    <col min="1542" max="1542" width="12.6640625" customWidth="1"/>
    <col min="1543" max="1543" width="15.33203125" customWidth="1"/>
    <col min="1544" max="1544" width="19.6640625" customWidth="1"/>
    <col min="1545" max="1545" width="12.44140625" customWidth="1"/>
    <col min="1789" max="1789" width="5.88671875" customWidth="1"/>
    <col min="1790" max="1790" width="11.6640625" customWidth="1"/>
    <col min="1791" max="1791" width="13.88671875" customWidth="1"/>
    <col min="1792" max="1792" width="15.5546875" customWidth="1"/>
    <col min="1793" max="1793" width="15" customWidth="1"/>
    <col min="1794" max="1795" width="14.33203125" customWidth="1"/>
    <col min="1796" max="1796" width="15.44140625" customWidth="1"/>
    <col min="1797" max="1797" width="14.33203125" customWidth="1"/>
    <col min="1798" max="1798" width="12.6640625" customWidth="1"/>
    <col min="1799" max="1799" width="15.33203125" customWidth="1"/>
    <col min="1800" max="1800" width="19.6640625" customWidth="1"/>
    <col min="1801" max="1801" width="12.44140625" customWidth="1"/>
    <col min="2045" max="2045" width="5.88671875" customWidth="1"/>
    <col min="2046" max="2046" width="11.6640625" customWidth="1"/>
    <col min="2047" max="2047" width="13.88671875" customWidth="1"/>
    <col min="2048" max="2048" width="15.5546875" customWidth="1"/>
    <col min="2049" max="2049" width="15" customWidth="1"/>
    <col min="2050" max="2051" width="14.33203125" customWidth="1"/>
    <col min="2052" max="2052" width="15.44140625" customWidth="1"/>
    <col min="2053" max="2053" width="14.33203125" customWidth="1"/>
    <col min="2054" max="2054" width="12.6640625" customWidth="1"/>
    <col min="2055" max="2055" width="15.33203125" customWidth="1"/>
    <col min="2056" max="2056" width="19.6640625" customWidth="1"/>
    <col min="2057" max="2057" width="12.44140625" customWidth="1"/>
    <col min="2301" max="2301" width="5.88671875" customWidth="1"/>
    <col min="2302" max="2302" width="11.6640625" customWidth="1"/>
    <col min="2303" max="2303" width="13.88671875" customWidth="1"/>
    <col min="2304" max="2304" width="15.5546875" customWidth="1"/>
    <col min="2305" max="2305" width="15" customWidth="1"/>
    <col min="2306" max="2307" width="14.33203125" customWidth="1"/>
    <col min="2308" max="2308" width="15.44140625" customWidth="1"/>
    <col min="2309" max="2309" width="14.33203125" customWidth="1"/>
    <col min="2310" max="2310" width="12.6640625" customWidth="1"/>
    <col min="2311" max="2311" width="15.33203125" customWidth="1"/>
    <col min="2312" max="2312" width="19.6640625" customWidth="1"/>
    <col min="2313" max="2313" width="12.44140625" customWidth="1"/>
    <col min="2557" max="2557" width="5.88671875" customWidth="1"/>
    <col min="2558" max="2558" width="11.6640625" customWidth="1"/>
    <col min="2559" max="2559" width="13.88671875" customWidth="1"/>
    <col min="2560" max="2560" width="15.5546875" customWidth="1"/>
    <col min="2561" max="2561" width="15" customWidth="1"/>
    <col min="2562" max="2563" width="14.33203125" customWidth="1"/>
    <col min="2564" max="2564" width="15.44140625" customWidth="1"/>
    <col min="2565" max="2565" width="14.33203125" customWidth="1"/>
    <col min="2566" max="2566" width="12.6640625" customWidth="1"/>
    <col min="2567" max="2567" width="15.33203125" customWidth="1"/>
    <col min="2568" max="2568" width="19.6640625" customWidth="1"/>
    <col min="2569" max="2569" width="12.44140625" customWidth="1"/>
    <col min="2813" max="2813" width="5.88671875" customWidth="1"/>
    <col min="2814" max="2814" width="11.6640625" customWidth="1"/>
    <col min="2815" max="2815" width="13.88671875" customWidth="1"/>
    <col min="2816" max="2816" width="15.5546875" customWidth="1"/>
    <col min="2817" max="2817" width="15" customWidth="1"/>
    <col min="2818" max="2819" width="14.33203125" customWidth="1"/>
    <col min="2820" max="2820" width="15.44140625" customWidth="1"/>
    <col min="2821" max="2821" width="14.33203125" customWidth="1"/>
    <col min="2822" max="2822" width="12.6640625" customWidth="1"/>
    <col min="2823" max="2823" width="15.33203125" customWidth="1"/>
    <col min="2824" max="2824" width="19.6640625" customWidth="1"/>
    <col min="2825" max="2825" width="12.44140625" customWidth="1"/>
    <col min="3069" max="3069" width="5.88671875" customWidth="1"/>
    <col min="3070" max="3070" width="11.6640625" customWidth="1"/>
    <col min="3071" max="3071" width="13.88671875" customWidth="1"/>
    <col min="3072" max="3072" width="15.5546875" customWidth="1"/>
    <col min="3073" max="3073" width="15" customWidth="1"/>
    <col min="3074" max="3075" width="14.33203125" customWidth="1"/>
    <col min="3076" max="3076" width="15.44140625" customWidth="1"/>
    <col min="3077" max="3077" width="14.33203125" customWidth="1"/>
    <col min="3078" max="3078" width="12.6640625" customWidth="1"/>
    <col min="3079" max="3079" width="15.33203125" customWidth="1"/>
    <col min="3080" max="3080" width="19.6640625" customWidth="1"/>
    <col min="3081" max="3081" width="12.44140625" customWidth="1"/>
    <col min="3325" max="3325" width="5.88671875" customWidth="1"/>
    <col min="3326" max="3326" width="11.6640625" customWidth="1"/>
    <col min="3327" max="3327" width="13.88671875" customWidth="1"/>
    <col min="3328" max="3328" width="15.5546875" customWidth="1"/>
    <col min="3329" max="3329" width="15" customWidth="1"/>
    <col min="3330" max="3331" width="14.33203125" customWidth="1"/>
    <col min="3332" max="3332" width="15.44140625" customWidth="1"/>
    <col min="3333" max="3333" width="14.33203125" customWidth="1"/>
    <col min="3334" max="3334" width="12.6640625" customWidth="1"/>
    <col min="3335" max="3335" width="15.33203125" customWidth="1"/>
    <col min="3336" max="3336" width="19.6640625" customWidth="1"/>
    <col min="3337" max="3337" width="12.44140625" customWidth="1"/>
    <col min="3581" max="3581" width="5.88671875" customWidth="1"/>
    <col min="3582" max="3582" width="11.6640625" customWidth="1"/>
    <col min="3583" max="3583" width="13.88671875" customWidth="1"/>
    <col min="3584" max="3584" width="15.5546875" customWidth="1"/>
    <col min="3585" max="3585" width="15" customWidth="1"/>
    <col min="3586" max="3587" width="14.33203125" customWidth="1"/>
    <col min="3588" max="3588" width="15.44140625" customWidth="1"/>
    <col min="3589" max="3589" width="14.33203125" customWidth="1"/>
    <col min="3590" max="3590" width="12.6640625" customWidth="1"/>
    <col min="3591" max="3591" width="15.33203125" customWidth="1"/>
    <col min="3592" max="3592" width="19.6640625" customWidth="1"/>
    <col min="3593" max="3593" width="12.44140625" customWidth="1"/>
    <col min="3837" max="3837" width="5.88671875" customWidth="1"/>
    <col min="3838" max="3838" width="11.6640625" customWidth="1"/>
    <col min="3839" max="3839" width="13.88671875" customWidth="1"/>
    <col min="3840" max="3840" width="15.5546875" customWidth="1"/>
    <col min="3841" max="3841" width="15" customWidth="1"/>
    <col min="3842" max="3843" width="14.33203125" customWidth="1"/>
    <col min="3844" max="3844" width="15.44140625" customWidth="1"/>
    <col min="3845" max="3845" width="14.33203125" customWidth="1"/>
    <col min="3846" max="3846" width="12.6640625" customWidth="1"/>
    <col min="3847" max="3847" width="15.33203125" customWidth="1"/>
    <col min="3848" max="3848" width="19.6640625" customWidth="1"/>
    <col min="3849" max="3849" width="12.44140625" customWidth="1"/>
    <col min="4093" max="4093" width="5.88671875" customWidth="1"/>
    <col min="4094" max="4094" width="11.6640625" customWidth="1"/>
    <col min="4095" max="4095" width="13.88671875" customWidth="1"/>
    <col min="4096" max="4096" width="15.5546875" customWidth="1"/>
    <col min="4097" max="4097" width="15" customWidth="1"/>
    <col min="4098" max="4099" width="14.33203125" customWidth="1"/>
    <col min="4100" max="4100" width="15.44140625" customWidth="1"/>
    <col min="4101" max="4101" width="14.33203125" customWidth="1"/>
    <col min="4102" max="4102" width="12.6640625" customWidth="1"/>
    <col min="4103" max="4103" width="15.33203125" customWidth="1"/>
    <col min="4104" max="4104" width="19.6640625" customWidth="1"/>
    <col min="4105" max="4105" width="12.44140625" customWidth="1"/>
    <col min="4349" max="4349" width="5.88671875" customWidth="1"/>
    <col min="4350" max="4350" width="11.6640625" customWidth="1"/>
    <col min="4351" max="4351" width="13.88671875" customWidth="1"/>
    <col min="4352" max="4352" width="15.5546875" customWidth="1"/>
    <col min="4353" max="4353" width="15" customWidth="1"/>
    <col min="4354" max="4355" width="14.33203125" customWidth="1"/>
    <col min="4356" max="4356" width="15.44140625" customWidth="1"/>
    <col min="4357" max="4357" width="14.33203125" customWidth="1"/>
    <col min="4358" max="4358" width="12.6640625" customWidth="1"/>
    <col min="4359" max="4359" width="15.33203125" customWidth="1"/>
    <col min="4360" max="4360" width="19.6640625" customWidth="1"/>
    <col min="4361" max="4361" width="12.44140625" customWidth="1"/>
    <col min="4605" max="4605" width="5.88671875" customWidth="1"/>
    <col min="4606" max="4606" width="11.6640625" customWidth="1"/>
    <col min="4607" max="4607" width="13.88671875" customWidth="1"/>
    <col min="4608" max="4608" width="15.5546875" customWidth="1"/>
    <col min="4609" max="4609" width="15" customWidth="1"/>
    <col min="4610" max="4611" width="14.33203125" customWidth="1"/>
    <col min="4612" max="4612" width="15.44140625" customWidth="1"/>
    <col min="4613" max="4613" width="14.33203125" customWidth="1"/>
    <col min="4614" max="4614" width="12.6640625" customWidth="1"/>
    <col min="4615" max="4615" width="15.33203125" customWidth="1"/>
    <col min="4616" max="4616" width="19.6640625" customWidth="1"/>
    <col min="4617" max="4617" width="12.44140625" customWidth="1"/>
    <col min="4861" max="4861" width="5.88671875" customWidth="1"/>
    <col min="4862" max="4862" width="11.6640625" customWidth="1"/>
    <col min="4863" max="4863" width="13.88671875" customWidth="1"/>
    <col min="4864" max="4864" width="15.5546875" customWidth="1"/>
    <col min="4865" max="4865" width="15" customWidth="1"/>
    <col min="4866" max="4867" width="14.33203125" customWidth="1"/>
    <col min="4868" max="4868" width="15.44140625" customWidth="1"/>
    <col min="4869" max="4869" width="14.33203125" customWidth="1"/>
    <col min="4870" max="4870" width="12.6640625" customWidth="1"/>
    <col min="4871" max="4871" width="15.33203125" customWidth="1"/>
    <col min="4872" max="4872" width="19.6640625" customWidth="1"/>
    <col min="4873" max="4873" width="12.44140625" customWidth="1"/>
    <col min="5117" max="5117" width="5.88671875" customWidth="1"/>
    <col min="5118" max="5118" width="11.6640625" customWidth="1"/>
    <col min="5119" max="5119" width="13.88671875" customWidth="1"/>
    <col min="5120" max="5120" width="15.5546875" customWidth="1"/>
    <col min="5121" max="5121" width="15" customWidth="1"/>
    <col min="5122" max="5123" width="14.33203125" customWidth="1"/>
    <col min="5124" max="5124" width="15.44140625" customWidth="1"/>
    <col min="5125" max="5125" width="14.33203125" customWidth="1"/>
    <col min="5126" max="5126" width="12.6640625" customWidth="1"/>
    <col min="5127" max="5127" width="15.33203125" customWidth="1"/>
    <col min="5128" max="5128" width="19.6640625" customWidth="1"/>
    <col min="5129" max="5129" width="12.44140625" customWidth="1"/>
    <col min="5373" max="5373" width="5.88671875" customWidth="1"/>
    <col min="5374" max="5374" width="11.6640625" customWidth="1"/>
    <col min="5375" max="5375" width="13.88671875" customWidth="1"/>
    <col min="5376" max="5376" width="15.5546875" customWidth="1"/>
    <col min="5377" max="5377" width="15" customWidth="1"/>
    <col min="5378" max="5379" width="14.33203125" customWidth="1"/>
    <col min="5380" max="5380" width="15.44140625" customWidth="1"/>
    <col min="5381" max="5381" width="14.33203125" customWidth="1"/>
    <col min="5382" max="5382" width="12.6640625" customWidth="1"/>
    <col min="5383" max="5383" width="15.33203125" customWidth="1"/>
    <col min="5384" max="5384" width="19.6640625" customWidth="1"/>
    <col min="5385" max="5385" width="12.44140625" customWidth="1"/>
    <col min="5629" max="5629" width="5.88671875" customWidth="1"/>
    <col min="5630" max="5630" width="11.6640625" customWidth="1"/>
    <col min="5631" max="5631" width="13.88671875" customWidth="1"/>
    <col min="5632" max="5632" width="15.5546875" customWidth="1"/>
    <col min="5633" max="5633" width="15" customWidth="1"/>
    <col min="5634" max="5635" width="14.33203125" customWidth="1"/>
    <col min="5636" max="5636" width="15.44140625" customWidth="1"/>
    <col min="5637" max="5637" width="14.33203125" customWidth="1"/>
    <col min="5638" max="5638" width="12.6640625" customWidth="1"/>
    <col min="5639" max="5639" width="15.33203125" customWidth="1"/>
    <col min="5640" max="5640" width="19.6640625" customWidth="1"/>
    <col min="5641" max="5641" width="12.44140625" customWidth="1"/>
    <col min="5885" max="5885" width="5.88671875" customWidth="1"/>
    <col min="5886" max="5886" width="11.6640625" customWidth="1"/>
    <col min="5887" max="5887" width="13.88671875" customWidth="1"/>
    <col min="5888" max="5888" width="15.5546875" customWidth="1"/>
    <col min="5889" max="5889" width="15" customWidth="1"/>
    <col min="5890" max="5891" width="14.33203125" customWidth="1"/>
    <col min="5892" max="5892" width="15.44140625" customWidth="1"/>
    <col min="5893" max="5893" width="14.33203125" customWidth="1"/>
    <col min="5894" max="5894" width="12.6640625" customWidth="1"/>
    <col min="5895" max="5895" width="15.33203125" customWidth="1"/>
    <col min="5896" max="5896" width="19.6640625" customWidth="1"/>
    <col min="5897" max="5897" width="12.44140625" customWidth="1"/>
    <col min="6141" max="6141" width="5.88671875" customWidth="1"/>
    <col min="6142" max="6142" width="11.6640625" customWidth="1"/>
    <col min="6143" max="6143" width="13.88671875" customWidth="1"/>
    <col min="6144" max="6144" width="15.5546875" customWidth="1"/>
    <col min="6145" max="6145" width="15" customWidth="1"/>
    <col min="6146" max="6147" width="14.33203125" customWidth="1"/>
    <col min="6148" max="6148" width="15.44140625" customWidth="1"/>
    <col min="6149" max="6149" width="14.33203125" customWidth="1"/>
    <col min="6150" max="6150" width="12.6640625" customWidth="1"/>
    <col min="6151" max="6151" width="15.33203125" customWidth="1"/>
    <col min="6152" max="6152" width="19.6640625" customWidth="1"/>
    <col min="6153" max="6153" width="12.44140625" customWidth="1"/>
    <col min="6397" max="6397" width="5.88671875" customWidth="1"/>
    <col min="6398" max="6398" width="11.6640625" customWidth="1"/>
    <col min="6399" max="6399" width="13.88671875" customWidth="1"/>
    <col min="6400" max="6400" width="15.5546875" customWidth="1"/>
    <col min="6401" max="6401" width="15" customWidth="1"/>
    <col min="6402" max="6403" width="14.33203125" customWidth="1"/>
    <col min="6404" max="6404" width="15.44140625" customWidth="1"/>
    <col min="6405" max="6405" width="14.33203125" customWidth="1"/>
    <col min="6406" max="6406" width="12.6640625" customWidth="1"/>
    <col min="6407" max="6407" width="15.33203125" customWidth="1"/>
    <col min="6408" max="6408" width="19.6640625" customWidth="1"/>
    <col min="6409" max="6409" width="12.44140625" customWidth="1"/>
    <col min="6653" max="6653" width="5.88671875" customWidth="1"/>
    <col min="6654" max="6654" width="11.6640625" customWidth="1"/>
    <col min="6655" max="6655" width="13.88671875" customWidth="1"/>
    <col min="6656" max="6656" width="15.5546875" customWidth="1"/>
    <col min="6657" max="6657" width="15" customWidth="1"/>
    <col min="6658" max="6659" width="14.33203125" customWidth="1"/>
    <col min="6660" max="6660" width="15.44140625" customWidth="1"/>
    <col min="6661" max="6661" width="14.33203125" customWidth="1"/>
    <col min="6662" max="6662" width="12.6640625" customWidth="1"/>
    <col min="6663" max="6663" width="15.33203125" customWidth="1"/>
    <col min="6664" max="6664" width="19.6640625" customWidth="1"/>
    <col min="6665" max="6665" width="12.44140625" customWidth="1"/>
    <col min="6909" max="6909" width="5.88671875" customWidth="1"/>
    <col min="6910" max="6910" width="11.6640625" customWidth="1"/>
    <col min="6911" max="6911" width="13.88671875" customWidth="1"/>
    <col min="6912" max="6912" width="15.5546875" customWidth="1"/>
    <col min="6913" max="6913" width="15" customWidth="1"/>
    <col min="6914" max="6915" width="14.33203125" customWidth="1"/>
    <col min="6916" max="6916" width="15.44140625" customWidth="1"/>
    <col min="6917" max="6917" width="14.33203125" customWidth="1"/>
    <col min="6918" max="6918" width="12.6640625" customWidth="1"/>
    <col min="6919" max="6919" width="15.33203125" customWidth="1"/>
    <col min="6920" max="6920" width="19.6640625" customWidth="1"/>
    <col min="6921" max="6921" width="12.44140625" customWidth="1"/>
    <col min="7165" max="7165" width="5.88671875" customWidth="1"/>
    <col min="7166" max="7166" width="11.6640625" customWidth="1"/>
    <col min="7167" max="7167" width="13.88671875" customWidth="1"/>
    <col min="7168" max="7168" width="15.5546875" customWidth="1"/>
    <col min="7169" max="7169" width="15" customWidth="1"/>
    <col min="7170" max="7171" width="14.33203125" customWidth="1"/>
    <col min="7172" max="7172" width="15.44140625" customWidth="1"/>
    <col min="7173" max="7173" width="14.33203125" customWidth="1"/>
    <col min="7174" max="7174" width="12.6640625" customWidth="1"/>
    <col min="7175" max="7175" width="15.33203125" customWidth="1"/>
    <col min="7176" max="7176" width="19.6640625" customWidth="1"/>
    <col min="7177" max="7177" width="12.44140625" customWidth="1"/>
    <col min="7421" max="7421" width="5.88671875" customWidth="1"/>
    <col min="7422" max="7422" width="11.6640625" customWidth="1"/>
    <col min="7423" max="7423" width="13.88671875" customWidth="1"/>
    <col min="7424" max="7424" width="15.5546875" customWidth="1"/>
    <col min="7425" max="7425" width="15" customWidth="1"/>
    <col min="7426" max="7427" width="14.33203125" customWidth="1"/>
    <col min="7428" max="7428" width="15.44140625" customWidth="1"/>
    <col min="7429" max="7429" width="14.33203125" customWidth="1"/>
    <col min="7430" max="7430" width="12.6640625" customWidth="1"/>
    <col min="7431" max="7431" width="15.33203125" customWidth="1"/>
    <col min="7432" max="7432" width="19.6640625" customWidth="1"/>
    <col min="7433" max="7433" width="12.44140625" customWidth="1"/>
    <col min="7677" max="7677" width="5.88671875" customWidth="1"/>
    <col min="7678" max="7678" width="11.6640625" customWidth="1"/>
    <col min="7679" max="7679" width="13.88671875" customWidth="1"/>
    <col min="7680" max="7680" width="15.5546875" customWidth="1"/>
    <col min="7681" max="7681" width="15" customWidth="1"/>
    <col min="7682" max="7683" width="14.33203125" customWidth="1"/>
    <col min="7684" max="7684" width="15.44140625" customWidth="1"/>
    <col min="7685" max="7685" width="14.33203125" customWidth="1"/>
    <col min="7686" max="7686" width="12.6640625" customWidth="1"/>
    <col min="7687" max="7687" width="15.33203125" customWidth="1"/>
    <col min="7688" max="7688" width="19.6640625" customWidth="1"/>
    <col min="7689" max="7689" width="12.44140625" customWidth="1"/>
    <col min="7933" max="7933" width="5.88671875" customWidth="1"/>
    <col min="7934" max="7934" width="11.6640625" customWidth="1"/>
    <col min="7935" max="7935" width="13.88671875" customWidth="1"/>
    <col min="7936" max="7936" width="15.5546875" customWidth="1"/>
    <col min="7937" max="7937" width="15" customWidth="1"/>
    <col min="7938" max="7939" width="14.33203125" customWidth="1"/>
    <col min="7940" max="7940" width="15.44140625" customWidth="1"/>
    <col min="7941" max="7941" width="14.33203125" customWidth="1"/>
    <col min="7942" max="7942" width="12.6640625" customWidth="1"/>
    <col min="7943" max="7943" width="15.33203125" customWidth="1"/>
    <col min="7944" max="7944" width="19.6640625" customWidth="1"/>
    <col min="7945" max="7945" width="12.44140625" customWidth="1"/>
    <col min="8189" max="8189" width="5.88671875" customWidth="1"/>
    <col min="8190" max="8190" width="11.6640625" customWidth="1"/>
    <col min="8191" max="8191" width="13.88671875" customWidth="1"/>
    <col min="8192" max="8192" width="15.5546875" customWidth="1"/>
    <col min="8193" max="8193" width="15" customWidth="1"/>
    <col min="8194" max="8195" width="14.33203125" customWidth="1"/>
    <col min="8196" max="8196" width="15.44140625" customWidth="1"/>
    <col min="8197" max="8197" width="14.33203125" customWidth="1"/>
    <col min="8198" max="8198" width="12.6640625" customWidth="1"/>
    <col min="8199" max="8199" width="15.33203125" customWidth="1"/>
    <col min="8200" max="8200" width="19.6640625" customWidth="1"/>
    <col min="8201" max="8201" width="12.44140625" customWidth="1"/>
    <col min="8445" max="8445" width="5.88671875" customWidth="1"/>
    <col min="8446" max="8446" width="11.6640625" customWidth="1"/>
    <col min="8447" max="8447" width="13.88671875" customWidth="1"/>
    <col min="8448" max="8448" width="15.5546875" customWidth="1"/>
    <col min="8449" max="8449" width="15" customWidth="1"/>
    <col min="8450" max="8451" width="14.33203125" customWidth="1"/>
    <col min="8452" max="8452" width="15.44140625" customWidth="1"/>
    <col min="8453" max="8453" width="14.33203125" customWidth="1"/>
    <col min="8454" max="8454" width="12.6640625" customWidth="1"/>
    <col min="8455" max="8455" width="15.33203125" customWidth="1"/>
    <col min="8456" max="8456" width="19.6640625" customWidth="1"/>
    <col min="8457" max="8457" width="12.44140625" customWidth="1"/>
    <col min="8701" max="8701" width="5.88671875" customWidth="1"/>
    <col min="8702" max="8702" width="11.6640625" customWidth="1"/>
    <col min="8703" max="8703" width="13.88671875" customWidth="1"/>
    <col min="8704" max="8704" width="15.5546875" customWidth="1"/>
    <col min="8705" max="8705" width="15" customWidth="1"/>
    <col min="8706" max="8707" width="14.33203125" customWidth="1"/>
    <col min="8708" max="8708" width="15.44140625" customWidth="1"/>
    <col min="8709" max="8709" width="14.33203125" customWidth="1"/>
    <col min="8710" max="8710" width="12.6640625" customWidth="1"/>
    <col min="8711" max="8711" width="15.33203125" customWidth="1"/>
    <col min="8712" max="8712" width="19.6640625" customWidth="1"/>
    <col min="8713" max="8713" width="12.44140625" customWidth="1"/>
    <col min="8957" max="8957" width="5.88671875" customWidth="1"/>
    <col min="8958" max="8958" width="11.6640625" customWidth="1"/>
    <col min="8959" max="8959" width="13.88671875" customWidth="1"/>
    <col min="8960" max="8960" width="15.5546875" customWidth="1"/>
    <col min="8961" max="8961" width="15" customWidth="1"/>
    <col min="8962" max="8963" width="14.33203125" customWidth="1"/>
    <col min="8964" max="8964" width="15.44140625" customWidth="1"/>
    <col min="8965" max="8965" width="14.33203125" customWidth="1"/>
    <col min="8966" max="8966" width="12.6640625" customWidth="1"/>
    <col min="8967" max="8967" width="15.33203125" customWidth="1"/>
    <col min="8968" max="8968" width="19.6640625" customWidth="1"/>
    <col min="8969" max="8969" width="12.44140625" customWidth="1"/>
    <col min="9213" max="9213" width="5.88671875" customWidth="1"/>
    <col min="9214" max="9214" width="11.6640625" customWidth="1"/>
    <col min="9215" max="9215" width="13.88671875" customWidth="1"/>
    <col min="9216" max="9216" width="15.5546875" customWidth="1"/>
    <col min="9217" max="9217" width="15" customWidth="1"/>
    <col min="9218" max="9219" width="14.33203125" customWidth="1"/>
    <col min="9220" max="9220" width="15.44140625" customWidth="1"/>
    <col min="9221" max="9221" width="14.33203125" customWidth="1"/>
    <col min="9222" max="9222" width="12.6640625" customWidth="1"/>
    <col min="9223" max="9223" width="15.33203125" customWidth="1"/>
    <col min="9224" max="9224" width="19.6640625" customWidth="1"/>
    <col min="9225" max="9225" width="12.44140625" customWidth="1"/>
    <col min="9469" max="9469" width="5.88671875" customWidth="1"/>
    <col min="9470" max="9470" width="11.6640625" customWidth="1"/>
    <col min="9471" max="9471" width="13.88671875" customWidth="1"/>
    <col min="9472" max="9472" width="15.5546875" customWidth="1"/>
    <col min="9473" max="9473" width="15" customWidth="1"/>
    <col min="9474" max="9475" width="14.33203125" customWidth="1"/>
    <col min="9476" max="9476" width="15.44140625" customWidth="1"/>
    <col min="9477" max="9477" width="14.33203125" customWidth="1"/>
    <col min="9478" max="9478" width="12.6640625" customWidth="1"/>
    <col min="9479" max="9479" width="15.33203125" customWidth="1"/>
    <col min="9480" max="9480" width="19.6640625" customWidth="1"/>
    <col min="9481" max="9481" width="12.44140625" customWidth="1"/>
    <col min="9725" max="9725" width="5.88671875" customWidth="1"/>
    <col min="9726" max="9726" width="11.6640625" customWidth="1"/>
    <col min="9727" max="9727" width="13.88671875" customWidth="1"/>
    <col min="9728" max="9728" width="15.5546875" customWidth="1"/>
    <col min="9729" max="9729" width="15" customWidth="1"/>
    <col min="9730" max="9731" width="14.33203125" customWidth="1"/>
    <col min="9732" max="9732" width="15.44140625" customWidth="1"/>
    <col min="9733" max="9733" width="14.33203125" customWidth="1"/>
    <col min="9734" max="9734" width="12.6640625" customWidth="1"/>
    <col min="9735" max="9735" width="15.33203125" customWidth="1"/>
    <col min="9736" max="9736" width="19.6640625" customWidth="1"/>
    <col min="9737" max="9737" width="12.44140625" customWidth="1"/>
    <col min="9981" max="9981" width="5.88671875" customWidth="1"/>
    <col min="9982" max="9982" width="11.6640625" customWidth="1"/>
    <col min="9983" max="9983" width="13.88671875" customWidth="1"/>
    <col min="9984" max="9984" width="15.5546875" customWidth="1"/>
    <col min="9985" max="9985" width="15" customWidth="1"/>
    <col min="9986" max="9987" width="14.33203125" customWidth="1"/>
    <col min="9988" max="9988" width="15.44140625" customWidth="1"/>
    <col min="9989" max="9989" width="14.33203125" customWidth="1"/>
    <col min="9990" max="9990" width="12.6640625" customWidth="1"/>
    <col min="9991" max="9991" width="15.33203125" customWidth="1"/>
    <col min="9992" max="9992" width="19.6640625" customWidth="1"/>
    <col min="9993" max="9993" width="12.44140625" customWidth="1"/>
    <col min="10237" max="10237" width="5.88671875" customWidth="1"/>
    <col min="10238" max="10238" width="11.6640625" customWidth="1"/>
    <col min="10239" max="10239" width="13.88671875" customWidth="1"/>
    <col min="10240" max="10240" width="15.5546875" customWidth="1"/>
    <col min="10241" max="10241" width="15" customWidth="1"/>
    <col min="10242" max="10243" width="14.33203125" customWidth="1"/>
    <col min="10244" max="10244" width="15.44140625" customWidth="1"/>
    <col min="10245" max="10245" width="14.33203125" customWidth="1"/>
    <col min="10246" max="10246" width="12.6640625" customWidth="1"/>
    <col min="10247" max="10247" width="15.33203125" customWidth="1"/>
    <col min="10248" max="10248" width="19.6640625" customWidth="1"/>
    <col min="10249" max="10249" width="12.44140625" customWidth="1"/>
    <col min="10493" max="10493" width="5.88671875" customWidth="1"/>
    <col min="10494" max="10494" width="11.6640625" customWidth="1"/>
    <col min="10495" max="10495" width="13.88671875" customWidth="1"/>
    <col min="10496" max="10496" width="15.5546875" customWidth="1"/>
    <col min="10497" max="10497" width="15" customWidth="1"/>
    <col min="10498" max="10499" width="14.33203125" customWidth="1"/>
    <col min="10500" max="10500" width="15.44140625" customWidth="1"/>
    <col min="10501" max="10501" width="14.33203125" customWidth="1"/>
    <col min="10502" max="10502" width="12.6640625" customWidth="1"/>
    <col min="10503" max="10503" width="15.33203125" customWidth="1"/>
    <col min="10504" max="10504" width="19.6640625" customWidth="1"/>
    <col min="10505" max="10505" width="12.44140625" customWidth="1"/>
    <col min="10749" max="10749" width="5.88671875" customWidth="1"/>
    <col min="10750" max="10750" width="11.6640625" customWidth="1"/>
    <col min="10751" max="10751" width="13.88671875" customWidth="1"/>
    <col min="10752" max="10752" width="15.5546875" customWidth="1"/>
    <col min="10753" max="10753" width="15" customWidth="1"/>
    <col min="10754" max="10755" width="14.33203125" customWidth="1"/>
    <col min="10756" max="10756" width="15.44140625" customWidth="1"/>
    <col min="10757" max="10757" width="14.33203125" customWidth="1"/>
    <col min="10758" max="10758" width="12.6640625" customWidth="1"/>
    <col min="10759" max="10759" width="15.33203125" customWidth="1"/>
    <col min="10760" max="10760" width="19.6640625" customWidth="1"/>
    <col min="10761" max="10761" width="12.44140625" customWidth="1"/>
    <col min="11005" max="11005" width="5.88671875" customWidth="1"/>
    <col min="11006" max="11006" width="11.6640625" customWidth="1"/>
    <col min="11007" max="11007" width="13.88671875" customWidth="1"/>
    <col min="11008" max="11008" width="15.5546875" customWidth="1"/>
    <col min="11009" max="11009" width="15" customWidth="1"/>
    <col min="11010" max="11011" width="14.33203125" customWidth="1"/>
    <col min="11012" max="11012" width="15.44140625" customWidth="1"/>
    <col min="11013" max="11013" width="14.33203125" customWidth="1"/>
    <col min="11014" max="11014" width="12.6640625" customWidth="1"/>
    <col min="11015" max="11015" width="15.33203125" customWidth="1"/>
    <col min="11016" max="11016" width="19.6640625" customWidth="1"/>
    <col min="11017" max="11017" width="12.44140625" customWidth="1"/>
    <col min="11261" max="11261" width="5.88671875" customWidth="1"/>
    <col min="11262" max="11262" width="11.6640625" customWidth="1"/>
    <col min="11263" max="11263" width="13.88671875" customWidth="1"/>
    <col min="11264" max="11264" width="15.5546875" customWidth="1"/>
    <col min="11265" max="11265" width="15" customWidth="1"/>
    <col min="11266" max="11267" width="14.33203125" customWidth="1"/>
    <col min="11268" max="11268" width="15.44140625" customWidth="1"/>
    <col min="11269" max="11269" width="14.33203125" customWidth="1"/>
    <col min="11270" max="11270" width="12.6640625" customWidth="1"/>
    <col min="11271" max="11271" width="15.33203125" customWidth="1"/>
    <col min="11272" max="11272" width="19.6640625" customWidth="1"/>
    <col min="11273" max="11273" width="12.44140625" customWidth="1"/>
    <col min="11517" max="11517" width="5.88671875" customWidth="1"/>
    <col min="11518" max="11518" width="11.6640625" customWidth="1"/>
    <col min="11519" max="11519" width="13.88671875" customWidth="1"/>
    <col min="11520" max="11520" width="15.5546875" customWidth="1"/>
    <col min="11521" max="11521" width="15" customWidth="1"/>
    <col min="11522" max="11523" width="14.33203125" customWidth="1"/>
    <col min="11524" max="11524" width="15.44140625" customWidth="1"/>
    <col min="11525" max="11525" width="14.33203125" customWidth="1"/>
    <col min="11526" max="11526" width="12.6640625" customWidth="1"/>
    <col min="11527" max="11527" width="15.33203125" customWidth="1"/>
    <col min="11528" max="11528" width="19.6640625" customWidth="1"/>
    <col min="11529" max="11529" width="12.44140625" customWidth="1"/>
    <col min="11773" max="11773" width="5.88671875" customWidth="1"/>
    <col min="11774" max="11774" width="11.6640625" customWidth="1"/>
    <col min="11775" max="11775" width="13.88671875" customWidth="1"/>
    <col min="11776" max="11776" width="15.5546875" customWidth="1"/>
    <col min="11777" max="11777" width="15" customWidth="1"/>
    <col min="11778" max="11779" width="14.33203125" customWidth="1"/>
    <col min="11780" max="11780" width="15.44140625" customWidth="1"/>
    <col min="11781" max="11781" width="14.33203125" customWidth="1"/>
    <col min="11782" max="11782" width="12.6640625" customWidth="1"/>
    <col min="11783" max="11783" width="15.33203125" customWidth="1"/>
    <col min="11784" max="11784" width="19.6640625" customWidth="1"/>
    <col min="11785" max="11785" width="12.44140625" customWidth="1"/>
    <col min="12029" max="12029" width="5.88671875" customWidth="1"/>
    <col min="12030" max="12030" width="11.6640625" customWidth="1"/>
    <col min="12031" max="12031" width="13.88671875" customWidth="1"/>
    <col min="12032" max="12032" width="15.5546875" customWidth="1"/>
    <col min="12033" max="12033" width="15" customWidth="1"/>
    <col min="12034" max="12035" width="14.33203125" customWidth="1"/>
    <col min="12036" max="12036" width="15.44140625" customWidth="1"/>
    <col min="12037" max="12037" width="14.33203125" customWidth="1"/>
    <col min="12038" max="12038" width="12.6640625" customWidth="1"/>
    <col min="12039" max="12039" width="15.33203125" customWidth="1"/>
    <col min="12040" max="12040" width="19.6640625" customWidth="1"/>
    <col min="12041" max="12041" width="12.44140625" customWidth="1"/>
    <col min="12285" max="12285" width="5.88671875" customWidth="1"/>
    <col min="12286" max="12286" width="11.6640625" customWidth="1"/>
    <col min="12287" max="12287" width="13.88671875" customWidth="1"/>
    <col min="12288" max="12288" width="15.5546875" customWidth="1"/>
    <col min="12289" max="12289" width="15" customWidth="1"/>
    <col min="12290" max="12291" width="14.33203125" customWidth="1"/>
    <col min="12292" max="12292" width="15.44140625" customWidth="1"/>
    <col min="12293" max="12293" width="14.33203125" customWidth="1"/>
    <col min="12294" max="12294" width="12.6640625" customWidth="1"/>
    <col min="12295" max="12295" width="15.33203125" customWidth="1"/>
    <col min="12296" max="12296" width="19.6640625" customWidth="1"/>
    <col min="12297" max="12297" width="12.44140625" customWidth="1"/>
    <col min="12541" max="12541" width="5.88671875" customWidth="1"/>
    <col min="12542" max="12542" width="11.6640625" customWidth="1"/>
    <col min="12543" max="12543" width="13.88671875" customWidth="1"/>
    <col min="12544" max="12544" width="15.5546875" customWidth="1"/>
    <col min="12545" max="12545" width="15" customWidth="1"/>
    <col min="12546" max="12547" width="14.33203125" customWidth="1"/>
    <col min="12548" max="12548" width="15.44140625" customWidth="1"/>
    <col min="12549" max="12549" width="14.33203125" customWidth="1"/>
    <col min="12550" max="12550" width="12.6640625" customWidth="1"/>
    <col min="12551" max="12551" width="15.33203125" customWidth="1"/>
    <col min="12552" max="12552" width="19.6640625" customWidth="1"/>
    <col min="12553" max="12553" width="12.44140625" customWidth="1"/>
    <col min="12797" max="12797" width="5.88671875" customWidth="1"/>
    <col min="12798" max="12798" width="11.6640625" customWidth="1"/>
    <col min="12799" max="12799" width="13.88671875" customWidth="1"/>
    <col min="12800" max="12800" width="15.5546875" customWidth="1"/>
    <col min="12801" max="12801" width="15" customWidth="1"/>
    <col min="12802" max="12803" width="14.33203125" customWidth="1"/>
    <col min="12804" max="12804" width="15.44140625" customWidth="1"/>
    <col min="12805" max="12805" width="14.33203125" customWidth="1"/>
    <col min="12806" max="12806" width="12.6640625" customWidth="1"/>
    <col min="12807" max="12807" width="15.33203125" customWidth="1"/>
    <col min="12808" max="12808" width="19.6640625" customWidth="1"/>
    <col min="12809" max="12809" width="12.44140625" customWidth="1"/>
    <col min="13053" max="13053" width="5.88671875" customWidth="1"/>
    <col min="13054" max="13054" width="11.6640625" customWidth="1"/>
    <col min="13055" max="13055" width="13.88671875" customWidth="1"/>
    <col min="13056" max="13056" width="15.5546875" customWidth="1"/>
    <col min="13057" max="13057" width="15" customWidth="1"/>
    <col min="13058" max="13059" width="14.33203125" customWidth="1"/>
    <col min="13060" max="13060" width="15.44140625" customWidth="1"/>
    <col min="13061" max="13061" width="14.33203125" customWidth="1"/>
    <col min="13062" max="13062" width="12.6640625" customWidth="1"/>
    <col min="13063" max="13063" width="15.33203125" customWidth="1"/>
    <col min="13064" max="13064" width="19.6640625" customWidth="1"/>
    <col min="13065" max="13065" width="12.44140625" customWidth="1"/>
    <col min="13309" max="13309" width="5.88671875" customWidth="1"/>
    <col min="13310" max="13310" width="11.6640625" customWidth="1"/>
    <col min="13311" max="13311" width="13.88671875" customWidth="1"/>
    <col min="13312" max="13312" width="15.5546875" customWidth="1"/>
    <col min="13313" max="13313" width="15" customWidth="1"/>
    <col min="13314" max="13315" width="14.33203125" customWidth="1"/>
    <col min="13316" max="13316" width="15.44140625" customWidth="1"/>
    <col min="13317" max="13317" width="14.33203125" customWidth="1"/>
    <col min="13318" max="13318" width="12.6640625" customWidth="1"/>
    <col min="13319" max="13319" width="15.33203125" customWidth="1"/>
    <col min="13320" max="13320" width="19.6640625" customWidth="1"/>
    <col min="13321" max="13321" width="12.44140625" customWidth="1"/>
    <col min="13565" max="13565" width="5.88671875" customWidth="1"/>
    <col min="13566" max="13566" width="11.6640625" customWidth="1"/>
    <col min="13567" max="13567" width="13.88671875" customWidth="1"/>
    <col min="13568" max="13568" width="15.5546875" customWidth="1"/>
    <col min="13569" max="13569" width="15" customWidth="1"/>
    <col min="13570" max="13571" width="14.33203125" customWidth="1"/>
    <col min="13572" max="13572" width="15.44140625" customWidth="1"/>
    <col min="13573" max="13573" width="14.33203125" customWidth="1"/>
    <col min="13574" max="13574" width="12.6640625" customWidth="1"/>
    <col min="13575" max="13575" width="15.33203125" customWidth="1"/>
    <col min="13576" max="13576" width="19.6640625" customWidth="1"/>
    <col min="13577" max="13577" width="12.44140625" customWidth="1"/>
    <col min="13821" max="13821" width="5.88671875" customWidth="1"/>
    <col min="13822" max="13822" width="11.6640625" customWidth="1"/>
    <col min="13823" max="13823" width="13.88671875" customWidth="1"/>
    <col min="13824" max="13824" width="15.5546875" customWidth="1"/>
    <col min="13825" max="13825" width="15" customWidth="1"/>
    <col min="13826" max="13827" width="14.33203125" customWidth="1"/>
    <col min="13828" max="13828" width="15.44140625" customWidth="1"/>
    <col min="13829" max="13829" width="14.33203125" customWidth="1"/>
    <col min="13830" max="13830" width="12.6640625" customWidth="1"/>
    <col min="13831" max="13831" width="15.33203125" customWidth="1"/>
    <col min="13832" max="13832" width="19.6640625" customWidth="1"/>
    <col min="13833" max="13833" width="12.44140625" customWidth="1"/>
    <col min="14077" max="14077" width="5.88671875" customWidth="1"/>
    <col min="14078" max="14078" width="11.6640625" customWidth="1"/>
    <col min="14079" max="14079" width="13.88671875" customWidth="1"/>
    <col min="14080" max="14080" width="15.5546875" customWidth="1"/>
    <col min="14081" max="14081" width="15" customWidth="1"/>
    <col min="14082" max="14083" width="14.33203125" customWidth="1"/>
    <col min="14084" max="14084" width="15.44140625" customWidth="1"/>
    <col min="14085" max="14085" width="14.33203125" customWidth="1"/>
    <col min="14086" max="14086" width="12.6640625" customWidth="1"/>
    <col min="14087" max="14087" width="15.33203125" customWidth="1"/>
    <col min="14088" max="14088" width="19.6640625" customWidth="1"/>
    <col min="14089" max="14089" width="12.44140625" customWidth="1"/>
    <col min="14333" max="14333" width="5.88671875" customWidth="1"/>
    <col min="14334" max="14334" width="11.6640625" customWidth="1"/>
    <col min="14335" max="14335" width="13.88671875" customWidth="1"/>
    <col min="14336" max="14336" width="15.5546875" customWidth="1"/>
    <col min="14337" max="14337" width="15" customWidth="1"/>
    <col min="14338" max="14339" width="14.33203125" customWidth="1"/>
    <col min="14340" max="14340" width="15.44140625" customWidth="1"/>
    <col min="14341" max="14341" width="14.33203125" customWidth="1"/>
    <col min="14342" max="14342" width="12.6640625" customWidth="1"/>
    <col min="14343" max="14343" width="15.33203125" customWidth="1"/>
    <col min="14344" max="14344" width="19.6640625" customWidth="1"/>
    <col min="14345" max="14345" width="12.44140625" customWidth="1"/>
    <col min="14589" max="14589" width="5.88671875" customWidth="1"/>
    <col min="14590" max="14590" width="11.6640625" customWidth="1"/>
    <col min="14591" max="14591" width="13.88671875" customWidth="1"/>
    <col min="14592" max="14592" width="15.5546875" customWidth="1"/>
    <col min="14593" max="14593" width="15" customWidth="1"/>
    <col min="14594" max="14595" width="14.33203125" customWidth="1"/>
    <col min="14596" max="14596" width="15.44140625" customWidth="1"/>
    <col min="14597" max="14597" width="14.33203125" customWidth="1"/>
    <col min="14598" max="14598" width="12.6640625" customWidth="1"/>
    <col min="14599" max="14599" width="15.33203125" customWidth="1"/>
    <col min="14600" max="14600" width="19.6640625" customWidth="1"/>
    <col min="14601" max="14601" width="12.44140625" customWidth="1"/>
    <col min="14845" max="14845" width="5.88671875" customWidth="1"/>
    <col min="14846" max="14846" width="11.6640625" customWidth="1"/>
    <col min="14847" max="14847" width="13.88671875" customWidth="1"/>
    <col min="14848" max="14848" width="15.5546875" customWidth="1"/>
    <col min="14849" max="14849" width="15" customWidth="1"/>
    <col min="14850" max="14851" width="14.33203125" customWidth="1"/>
    <col min="14852" max="14852" width="15.44140625" customWidth="1"/>
    <col min="14853" max="14853" width="14.33203125" customWidth="1"/>
    <col min="14854" max="14854" width="12.6640625" customWidth="1"/>
    <col min="14855" max="14855" width="15.33203125" customWidth="1"/>
    <col min="14856" max="14856" width="19.6640625" customWidth="1"/>
    <col min="14857" max="14857" width="12.44140625" customWidth="1"/>
    <col min="15101" max="15101" width="5.88671875" customWidth="1"/>
    <col min="15102" max="15102" width="11.6640625" customWidth="1"/>
    <col min="15103" max="15103" width="13.88671875" customWidth="1"/>
    <col min="15104" max="15104" width="15.5546875" customWidth="1"/>
    <col min="15105" max="15105" width="15" customWidth="1"/>
    <col min="15106" max="15107" width="14.33203125" customWidth="1"/>
    <col min="15108" max="15108" width="15.44140625" customWidth="1"/>
    <col min="15109" max="15109" width="14.33203125" customWidth="1"/>
    <col min="15110" max="15110" width="12.6640625" customWidth="1"/>
    <col min="15111" max="15111" width="15.33203125" customWidth="1"/>
    <col min="15112" max="15112" width="19.6640625" customWidth="1"/>
    <col min="15113" max="15113" width="12.44140625" customWidth="1"/>
    <col min="15357" max="15357" width="5.88671875" customWidth="1"/>
    <col min="15358" max="15358" width="11.6640625" customWidth="1"/>
    <col min="15359" max="15359" width="13.88671875" customWidth="1"/>
    <col min="15360" max="15360" width="15.5546875" customWidth="1"/>
    <col min="15361" max="15361" width="15" customWidth="1"/>
    <col min="15362" max="15363" width="14.33203125" customWidth="1"/>
    <col min="15364" max="15364" width="15.44140625" customWidth="1"/>
    <col min="15365" max="15365" width="14.33203125" customWidth="1"/>
    <col min="15366" max="15366" width="12.6640625" customWidth="1"/>
    <col min="15367" max="15367" width="15.33203125" customWidth="1"/>
    <col min="15368" max="15368" width="19.6640625" customWidth="1"/>
    <col min="15369" max="15369" width="12.44140625" customWidth="1"/>
    <col min="15613" max="15613" width="5.88671875" customWidth="1"/>
    <col min="15614" max="15614" width="11.6640625" customWidth="1"/>
    <col min="15615" max="15615" width="13.88671875" customWidth="1"/>
    <col min="15616" max="15616" width="15.5546875" customWidth="1"/>
    <col min="15617" max="15617" width="15" customWidth="1"/>
    <col min="15618" max="15619" width="14.33203125" customWidth="1"/>
    <col min="15620" max="15620" width="15.44140625" customWidth="1"/>
    <col min="15621" max="15621" width="14.33203125" customWidth="1"/>
    <col min="15622" max="15622" width="12.6640625" customWidth="1"/>
    <col min="15623" max="15623" width="15.33203125" customWidth="1"/>
    <col min="15624" max="15624" width="19.6640625" customWidth="1"/>
    <col min="15625" max="15625" width="12.44140625" customWidth="1"/>
    <col min="15869" max="15869" width="5.88671875" customWidth="1"/>
    <col min="15870" max="15870" width="11.6640625" customWidth="1"/>
    <col min="15871" max="15871" width="13.88671875" customWidth="1"/>
    <col min="15872" max="15872" width="15.5546875" customWidth="1"/>
    <col min="15873" max="15873" width="15" customWidth="1"/>
    <col min="15874" max="15875" width="14.33203125" customWidth="1"/>
    <col min="15876" max="15876" width="15.44140625" customWidth="1"/>
    <col min="15877" max="15877" width="14.33203125" customWidth="1"/>
    <col min="15878" max="15878" width="12.6640625" customWidth="1"/>
    <col min="15879" max="15879" width="15.33203125" customWidth="1"/>
    <col min="15880" max="15880" width="19.6640625" customWidth="1"/>
    <col min="15881" max="15881" width="12.44140625" customWidth="1"/>
    <col min="16125" max="16125" width="5.88671875" customWidth="1"/>
    <col min="16126" max="16126" width="11.6640625" customWidth="1"/>
    <col min="16127" max="16127" width="13.88671875" customWidth="1"/>
    <col min="16128" max="16128" width="15.5546875" customWidth="1"/>
    <col min="16129" max="16129" width="15" customWidth="1"/>
    <col min="16130" max="16131" width="14.33203125" customWidth="1"/>
    <col min="16132" max="16132" width="15.44140625" customWidth="1"/>
    <col min="16133" max="16133" width="14.33203125" customWidth="1"/>
    <col min="16134" max="16134" width="12.6640625" customWidth="1"/>
    <col min="16135" max="16135" width="15.33203125" customWidth="1"/>
    <col min="16136" max="16136" width="19.6640625" customWidth="1"/>
    <col min="16137" max="16137" width="12.44140625" customWidth="1"/>
  </cols>
  <sheetData>
    <row r="1" spans="1:10" ht="24.6">
      <c r="A1" s="263" t="s">
        <v>32</v>
      </c>
      <c r="B1" s="264"/>
      <c r="C1" s="264"/>
      <c r="D1" s="264"/>
      <c r="E1" s="264"/>
      <c r="F1" s="264"/>
      <c r="G1" s="264"/>
      <c r="H1" s="264"/>
      <c r="I1" s="264"/>
      <c r="J1" s="265"/>
    </row>
    <row r="2" spans="1:10" ht="21.75" customHeight="1">
      <c r="A2" s="357" t="s">
        <v>1310</v>
      </c>
      <c r="B2" s="355"/>
      <c r="C2" s="355"/>
      <c r="D2" s="355"/>
      <c r="E2" s="355"/>
      <c r="F2" s="355"/>
      <c r="G2" s="355"/>
      <c r="H2" s="355"/>
      <c r="I2" s="355"/>
      <c r="J2" s="356"/>
    </row>
    <row r="3" spans="1:10" ht="19.2">
      <c r="A3" s="357" t="s">
        <v>1288</v>
      </c>
      <c r="B3" s="355"/>
      <c r="C3" s="355"/>
      <c r="D3" s="355"/>
      <c r="E3" s="355"/>
      <c r="F3" s="355"/>
      <c r="G3" s="355"/>
      <c r="H3" s="355"/>
      <c r="I3" s="355"/>
      <c r="J3" s="356"/>
    </row>
    <row r="4" spans="1:10" ht="27" customHeight="1" thickBot="1">
      <c r="A4" s="358" t="s">
        <v>1289</v>
      </c>
      <c r="B4" s="359"/>
      <c r="C4" s="359"/>
      <c r="D4" s="359"/>
      <c r="E4" s="359"/>
      <c r="F4" s="359"/>
      <c r="G4" s="359"/>
      <c r="H4" s="359"/>
      <c r="I4" s="359"/>
      <c r="J4" s="360"/>
    </row>
    <row r="5" spans="1:10" ht="42" thickBot="1">
      <c r="A5" s="361" t="s">
        <v>1290</v>
      </c>
      <c r="B5" s="361" t="s">
        <v>1291</v>
      </c>
      <c r="C5" s="362" t="s">
        <v>1292</v>
      </c>
      <c r="D5" s="363" t="s">
        <v>1293</v>
      </c>
      <c r="E5" s="364" t="s">
        <v>1294</v>
      </c>
      <c r="F5" s="362" t="s">
        <v>1295</v>
      </c>
      <c r="G5" s="363" t="s">
        <v>1296</v>
      </c>
      <c r="H5" s="365" t="s">
        <v>1297</v>
      </c>
      <c r="I5" s="366" t="s">
        <v>1298</v>
      </c>
      <c r="J5" s="361" t="s">
        <v>1299</v>
      </c>
    </row>
    <row r="6" spans="1:10" ht="19.5" customHeight="1" thickBot="1">
      <c r="A6" s="367"/>
      <c r="B6" s="364"/>
      <c r="C6" s="365" t="s">
        <v>20</v>
      </c>
      <c r="D6" s="363" t="s">
        <v>21</v>
      </c>
      <c r="E6" s="364" t="s">
        <v>1300</v>
      </c>
      <c r="F6" s="362" t="s">
        <v>23</v>
      </c>
      <c r="G6" s="363" t="s">
        <v>1301</v>
      </c>
      <c r="H6" s="365" t="s">
        <v>1302</v>
      </c>
      <c r="I6" s="366" t="s">
        <v>1303</v>
      </c>
      <c r="J6" s="361" t="s">
        <v>1304</v>
      </c>
    </row>
    <row r="7" spans="1:10" ht="23.25" customHeight="1">
      <c r="A7" s="368" t="s">
        <v>84</v>
      </c>
      <c r="B7" s="369">
        <v>45397</v>
      </c>
      <c r="C7" s="370">
        <v>3096.1188705313903</v>
      </c>
      <c r="D7" s="371">
        <v>2616.2744225299903</v>
      </c>
      <c r="E7" s="372">
        <f t="shared" ref="E7:E15" si="0">D7/C7*100</f>
        <v>84.501743373986045</v>
      </c>
      <c r="F7" s="370">
        <v>1449.1300314810001</v>
      </c>
      <c r="G7" s="371">
        <v>1629.06499406999</v>
      </c>
      <c r="H7" s="373">
        <f>IF((G7*100/F7)&gt;=100,100,(G7*100/F7))</f>
        <v>100</v>
      </c>
      <c r="I7" s="373">
        <f>(E7*H7)/100</f>
        <v>84.501743373986045</v>
      </c>
      <c r="J7" s="374">
        <f>100-I7</f>
        <v>15.498256626013955</v>
      </c>
    </row>
    <row r="8" spans="1:10" ht="23.25" customHeight="1">
      <c r="A8" s="375"/>
      <c r="B8" s="376">
        <v>45427</v>
      </c>
      <c r="C8" s="377">
        <v>3389.4604215499903</v>
      </c>
      <c r="D8" s="378">
        <v>2822.6439540199999</v>
      </c>
      <c r="E8" s="379">
        <f t="shared" si="0"/>
        <v>83.277088473250643</v>
      </c>
      <c r="F8" s="377">
        <v>1620.482139212</v>
      </c>
      <c r="G8" s="378">
        <v>1814.40412820199</v>
      </c>
      <c r="H8" s="380">
        <f t="shared" ref="H8:H15" si="1">IF((G8*100/F8)&gt;=100,100,(G8*100/F8))</f>
        <v>100</v>
      </c>
      <c r="I8" s="380">
        <f t="shared" ref="I8:I15" si="2">(E8*H8)/100</f>
        <v>83.277088473250643</v>
      </c>
      <c r="J8" s="381">
        <f t="shared" ref="J8:J15" si="3">100-I8</f>
        <v>16.722911526749357</v>
      </c>
    </row>
    <row r="9" spans="1:10" ht="23.25" customHeight="1" thickBot="1">
      <c r="A9" s="375"/>
      <c r="B9" s="382">
        <v>45458</v>
      </c>
      <c r="C9" s="383">
        <v>3007.33530931</v>
      </c>
      <c r="D9" s="384">
        <v>2845.40635002</v>
      </c>
      <c r="E9" s="385">
        <f t="shared" si="0"/>
        <v>94.615533599173119</v>
      </c>
      <c r="F9" s="383">
        <v>1753.2113562869999</v>
      </c>
      <c r="G9" s="384">
        <v>2009.0358884479999</v>
      </c>
      <c r="H9" s="386">
        <f t="shared" si="1"/>
        <v>100</v>
      </c>
      <c r="I9" s="386">
        <f t="shared" si="2"/>
        <v>94.615533599173119</v>
      </c>
      <c r="J9" s="387">
        <f t="shared" si="3"/>
        <v>5.3844664008268808</v>
      </c>
    </row>
    <row r="10" spans="1:10" ht="23.25" customHeight="1" thickBot="1">
      <c r="A10" s="388"/>
      <c r="B10" s="361" t="s">
        <v>1305</v>
      </c>
      <c r="C10" s="389">
        <f>C9+C8+C7</f>
        <v>9492.9146013913814</v>
      </c>
      <c r="D10" s="390">
        <f>D9+D8+D7</f>
        <v>8284.3247265699902</v>
      </c>
      <c r="E10" s="391">
        <f t="shared" si="0"/>
        <v>87.268505769089629</v>
      </c>
      <c r="F10" s="389">
        <f>F9+F8+F7</f>
        <v>4822.8235269800007</v>
      </c>
      <c r="G10" s="390">
        <f>G9+G8+G7</f>
        <v>5452.5050107199804</v>
      </c>
      <c r="H10" s="392">
        <f t="shared" si="1"/>
        <v>100</v>
      </c>
      <c r="I10" s="392">
        <f t="shared" si="2"/>
        <v>87.268505769089629</v>
      </c>
      <c r="J10" s="393">
        <f t="shared" si="3"/>
        <v>12.731494230910371</v>
      </c>
    </row>
    <row r="11" spans="1:10" ht="23.25" customHeight="1">
      <c r="A11" s="368" t="s">
        <v>1306</v>
      </c>
      <c r="B11" s="394">
        <v>45488</v>
      </c>
      <c r="C11" s="370">
        <v>2397.5582106399997</v>
      </c>
      <c r="D11" s="371">
        <v>2533.3557114999999</v>
      </c>
      <c r="E11" s="372">
        <f t="shared" si="0"/>
        <v>105.66399181706419</v>
      </c>
      <c r="F11" s="370">
        <v>1732.0193222990001</v>
      </c>
      <c r="G11" s="371">
        <v>1901.4536741379902</v>
      </c>
      <c r="H11" s="373">
        <f t="shared" si="1"/>
        <v>100</v>
      </c>
      <c r="I11" s="373">
        <f t="shared" si="2"/>
        <v>105.66399181706419</v>
      </c>
      <c r="J11" s="374">
        <f t="shared" si="3"/>
        <v>-5.6639918170641863</v>
      </c>
    </row>
    <row r="12" spans="1:10" ht="23.25" customHeight="1">
      <c r="A12" s="375"/>
      <c r="B12" s="395">
        <v>45519</v>
      </c>
      <c r="C12" s="377">
        <v>2157.004441996</v>
      </c>
      <c r="D12" s="378">
        <v>2320.84024641</v>
      </c>
      <c r="E12" s="379">
        <f t="shared" si="0"/>
        <v>107.59552466486315</v>
      </c>
      <c r="F12" s="377">
        <v>1645.712776525</v>
      </c>
      <c r="G12" s="378">
        <v>1892.882477487</v>
      </c>
      <c r="H12" s="380">
        <f t="shared" si="1"/>
        <v>100</v>
      </c>
      <c r="I12" s="380">
        <f t="shared" si="2"/>
        <v>107.59552466486315</v>
      </c>
      <c r="J12" s="381">
        <f t="shared" si="3"/>
        <v>-7.5955246648631487</v>
      </c>
    </row>
    <row r="13" spans="1:10" ht="23.25" customHeight="1" thickBot="1">
      <c r="A13" s="375"/>
      <c r="B13" s="395">
        <v>45550</v>
      </c>
      <c r="C13" s="383">
        <v>2346.1119528300001</v>
      </c>
      <c r="D13" s="384">
        <v>2278.9774774499997</v>
      </c>
      <c r="E13" s="385">
        <f t="shared" si="0"/>
        <v>97.138479461774224</v>
      </c>
      <c r="F13" s="383">
        <v>1613.6935514520001</v>
      </c>
      <c r="G13" s="384">
        <v>1920.388742355</v>
      </c>
      <c r="H13" s="380">
        <f t="shared" si="1"/>
        <v>100</v>
      </c>
      <c r="I13" s="380">
        <f t="shared" si="2"/>
        <v>97.138479461774224</v>
      </c>
      <c r="J13" s="381">
        <f t="shared" si="3"/>
        <v>2.8615205382257756</v>
      </c>
    </row>
    <row r="14" spans="1:10" ht="23.25" customHeight="1" thickBot="1">
      <c r="A14" s="388"/>
      <c r="B14" s="364" t="s">
        <v>1305</v>
      </c>
      <c r="C14" s="389">
        <f>C13+C12+C11</f>
        <v>6900.6746054659998</v>
      </c>
      <c r="D14" s="390">
        <f>D13+D12+D11</f>
        <v>7133.1734353600004</v>
      </c>
      <c r="E14" s="391">
        <f t="shared" si="0"/>
        <v>103.36921885448473</v>
      </c>
      <c r="F14" s="389">
        <f>F13+F12+F11</f>
        <v>4991.4256502759999</v>
      </c>
      <c r="G14" s="390">
        <f>G13+G12+G11</f>
        <v>5714.7248939799902</v>
      </c>
      <c r="H14" s="392">
        <f t="shared" si="1"/>
        <v>100</v>
      </c>
      <c r="I14" s="392">
        <f t="shared" si="2"/>
        <v>103.36921885448473</v>
      </c>
      <c r="J14" s="393">
        <f t="shared" si="3"/>
        <v>-3.3692188544847284</v>
      </c>
    </row>
    <row r="15" spans="1:10" s="402" customFormat="1" ht="23.25" customHeight="1" thickBot="1">
      <c r="A15" s="396" t="s">
        <v>1307</v>
      </c>
      <c r="B15" s="397"/>
      <c r="C15" s="398">
        <f>C14+C10</f>
        <v>16393.589206857381</v>
      </c>
      <c r="D15" s="398">
        <f>D14+D10</f>
        <v>15417.498161929991</v>
      </c>
      <c r="E15" s="399">
        <f t="shared" si="0"/>
        <v>94.045897865251533</v>
      </c>
      <c r="F15" s="398">
        <f>F14+F10</f>
        <v>9814.2491772560006</v>
      </c>
      <c r="G15" s="398">
        <f>G14+G10</f>
        <v>11167.229904699971</v>
      </c>
      <c r="H15" s="400">
        <f t="shared" si="1"/>
        <v>100</v>
      </c>
      <c r="I15" s="400">
        <f t="shared" si="2"/>
        <v>94.045897865251533</v>
      </c>
      <c r="J15" s="401">
        <f t="shared" si="3"/>
        <v>5.9541021347484673</v>
      </c>
    </row>
    <row r="16" spans="1:10" ht="13.8">
      <c r="A16" s="1"/>
      <c r="B16" s="1"/>
      <c r="C16" s="1"/>
      <c r="D16" s="1"/>
      <c r="E16" s="1"/>
      <c r="F16" s="1"/>
      <c r="G16" s="1"/>
      <c r="H16" s="1"/>
      <c r="I16" s="1"/>
      <c r="J16" s="1"/>
    </row>
    <row r="17" spans="1:10" ht="13.8">
      <c r="A17" s="1"/>
      <c r="B17" s="403" t="s">
        <v>1308</v>
      </c>
      <c r="C17" s="404" t="s">
        <v>1309</v>
      </c>
      <c r="D17" s="405"/>
      <c r="E17" s="405"/>
      <c r="F17" s="405"/>
      <c r="G17" s="405"/>
      <c r="H17" s="405"/>
      <c r="I17" s="405"/>
      <c r="J17" s="405"/>
    </row>
    <row r="20" spans="1:10">
      <c r="C20" s="406"/>
      <c r="D20" s="406"/>
      <c r="F20" s="406"/>
      <c r="G20" s="406"/>
    </row>
  </sheetData>
  <mergeCells count="7">
    <mergeCell ref="A15:B15"/>
    <mergeCell ref="A1:J1"/>
    <mergeCell ref="A2:J2"/>
    <mergeCell ref="A3:J3"/>
    <mergeCell ref="A4:J4"/>
    <mergeCell ref="A7:A10"/>
    <mergeCell ref="A11:A14"/>
  </mergeCells>
  <printOptions horizontalCentered="1" verticalCentered="1"/>
  <pageMargins left="0" right="0" top="0" bottom="0"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1"/>
  <sheetViews>
    <sheetView view="pageBreakPreview" zoomScaleNormal="85" zoomScaleSheetLayoutView="100" workbookViewId="0">
      <selection activeCell="K6" sqref="K6"/>
    </sheetView>
  </sheetViews>
  <sheetFormatPr defaultRowHeight="13.2"/>
  <cols>
    <col min="1" max="1" width="15.33203125" customWidth="1"/>
    <col min="2" max="2" width="19.5546875" customWidth="1"/>
    <col min="3" max="3" width="18.44140625" customWidth="1"/>
    <col min="4" max="4" width="18.33203125" customWidth="1"/>
    <col min="5" max="5" width="20.6640625" customWidth="1"/>
    <col min="6" max="6" width="17.88671875" customWidth="1"/>
    <col min="10" max="10" width="10.6640625" bestFit="1" customWidth="1"/>
  </cols>
  <sheetData>
    <row r="1" spans="1:38" ht="72" customHeight="1">
      <c r="A1" s="335" t="s">
        <v>87</v>
      </c>
      <c r="B1" s="335"/>
      <c r="C1" s="335"/>
      <c r="D1" s="335"/>
      <c r="E1" s="335"/>
      <c r="F1" s="33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6">
      <c r="A2" s="336" t="s">
        <v>343</v>
      </c>
      <c r="B2" s="336"/>
      <c r="C2" s="336"/>
      <c r="D2" s="336"/>
      <c r="E2" s="336"/>
      <c r="F2" s="33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6">
      <c r="A3" s="336" t="s">
        <v>206</v>
      </c>
      <c r="B3" s="336"/>
      <c r="C3" s="336"/>
      <c r="D3" s="336"/>
      <c r="E3" s="336"/>
      <c r="F3" s="33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75.75" customHeight="1">
      <c r="A4" s="154" t="s">
        <v>24</v>
      </c>
      <c r="B4" s="154" t="s">
        <v>208</v>
      </c>
      <c r="C4" s="154" t="s">
        <v>209</v>
      </c>
      <c r="D4" s="154" t="s">
        <v>25</v>
      </c>
      <c r="E4" s="154" t="s">
        <v>26</v>
      </c>
      <c r="F4" s="154" t="s">
        <v>210</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31.5" customHeight="1">
      <c r="A5" s="154"/>
      <c r="B5" s="154">
        <v>1</v>
      </c>
      <c r="C5" s="154">
        <v>2</v>
      </c>
      <c r="D5" s="154" t="s">
        <v>27</v>
      </c>
      <c r="E5" s="154">
        <v>4</v>
      </c>
      <c r="F5" s="154" t="s">
        <v>28</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ht="46.5" customHeight="1">
      <c r="A6" s="154" t="s">
        <v>29</v>
      </c>
      <c r="B6" s="42">
        <v>18414</v>
      </c>
      <c r="C6" s="42">
        <v>17204</v>
      </c>
      <c r="D6" s="42">
        <f>B6+C6</f>
        <v>35618</v>
      </c>
      <c r="E6" s="42">
        <v>9688</v>
      </c>
      <c r="F6" s="42">
        <f>D6-E6</f>
        <v>25930</v>
      </c>
      <c r="G6" s="1"/>
      <c r="H6" s="1"/>
      <c r="I6" s="1"/>
      <c r="J6" s="1"/>
      <c r="K6" s="1"/>
      <c r="L6" s="1"/>
      <c r="M6" s="1"/>
      <c r="N6" s="1"/>
      <c r="O6" s="1"/>
      <c r="P6" s="1"/>
      <c r="Q6" s="1"/>
      <c r="R6" s="1"/>
      <c r="S6" s="1"/>
      <c r="T6" s="1"/>
      <c r="U6" s="1"/>
      <c r="V6" s="1"/>
      <c r="W6" s="1"/>
      <c r="X6" s="1"/>
      <c r="Y6" s="1"/>
      <c r="Z6" s="1"/>
      <c r="AA6" s="1"/>
      <c r="AB6" s="1"/>
      <c r="AC6" s="1"/>
      <c r="AD6" s="1"/>
      <c r="AE6" s="1"/>
      <c r="AF6" s="1"/>
      <c r="AG6" s="1"/>
    </row>
    <row r="7" spans="1:38" ht="46.5" customHeight="1">
      <c r="A7" s="154" t="s">
        <v>30</v>
      </c>
      <c r="B7" s="42">
        <v>1968</v>
      </c>
      <c r="C7" s="42">
        <v>5435</v>
      </c>
      <c r="D7" s="42">
        <f t="shared" ref="D7:D9" si="0">B7+C7</f>
        <v>7403</v>
      </c>
      <c r="E7" s="42">
        <v>4441</v>
      </c>
      <c r="F7" s="42">
        <f t="shared" ref="F7:F9" si="1">D7-E7</f>
        <v>2962</v>
      </c>
      <c r="G7" s="1"/>
      <c r="H7" s="1"/>
      <c r="I7" s="1"/>
      <c r="J7" s="1"/>
      <c r="K7" s="1"/>
      <c r="L7" s="1"/>
      <c r="M7" s="1"/>
      <c r="N7" s="1"/>
      <c r="O7" s="1"/>
      <c r="P7" s="1"/>
      <c r="Q7" s="1"/>
      <c r="R7" s="1"/>
      <c r="S7" s="1"/>
      <c r="T7" s="1"/>
      <c r="U7" s="1"/>
      <c r="V7" s="1"/>
      <c r="W7" s="1"/>
      <c r="X7" s="1"/>
      <c r="Y7" s="1"/>
      <c r="Z7" s="1"/>
      <c r="AA7" s="1"/>
      <c r="AB7" s="1"/>
      <c r="AC7" s="1"/>
      <c r="AD7" s="1"/>
      <c r="AE7" s="1"/>
      <c r="AF7" s="1"/>
      <c r="AG7" s="1"/>
    </row>
    <row r="8" spans="1:38" ht="46.5" customHeight="1">
      <c r="A8" s="154" t="s">
        <v>207</v>
      </c>
      <c r="B8" s="157">
        <v>0</v>
      </c>
      <c r="C8" s="157">
        <v>0</v>
      </c>
      <c r="D8" s="42">
        <f t="shared" si="0"/>
        <v>0</v>
      </c>
      <c r="E8" s="157">
        <v>0</v>
      </c>
      <c r="F8" s="42">
        <f t="shared" si="1"/>
        <v>0</v>
      </c>
      <c r="G8" s="1"/>
      <c r="H8" s="1"/>
      <c r="I8" s="1"/>
      <c r="J8" s="1"/>
      <c r="K8" s="1"/>
      <c r="L8" s="1"/>
      <c r="M8" s="1"/>
      <c r="N8" s="1"/>
      <c r="O8" s="1"/>
      <c r="P8" s="1"/>
      <c r="Q8" s="1"/>
      <c r="R8" s="1"/>
      <c r="S8" s="1"/>
      <c r="T8" s="1"/>
      <c r="U8" s="1"/>
      <c r="V8" s="1"/>
      <c r="W8" s="1"/>
      <c r="X8" s="1"/>
      <c r="Y8" s="1"/>
      <c r="Z8" s="1"/>
      <c r="AA8" s="1"/>
      <c r="AB8" s="1"/>
      <c r="AC8" s="1"/>
      <c r="AD8" s="1"/>
      <c r="AE8" s="1"/>
      <c r="AF8" s="1"/>
      <c r="AG8" s="1"/>
    </row>
    <row r="9" spans="1:38" ht="27.75" customHeight="1">
      <c r="A9" s="156" t="s">
        <v>48</v>
      </c>
      <c r="B9" s="46">
        <f>B6+B7</f>
        <v>20382</v>
      </c>
      <c r="C9" s="46">
        <f>C6+C7</f>
        <v>22639</v>
      </c>
      <c r="D9" s="46">
        <f t="shared" si="0"/>
        <v>43021</v>
      </c>
      <c r="E9" s="46">
        <f>E6+E7</f>
        <v>14129</v>
      </c>
      <c r="F9" s="46">
        <f t="shared" si="1"/>
        <v>28892</v>
      </c>
      <c r="G9" s="1"/>
      <c r="H9" s="1"/>
      <c r="I9" s="1"/>
      <c r="J9" s="1"/>
      <c r="K9" s="1"/>
      <c r="L9" s="1"/>
      <c r="M9" s="1"/>
      <c r="N9" s="1"/>
      <c r="O9" s="1"/>
      <c r="P9" s="1"/>
      <c r="Q9" s="1"/>
      <c r="R9" s="1"/>
      <c r="S9" s="1"/>
      <c r="T9" s="1"/>
      <c r="U9" s="1"/>
      <c r="V9" s="1"/>
      <c r="W9" s="1"/>
      <c r="X9" s="1"/>
      <c r="Y9" s="1"/>
      <c r="Z9" s="1"/>
      <c r="AA9" s="1"/>
      <c r="AB9" s="1"/>
      <c r="AC9" s="1"/>
      <c r="AD9" s="1"/>
      <c r="AE9" s="1"/>
      <c r="AF9" s="1"/>
      <c r="AG9" s="1"/>
    </row>
    <row r="10" spans="1:38" ht="13.8">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13.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8" ht="13.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8"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1:38"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1:38"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1:38"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1:38"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1:38"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1:38"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1:38"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1:38"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1:38"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1:38"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1:38"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1:38"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1:38"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1:38"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1:38"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1:38"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1:38"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1:38"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1:38"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1:38"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1:38"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1:38"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1:38"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1:38"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1:38"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1:38"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1:38"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1:38"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1:38"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1:38"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1:38"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1:38"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1:38"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1:38"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1:38"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1:38"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1:38"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1:38"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1:38"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1:38"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1:38"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1:38"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1:38"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1:38"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1:38"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1:38"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1:38"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1:38"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1:38"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1:38"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1:38"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1:38"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1:38"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1:38"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1:38"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1:38"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1:38"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1:38"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1:38"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1:38"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1:38"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1:38"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1:38"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1:38"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row r="301" spans="1:38" ht="13.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row>
  </sheetData>
  <mergeCells count="3">
    <mergeCell ref="A1:F1"/>
    <mergeCell ref="A3:F3"/>
    <mergeCell ref="A2:F2"/>
  </mergeCells>
  <phoneticPr fontId="10" type="noConversion"/>
  <printOptions horizontalCentered="1" verticalCentered="1"/>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86"/>
  <sheetViews>
    <sheetView view="pageBreakPreview" zoomScale="70" zoomScaleSheetLayoutView="70" workbookViewId="0">
      <selection activeCell="J11" sqref="J11"/>
    </sheetView>
  </sheetViews>
  <sheetFormatPr defaultColWidth="25.6640625" defaultRowHeight="13.2"/>
  <cols>
    <col min="1" max="1" width="8.44140625" style="52" customWidth="1"/>
    <col min="2" max="2" width="33.6640625" style="52" customWidth="1"/>
    <col min="3" max="3" width="31.44140625" style="52" customWidth="1"/>
    <col min="4" max="5" width="25.6640625" style="52" customWidth="1"/>
    <col min="6" max="16384" width="25.6640625" style="52"/>
  </cols>
  <sheetData>
    <row r="1" spans="1:38" ht="33.6" customHeight="1">
      <c r="A1" s="348" t="s">
        <v>87</v>
      </c>
      <c r="B1" s="348"/>
      <c r="C1" s="348"/>
      <c r="D1" s="348"/>
      <c r="E1" s="348"/>
      <c r="F1" s="348"/>
      <c r="G1" s="348"/>
      <c r="H1" s="348"/>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row>
    <row r="2" spans="1:38" ht="24.75" customHeight="1">
      <c r="A2" s="349" t="s">
        <v>343</v>
      </c>
      <c r="B2" s="349"/>
      <c r="C2" s="349"/>
      <c r="D2" s="349"/>
      <c r="E2" s="349"/>
      <c r="F2" s="349"/>
      <c r="G2" s="349"/>
      <c r="H2" s="349"/>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row>
    <row r="3" spans="1:38" ht="28.5" customHeight="1">
      <c r="A3" s="350" t="s">
        <v>31</v>
      </c>
      <c r="B3" s="350"/>
      <c r="C3" s="350"/>
      <c r="D3" s="350"/>
      <c r="E3" s="350"/>
      <c r="F3" s="350"/>
      <c r="G3" s="350"/>
      <c r="H3" s="350"/>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row>
    <row r="4" spans="1:38" ht="23.25" customHeight="1">
      <c r="A4" s="351" t="s">
        <v>33</v>
      </c>
      <c r="B4" s="351"/>
      <c r="C4" s="351"/>
      <c r="D4" s="351"/>
      <c r="E4" s="351"/>
      <c r="F4" s="351"/>
      <c r="G4" s="351"/>
      <c r="H4" s="3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row>
    <row r="5" spans="1:38" ht="67.2" customHeight="1">
      <c r="A5" s="336" t="s">
        <v>2</v>
      </c>
      <c r="B5" s="336" t="s">
        <v>211</v>
      </c>
      <c r="C5" s="336" t="s">
        <v>212</v>
      </c>
      <c r="D5" s="336" t="s">
        <v>213</v>
      </c>
      <c r="E5" s="336"/>
      <c r="F5" s="336" t="s">
        <v>214</v>
      </c>
      <c r="G5" s="336"/>
      <c r="H5" s="336"/>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row>
    <row r="6" spans="1:38" ht="13.8" customHeight="1">
      <c r="A6" s="336"/>
      <c r="B6" s="336"/>
      <c r="C6" s="336"/>
      <c r="D6" s="336"/>
      <c r="E6" s="336"/>
      <c r="F6" s="336"/>
      <c r="G6" s="336"/>
      <c r="H6" s="336"/>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row>
    <row r="7" spans="1:38" ht="13.8">
      <c r="A7" s="336"/>
      <c r="B7" s="336"/>
      <c r="C7" s="336"/>
      <c r="D7" s="336"/>
      <c r="E7" s="336"/>
      <c r="F7" s="336"/>
      <c r="G7" s="336"/>
      <c r="H7" s="336"/>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row>
    <row r="8" spans="1:38" ht="13.8">
      <c r="A8" s="336"/>
      <c r="B8" s="336"/>
      <c r="C8" s="336"/>
      <c r="D8" s="336" t="s">
        <v>215</v>
      </c>
      <c r="E8" s="336" t="s">
        <v>216</v>
      </c>
      <c r="F8" s="336" t="s">
        <v>217</v>
      </c>
      <c r="G8" s="336" t="s">
        <v>218</v>
      </c>
      <c r="H8" s="347" t="s">
        <v>219</v>
      </c>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row>
    <row r="9" spans="1:38" ht="40.200000000000003" customHeight="1">
      <c r="A9" s="336"/>
      <c r="B9" s="336"/>
      <c r="C9" s="336"/>
      <c r="D9" s="336"/>
      <c r="E9" s="336"/>
      <c r="F9" s="336"/>
      <c r="G9" s="336"/>
      <c r="H9" s="347"/>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8" ht="45">
      <c r="A10" s="111">
        <v>1</v>
      </c>
      <c r="B10" s="112" t="s">
        <v>220</v>
      </c>
      <c r="C10" s="113" t="s">
        <v>221</v>
      </c>
      <c r="D10" s="337" t="s">
        <v>297</v>
      </c>
      <c r="E10" s="339"/>
      <c r="F10" s="337" t="s">
        <v>297</v>
      </c>
      <c r="G10" s="338"/>
      <c r="H10" s="339"/>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row>
    <row r="11" spans="1:38" ht="135">
      <c r="A11" s="111">
        <v>2</v>
      </c>
      <c r="B11" s="113" t="s">
        <v>222</v>
      </c>
      <c r="C11" s="113" t="s">
        <v>223</v>
      </c>
      <c r="D11" s="340"/>
      <c r="E11" s="342"/>
      <c r="F11" s="340"/>
      <c r="G11" s="341"/>
      <c r="H11" s="342"/>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row>
    <row r="12" spans="1:38" ht="90">
      <c r="A12" s="111">
        <v>3</v>
      </c>
      <c r="B12" s="113" t="s">
        <v>224</v>
      </c>
      <c r="C12" s="113" t="s">
        <v>223</v>
      </c>
      <c r="D12" s="340"/>
      <c r="E12" s="342"/>
      <c r="F12" s="340"/>
      <c r="G12" s="341"/>
      <c r="H12" s="342"/>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row>
    <row r="13" spans="1:38" ht="90">
      <c r="A13" s="111">
        <v>4</v>
      </c>
      <c r="B13" s="113" t="s">
        <v>225</v>
      </c>
      <c r="C13" s="113" t="s">
        <v>223</v>
      </c>
      <c r="D13" s="340"/>
      <c r="E13" s="342"/>
      <c r="F13" s="340"/>
      <c r="G13" s="341"/>
      <c r="H13" s="342"/>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row>
    <row r="14" spans="1:38" ht="15">
      <c r="A14" s="111">
        <v>5</v>
      </c>
      <c r="B14" s="113" t="s">
        <v>226</v>
      </c>
      <c r="C14" s="113" t="s">
        <v>223</v>
      </c>
      <c r="D14" s="340"/>
      <c r="E14" s="342"/>
      <c r="F14" s="340"/>
      <c r="G14" s="341"/>
      <c r="H14" s="342"/>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row>
    <row r="15" spans="1:38" ht="30">
      <c r="A15" s="111">
        <v>6</v>
      </c>
      <c r="B15" s="113" t="s">
        <v>227</v>
      </c>
      <c r="C15" s="346" t="s">
        <v>223</v>
      </c>
      <c r="D15" s="340"/>
      <c r="E15" s="342"/>
      <c r="F15" s="340"/>
      <c r="G15" s="341"/>
      <c r="H15" s="342"/>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row>
    <row r="16" spans="1:38" ht="15">
      <c r="A16" s="111">
        <v>7</v>
      </c>
      <c r="B16" s="113" t="s">
        <v>228</v>
      </c>
      <c r="C16" s="346"/>
      <c r="D16" s="340"/>
      <c r="E16" s="342"/>
      <c r="F16" s="340"/>
      <c r="G16" s="341"/>
      <c r="H16" s="342"/>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row>
    <row r="17" spans="1:38" ht="30">
      <c r="A17" s="111">
        <v>8</v>
      </c>
      <c r="B17" s="113" t="s">
        <v>229</v>
      </c>
      <c r="C17" s="346"/>
      <c r="D17" s="340"/>
      <c r="E17" s="342"/>
      <c r="F17" s="340"/>
      <c r="G17" s="341"/>
      <c r="H17" s="342"/>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row>
    <row r="18" spans="1:38" ht="45">
      <c r="A18" s="111">
        <v>9</v>
      </c>
      <c r="B18" s="113" t="s">
        <v>230</v>
      </c>
      <c r="C18" s="346"/>
      <c r="D18" s="340"/>
      <c r="E18" s="342"/>
      <c r="F18" s="340"/>
      <c r="G18" s="341"/>
      <c r="H18" s="342"/>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row>
    <row r="19" spans="1:38" ht="45">
      <c r="A19" s="111">
        <v>10</v>
      </c>
      <c r="B19" s="113" t="s">
        <v>231</v>
      </c>
      <c r="C19" s="113" t="s">
        <v>223</v>
      </c>
      <c r="D19" s="340"/>
      <c r="E19" s="342"/>
      <c r="F19" s="340"/>
      <c r="G19" s="341"/>
      <c r="H19" s="342"/>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row>
    <row r="20" spans="1:38" ht="46.8" customHeight="1">
      <c r="A20" s="111">
        <v>11</v>
      </c>
      <c r="B20" s="112" t="s">
        <v>232</v>
      </c>
      <c r="C20" s="113" t="s">
        <v>223</v>
      </c>
      <c r="D20" s="340"/>
      <c r="E20" s="342"/>
      <c r="F20" s="340"/>
      <c r="G20" s="341"/>
      <c r="H20" s="342"/>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row>
    <row r="21" spans="1:38" ht="15">
      <c r="A21" s="111">
        <v>12</v>
      </c>
      <c r="B21" s="113" t="s">
        <v>233</v>
      </c>
      <c r="C21" s="113" t="s">
        <v>223</v>
      </c>
      <c r="D21" s="340"/>
      <c r="E21" s="342"/>
      <c r="F21" s="340"/>
      <c r="G21" s="341"/>
      <c r="H21" s="342"/>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row>
    <row r="22" spans="1:38" ht="97.8" customHeight="1">
      <c r="A22" s="111">
        <v>13</v>
      </c>
      <c r="B22" s="113" t="s">
        <v>234</v>
      </c>
      <c r="C22" s="113" t="s">
        <v>235</v>
      </c>
      <c r="D22" s="340"/>
      <c r="E22" s="342"/>
      <c r="F22" s="340"/>
      <c r="G22" s="341"/>
      <c r="H22" s="342"/>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row>
    <row r="23" spans="1:38" ht="141" customHeight="1">
      <c r="A23" s="111">
        <v>14</v>
      </c>
      <c r="B23" s="113" t="s">
        <v>236</v>
      </c>
      <c r="C23" s="113" t="s">
        <v>237</v>
      </c>
      <c r="D23" s="340"/>
      <c r="E23" s="342"/>
      <c r="F23" s="340"/>
      <c r="G23" s="341"/>
      <c r="H23" s="342"/>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row>
    <row r="24" spans="1:38" ht="103.2" customHeight="1">
      <c r="A24" s="115">
        <v>15</v>
      </c>
      <c r="B24" s="114" t="s">
        <v>238</v>
      </c>
      <c r="C24" s="147" t="s">
        <v>278</v>
      </c>
      <c r="D24" s="340"/>
      <c r="E24" s="342"/>
      <c r="F24" s="340"/>
      <c r="G24" s="341"/>
      <c r="H24" s="342"/>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row r="25" spans="1:38" ht="105">
      <c r="A25" s="111">
        <v>16</v>
      </c>
      <c r="B25" s="113" t="s">
        <v>239</v>
      </c>
      <c r="C25" s="346" t="s">
        <v>240</v>
      </c>
      <c r="D25" s="340"/>
      <c r="E25" s="342"/>
      <c r="F25" s="340"/>
      <c r="G25" s="341"/>
      <c r="H25" s="342"/>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row>
    <row r="26" spans="1:38" ht="45">
      <c r="A26" s="111">
        <v>17</v>
      </c>
      <c r="B26" s="113" t="s">
        <v>241</v>
      </c>
      <c r="C26" s="346"/>
      <c r="D26" s="340"/>
      <c r="E26" s="342"/>
      <c r="F26" s="340"/>
      <c r="G26" s="341"/>
      <c r="H26" s="342"/>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row>
    <row r="27" spans="1:38" ht="41.4" customHeight="1">
      <c r="A27" s="111">
        <v>18</v>
      </c>
      <c r="B27" s="113" t="s">
        <v>242</v>
      </c>
      <c r="C27" s="346"/>
      <c r="D27" s="340"/>
      <c r="E27" s="342"/>
      <c r="F27" s="340"/>
      <c r="G27" s="341"/>
      <c r="H27" s="342"/>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row>
    <row r="28" spans="1:38" ht="45" customHeight="1">
      <c r="A28" s="111">
        <v>19</v>
      </c>
      <c r="B28" s="113" t="s">
        <v>243</v>
      </c>
      <c r="C28" s="346"/>
      <c r="D28" s="340"/>
      <c r="E28" s="342"/>
      <c r="F28" s="340"/>
      <c r="G28" s="341"/>
      <c r="H28" s="342"/>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row>
    <row r="29" spans="1:38" ht="60">
      <c r="A29" s="111">
        <v>20</v>
      </c>
      <c r="B29" s="113" t="s">
        <v>244</v>
      </c>
      <c r="C29" s="346"/>
      <c r="D29" s="340"/>
      <c r="E29" s="342"/>
      <c r="F29" s="340"/>
      <c r="G29" s="341"/>
      <c r="H29" s="342"/>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row>
    <row r="30" spans="1:38" ht="75">
      <c r="A30" s="111">
        <v>21</v>
      </c>
      <c r="B30" s="113" t="s">
        <v>245</v>
      </c>
      <c r="C30" s="113" t="s">
        <v>246</v>
      </c>
      <c r="D30" s="340"/>
      <c r="E30" s="342"/>
      <c r="F30" s="340"/>
      <c r="G30" s="341"/>
      <c r="H30" s="342"/>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row>
    <row r="31" spans="1:38" ht="60">
      <c r="A31" s="111">
        <v>22</v>
      </c>
      <c r="B31" s="113" t="s">
        <v>247</v>
      </c>
      <c r="C31" s="113" t="s">
        <v>248</v>
      </c>
      <c r="D31" s="340"/>
      <c r="E31" s="342"/>
      <c r="F31" s="340"/>
      <c r="G31" s="341"/>
      <c r="H31" s="342"/>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row>
    <row r="32" spans="1:38" ht="15">
      <c r="A32" s="111">
        <v>23</v>
      </c>
      <c r="B32" s="113" t="s">
        <v>249</v>
      </c>
      <c r="C32" s="113" t="s">
        <v>250</v>
      </c>
      <c r="D32" s="340"/>
      <c r="E32" s="342"/>
      <c r="F32" s="340"/>
      <c r="G32" s="341"/>
      <c r="H32" s="342"/>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row>
    <row r="33" spans="1:38" ht="45">
      <c r="A33" s="111">
        <v>24</v>
      </c>
      <c r="B33" s="113" t="s">
        <v>251</v>
      </c>
      <c r="C33" s="113" t="s">
        <v>252</v>
      </c>
      <c r="D33" s="343"/>
      <c r="E33" s="345"/>
      <c r="F33" s="343"/>
      <c r="G33" s="344"/>
      <c r="H33" s="345"/>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row>
    <row r="34" spans="1:38" ht="13.8">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row>
    <row r="35" spans="1:38" ht="13.8">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row>
    <row r="36" spans="1:38" ht="13.8">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37" spans="1:38" ht="13.8">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row>
    <row r="38" spans="1:38" ht="13.8">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row>
    <row r="39" spans="1:38" ht="13.8">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row>
    <row r="40" spans="1:38" ht="13.8">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row>
    <row r="41" spans="1:38" ht="13.8">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row>
    <row r="42" spans="1:38" ht="13.8">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row>
    <row r="43" spans="1:38" ht="13.8">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row>
    <row r="44" spans="1:38" ht="13.8">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row>
    <row r="45" spans="1:38" ht="13.8">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row>
    <row r="46" spans="1:38" ht="13.8">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row>
    <row r="47" spans="1:38" ht="13.8">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row>
    <row r="48" spans="1:38" ht="13.8">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row>
    <row r="49" spans="1:38" ht="13.8">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row>
    <row r="50" spans="1:38" ht="13.8">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row>
    <row r="51" spans="1:38" ht="13.8">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row>
    <row r="52" spans="1:38" ht="13.8">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row>
    <row r="53" spans="1:38" ht="13.8">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row>
    <row r="54" spans="1:38" ht="13.8">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row>
    <row r="55" spans="1:38" ht="13.8">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row>
    <row r="56" spans="1:38" ht="13.8">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row>
    <row r="57" spans="1:38" ht="13.8">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row>
    <row r="58" spans="1:38" ht="13.8">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row>
    <row r="59" spans="1:38" ht="13.8">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row>
    <row r="60" spans="1:38" ht="13.8">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row>
    <row r="61" spans="1:38" ht="13.8">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row>
    <row r="62" spans="1:38" ht="13.8">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row>
    <row r="63" spans="1:38" ht="13.8">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row>
    <row r="64" spans="1:38" ht="13.8">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row>
    <row r="65" spans="1:38" ht="13.8">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row>
    <row r="66" spans="1:38" ht="13.8">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row>
    <row r="67" spans="1:38" ht="13.8">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row>
    <row r="68" spans="1:38" ht="13.8">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row>
    <row r="69" spans="1:38" ht="13.8">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row>
    <row r="70" spans="1:38" ht="13.8">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row>
    <row r="71" spans="1:38" ht="13.8">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row>
    <row r="72" spans="1:38" ht="13.8">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row>
    <row r="73" spans="1:38" ht="13.8">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row>
    <row r="74" spans="1:38" ht="13.8">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row>
    <row r="75" spans="1:38" ht="13.8">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row>
    <row r="76" spans="1:38" ht="13.8">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row>
    <row r="77" spans="1:38" ht="13.8">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row>
    <row r="78" spans="1:38" ht="13.8">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row>
    <row r="79" spans="1:38" ht="13.8">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row>
    <row r="80" spans="1:38" ht="13.8">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row>
    <row r="81" spans="1:38" ht="13.8">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row>
    <row r="82" spans="1:38" ht="13.8">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row>
    <row r="83" spans="1:38" ht="13.8">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row>
    <row r="84" spans="1:38" ht="13.8">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row>
    <row r="85" spans="1:38" ht="13.8">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row>
    <row r="86" spans="1:38" ht="13.8">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row>
    <row r="87" spans="1:38" ht="13.8">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row>
    <row r="88" spans="1:38" ht="13.8">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row>
    <row r="89" spans="1:38" ht="13.8">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row>
    <row r="90" spans="1:38" ht="13.8">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row>
    <row r="91" spans="1:38" ht="13.8">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row>
    <row r="92" spans="1:38" ht="13.8">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row>
    <row r="93" spans="1:38" ht="13.8">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row>
    <row r="94" spans="1:38" ht="13.8">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row>
    <row r="95" spans="1:38" ht="13.8">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row>
    <row r="96" spans="1:38" ht="13.8">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row>
    <row r="97" spans="1:38" ht="13.8">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row>
    <row r="98" spans="1:38" ht="13.8">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row>
    <row r="99" spans="1:38" ht="13.8">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row>
    <row r="100" spans="1:38" ht="13.8">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row>
    <row r="101" spans="1:38" ht="13.8">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row>
    <row r="102" spans="1:38" ht="13.8">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row>
    <row r="103" spans="1:38" ht="13.8">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row>
    <row r="104" spans="1:38" ht="13.8">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row>
    <row r="105" spans="1:38" ht="13.8">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row>
    <row r="106" spans="1:38" ht="13.8">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row>
    <row r="107" spans="1:38" ht="13.8">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row>
    <row r="108" spans="1:38" ht="13.8">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row>
    <row r="109" spans="1:38" ht="13.8">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row>
    <row r="110" spans="1:38" ht="13.8">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row>
    <row r="111" spans="1:38" ht="13.8">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row>
    <row r="112" spans="1:38" ht="13.8">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row>
    <row r="113" spans="1:38" ht="13.8">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row>
    <row r="114" spans="1:38" ht="13.8">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row>
    <row r="115" spans="1:38" ht="13.8">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row>
    <row r="116" spans="1:38" ht="13.8">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row>
    <row r="117" spans="1:38" ht="13.8">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row>
    <row r="118" spans="1:38" ht="13.8">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row>
    <row r="119" spans="1:38" ht="13.8">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row>
    <row r="120" spans="1:38" ht="13.8">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row>
    <row r="121" spans="1:38" ht="13.8">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row>
    <row r="122" spans="1:38" ht="13.8">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row>
    <row r="123" spans="1:38" ht="13.8">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row>
    <row r="124" spans="1:38" ht="13.8">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row>
    <row r="125" spans="1:38" ht="13.8">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row>
    <row r="126" spans="1:38" ht="13.8">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row>
    <row r="127" spans="1:38" ht="13.8">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row>
    <row r="128" spans="1:38" ht="13.8">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row>
    <row r="129" spans="1:38" ht="13.8">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row>
    <row r="130" spans="1:38" ht="13.8">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row>
    <row r="131" spans="1:38" ht="13.8">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row>
    <row r="132" spans="1:38" ht="13.8">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row>
    <row r="133" spans="1:38" ht="13.8">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row>
    <row r="134" spans="1:38" ht="13.8">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row>
    <row r="135" spans="1:38" ht="13.8">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row>
    <row r="136" spans="1:38" ht="13.8">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row>
    <row r="137" spans="1:38" ht="13.8">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row>
    <row r="138" spans="1:38" ht="13.8">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row>
    <row r="139" spans="1:38" ht="13.8">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row>
    <row r="140" spans="1:38" ht="13.8">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row>
    <row r="141" spans="1:38" ht="13.8">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row>
    <row r="142" spans="1:38" ht="13.8">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row>
    <row r="143" spans="1:38" ht="13.8">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row>
    <row r="144" spans="1:38" ht="13.8">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row>
    <row r="145" spans="1:38" ht="13.8">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row>
    <row r="146" spans="1:38" ht="13.8">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row>
    <row r="147" spans="1:38" ht="13.8">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row>
    <row r="148" spans="1:38" ht="13.8">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row>
    <row r="149" spans="1:38" ht="13.8">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row>
    <row r="150" spans="1:38" ht="13.8">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row>
    <row r="151" spans="1:38" ht="13.8">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row>
    <row r="152" spans="1:38" ht="13.8">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row>
    <row r="153" spans="1:38" ht="13.8">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row>
    <row r="154" spans="1:38" ht="13.8">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row>
    <row r="155" spans="1:38" ht="13.8">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row>
    <row r="156" spans="1:38" ht="13.8">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row>
    <row r="157" spans="1:38" ht="13.8">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row>
    <row r="158" spans="1:38" ht="13.8">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row>
    <row r="159" spans="1:38" ht="13.8">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row>
    <row r="160" spans="1:38" ht="13.8">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row>
    <row r="161" spans="1:38" ht="13.8">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row>
    <row r="162" spans="1:38" ht="13.8">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row>
    <row r="163" spans="1:38" ht="13.8">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row>
    <row r="164" spans="1:38" ht="13.8">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row>
    <row r="165" spans="1:38" ht="13.8">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row>
    <row r="166" spans="1:38" ht="13.8">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row>
    <row r="167" spans="1:38" ht="13.8">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row>
    <row r="168" spans="1:38" ht="13.8">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row>
    <row r="169" spans="1:38" ht="13.8">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row>
    <row r="170" spans="1:38" ht="13.8">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row>
    <row r="171" spans="1:38" ht="13.8">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row>
    <row r="172" spans="1:38" ht="13.8">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row>
    <row r="173" spans="1:38" ht="13.8">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row>
    <row r="174" spans="1:38" ht="13.8">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row>
    <row r="175" spans="1:38" ht="13.8">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row>
    <row r="176" spans="1:38" ht="13.8">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row>
    <row r="177" spans="1:38" ht="13.8">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row>
    <row r="178" spans="1:38" ht="13.8">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row>
    <row r="179" spans="1:38" ht="13.8">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row>
    <row r="180" spans="1:38" ht="13.8">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row>
    <row r="181" spans="1:38" ht="13.8">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row>
    <row r="182" spans="1:38" ht="13.8">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row>
    <row r="183" spans="1:38" ht="13.8">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row>
    <row r="184" spans="1:38" ht="13.8">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row>
    <row r="185" spans="1:38" ht="13.8">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row>
    <row r="186" spans="1:38" ht="13.8">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row>
    <row r="187" spans="1:38" ht="13.8">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row>
    <row r="188" spans="1:38" ht="13.8">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row>
    <row r="189" spans="1:38" ht="13.8">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row>
    <row r="190" spans="1:38" ht="13.8">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row>
    <row r="191" spans="1:38" ht="13.8">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row>
    <row r="192" spans="1:38" ht="13.8">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row>
    <row r="193" spans="1:38" ht="13.8">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row>
    <row r="194" spans="1:38" ht="13.8">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row>
    <row r="195" spans="1:38" ht="13.8">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row>
    <row r="196" spans="1:38" ht="13.8">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row>
    <row r="197" spans="1:38" ht="13.8">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row>
    <row r="198" spans="1:38" ht="13.8">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row>
    <row r="199" spans="1:38" ht="13.8">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row>
    <row r="200" spans="1:38" ht="13.8">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row>
    <row r="201" spans="1:38" ht="13.8">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row>
    <row r="202" spans="1:38" ht="13.8">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row>
    <row r="203" spans="1:38" ht="13.8">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row>
    <row r="204" spans="1:38" ht="13.8">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row>
    <row r="205" spans="1:38" ht="13.8">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row>
    <row r="206" spans="1:38" ht="13.8">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row>
    <row r="207" spans="1:38" ht="13.8">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row>
    <row r="208" spans="1:38" ht="13.8">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row>
    <row r="209" spans="1:38" ht="13.8">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row>
    <row r="210" spans="1:38" ht="13.8">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row>
    <row r="211" spans="1:38" ht="13.8">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row>
    <row r="212" spans="1:38" ht="13.8">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row>
    <row r="213" spans="1:38" ht="13.8">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row>
    <row r="214" spans="1:38" ht="13.8">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row>
    <row r="215" spans="1:38" ht="13.8">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row>
    <row r="216" spans="1:38" ht="13.8">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row>
    <row r="217" spans="1:38" ht="13.8">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row>
    <row r="218" spans="1:38" ht="13.8">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row>
    <row r="219" spans="1:38" ht="13.8">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row>
    <row r="220" spans="1:38" ht="13.8">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row>
    <row r="221" spans="1:38" ht="13.8">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row>
    <row r="222" spans="1:38" ht="13.8">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row>
    <row r="223" spans="1:38" ht="13.8">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row>
    <row r="224" spans="1:38" ht="13.8">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row>
    <row r="225" spans="1:38" ht="13.8">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row>
    <row r="226" spans="1:38" ht="13.8">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row>
    <row r="227" spans="1:38" ht="13.8">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row>
    <row r="228" spans="1:38" ht="13.8">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row>
    <row r="229" spans="1:38" ht="13.8">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row>
    <row r="230" spans="1:38" ht="13.8">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row>
    <row r="231" spans="1:38" ht="13.8">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row>
    <row r="232" spans="1:38" ht="13.8">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row>
    <row r="233" spans="1:38" ht="13.8">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row>
    <row r="234" spans="1:38" ht="13.8">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row>
    <row r="235" spans="1:38" ht="13.8">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row>
    <row r="236" spans="1:38" ht="13.8">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51"/>
      <c r="AK236" s="51"/>
      <c r="AL236" s="51"/>
    </row>
    <row r="237" spans="1:38" ht="13.8">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c r="AI237" s="51"/>
      <c r="AJ237" s="51"/>
      <c r="AK237" s="51"/>
      <c r="AL237" s="51"/>
    </row>
    <row r="238" spans="1:38" ht="13.8">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c r="AK238" s="51"/>
      <c r="AL238" s="51"/>
    </row>
    <row r="239" spans="1:38" ht="13.8">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c r="AJ239" s="51"/>
      <c r="AK239" s="51"/>
      <c r="AL239" s="51"/>
    </row>
    <row r="240" spans="1:38" ht="13.8">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row>
    <row r="241" spans="1:38" ht="13.8">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row>
    <row r="242" spans="1:38" ht="13.8">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row>
    <row r="243" spans="1:38" ht="13.8">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row>
    <row r="244" spans="1:38" ht="13.8">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row>
    <row r="245" spans="1:38" ht="13.8">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row>
    <row r="246" spans="1:38" ht="13.8">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row>
    <row r="247" spans="1:38" ht="13.8">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row>
    <row r="248" spans="1:38" ht="13.8">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row>
    <row r="249" spans="1:38" ht="13.8">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row>
    <row r="250" spans="1:38" ht="13.8">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row>
    <row r="251" spans="1:38" ht="13.8">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row>
    <row r="252" spans="1:38" ht="13.8">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row>
    <row r="253" spans="1:38" ht="13.8">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51"/>
      <c r="AI253" s="51"/>
      <c r="AJ253" s="51"/>
      <c r="AK253" s="51"/>
      <c r="AL253" s="51"/>
    </row>
    <row r="254" spans="1:38" ht="13.8">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c r="AG254" s="51"/>
      <c r="AH254" s="51"/>
      <c r="AI254" s="51"/>
      <c r="AJ254" s="51"/>
      <c r="AK254" s="51"/>
      <c r="AL254" s="51"/>
    </row>
    <row r="255" spans="1:38" ht="13.8">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51"/>
      <c r="AI255" s="51"/>
      <c r="AJ255" s="51"/>
      <c r="AK255" s="51"/>
      <c r="AL255" s="51"/>
    </row>
    <row r="256" spans="1:38" ht="13.8">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c r="AG256" s="51"/>
      <c r="AH256" s="51"/>
      <c r="AI256" s="51"/>
      <c r="AJ256" s="51"/>
      <c r="AK256" s="51"/>
      <c r="AL256" s="51"/>
    </row>
    <row r="257" spans="1:38" ht="13.8">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51"/>
      <c r="AL257" s="51"/>
    </row>
    <row r="258" spans="1:38" ht="13.8">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51"/>
      <c r="AI258" s="51"/>
      <c r="AJ258" s="51"/>
      <c r="AK258" s="51"/>
      <c r="AL258" s="51"/>
    </row>
    <row r="259" spans="1:38" ht="13.8">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51"/>
      <c r="AI259" s="51"/>
      <c r="AJ259" s="51"/>
      <c r="AK259" s="51"/>
      <c r="AL259" s="51"/>
    </row>
    <row r="260" spans="1:38" ht="13.8">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c r="AH260" s="51"/>
      <c r="AI260" s="51"/>
      <c r="AJ260" s="51"/>
      <c r="AK260" s="51"/>
      <c r="AL260" s="51"/>
    </row>
    <row r="261" spans="1:38" ht="13.8">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c r="AH261" s="51"/>
      <c r="AI261" s="51"/>
      <c r="AJ261" s="51"/>
      <c r="AK261" s="51"/>
      <c r="AL261" s="51"/>
    </row>
    <row r="262" spans="1:38" ht="13.8">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51"/>
      <c r="AK262" s="51"/>
      <c r="AL262" s="51"/>
    </row>
    <row r="263" spans="1:38" ht="13.8">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row>
    <row r="264" spans="1:38" ht="13.8">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51"/>
      <c r="AK264" s="51"/>
      <c r="AL264" s="51"/>
    </row>
    <row r="265" spans="1:38" ht="13.8">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c r="AG265" s="51"/>
      <c r="AH265" s="51"/>
      <c r="AI265" s="51"/>
      <c r="AJ265" s="51"/>
      <c r="AK265" s="51"/>
      <c r="AL265" s="51"/>
    </row>
    <row r="266" spans="1:38" ht="13.8">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c r="AG266" s="51"/>
      <c r="AH266" s="51"/>
      <c r="AI266" s="51"/>
      <c r="AJ266" s="51"/>
      <c r="AK266" s="51"/>
      <c r="AL266" s="51"/>
    </row>
    <row r="267" spans="1:38" ht="13.8">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51"/>
      <c r="AI267" s="51"/>
      <c r="AJ267" s="51"/>
      <c r="AK267" s="51"/>
      <c r="AL267" s="51"/>
    </row>
    <row r="268" spans="1:38" ht="13.8">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51"/>
      <c r="AL268" s="51"/>
    </row>
    <row r="269" spans="1:38" ht="13.8">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1"/>
    </row>
    <row r="270" spans="1:38" ht="13.8">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c r="AJ270" s="51"/>
      <c r="AK270" s="51"/>
      <c r="AL270" s="51"/>
    </row>
    <row r="271" spans="1:38" ht="13.8">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c r="AJ271" s="51"/>
      <c r="AK271" s="51"/>
      <c r="AL271" s="51"/>
    </row>
    <row r="272" spans="1:38" ht="13.8">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1"/>
      <c r="AL272" s="51"/>
    </row>
    <row r="273" spans="1:38" ht="13.8">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51"/>
      <c r="AL273" s="51"/>
    </row>
    <row r="274" spans="1:38" ht="13.8">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c r="AJ274" s="51"/>
      <c r="AK274" s="51"/>
      <c r="AL274" s="51"/>
    </row>
    <row r="275" spans="1:38" ht="13.8">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c r="AJ275" s="51"/>
      <c r="AK275" s="51"/>
      <c r="AL275" s="51"/>
    </row>
    <row r="276" spans="1:38" ht="13.8">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51"/>
      <c r="AL276" s="51"/>
    </row>
    <row r="277" spans="1:38" ht="13.8">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1"/>
      <c r="AL277" s="51"/>
    </row>
    <row r="278" spans="1:38" ht="13.8">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c r="AH278" s="51"/>
      <c r="AI278" s="51"/>
      <c r="AJ278" s="51"/>
      <c r="AK278" s="51"/>
      <c r="AL278" s="51"/>
    </row>
    <row r="279" spans="1:38" ht="13.8">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c r="AJ279" s="51"/>
      <c r="AK279" s="51"/>
      <c r="AL279" s="51"/>
    </row>
    <row r="280" spans="1:38" ht="13.8">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row>
    <row r="281" spans="1:38" ht="13.8">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51"/>
      <c r="AK281" s="51"/>
      <c r="AL281" s="51"/>
    </row>
    <row r="282" spans="1:38" ht="13.8">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row>
    <row r="283" spans="1:38" ht="13.8">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51"/>
      <c r="AI283" s="51"/>
      <c r="AJ283" s="51"/>
      <c r="AK283" s="51"/>
      <c r="AL283" s="51"/>
    </row>
    <row r="284" spans="1:38" ht="13.8">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row>
    <row r="285" spans="1:38" ht="13.8">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row>
    <row r="286" spans="1:38" ht="13.8">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51"/>
      <c r="AI286" s="51"/>
      <c r="AJ286" s="51"/>
      <c r="AK286" s="51"/>
      <c r="AL286" s="51"/>
    </row>
  </sheetData>
  <mergeCells count="18">
    <mergeCell ref="A1:H1"/>
    <mergeCell ref="A2:H2"/>
    <mergeCell ref="A3:H3"/>
    <mergeCell ref="A4:H4"/>
    <mergeCell ref="E8:E9"/>
    <mergeCell ref="F5:H7"/>
    <mergeCell ref="F10:H33"/>
    <mergeCell ref="C25:C29"/>
    <mergeCell ref="A5:A9"/>
    <mergeCell ref="B5:B9"/>
    <mergeCell ref="C5:C9"/>
    <mergeCell ref="D8:D9"/>
    <mergeCell ref="C15:C18"/>
    <mergeCell ref="D5:E7"/>
    <mergeCell ref="D10:E33"/>
    <mergeCell ref="F8:F9"/>
    <mergeCell ref="G8:G9"/>
    <mergeCell ref="H8:H9"/>
  </mergeCells>
  <printOptions horizontalCentered="1" verticalCentered="1"/>
  <pageMargins left="0" right="0" top="0" bottom="0" header="0" footer="0"/>
  <pageSetup paperSize="9" scale="3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view="pageBreakPreview" zoomScale="60" zoomScaleNormal="100" workbookViewId="0">
      <selection activeCell="M5" sqref="M5"/>
    </sheetView>
  </sheetViews>
  <sheetFormatPr defaultRowHeight="13.2"/>
  <cols>
    <col min="2" max="2" width="12.33203125" bestFit="1" customWidth="1"/>
    <col min="3" max="3" width="10.33203125" customWidth="1"/>
    <col min="4" max="4" width="11.77734375" customWidth="1"/>
    <col min="5" max="5" width="10.109375" customWidth="1"/>
    <col min="6" max="6" width="9.77734375" customWidth="1"/>
    <col min="8" max="8" width="15" customWidth="1"/>
    <col min="9" max="9" width="23.5546875" customWidth="1"/>
  </cols>
  <sheetData>
    <row r="1" spans="1:9" ht="30" customHeight="1">
      <c r="A1" s="348" t="s">
        <v>87</v>
      </c>
      <c r="B1" s="348"/>
      <c r="C1" s="348"/>
      <c r="D1" s="348"/>
      <c r="E1" s="348"/>
      <c r="F1" s="348"/>
      <c r="G1" s="348"/>
      <c r="H1" s="348"/>
      <c r="I1" s="348"/>
    </row>
    <row r="2" spans="1:9" ht="18" customHeight="1">
      <c r="A2" s="349" t="s">
        <v>343</v>
      </c>
      <c r="B2" s="349"/>
      <c r="C2" s="349"/>
      <c r="D2" s="349"/>
      <c r="E2" s="349"/>
      <c r="F2" s="349"/>
      <c r="G2" s="349"/>
      <c r="H2" s="349"/>
      <c r="I2" s="349"/>
    </row>
    <row r="3" spans="1:9" ht="37.200000000000003" customHeight="1">
      <c r="A3" s="352" t="s">
        <v>253</v>
      </c>
      <c r="B3" s="352"/>
      <c r="C3" s="352"/>
      <c r="D3" s="352"/>
      <c r="E3" s="352"/>
      <c r="F3" s="352"/>
      <c r="G3" s="352"/>
      <c r="H3" s="352"/>
      <c r="I3" s="352"/>
    </row>
    <row r="4" spans="1:9" ht="134.4" customHeight="1">
      <c r="A4" s="165" t="s">
        <v>261</v>
      </c>
      <c r="B4" s="148" t="s">
        <v>254</v>
      </c>
      <c r="C4" s="165" t="s">
        <v>279</v>
      </c>
      <c r="D4" s="165" t="s">
        <v>255</v>
      </c>
      <c r="E4" s="165" t="s">
        <v>256</v>
      </c>
      <c r="F4" s="165" t="s">
        <v>257</v>
      </c>
      <c r="G4" s="165" t="s">
        <v>258</v>
      </c>
      <c r="H4" s="165" t="s">
        <v>259</v>
      </c>
      <c r="I4" s="165" t="s">
        <v>260</v>
      </c>
    </row>
    <row r="5" spans="1:9" ht="13.2" customHeight="1">
      <c r="A5" s="353" t="s">
        <v>297</v>
      </c>
      <c r="B5" s="353"/>
      <c r="C5" s="353"/>
      <c r="D5" s="353"/>
      <c r="E5" s="353"/>
      <c r="F5" s="353"/>
      <c r="G5" s="353"/>
      <c r="H5" s="353"/>
      <c r="I5" s="353"/>
    </row>
    <row r="6" spans="1:9" ht="13.2" customHeight="1">
      <c r="A6" s="353"/>
      <c r="B6" s="353"/>
      <c r="C6" s="353"/>
      <c r="D6" s="353"/>
      <c r="E6" s="353"/>
      <c r="F6" s="353"/>
      <c r="G6" s="353"/>
      <c r="H6" s="353"/>
      <c r="I6" s="353"/>
    </row>
  </sheetData>
  <mergeCells count="4">
    <mergeCell ref="A1:I1"/>
    <mergeCell ref="A2:I2"/>
    <mergeCell ref="A3:I3"/>
    <mergeCell ref="A5:I6"/>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I15" sqref="I15"/>
    </sheetView>
  </sheetViews>
  <sheetFormatPr defaultRowHeight="13.2"/>
  <cols>
    <col min="2" max="2" width="45.77734375" bestFit="1" customWidth="1"/>
    <col min="3" max="3" width="18.5546875" customWidth="1"/>
    <col min="4" max="5" width="14.44140625" customWidth="1"/>
  </cols>
  <sheetData>
    <row r="1" spans="1:5" ht="36" customHeight="1">
      <c r="A1" s="348" t="s">
        <v>87</v>
      </c>
      <c r="B1" s="348"/>
      <c r="C1" s="348"/>
      <c r="D1" s="348"/>
      <c r="E1" s="348"/>
    </row>
    <row r="2" spans="1:5" ht="24" customHeight="1">
      <c r="A2" s="349" t="s">
        <v>343</v>
      </c>
      <c r="B2" s="349"/>
      <c r="C2" s="349"/>
      <c r="D2" s="349"/>
      <c r="E2" s="349"/>
    </row>
    <row r="3" spans="1:5" ht="22.2" customHeight="1">
      <c r="A3" s="354" t="s">
        <v>262</v>
      </c>
      <c r="B3" s="354"/>
      <c r="C3" s="354"/>
      <c r="D3" s="354"/>
      <c r="E3" s="354"/>
    </row>
    <row r="4" spans="1:5" ht="79.2">
      <c r="A4" s="116" t="s">
        <v>263</v>
      </c>
      <c r="B4" s="116" t="s">
        <v>264</v>
      </c>
      <c r="C4" s="116" t="s">
        <v>265</v>
      </c>
      <c r="D4" s="116" t="s">
        <v>266</v>
      </c>
      <c r="E4" s="116" t="s">
        <v>267</v>
      </c>
    </row>
    <row r="5" spans="1:5" ht="26.4">
      <c r="A5" s="65">
        <v>1647</v>
      </c>
      <c r="B5" s="65">
        <v>1647</v>
      </c>
      <c r="C5" s="65">
        <v>1</v>
      </c>
      <c r="D5" s="155" t="s">
        <v>295</v>
      </c>
      <c r="E5" s="155" t="s">
        <v>295</v>
      </c>
    </row>
  </sheetData>
  <mergeCells count="3">
    <mergeCell ref="A3:E3"/>
    <mergeCell ref="A1:E1"/>
    <mergeCell ref="A2:E2"/>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G15" sqref="G15"/>
    </sheetView>
  </sheetViews>
  <sheetFormatPr defaultRowHeight="13.2"/>
  <cols>
    <col min="2" max="2" width="20.88671875" customWidth="1"/>
    <col min="3" max="3" width="17.5546875" customWidth="1"/>
    <col min="4" max="4" width="16" customWidth="1"/>
    <col min="5" max="5" width="18.5546875" customWidth="1"/>
  </cols>
  <sheetData>
    <row r="1" spans="1:5" ht="37.799999999999997" customHeight="1">
      <c r="A1" s="348" t="s">
        <v>87</v>
      </c>
      <c r="B1" s="348"/>
      <c r="C1" s="348"/>
      <c r="D1" s="348"/>
      <c r="E1" s="348"/>
    </row>
    <row r="2" spans="1:5" ht="25.2" customHeight="1">
      <c r="A2" s="349" t="s">
        <v>343</v>
      </c>
      <c r="B2" s="349"/>
      <c r="C2" s="349"/>
      <c r="D2" s="349"/>
      <c r="E2" s="349"/>
    </row>
    <row r="3" spans="1:5" ht="20.399999999999999" customHeight="1">
      <c r="A3" s="354" t="s">
        <v>268</v>
      </c>
      <c r="B3" s="354"/>
      <c r="C3" s="354"/>
      <c r="D3" s="354"/>
      <c r="E3" s="354"/>
    </row>
    <row r="4" spans="1:5" ht="66">
      <c r="A4" s="116" t="s">
        <v>263</v>
      </c>
      <c r="B4" s="116" t="s">
        <v>269</v>
      </c>
      <c r="C4" s="116" t="s">
        <v>270</v>
      </c>
      <c r="D4" s="116" t="s">
        <v>271</v>
      </c>
      <c r="E4" s="116" t="s">
        <v>272</v>
      </c>
    </row>
    <row r="5" spans="1:5" ht="19.8" customHeight="1">
      <c r="A5" s="54">
        <v>2308</v>
      </c>
      <c r="B5" s="54">
        <v>2308</v>
      </c>
      <c r="C5" s="54">
        <v>0</v>
      </c>
      <c r="D5" s="54">
        <v>0</v>
      </c>
      <c r="E5" s="54">
        <v>0</v>
      </c>
    </row>
  </sheetData>
  <mergeCells count="3">
    <mergeCell ref="A3:E3"/>
    <mergeCell ref="A1:E1"/>
    <mergeCell ref="A2:E2"/>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1"/>
  <sheetViews>
    <sheetView view="pageBreakPreview" zoomScaleNormal="100" zoomScaleSheetLayoutView="100" workbookViewId="0">
      <selection activeCell="F15" sqref="F15"/>
    </sheetView>
  </sheetViews>
  <sheetFormatPr defaultRowHeight="13.2"/>
  <cols>
    <col min="2" max="2" width="22.44140625" customWidth="1"/>
    <col min="7" max="7" width="8.44140625" customWidth="1"/>
    <col min="10" max="10" width="8.5546875" customWidth="1"/>
  </cols>
  <sheetData>
    <row r="1" spans="1:38" ht="75" customHeight="1">
      <c r="A1" s="257" t="s">
        <v>87</v>
      </c>
      <c r="B1" s="257"/>
      <c r="C1" s="257"/>
      <c r="D1" s="257"/>
      <c r="E1" s="257"/>
      <c r="F1" s="257"/>
      <c r="G1" s="257"/>
      <c r="H1" s="257"/>
      <c r="I1" s="257"/>
      <c r="J1" s="257"/>
      <c r="K1" s="257"/>
      <c r="L1" s="257"/>
      <c r="M1" s="1"/>
      <c r="N1" s="1"/>
      <c r="O1" s="1"/>
      <c r="P1" s="1"/>
      <c r="Q1" s="1"/>
      <c r="R1" s="1"/>
      <c r="S1" s="1"/>
      <c r="T1" s="1"/>
      <c r="U1" s="1"/>
      <c r="V1" s="1"/>
      <c r="W1" s="1"/>
      <c r="X1" s="1"/>
      <c r="Y1" s="1"/>
      <c r="Z1" s="1"/>
      <c r="AA1" s="1"/>
      <c r="AB1" s="1"/>
      <c r="AC1" s="1"/>
      <c r="AD1" s="1"/>
      <c r="AE1" s="1"/>
      <c r="AF1" s="1"/>
      <c r="AG1" s="1"/>
      <c r="AH1" s="1"/>
      <c r="AI1" s="1"/>
      <c r="AJ1" s="1"/>
      <c r="AK1" s="1"/>
      <c r="AL1" s="1"/>
    </row>
    <row r="2" spans="1:38" ht="18.75" customHeight="1">
      <c r="A2" s="256" t="s">
        <v>83</v>
      </c>
      <c r="B2" s="256"/>
      <c r="C2" s="256"/>
      <c r="D2" s="256"/>
      <c r="E2" s="256"/>
      <c r="F2" s="256"/>
      <c r="G2" s="256"/>
      <c r="H2" s="256"/>
      <c r="I2" s="256"/>
      <c r="J2" s="256"/>
      <c r="K2" s="256"/>
      <c r="L2" s="256"/>
      <c r="M2" s="6"/>
      <c r="N2" s="6"/>
      <c r="O2" s="6"/>
      <c r="P2" s="6"/>
      <c r="Q2" s="6"/>
      <c r="R2" s="6"/>
      <c r="S2" s="1"/>
      <c r="T2" s="1"/>
      <c r="U2" s="1"/>
      <c r="V2" s="1"/>
      <c r="W2" s="1"/>
      <c r="X2" s="1"/>
      <c r="Y2" s="1"/>
      <c r="Z2" s="1"/>
      <c r="AA2" s="1"/>
      <c r="AB2" s="1"/>
      <c r="AC2" s="1"/>
      <c r="AD2" s="1"/>
      <c r="AE2" s="1"/>
      <c r="AF2" s="1"/>
      <c r="AG2" s="1"/>
      <c r="AH2" s="1"/>
      <c r="AI2" s="1"/>
      <c r="AJ2" s="1"/>
      <c r="AK2" s="1"/>
      <c r="AL2" s="1"/>
    </row>
    <row r="3" spans="1:38" ht="22.5" customHeight="1">
      <c r="A3" s="256" t="s">
        <v>344</v>
      </c>
      <c r="B3" s="256"/>
      <c r="C3" s="256"/>
      <c r="D3" s="256"/>
      <c r="E3" s="256"/>
      <c r="F3" s="256"/>
      <c r="G3" s="256"/>
      <c r="H3" s="256"/>
      <c r="I3" s="256"/>
      <c r="J3" s="256"/>
      <c r="K3" s="256"/>
      <c r="L3" s="256"/>
      <c r="M3" s="6"/>
      <c r="N3" s="6"/>
      <c r="O3" s="6"/>
      <c r="P3" s="6"/>
      <c r="Q3" s="6"/>
      <c r="R3" s="6"/>
      <c r="S3" s="1"/>
      <c r="T3" s="1"/>
      <c r="U3" s="1"/>
      <c r="V3" s="1"/>
      <c r="W3" s="1"/>
      <c r="X3" s="1"/>
      <c r="Y3" s="1"/>
      <c r="Z3" s="1"/>
      <c r="AA3" s="1"/>
      <c r="AB3" s="1"/>
      <c r="AC3" s="1"/>
      <c r="AD3" s="1"/>
      <c r="AE3" s="1"/>
      <c r="AF3" s="1"/>
      <c r="AG3" s="1"/>
      <c r="AH3" s="1"/>
      <c r="AI3" s="1"/>
      <c r="AJ3" s="1"/>
      <c r="AK3" s="1"/>
      <c r="AL3" s="1"/>
    </row>
    <row r="4" spans="1:38" ht="35.25" customHeight="1">
      <c r="A4" s="256" t="s">
        <v>2</v>
      </c>
      <c r="B4" s="256" t="s">
        <v>91</v>
      </c>
      <c r="C4" s="256" t="s">
        <v>294</v>
      </c>
      <c r="D4" s="256"/>
      <c r="E4" s="256"/>
      <c r="F4" s="256"/>
      <c r="G4" s="256"/>
      <c r="H4" s="256" t="s">
        <v>93</v>
      </c>
      <c r="I4" s="256"/>
      <c r="J4" s="256"/>
      <c r="K4" s="256"/>
      <c r="L4" s="256"/>
      <c r="M4" s="20"/>
      <c r="N4" s="20"/>
      <c r="O4" s="20"/>
      <c r="P4" s="21"/>
      <c r="Q4" s="21"/>
      <c r="R4" s="6"/>
      <c r="S4" s="1"/>
      <c r="T4" s="1"/>
      <c r="U4" s="1"/>
      <c r="V4" s="1"/>
      <c r="W4" s="1"/>
      <c r="X4" s="1"/>
      <c r="Y4" s="1"/>
      <c r="Z4" s="1"/>
      <c r="AA4" s="1"/>
      <c r="AB4" s="1"/>
      <c r="AC4" s="1"/>
      <c r="AD4" s="1"/>
      <c r="AE4" s="1"/>
      <c r="AF4" s="1"/>
      <c r="AG4" s="1"/>
      <c r="AH4" s="1"/>
      <c r="AI4" s="1"/>
      <c r="AJ4" s="1"/>
      <c r="AK4" s="1"/>
      <c r="AL4" s="1"/>
    </row>
    <row r="5" spans="1:38" ht="19.5" customHeight="1">
      <c r="A5" s="256"/>
      <c r="B5" s="256"/>
      <c r="C5" s="256" t="s">
        <v>6</v>
      </c>
      <c r="D5" s="256"/>
      <c r="E5" s="256" t="s">
        <v>92</v>
      </c>
      <c r="F5" s="256"/>
      <c r="G5" s="256"/>
      <c r="H5" s="256" t="s">
        <v>6</v>
      </c>
      <c r="I5" s="256"/>
      <c r="J5" s="256" t="s">
        <v>92</v>
      </c>
      <c r="K5" s="256"/>
      <c r="L5" s="256"/>
      <c r="M5" s="22"/>
      <c r="N5" s="22"/>
      <c r="O5" s="22"/>
      <c r="P5" s="22"/>
      <c r="Q5" s="22"/>
      <c r="R5" s="6"/>
      <c r="S5" s="1"/>
      <c r="T5" s="1"/>
      <c r="U5" s="1"/>
      <c r="V5" s="1"/>
      <c r="W5" s="1"/>
      <c r="X5" s="1"/>
      <c r="Y5" s="1"/>
      <c r="Z5" s="1"/>
      <c r="AA5" s="1"/>
      <c r="AB5" s="1"/>
      <c r="AC5" s="1"/>
      <c r="AD5" s="1"/>
      <c r="AE5" s="1"/>
      <c r="AF5" s="1"/>
      <c r="AG5" s="1"/>
      <c r="AH5" s="1"/>
      <c r="AI5" s="1"/>
      <c r="AJ5" s="1"/>
      <c r="AK5" s="1"/>
      <c r="AL5" s="1"/>
    </row>
    <row r="6" spans="1:38" ht="19.5" customHeight="1">
      <c r="A6" s="256"/>
      <c r="B6" s="256"/>
      <c r="C6" s="256" t="s">
        <v>3</v>
      </c>
      <c r="D6" s="256" t="s">
        <v>4</v>
      </c>
      <c r="E6" s="256" t="s">
        <v>3</v>
      </c>
      <c r="F6" s="256" t="s">
        <v>5</v>
      </c>
      <c r="G6" s="256" t="s">
        <v>4</v>
      </c>
      <c r="H6" s="256" t="s">
        <v>3</v>
      </c>
      <c r="I6" s="256" t="s">
        <v>4</v>
      </c>
      <c r="J6" s="256" t="s">
        <v>3</v>
      </c>
      <c r="K6" s="256" t="s">
        <v>5</v>
      </c>
      <c r="L6" s="256" t="s">
        <v>4</v>
      </c>
      <c r="M6" s="22"/>
      <c r="N6" s="22"/>
      <c r="O6" s="22"/>
      <c r="P6" s="22"/>
      <c r="Q6" s="22"/>
      <c r="R6" s="6"/>
      <c r="S6" s="1"/>
      <c r="T6" s="1"/>
      <c r="U6" s="1"/>
      <c r="V6" s="1"/>
      <c r="W6" s="1"/>
      <c r="X6" s="1"/>
      <c r="Y6" s="1"/>
      <c r="Z6" s="1"/>
      <c r="AA6" s="1"/>
      <c r="AB6" s="1"/>
      <c r="AC6" s="1"/>
      <c r="AD6" s="1"/>
      <c r="AE6" s="1"/>
      <c r="AF6" s="1"/>
      <c r="AG6" s="1"/>
      <c r="AH6" s="1"/>
      <c r="AI6" s="1"/>
      <c r="AJ6" s="1"/>
      <c r="AK6" s="1"/>
      <c r="AL6" s="1"/>
    </row>
    <row r="7" spans="1:38" ht="15.6">
      <c r="A7" s="256"/>
      <c r="B7" s="256"/>
      <c r="C7" s="256"/>
      <c r="D7" s="256"/>
      <c r="E7" s="256"/>
      <c r="F7" s="256"/>
      <c r="G7" s="256"/>
      <c r="H7" s="256"/>
      <c r="I7" s="256"/>
      <c r="J7" s="256"/>
      <c r="K7" s="256"/>
      <c r="L7" s="256"/>
      <c r="M7" s="22"/>
      <c r="N7" s="22"/>
      <c r="O7" s="22"/>
      <c r="P7" s="1"/>
      <c r="Q7" s="1"/>
      <c r="R7" s="1"/>
      <c r="S7" s="1"/>
      <c r="T7" s="1"/>
      <c r="U7" s="1"/>
      <c r="V7" s="1"/>
      <c r="W7" s="1"/>
      <c r="X7" s="1"/>
      <c r="Y7" s="1"/>
      <c r="Z7" s="1"/>
      <c r="AA7" s="1"/>
      <c r="AB7" s="1"/>
      <c r="AC7" s="1"/>
      <c r="AD7" s="1"/>
    </row>
    <row r="8" spans="1:38" ht="30" customHeight="1">
      <c r="A8" s="67">
        <v>1</v>
      </c>
      <c r="B8" s="67" t="s">
        <v>34</v>
      </c>
      <c r="C8" s="42">
        <v>0</v>
      </c>
      <c r="D8" s="42">
        <v>5</v>
      </c>
      <c r="E8" s="42">
        <v>23</v>
      </c>
      <c r="F8" s="42">
        <v>18</v>
      </c>
      <c r="G8" s="42">
        <v>3</v>
      </c>
      <c r="H8" s="42">
        <v>0</v>
      </c>
      <c r="I8" s="42">
        <v>10</v>
      </c>
      <c r="J8" s="42">
        <v>29</v>
      </c>
      <c r="K8" s="42">
        <v>23</v>
      </c>
      <c r="L8" s="42">
        <v>3</v>
      </c>
      <c r="M8" s="1"/>
      <c r="N8" s="1"/>
      <c r="O8" s="1"/>
      <c r="P8" s="1"/>
      <c r="Q8" s="1"/>
      <c r="R8" s="1"/>
      <c r="S8" s="1"/>
      <c r="T8" s="1"/>
      <c r="U8" s="1"/>
      <c r="V8" s="1"/>
    </row>
    <row r="9" spans="1:38" ht="30" customHeight="1">
      <c r="A9" s="67">
        <v>2</v>
      </c>
      <c r="B9" s="67" t="s">
        <v>35</v>
      </c>
      <c r="C9" s="42">
        <v>0</v>
      </c>
      <c r="D9" s="42">
        <v>1</v>
      </c>
      <c r="E9" s="42">
        <v>11</v>
      </c>
      <c r="F9" s="42">
        <v>8</v>
      </c>
      <c r="G9" s="42">
        <v>1</v>
      </c>
      <c r="H9" s="42">
        <v>0</v>
      </c>
      <c r="I9" s="42">
        <v>3</v>
      </c>
      <c r="J9" s="42">
        <v>19</v>
      </c>
      <c r="K9" s="42">
        <v>13</v>
      </c>
      <c r="L9" s="42">
        <v>3</v>
      </c>
      <c r="M9" s="1"/>
      <c r="N9" s="1"/>
      <c r="O9" s="1"/>
      <c r="P9" s="1"/>
      <c r="Q9" s="1"/>
      <c r="R9" s="1"/>
      <c r="S9" s="1"/>
      <c r="T9" s="1"/>
      <c r="U9" s="1"/>
      <c r="V9" s="1"/>
    </row>
    <row r="10" spans="1:38" ht="30" customHeight="1">
      <c r="A10" s="67">
        <v>3</v>
      </c>
      <c r="B10" s="67" t="s">
        <v>36</v>
      </c>
      <c r="C10" s="42">
        <v>0</v>
      </c>
      <c r="D10" s="42">
        <v>6</v>
      </c>
      <c r="E10" s="42">
        <v>13</v>
      </c>
      <c r="F10" s="42">
        <v>11</v>
      </c>
      <c r="G10" s="42">
        <v>4</v>
      </c>
      <c r="H10" s="42">
        <v>0</v>
      </c>
      <c r="I10" s="42">
        <v>7</v>
      </c>
      <c r="J10" s="42">
        <v>23</v>
      </c>
      <c r="K10" s="42">
        <v>14</v>
      </c>
      <c r="L10" s="42">
        <v>6</v>
      </c>
      <c r="M10" s="1"/>
      <c r="N10" s="1"/>
      <c r="O10" s="1"/>
      <c r="P10" s="1"/>
      <c r="Q10" s="1"/>
      <c r="R10" s="1"/>
      <c r="S10" s="1"/>
      <c r="T10" s="1"/>
      <c r="U10" s="1"/>
      <c r="V10" s="1"/>
    </row>
    <row r="11" spans="1:38" ht="30" customHeight="1">
      <c r="A11" s="67">
        <v>4</v>
      </c>
      <c r="B11" s="67" t="s">
        <v>37</v>
      </c>
      <c r="C11" s="42">
        <v>0</v>
      </c>
      <c r="D11" s="42">
        <v>1</v>
      </c>
      <c r="E11" s="42">
        <v>10</v>
      </c>
      <c r="F11" s="42">
        <v>25</v>
      </c>
      <c r="G11" s="42">
        <v>2</v>
      </c>
      <c r="H11" s="42">
        <v>0</v>
      </c>
      <c r="I11" s="42">
        <v>2</v>
      </c>
      <c r="J11" s="42">
        <v>18</v>
      </c>
      <c r="K11" s="42">
        <v>29</v>
      </c>
      <c r="L11" s="42">
        <v>2</v>
      </c>
      <c r="M11" s="1"/>
      <c r="N11" s="1"/>
      <c r="O11" s="1"/>
      <c r="P11" s="1"/>
      <c r="Q11" s="1"/>
      <c r="R11" s="1"/>
      <c r="S11" s="1"/>
      <c r="T11" s="1"/>
      <c r="U11" s="1"/>
      <c r="V11" s="1"/>
    </row>
    <row r="12" spans="1:38" s="25" customFormat="1" ht="30" customHeight="1">
      <c r="A12" s="72"/>
      <c r="B12" s="72" t="s">
        <v>7</v>
      </c>
      <c r="C12" s="42">
        <f>SUM(C8:C11)</f>
        <v>0</v>
      </c>
      <c r="D12" s="42">
        <f t="shared" ref="D12:G12" si="0">SUM(D8:D11)</f>
        <v>13</v>
      </c>
      <c r="E12" s="42">
        <f t="shared" si="0"/>
        <v>57</v>
      </c>
      <c r="F12" s="42">
        <f t="shared" si="0"/>
        <v>62</v>
      </c>
      <c r="G12" s="42">
        <f t="shared" si="0"/>
        <v>10</v>
      </c>
      <c r="H12" s="42">
        <f>SUM(H8:H11)</f>
        <v>0</v>
      </c>
      <c r="I12" s="42">
        <f t="shared" ref="I12" si="1">SUM(I8:I11)</f>
        <v>22</v>
      </c>
      <c r="J12" s="42">
        <f t="shared" ref="J12" si="2">SUM(J8:J11)</f>
        <v>89</v>
      </c>
      <c r="K12" s="42">
        <f t="shared" ref="K12" si="3">SUM(K8:K11)</f>
        <v>79</v>
      </c>
      <c r="L12" s="42">
        <f t="shared" ref="L12" si="4">SUM(L8:L11)</f>
        <v>14</v>
      </c>
      <c r="M12" s="24"/>
      <c r="N12" s="24"/>
      <c r="O12" s="24"/>
      <c r="P12" s="24"/>
      <c r="Q12" s="24"/>
      <c r="R12" s="24"/>
      <c r="S12" s="24"/>
      <c r="T12" s="24"/>
      <c r="U12" s="24"/>
      <c r="V12" s="24"/>
      <c r="W12" s="24"/>
      <c r="X12" s="24"/>
      <c r="Y12" s="24"/>
      <c r="Z12" s="24"/>
      <c r="AA12" s="24"/>
      <c r="AB12" s="24"/>
      <c r="AC12" s="24"/>
      <c r="AD12" s="24"/>
    </row>
    <row r="13" spans="1:38"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1:38"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1:38"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1:38"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1:38"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1:38"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1:38"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1:38"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1:38"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1:38"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1:38"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1:38"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1:38"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1:38"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1:38"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1:38"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1:38"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1:38"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1:38"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1:38"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1:38"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1:38"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1:38"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1:38"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1:38"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1:38"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1:38"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1:38"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1:38"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1:38"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1:38"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1:38"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1:38"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1:38"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1:38"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1:38"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1:38"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1:38"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1:38"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1:38"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1:38"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1:38"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1:38"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1:38"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1:38"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1:38"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1:38"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1:38"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1:38"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1:38"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1:38"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1:38"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1:38"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1:38"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1:38"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1:38"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1:38"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1:38"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1:38"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1:38"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1:38"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1:38"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1:38"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1:38"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1:38"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row r="301" spans="1:38" ht="13.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row>
  </sheetData>
  <mergeCells count="21">
    <mergeCell ref="H6:H7"/>
    <mergeCell ref="I6:I7"/>
    <mergeCell ref="J6:J7"/>
    <mergeCell ref="K6:K7"/>
    <mergeCell ref="L6:L7"/>
    <mergeCell ref="H4:L4"/>
    <mergeCell ref="A1:L1"/>
    <mergeCell ref="A2:L2"/>
    <mergeCell ref="A3:L3"/>
    <mergeCell ref="J5:L5"/>
    <mergeCell ref="A4:A7"/>
    <mergeCell ref="B4:B7"/>
    <mergeCell ref="C4:G4"/>
    <mergeCell ref="C5:D5"/>
    <mergeCell ref="E5:G5"/>
    <mergeCell ref="C6:C7"/>
    <mergeCell ref="D6:D7"/>
    <mergeCell ref="E6:E7"/>
    <mergeCell ref="F6:F7"/>
    <mergeCell ref="G6:G7"/>
    <mergeCell ref="H5:I5"/>
  </mergeCells>
  <printOptions horizontalCentered="1" verticalCentered="1"/>
  <pageMargins left="0.71" right="0.38" top="0.51" bottom="0.46" header="0.4" footer="0.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7"/>
  <sheetViews>
    <sheetView view="pageBreakPreview" topLeftCell="A229" zoomScale="55" zoomScaleNormal="55" zoomScaleSheetLayoutView="55" workbookViewId="0">
      <selection activeCell="D2" sqref="D2"/>
    </sheetView>
  </sheetViews>
  <sheetFormatPr defaultColWidth="8.88671875" defaultRowHeight="23.4"/>
  <cols>
    <col min="1" max="1" width="8.88671875" style="239"/>
    <col min="2" max="2" width="17" style="239" bestFit="1" customWidth="1"/>
    <col min="3" max="3" width="30.44140625" style="239" bestFit="1" customWidth="1"/>
    <col min="4" max="4" width="79" style="239" customWidth="1"/>
    <col min="5" max="5" width="19.6640625" style="239" customWidth="1"/>
    <col min="6" max="6" width="18.88671875" style="239" bestFit="1" customWidth="1"/>
    <col min="7" max="7" width="208" style="239" customWidth="1"/>
    <col min="8" max="8" width="18.88671875" style="239" customWidth="1"/>
    <col min="9" max="9" width="17.44140625" style="239" customWidth="1"/>
    <col min="10" max="10" width="19.6640625" style="239" customWidth="1"/>
    <col min="11" max="11" width="39" style="240" customWidth="1"/>
    <col min="12" max="12" width="24.44140625" style="239" customWidth="1"/>
    <col min="13" max="16384" width="8.88671875" style="223"/>
  </cols>
  <sheetData>
    <row r="1" spans="1:12" ht="23.4" customHeight="1">
      <c r="A1" s="258" t="s">
        <v>345</v>
      </c>
      <c r="B1" s="259"/>
      <c r="C1" s="259"/>
      <c r="D1" s="259"/>
      <c r="E1" s="259"/>
      <c r="F1" s="259"/>
      <c r="G1" s="259"/>
      <c r="H1" s="259"/>
      <c r="I1" s="259"/>
      <c r="J1" s="259"/>
      <c r="K1" s="259"/>
      <c r="L1" s="260"/>
    </row>
    <row r="2" spans="1:12" ht="136.80000000000001" customHeight="1">
      <c r="A2" s="224" t="s">
        <v>346</v>
      </c>
      <c r="B2" s="224" t="s">
        <v>347</v>
      </c>
      <c r="C2" s="225" t="s">
        <v>348</v>
      </c>
      <c r="D2" s="224" t="s">
        <v>349</v>
      </c>
      <c r="E2" s="224" t="s">
        <v>350</v>
      </c>
      <c r="F2" s="224" t="s">
        <v>351</v>
      </c>
      <c r="G2" s="224" t="s">
        <v>352</v>
      </c>
      <c r="H2" s="225" t="s">
        <v>353</v>
      </c>
      <c r="I2" s="225" t="s">
        <v>354</v>
      </c>
      <c r="J2" s="225" t="s">
        <v>355</v>
      </c>
      <c r="K2" s="225" t="s">
        <v>356</v>
      </c>
      <c r="L2" s="225" t="s">
        <v>357</v>
      </c>
    </row>
    <row r="3" spans="1:12">
      <c r="A3" s="226">
        <v>1</v>
      </c>
      <c r="B3" s="226">
        <v>2</v>
      </c>
      <c r="C3" s="227">
        <v>3</v>
      </c>
      <c r="D3" s="226">
        <v>4</v>
      </c>
      <c r="E3" s="226">
        <v>5</v>
      </c>
      <c r="F3" s="226">
        <v>6</v>
      </c>
      <c r="G3" s="228">
        <v>7</v>
      </c>
      <c r="H3" s="226">
        <v>8</v>
      </c>
      <c r="I3" s="227">
        <v>9</v>
      </c>
      <c r="J3" s="227">
        <v>10</v>
      </c>
      <c r="K3" s="227">
        <v>11</v>
      </c>
      <c r="L3" s="227">
        <v>12</v>
      </c>
    </row>
    <row r="4" spans="1:12" ht="210.6">
      <c r="A4" s="229">
        <v>1</v>
      </c>
      <c r="B4" s="230" t="s">
        <v>358</v>
      </c>
      <c r="C4" s="231" t="s">
        <v>359</v>
      </c>
      <c r="D4" s="232" t="s">
        <v>360</v>
      </c>
      <c r="E4" s="233">
        <v>45389</v>
      </c>
      <c r="F4" s="230" t="s">
        <v>361</v>
      </c>
      <c r="G4" s="234" t="s">
        <v>1273</v>
      </c>
      <c r="H4" s="230" t="s">
        <v>362</v>
      </c>
      <c r="I4" s="230" t="s">
        <v>363</v>
      </c>
      <c r="J4" s="230" t="s">
        <v>363</v>
      </c>
      <c r="K4" s="230" t="s">
        <v>364</v>
      </c>
      <c r="L4" s="230"/>
    </row>
    <row r="5" spans="1:12" ht="163.80000000000001">
      <c r="A5" s="229">
        <v>2</v>
      </c>
      <c r="B5" s="230" t="s">
        <v>365</v>
      </c>
      <c r="C5" s="231" t="s">
        <v>366</v>
      </c>
      <c r="D5" s="232" t="s">
        <v>367</v>
      </c>
      <c r="E5" s="233" t="s">
        <v>368</v>
      </c>
      <c r="F5" s="230" t="s">
        <v>369</v>
      </c>
      <c r="G5" s="234" t="s">
        <v>370</v>
      </c>
      <c r="H5" s="230" t="s">
        <v>362</v>
      </c>
      <c r="I5" s="230" t="s">
        <v>363</v>
      </c>
      <c r="J5" s="230" t="s">
        <v>363</v>
      </c>
      <c r="K5" s="230" t="s">
        <v>371</v>
      </c>
      <c r="L5" s="230"/>
    </row>
    <row r="6" spans="1:12" ht="93.6">
      <c r="A6" s="229">
        <v>3</v>
      </c>
      <c r="B6" s="230" t="s">
        <v>372</v>
      </c>
      <c r="C6" s="231" t="s">
        <v>373</v>
      </c>
      <c r="D6" s="232" t="s">
        <v>374</v>
      </c>
      <c r="E6" s="233" t="s">
        <v>375</v>
      </c>
      <c r="F6" s="230" t="s">
        <v>376</v>
      </c>
      <c r="G6" s="234" t="s">
        <v>377</v>
      </c>
      <c r="H6" s="230" t="s">
        <v>362</v>
      </c>
      <c r="I6" s="230" t="s">
        <v>363</v>
      </c>
      <c r="J6" s="230" t="s">
        <v>363</v>
      </c>
      <c r="K6" s="230" t="s">
        <v>378</v>
      </c>
      <c r="L6" s="230"/>
    </row>
    <row r="7" spans="1:12" ht="70.2">
      <c r="A7" s="229">
        <v>4</v>
      </c>
      <c r="B7" s="230" t="s">
        <v>379</v>
      </c>
      <c r="C7" s="231" t="s">
        <v>380</v>
      </c>
      <c r="D7" s="232" t="s">
        <v>381</v>
      </c>
      <c r="E7" s="233" t="s">
        <v>382</v>
      </c>
      <c r="F7" s="230" t="s">
        <v>361</v>
      </c>
      <c r="G7" s="234" t="s">
        <v>383</v>
      </c>
      <c r="H7" s="230" t="s">
        <v>362</v>
      </c>
      <c r="I7" s="230" t="s">
        <v>363</v>
      </c>
      <c r="J7" s="230" t="s">
        <v>363</v>
      </c>
      <c r="K7" s="230" t="s">
        <v>364</v>
      </c>
      <c r="L7" s="230"/>
    </row>
    <row r="8" spans="1:12" ht="93.6">
      <c r="A8" s="229">
        <v>5</v>
      </c>
      <c r="B8" s="230" t="s">
        <v>384</v>
      </c>
      <c r="C8" s="231" t="s">
        <v>385</v>
      </c>
      <c r="D8" s="232" t="s">
        <v>386</v>
      </c>
      <c r="E8" s="233">
        <v>45419</v>
      </c>
      <c r="F8" s="230" t="s">
        <v>369</v>
      </c>
      <c r="G8" s="234" t="s">
        <v>387</v>
      </c>
      <c r="H8" s="230" t="s">
        <v>362</v>
      </c>
      <c r="I8" s="230" t="s">
        <v>363</v>
      </c>
      <c r="J8" s="230" t="s">
        <v>363</v>
      </c>
      <c r="K8" s="230" t="s">
        <v>388</v>
      </c>
      <c r="L8" s="230"/>
    </row>
    <row r="9" spans="1:12" ht="93.6">
      <c r="A9" s="229">
        <v>6</v>
      </c>
      <c r="B9" s="230" t="s">
        <v>389</v>
      </c>
      <c r="C9" s="231" t="s">
        <v>390</v>
      </c>
      <c r="D9" s="232" t="s">
        <v>391</v>
      </c>
      <c r="E9" s="233" t="s">
        <v>392</v>
      </c>
      <c r="F9" s="230" t="s">
        <v>393</v>
      </c>
      <c r="G9" s="234" t="s">
        <v>394</v>
      </c>
      <c r="H9" s="230" t="s">
        <v>362</v>
      </c>
      <c r="I9" s="230" t="s">
        <v>363</v>
      </c>
      <c r="J9" s="230" t="s">
        <v>363</v>
      </c>
      <c r="K9" s="230" t="s">
        <v>395</v>
      </c>
      <c r="L9" s="242">
        <v>45000</v>
      </c>
    </row>
    <row r="10" spans="1:12" ht="70.2">
      <c r="A10" s="229">
        <v>7</v>
      </c>
      <c r="B10" s="230" t="s">
        <v>396</v>
      </c>
      <c r="C10" s="231" t="s">
        <v>397</v>
      </c>
      <c r="D10" s="232" t="s">
        <v>398</v>
      </c>
      <c r="E10" s="233" t="s">
        <v>399</v>
      </c>
      <c r="F10" s="230" t="s">
        <v>393</v>
      </c>
      <c r="G10" s="234" t="s">
        <v>400</v>
      </c>
      <c r="H10" s="230" t="s">
        <v>362</v>
      </c>
      <c r="I10" s="230" t="s">
        <v>363</v>
      </c>
      <c r="J10" s="230" t="s">
        <v>363</v>
      </c>
      <c r="K10" s="230" t="s">
        <v>401</v>
      </c>
      <c r="L10" s="230">
        <v>15000</v>
      </c>
    </row>
    <row r="11" spans="1:12" ht="70.2">
      <c r="A11" s="229">
        <v>8</v>
      </c>
      <c r="B11" s="230" t="s">
        <v>402</v>
      </c>
      <c r="C11" s="231" t="s">
        <v>403</v>
      </c>
      <c r="D11" s="232" t="s">
        <v>404</v>
      </c>
      <c r="E11" s="233" t="s">
        <v>405</v>
      </c>
      <c r="F11" s="230" t="s">
        <v>369</v>
      </c>
      <c r="G11" s="234" t="s">
        <v>406</v>
      </c>
      <c r="H11" s="230" t="s">
        <v>362</v>
      </c>
      <c r="I11" s="230" t="s">
        <v>363</v>
      </c>
      <c r="J11" s="230" t="s">
        <v>363</v>
      </c>
      <c r="K11" s="230" t="s">
        <v>407</v>
      </c>
      <c r="L11" s="230"/>
    </row>
    <row r="12" spans="1:12" ht="163.80000000000001">
      <c r="A12" s="229">
        <v>9</v>
      </c>
      <c r="B12" s="230" t="s">
        <v>408</v>
      </c>
      <c r="C12" s="231" t="s">
        <v>409</v>
      </c>
      <c r="D12" s="232" t="s">
        <v>410</v>
      </c>
      <c r="E12" s="233" t="s">
        <v>411</v>
      </c>
      <c r="F12" s="230" t="s">
        <v>369</v>
      </c>
      <c r="G12" s="234" t="s">
        <v>412</v>
      </c>
      <c r="H12" s="230" t="s">
        <v>362</v>
      </c>
      <c r="I12" s="230" t="s">
        <v>363</v>
      </c>
      <c r="J12" s="230" t="s">
        <v>363</v>
      </c>
      <c r="K12" s="230" t="s">
        <v>413</v>
      </c>
      <c r="L12" s="230"/>
    </row>
    <row r="13" spans="1:12" ht="70.2">
      <c r="A13" s="229">
        <v>10</v>
      </c>
      <c r="B13" s="230" t="s">
        <v>414</v>
      </c>
      <c r="C13" s="231" t="s">
        <v>415</v>
      </c>
      <c r="D13" s="232" t="s">
        <v>416</v>
      </c>
      <c r="E13" s="233" t="s">
        <v>417</v>
      </c>
      <c r="F13" s="230" t="s">
        <v>369</v>
      </c>
      <c r="G13" s="234" t="s">
        <v>418</v>
      </c>
      <c r="H13" s="230" t="s">
        <v>362</v>
      </c>
      <c r="I13" s="230" t="s">
        <v>363</v>
      </c>
      <c r="J13" s="230" t="s">
        <v>363</v>
      </c>
      <c r="K13" s="230" t="s">
        <v>419</v>
      </c>
      <c r="L13" s="230"/>
    </row>
    <row r="14" spans="1:12" ht="280.8">
      <c r="A14" s="229">
        <v>11</v>
      </c>
      <c r="B14" s="230" t="s">
        <v>408</v>
      </c>
      <c r="C14" s="231" t="s">
        <v>420</v>
      </c>
      <c r="D14" s="232" t="s">
        <v>421</v>
      </c>
      <c r="E14" s="233" t="s">
        <v>422</v>
      </c>
      <c r="F14" s="230" t="s">
        <v>376</v>
      </c>
      <c r="G14" s="234" t="s">
        <v>423</v>
      </c>
      <c r="H14" s="230" t="s">
        <v>362</v>
      </c>
      <c r="I14" s="230" t="s">
        <v>363</v>
      </c>
      <c r="J14" s="230" t="s">
        <v>363</v>
      </c>
      <c r="K14" s="230" t="s">
        <v>424</v>
      </c>
      <c r="L14" s="230"/>
    </row>
    <row r="15" spans="1:12" ht="163.80000000000001">
      <c r="A15" s="229">
        <v>12</v>
      </c>
      <c r="B15" s="230" t="s">
        <v>408</v>
      </c>
      <c r="C15" s="231" t="s">
        <v>409</v>
      </c>
      <c r="D15" s="232" t="s">
        <v>425</v>
      </c>
      <c r="E15" s="233" t="s">
        <v>426</v>
      </c>
      <c r="F15" s="230" t="s">
        <v>369</v>
      </c>
      <c r="G15" s="234" t="s">
        <v>427</v>
      </c>
      <c r="H15" s="230" t="s">
        <v>362</v>
      </c>
      <c r="I15" s="230" t="s">
        <v>363</v>
      </c>
      <c r="J15" s="230" t="s">
        <v>363</v>
      </c>
      <c r="K15" s="230" t="s">
        <v>413</v>
      </c>
      <c r="L15" s="230"/>
    </row>
    <row r="16" spans="1:12" ht="140.4">
      <c r="A16" s="229">
        <v>13</v>
      </c>
      <c r="B16" s="230" t="s">
        <v>428</v>
      </c>
      <c r="C16" s="231" t="s">
        <v>429</v>
      </c>
      <c r="D16" s="232" t="s">
        <v>430</v>
      </c>
      <c r="E16" s="233" t="s">
        <v>431</v>
      </c>
      <c r="F16" s="230" t="s">
        <v>369</v>
      </c>
      <c r="G16" s="234" t="s">
        <v>432</v>
      </c>
      <c r="H16" s="230" t="s">
        <v>362</v>
      </c>
      <c r="I16" s="230" t="s">
        <v>363</v>
      </c>
      <c r="J16" s="230" t="s">
        <v>363</v>
      </c>
      <c r="K16" s="230" t="s">
        <v>1275</v>
      </c>
      <c r="L16" s="230">
        <v>100000</v>
      </c>
    </row>
    <row r="17" spans="1:12" ht="93.6">
      <c r="A17" s="229">
        <v>14</v>
      </c>
      <c r="B17" s="230" t="s">
        <v>433</v>
      </c>
      <c r="C17" s="231" t="s">
        <v>434</v>
      </c>
      <c r="D17" s="232" t="s">
        <v>435</v>
      </c>
      <c r="E17" s="233" t="s">
        <v>436</v>
      </c>
      <c r="F17" s="230" t="s">
        <v>393</v>
      </c>
      <c r="G17" s="234" t="s">
        <v>437</v>
      </c>
      <c r="H17" s="230" t="s">
        <v>362</v>
      </c>
      <c r="I17" s="230" t="s">
        <v>363</v>
      </c>
      <c r="J17" s="230" t="s">
        <v>363</v>
      </c>
      <c r="K17" s="230" t="s">
        <v>395</v>
      </c>
      <c r="L17" s="230">
        <v>32500</v>
      </c>
    </row>
    <row r="18" spans="1:12" ht="163.80000000000001">
      <c r="A18" s="229">
        <v>15</v>
      </c>
      <c r="B18" s="230" t="s">
        <v>433</v>
      </c>
      <c r="C18" s="231" t="s">
        <v>438</v>
      </c>
      <c r="D18" s="232" t="s">
        <v>439</v>
      </c>
      <c r="E18" s="233" t="s">
        <v>440</v>
      </c>
      <c r="F18" s="230" t="s">
        <v>393</v>
      </c>
      <c r="G18" s="234" t="s">
        <v>441</v>
      </c>
      <c r="H18" s="230" t="s">
        <v>362</v>
      </c>
      <c r="I18" s="230" t="s">
        <v>363</v>
      </c>
      <c r="J18" s="230" t="s">
        <v>363</v>
      </c>
      <c r="K18" s="230" t="s">
        <v>442</v>
      </c>
      <c r="L18" s="230">
        <v>15000</v>
      </c>
    </row>
    <row r="19" spans="1:12" ht="70.2">
      <c r="A19" s="229">
        <v>16</v>
      </c>
      <c r="B19" s="230" t="s">
        <v>443</v>
      </c>
      <c r="C19" s="231" t="s">
        <v>444</v>
      </c>
      <c r="D19" s="232" t="s">
        <v>445</v>
      </c>
      <c r="E19" s="233" t="s">
        <v>446</v>
      </c>
      <c r="F19" s="230" t="s">
        <v>369</v>
      </c>
      <c r="G19" s="234" t="s">
        <v>447</v>
      </c>
      <c r="H19" s="230" t="s">
        <v>362</v>
      </c>
      <c r="I19" s="230" t="s">
        <v>363</v>
      </c>
      <c r="J19" s="230" t="s">
        <v>363</v>
      </c>
      <c r="K19" s="230" t="s">
        <v>407</v>
      </c>
      <c r="L19" s="230"/>
    </row>
    <row r="20" spans="1:12" ht="93.6">
      <c r="A20" s="229">
        <v>17</v>
      </c>
      <c r="B20" s="230" t="s">
        <v>448</v>
      </c>
      <c r="C20" s="231" t="s">
        <v>449</v>
      </c>
      <c r="D20" s="232" t="s">
        <v>450</v>
      </c>
      <c r="E20" s="233" t="s">
        <v>451</v>
      </c>
      <c r="F20" s="230" t="s">
        <v>393</v>
      </c>
      <c r="G20" s="234" t="s">
        <v>452</v>
      </c>
      <c r="H20" s="230" t="s">
        <v>362</v>
      </c>
      <c r="I20" s="230" t="s">
        <v>363</v>
      </c>
      <c r="J20" s="230" t="s">
        <v>363</v>
      </c>
      <c r="K20" s="230" t="s">
        <v>453</v>
      </c>
      <c r="L20" s="230">
        <v>15000</v>
      </c>
    </row>
    <row r="21" spans="1:12" ht="70.2">
      <c r="A21" s="229">
        <v>18</v>
      </c>
      <c r="B21" s="230" t="s">
        <v>454</v>
      </c>
      <c r="C21" s="231" t="s">
        <v>455</v>
      </c>
      <c r="D21" s="232" t="s">
        <v>456</v>
      </c>
      <c r="E21" s="233" t="s">
        <v>457</v>
      </c>
      <c r="F21" s="230" t="s">
        <v>393</v>
      </c>
      <c r="G21" s="234" t="s">
        <v>458</v>
      </c>
      <c r="H21" s="230" t="s">
        <v>362</v>
      </c>
      <c r="I21" s="230" t="s">
        <v>363</v>
      </c>
      <c r="J21" s="230" t="s">
        <v>363</v>
      </c>
      <c r="K21" s="230" t="s">
        <v>459</v>
      </c>
      <c r="L21" s="230"/>
    </row>
    <row r="22" spans="1:12" ht="234">
      <c r="A22" s="229">
        <v>19</v>
      </c>
      <c r="B22" s="230" t="s">
        <v>460</v>
      </c>
      <c r="C22" s="231" t="s">
        <v>461</v>
      </c>
      <c r="D22" s="232" t="s">
        <v>462</v>
      </c>
      <c r="E22" s="233" t="s">
        <v>463</v>
      </c>
      <c r="F22" s="230" t="s">
        <v>464</v>
      </c>
      <c r="G22" s="234" t="s">
        <v>465</v>
      </c>
      <c r="H22" s="230" t="s">
        <v>362</v>
      </c>
      <c r="I22" s="230" t="s">
        <v>363</v>
      </c>
      <c r="J22" s="230" t="s">
        <v>363</v>
      </c>
      <c r="K22" s="230" t="s">
        <v>466</v>
      </c>
      <c r="L22" s="230"/>
    </row>
    <row r="23" spans="1:12" ht="163.80000000000001">
      <c r="A23" s="229">
        <v>20</v>
      </c>
      <c r="B23" s="230" t="s">
        <v>433</v>
      </c>
      <c r="C23" s="231" t="s">
        <v>467</v>
      </c>
      <c r="D23" s="232" t="s">
        <v>468</v>
      </c>
      <c r="E23" s="233" t="s">
        <v>463</v>
      </c>
      <c r="F23" s="230" t="s">
        <v>393</v>
      </c>
      <c r="G23" s="234" t="s">
        <v>469</v>
      </c>
      <c r="H23" s="230" t="s">
        <v>362</v>
      </c>
      <c r="I23" s="230" t="s">
        <v>363</v>
      </c>
      <c r="J23" s="230" t="s">
        <v>363</v>
      </c>
      <c r="K23" s="230" t="s">
        <v>470</v>
      </c>
      <c r="L23" s="230">
        <v>15000</v>
      </c>
    </row>
    <row r="24" spans="1:12" ht="46.8">
      <c r="A24" s="229">
        <v>21</v>
      </c>
      <c r="B24" s="230" t="s">
        <v>471</v>
      </c>
      <c r="C24" s="231" t="s">
        <v>472</v>
      </c>
      <c r="D24" s="232" t="s">
        <v>473</v>
      </c>
      <c r="E24" s="233" t="s">
        <v>463</v>
      </c>
      <c r="F24" s="230" t="s">
        <v>393</v>
      </c>
      <c r="G24" s="234" t="s">
        <v>474</v>
      </c>
      <c r="H24" s="230" t="s">
        <v>362</v>
      </c>
      <c r="I24" s="230" t="s">
        <v>363</v>
      </c>
      <c r="J24" s="230" t="s">
        <v>363</v>
      </c>
      <c r="K24" s="230" t="s">
        <v>475</v>
      </c>
      <c r="L24" s="230">
        <v>30000</v>
      </c>
    </row>
    <row r="25" spans="1:12" ht="163.80000000000001">
      <c r="A25" s="229">
        <v>22</v>
      </c>
      <c r="B25" s="230" t="s">
        <v>476</v>
      </c>
      <c r="C25" s="231" t="s">
        <v>477</v>
      </c>
      <c r="D25" s="232" t="s">
        <v>478</v>
      </c>
      <c r="E25" s="233" t="s">
        <v>479</v>
      </c>
      <c r="F25" s="230" t="s">
        <v>393</v>
      </c>
      <c r="G25" s="234" t="s">
        <v>480</v>
      </c>
      <c r="H25" s="230" t="s">
        <v>362</v>
      </c>
      <c r="I25" s="230" t="s">
        <v>363</v>
      </c>
      <c r="J25" s="230" t="s">
        <v>363</v>
      </c>
      <c r="K25" s="230" t="s">
        <v>481</v>
      </c>
      <c r="L25" s="230">
        <v>15000</v>
      </c>
    </row>
    <row r="26" spans="1:12" ht="93.6">
      <c r="A26" s="229">
        <v>23</v>
      </c>
      <c r="B26" s="230" t="s">
        <v>433</v>
      </c>
      <c r="C26" s="231" t="s">
        <v>482</v>
      </c>
      <c r="D26" s="232" t="s">
        <v>483</v>
      </c>
      <c r="E26" s="233" t="s">
        <v>484</v>
      </c>
      <c r="F26" s="230" t="s">
        <v>393</v>
      </c>
      <c r="G26" s="234" t="s">
        <v>485</v>
      </c>
      <c r="H26" s="230" t="s">
        <v>362</v>
      </c>
      <c r="I26" s="230" t="s">
        <v>363</v>
      </c>
      <c r="J26" s="230" t="s">
        <v>363</v>
      </c>
      <c r="K26" s="230" t="s">
        <v>481</v>
      </c>
      <c r="L26" s="230">
        <v>15000</v>
      </c>
    </row>
    <row r="27" spans="1:12" ht="140.4">
      <c r="A27" s="229">
        <v>24</v>
      </c>
      <c r="B27" s="230" t="s">
        <v>486</v>
      </c>
      <c r="C27" s="231" t="s">
        <v>487</v>
      </c>
      <c r="D27" s="232" t="s">
        <v>488</v>
      </c>
      <c r="E27" s="233" t="s">
        <v>489</v>
      </c>
      <c r="F27" s="230" t="s">
        <v>369</v>
      </c>
      <c r="G27" s="234" t="s">
        <v>490</v>
      </c>
      <c r="H27" s="230" t="s">
        <v>362</v>
      </c>
      <c r="I27" s="230" t="s">
        <v>363</v>
      </c>
      <c r="J27" s="230" t="s">
        <v>363</v>
      </c>
      <c r="K27" s="230" t="s">
        <v>466</v>
      </c>
      <c r="L27" s="230"/>
    </row>
    <row r="28" spans="1:12" ht="93.6">
      <c r="A28" s="229">
        <v>25</v>
      </c>
      <c r="B28" s="230" t="s">
        <v>402</v>
      </c>
      <c r="C28" s="231" t="s">
        <v>491</v>
      </c>
      <c r="D28" s="232" t="s">
        <v>492</v>
      </c>
      <c r="E28" s="233" t="s">
        <v>493</v>
      </c>
      <c r="F28" s="230" t="s">
        <v>369</v>
      </c>
      <c r="G28" s="234" t="s">
        <v>494</v>
      </c>
      <c r="H28" s="230" t="s">
        <v>362</v>
      </c>
      <c r="I28" s="230" t="s">
        <v>363</v>
      </c>
      <c r="J28" s="230" t="s">
        <v>363</v>
      </c>
      <c r="K28" s="230" t="s">
        <v>388</v>
      </c>
      <c r="L28" s="230"/>
    </row>
    <row r="29" spans="1:12" ht="70.2">
      <c r="A29" s="229">
        <v>26</v>
      </c>
      <c r="B29" s="230" t="s">
        <v>495</v>
      </c>
      <c r="C29" s="231" t="s">
        <v>496</v>
      </c>
      <c r="D29" s="232" t="s">
        <v>497</v>
      </c>
      <c r="E29" s="233" t="s">
        <v>498</v>
      </c>
      <c r="F29" s="230" t="s">
        <v>369</v>
      </c>
      <c r="G29" s="234" t="s">
        <v>499</v>
      </c>
      <c r="H29" s="230" t="s">
        <v>362</v>
      </c>
      <c r="I29" s="230" t="s">
        <v>363</v>
      </c>
      <c r="J29" s="230" t="s">
        <v>363</v>
      </c>
      <c r="K29" s="230" t="s">
        <v>500</v>
      </c>
      <c r="L29" s="230">
        <v>100000</v>
      </c>
    </row>
    <row r="30" spans="1:12" ht="117">
      <c r="A30" s="229">
        <v>27</v>
      </c>
      <c r="B30" s="230" t="s">
        <v>501</v>
      </c>
      <c r="C30" s="231" t="s">
        <v>502</v>
      </c>
      <c r="D30" s="232" t="s">
        <v>503</v>
      </c>
      <c r="E30" s="233" t="s">
        <v>504</v>
      </c>
      <c r="F30" s="230" t="s">
        <v>376</v>
      </c>
      <c r="G30" s="234" t="s">
        <v>505</v>
      </c>
      <c r="H30" s="230" t="s">
        <v>362</v>
      </c>
      <c r="I30" s="230" t="s">
        <v>363</v>
      </c>
      <c r="J30" s="230" t="s">
        <v>363</v>
      </c>
      <c r="K30" s="230" t="s">
        <v>506</v>
      </c>
      <c r="L30" s="230"/>
    </row>
    <row r="31" spans="1:12" ht="140.4">
      <c r="A31" s="229">
        <v>28</v>
      </c>
      <c r="B31" s="230" t="s">
        <v>501</v>
      </c>
      <c r="C31" s="231" t="s">
        <v>507</v>
      </c>
      <c r="D31" s="232" t="s">
        <v>508</v>
      </c>
      <c r="E31" s="233" t="s">
        <v>509</v>
      </c>
      <c r="F31" s="230" t="s">
        <v>393</v>
      </c>
      <c r="G31" s="234" t="s">
        <v>510</v>
      </c>
      <c r="H31" s="230" t="s">
        <v>362</v>
      </c>
      <c r="I31" s="230" t="s">
        <v>363</v>
      </c>
      <c r="J31" s="230" t="s">
        <v>363</v>
      </c>
      <c r="K31" s="230" t="s">
        <v>511</v>
      </c>
      <c r="L31" s="230" t="s">
        <v>512</v>
      </c>
    </row>
    <row r="32" spans="1:12" ht="93.6">
      <c r="A32" s="229">
        <v>29</v>
      </c>
      <c r="B32" s="230" t="s">
        <v>428</v>
      </c>
      <c r="C32" s="231" t="s">
        <v>513</v>
      </c>
      <c r="D32" s="232" t="s">
        <v>514</v>
      </c>
      <c r="E32" s="233" t="s">
        <v>515</v>
      </c>
      <c r="F32" s="230" t="s">
        <v>393</v>
      </c>
      <c r="G32" s="234" t="s">
        <v>516</v>
      </c>
      <c r="H32" s="230" t="s">
        <v>362</v>
      </c>
      <c r="I32" s="230" t="s">
        <v>363</v>
      </c>
      <c r="J32" s="230" t="s">
        <v>363</v>
      </c>
      <c r="K32" s="230" t="s">
        <v>517</v>
      </c>
      <c r="L32" s="230">
        <v>15000</v>
      </c>
    </row>
    <row r="33" spans="1:12" ht="117">
      <c r="A33" s="229">
        <v>30</v>
      </c>
      <c r="B33" s="230" t="s">
        <v>518</v>
      </c>
      <c r="C33" s="231" t="s">
        <v>519</v>
      </c>
      <c r="D33" s="232" t="s">
        <v>520</v>
      </c>
      <c r="E33" s="233" t="s">
        <v>521</v>
      </c>
      <c r="F33" s="230" t="s">
        <v>369</v>
      </c>
      <c r="G33" s="234" t="s">
        <v>522</v>
      </c>
      <c r="H33" s="230" t="s">
        <v>362</v>
      </c>
      <c r="I33" s="230" t="s">
        <v>363</v>
      </c>
      <c r="J33" s="230" t="s">
        <v>363</v>
      </c>
      <c r="K33" s="230" t="s">
        <v>523</v>
      </c>
      <c r="L33" s="230"/>
    </row>
    <row r="34" spans="1:12" ht="93.6">
      <c r="A34" s="229">
        <v>31</v>
      </c>
      <c r="B34" s="230" t="s">
        <v>428</v>
      </c>
      <c r="C34" s="231" t="s">
        <v>524</v>
      </c>
      <c r="D34" s="232" t="s">
        <v>525</v>
      </c>
      <c r="E34" s="233" t="s">
        <v>526</v>
      </c>
      <c r="F34" s="230" t="s">
        <v>369</v>
      </c>
      <c r="G34" s="234" t="s">
        <v>527</v>
      </c>
      <c r="H34" s="230" t="s">
        <v>362</v>
      </c>
      <c r="I34" s="230" t="s">
        <v>363</v>
      </c>
      <c r="J34" s="230" t="s">
        <v>363</v>
      </c>
      <c r="K34" s="230" t="s">
        <v>528</v>
      </c>
      <c r="L34" s="230"/>
    </row>
    <row r="35" spans="1:12" ht="93.6">
      <c r="A35" s="229">
        <v>32</v>
      </c>
      <c r="B35" s="230" t="s">
        <v>384</v>
      </c>
      <c r="C35" s="231" t="s">
        <v>380</v>
      </c>
      <c r="D35" s="232" t="s">
        <v>529</v>
      </c>
      <c r="E35" s="233" t="s">
        <v>530</v>
      </c>
      <c r="F35" s="230" t="s">
        <v>369</v>
      </c>
      <c r="G35" s="234" t="s">
        <v>387</v>
      </c>
      <c r="H35" s="230" t="s">
        <v>362</v>
      </c>
      <c r="I35" s="230" t="s">
        <v>363</v>
      </c>
      <c r="J35" s="230" t="s">
        <v>363</v>
      </c>
      <c r="K35" s="230" t="s">
        <v>531</v>
      </c>
      <c r="L35" s="230"/>
    </row>
    <row r="36" spans="1:12" ht="117">
      <c r="A36" s="229">
        <v>33</v>
      </c>
      <c r="B36" s="230" t="s">
        <v>460</v>
      </c>
      <c r="C36" s="231" t="s">
        <v>390</v>
      </c>
      <c r="D36" s="232" t="s">
        <v>532</v>
      </c>
      <c r="E36" s="233" t="s">
        <v>533</v>
      </c>
      <c r="F36" s="230" t="s">
        <v>369</v>
      </c>
      <c r="G36" s="234" t="s">
        <v>534</v>
      </c>
      <c r="H36" s="230" t="s">
        <v>362</v>
      </c>
      <c r="I36" s="230" t="s">
        <v>363</v>
      </c>
      <c r="J36" s="230" t="s">
        <v>363</v>
      </c>
      <c r="K36" s="230" t="s">
        <v>535</v>
      </c>
      <c r="L36" s="230"/>
    </row>
    <row r="37" spans="1:12" ht="46.8">
      <c r="A37" s="229">
        <v>34</v>
      </c>
      <c r="B37" s="230" t="s">
        <v>471</v>
      </c>
      <c r="C37" s="231" t="s">
        <v>536</v>
      </c>
      <c r="D37" s="232" t="s">
        <v>537</v>
      </c>
      <c r="E37" s="233" t="s">
        <v>538</v>
      </c>
      <c r="F37" s="230" t="s">
        <v>393</v>
      </c>
      <c r="G37" s="234" t="s">
        <v>539</v>
      </c>
      <c r="H37" s="230" t="s">
        <v>362</v>
      </c>
      <c r="I37" s="230" t="s">
        <v>363</v>
      </c>
      <c r="J37" s="230" t="s">
        <v>363</v>
      </c>
      <c r="K37" s="230" t="s">
        <v>540</v>
      </c>
      <c r="L37" s="230"/>
    </row>
    <row r="38" spans="1:12" ht="163.80000000000001">
      <c r="A38" s="229">
        <v>35</v>
      </c>
      <c r="B38" s="230" t="s">
        <v>541</v>
      </c>
      <c r="C38" s="231" t="s">
        <v>542</v>
      </c>
      <c r="D38" s="232" t="s">
        <v>543</v>
      </c>
      <c r="E38" s="233" t="s">
        <v>544</v>
      </c>
      <c r="F38" s="230" t="s">
        <v>369</v>
      </c>
      <c r="G38" s="234" t="s">
        <v>545</v>
      </c>
      <c r="H38" s="230" t="s">
        <v>362</v>
      </c>
      <c r="I38" s="230" t="s">
        <v>363</v>
      </c>
      <c r="J38" s="230" t="s">
        <v>363</v>
      </c>
      <c r="K38" s="230" t="s">
        <v>546</v>
      </c>
      <c r="L38" s="230"/>
    </row>
    <row r="39" spans="1:12" ht="93.6">
      <c r="A39" s="229">
        <v>36</v>
      </c>
      <c r="B39" s="230" t="s">
        <v>414</v>
      </c>
      <c r="C39" s="231" t="s">
        <v>547</v>
      </c>
      <c r="D39" s="232" t="s">
        <v>548</v>
      </c>
      <c r="E39" s="233" t="s">
        <v>549</v>
      </c>
      <c r="F39" s="230" t="s">
        <v>369</v>
      </c>
      <c r="G39" s="234" t="s">
        <v>550</v>
      </c>
      <c r="H39" s="230" t="s">
        <v>362</v>
      </c>
      <c r="I39" s="230" t="s">
        <v>363</v>
      </c>
      <c r="J39" s="230" t="s">
        <v>363</v>
      </c>
      <c r="K39" s="230" t="s">
        <v>551</v>
      </c>
      <c r="L39" s="230"/>
    </row>
    <row r="40" spans="1:12" ht="187.2">
      <c r="A40" s="229">
        <v>37</v>
      </c>
      <c r="B40" s="230" t="s">
        <v>541</v>
      </c>
      <c r="C40" s="231" t="s">
        <v>552</v>
      </c>
      <c r="D40" s="232" t="s">
        <v>553</v>
      </c>
      <c r="E40" s="233" t="s">
        <v>554</v>
      </c>
      <c r="F40" s="230" t="s">
        <v>369</v>
      </c>
      <c r="G40" s="234" t="s">
        <v>555</v>
      </c>
      <c r="H40" s="230" t="s">
        <v>362</v>
      </c>
      <c r="I40" s="230" t="s">
        <v>363</v>
      </c>
      <c r="J40" s="230" t="s">
        <v>363</v>
      </c>
      <c r="K40" s="230" t="s">
        <v>556</v>
      </c>
      <c r="L40" s="230"/>
    </row>
    <row r="41" spans="1:12" ht="187.2">
      <c r="A41" s="229">
        <v>38</v>
      </c>
      <c r="B41" s="230" t="s">
        <v>372</v>
      </c>
      <c r="C41" s="231" t="s">
        <v>557</v>
      </c>
      <c r="D41" s="232" t="s">
        <v>558</v>
      </c>
      <c r="E41" s="233">
        <v>45547</v>
      </c>
      <c r="F41" s="230" t="s">
        <v>559</v>
      </c>
      <c r="G41" s="234" t="s">
        <v>560</v>
      </c>
      <c r="H41" s="230" t="s">
        <v>362</v>
      </c>
      <c r="I41" s="230" t="s">
        <v>363</v>
      </c>
      <c r="J41" s="230" t="s">
        <v>363</v>
      </c>
      <c r="K41" s="230" t="s">
        <v>561</v>
      </c>
      <c r="L41" s="230"/>
    </row>
    <row r="42" spans="1:12" ht="163.80000000000001">
      <c r="A42" s="229">
        <v>39</v>
      </c>
      <c r="B42" s="235" t="s">
        <v>562</v>
      </c>
      <c r="C42" s="230" t="s">
        <v>563</v>
      </c>
      <c r="D42" s="230" t="s">
        <v>564</v>
      </c>
      <c r="E42" s="248">
        <v>45391</v>
      </c>
      <c r="F42" s="230" t="s">
        <v>565</v>
      </c>
      <c r="G42" s="236" t="s">
        <v>566</v>
      </c>
      <c r="H42" s="230" t="s">
        <v>567</v>
      </c>
      <c r="I42" s="230"/>
      <c r="J42" s="230"/>
      <c r="K42" s="230" t="s">
        <v>568</v>
      </c>
      <c r="L42" s="243"/>
    </row>
    <row r="43" spans="1:12" ht="163.80000000000001">
      <c r="A43" s="229">
        <v>40</v>
      </c>
      <c r="B43" s="235" t="s">
        <v>569</v>
      </c>
      <c r="C43" s="230" t="s">
        <v>570</v>
      </c>
      <c r="D43" s="230" t="s">
        <v>571</v>
      </c>
      <c r="E43" s="248">
        <v>45392</v>
      </c>
      <c r="F43" s="230" t="s">
        <v>565</v>
      </c>
      <c r="G43" s="236" t="s">
        <v>572</v>
      </c>
      <c r="H43" s="230" t="s">
        <v>567</v>
      </c>
      <c r="I43" s="230"/>
      <c r="J43" s="230"/>
      <c r="K43" s="230" t="s">
        <v>573</v>
      </c>
      <c r="L43" s="243"/>
    </row>
    <row r="44" spans="1:12" ht="93.6">
      <c r="A44" s="229">
        <v>41</v>
      </c>
      <c r="B44" s="235" t="s">
        <v>574</v>
      </c>
      <c r="C44" s="230" t="s">
        <v>575</v>
      </c>
      <c r="D44" s="230" t="s">
        <v>576</v>
      </c>
      <c r="E44" s="248">
        <v>45394</v>
      </c>
      <c r="F44" s="230" t="s">
        <v>393</v>
      </c>
      <c r="G44" s="236" t="s">
        <v>577</v>
      </c>
      <c r="H44" s="230" t="s">
        <v>567</v>
      </c>
      <c r="I44" s="230"/>
      <c r="J44" s="230"/>
      <c r="K44" s="230" t="s">
        <v>578</v>
      </c>
      <c r="L44" s="243"/>
    </row>
    <row r="45" spans="1:12" ht="70.2">
      <c r="A45" s="229">
        <v>42</v>
      </c>
      <c r="B45" s="235" t="s">
        <v>579</v>
      </c>
      <c r="C45" s="230" t="s">
        <v>580</v>
      </c>
      <c r="D45" s="230" t="s">
        <v>581</v>
      </c>
      <c r="E45" s="248">
        <v>45409</v>
      </c>
      <c r="F45" s="230" t="s">
        <v>369</v>
      </c>
      <c r="G45" s="236" t="s">
        <v>582</v>
      </c>
      <c r="H45" s="230" t="s">
        <v>567</v>
      </c>
      <c r="I45" s="230"/>
      <c r="J45" s="230"/>
      <c r="K45" s="230" t="s">
        <v>583</v>
      </c>
      <c r="L45" s="243"/>
    </row>
    <row r="46" spans="1:12" ht="187.2">
      <c r="A46" s="229">
        <v>43</v>
      </c>
      <c r="B46" s="235" t="s">
        <v>584</v>
      </c>
      <c r="C46" s="230" t="s">
        <v>585</v>
      </c>
      <c r="D46" s="230" t="s">
        <v>586</v>
      </c>
      <c r="E46" s="248">
        <v>45447</v>
      </c>
      <c r="F46" s="230" t="s">
        <v>565</v>
      </c>
      <c r="G46" s="236" t="s">
        <v>587</v>
      </c>
      <c r="H46" s="230" t="s">
        <v>567</v>
      </c>
      <c r="I46" s="230"/>
      <c r="J46" s="230"/>
      <c r="K46" s="230" t="s">
        <v>573</v>
      </c>
      <c r="L46" s="244"/>
    </row>
    <row r="47" spans="1:12" ht="304.2">
      <c r="A47" s="229">
        <v>44</v>
      </c>
      <c r="B47" s="235" t="s">
        <v>588</v>
      </c>
      <c r="C47" s="230" t="s">
        <v>589</v>
      </c>
      <c r="D47" s="230" t="s">
        <v>590</v>
      </c>
      <c r="E47" s="248">
        <v>45449</v>
      </c>
      <c r="F47" s="230" t="s">
        <v>369</v>
      </c>
      <c r="G47" s="236" t="s">
        <v>591</v>
      </c>
      <c r="H47" s="230" t="s">
        <v>567</v>
      </c>
      <c r="I47" s="230"/>
      <c r="J47" s="230"/>
      <c r="K47" s="230" t="s">
        <v>592</v>
      </c>
      <c r="L47" s="243"/>
    </row>
    <row r="48" spans="1:12" ht="140.4">
      <c r="A48" s="229">
        <v>45</v>
      </c>
      <c r="B48" s="235" t="s">
        <v>593</v>
      </c>
      <c r="C48" s="230" t="s">
        <v>594</v>
      </c>
      <c r="D48" s="230" t="s">
        <v>595</v>
      </c>
      <c r="E48" s="248">
        <v>45451</v>
      </c>
      <c r="F48" s="230" t="s">
        <v>565</v>
      </c>
      <c r="G48" s="236" t="s">
        <v>596</v>
      </c>
      <c r="H48" s="230" t="s">
        <v>567</v>
      </c>
      <c r="I48" s="230"/>
      <c r="J48" s="230"/>
      <c r="K48" s="230" t="s">
        <v>597</v>
      </c>
      <c r="L48" s="243"/>
    </row>
    <row r="49" spans="1:12" ht="93.6">
      <c r="A49" s="229">
        <v>46</v>
      </c>
      <c r="B49" s="235" t="s">
        <v>598</v>
      </c>
      <c r="C49" s="230" t="s">
        <v>599</v>
      </c>
      <c r="D49" s="230" t="s">
        <v>600</v>
      </c>
      <c r="E49" s="248">
        <v>45456</v>
      </c>
      <c r="F49" s="230" t="s">
        <v>393</v>
      </c>
      <c r="G49" s="236" t="s">
        <v>601</v>
      </c>
      <c r="H49" s="230" t="s">
        <v>567</v>
      </c>
      <c r="I49" s="230"/>
      <c r="J49" s="230"/>
      <c r="K49" s="230" t="s">
        <v>602</v>
      </c>
      <c r="L49" s="244" t="s">
        <v>603</v>
      </c>
    </row>
    <row r="50" spans="1:12" ht="93.6">
      <c r="A50" s="229">
        <v>47</v>
      </c>
      <c r="B50" s="235" t="s">
        <v>604</v>
      </c>
      <c r="C50" s="230" t="s">
        <v>605</v>
      </c>
      <c r="D50" s="230" t="s">
        <v>606</v>
      </c>
      <c r="E50" s="248">
        <v>45458</v>
      </c>
      <c r="F50" s="230" t="s">
        <v>369</v>
      </c>
      <c r="G50" s="236" t="s">
        <v>607</v>
      </c>
      <c r="H50" s="230" t="s">
        <v>567</v>
      </c>
      <c r="I50" s="230"/>
      <c r="J50" s="230"/>
      <c r="K50" s="230" t="s">
        <v>608</v>
      </c>
      <c r="L50" s="243"/>
    </row>
    <row r="51" spans="1:12" ht="46.8">
      <c r="A51" s="229">
        <v>48</v>
      </c>
      <c r="B51" s="235" t="s">
        <v>609</v>
      </c>
      <c r="C51" s="230" t="s">
        <v>610</v>
      </c>
      <c r="D51" s="230" t="s">
        <v>611</v>
      </c>
      <c r="E51" s="248">
        <v>45466</v>
      </c>
      <c r="F51" s="230" t="s">
        <v>393</v>
      </c>
      <c r="G51" s="236" t="s">
        <v>612</v>
      </c>
      <c r="H51" s="230" t="s">
        <v>567</v>
      </c>
      <c r="I51" s="230"/>
      <c r="J51" s="230"/>
      <c r="K51" s="230" t="s">
        <v>613</v>
      </c>
      <c r="L51" s="243"/>
    </row>
    <row r="52" spans="1:12" ht="187.2">
      <c r="A52" s="229">
        <v>49</v>
      </c>
      <c r="B52" s="235" t="s">
        <v>614</v>
      </c>
      <c r="C52" s="230" t="s">
        <v>615</v>
      </c>
      <c r="D52" s="230" t="s">
        <v>616</v>
      </c>
      <c r="E52" s="248">
        <v>45468</v>
      </c>
      <c r="F52" s="230" t="s">
        <v>369</v>
      </c>
      <c r="G52" s="236" t="s">
        <v>617</v>
      </c>
      <c r="H52" s="230" t="s">
        <v>567</v>
      </c>
      <c r="I52" s="230"/>
      <c r="J52" s="230"/>
      <c r="K52" s="230" t="s">
        <v>618</v>
      </c>
      <c r="L52" s="245" t="s">
        <v>619</v>
      </c>
    </row>
    <row r="53" spans="1:12" ht="93.6">
      <c r="A53" s="229">
        <v>50</v>
      </c>
      <c r="B53" s="235" t="s">
        <v>620</v>
      </c>
      <c r="C53" s="230" t="s">
        <v>621</v>
      </c>
      <c r="D53" s="230" t="s">
        <v>622</v>
      </c>
      <c r="E53" s="248">
        <v>45468</v>
      </c>
      <c r="F53" s="230" t="s">
        <v>393</v>
      </c>
      <c r="G53" s="236" t="s">
        <v>623</v>
      </c>
      <c r="H53" s="230" t="s">
        <v>567</v>
      </c>
      <c r="I53" s="230"/>
      <c r="J53" s="230"/>
      <c r="K53" s="230" t="s">
        <v>624</v>
      </c>
      <c r="L53" s="243"/>
    </row>
    <row r="54" spans="1:12" ht="70.2">
      <c r="A54" s="229">
        <v>51</v>
      </c>
      <c r="B54" s="235" t="s">
        <v>625</v>
      </c>
      <c r="C54" s="230" t="s">
        <v>626</v>
      </c>
      <c r="D54" s="230" t="s">
        <v>627</v>
      </c>
      <c r="E54" s="248">
        <v>45468</v>
      </c>
      <c r="F54" s="230" t="s">
        <v>369</v>
      </c>
      <c r="G54" s="236" t="s">
        <v>628</v>
      </c>
      <c r="H54" s="230" t="s">
        <v>567</v>
      </c>
      <c r="I54" s="230"/>
      <c r="J54" s="230"/>
      <c r="K54" s="230" t="s">
        <v>629</v>
      </c>
      <c r="L54" s="243"/>
    </row>
    <row r="55" spans="1:12" ht="187.2">
      <c r="A55" s="229">
        <v>52</v>
      </c>
      <c r="B55" s="235" t="s">
        <v>569</v>
      </c>
      <c r="C55" s="230" t="s">
        <v>630</v>
      </c>
      <c r="D55" s="230" t="s">
        <v>631</v>
      </c>
      <c r="E55" s="248">
        <v>45471</v>
      </c>
      <c r="F55" s="230" t="s">
        <v>565</v>
      </c>
      <c r="G55" s="236" t="s">
        <v>632</v>
      </c>
      <c r="H55" s="230" t="s">
        <v>567</v>
      </c>
      <c r="I55" s="230"/>
      <c r="J55" s="230"/>
      <c r="K55" s="230" t="s">
        <v>573</v>
      </c>
      <c r="L55" s="243"/>
    </row>
    <row r="56" spans="1:12" ht="70.2">
      <c r="A56" s="229">
        <v>53</v>
      </c>
      <c r="B56" s="235" t="s">
        <v>633</v>
      </c>
      <c r="C56" s="230" t="s">
        <v>634</v>
      </c>
      <c r="D56" s="230" t="s">
        <v>635</v>
      </c>
      <c r="E56" s="248">
        <v>45472</v>
      </c>
      <c r="F56" s="230" t="s">
        <v>393</v>
      </c>
      <c r="G56" s="236" t="s">
        <v>1279</v>
      </c>
      <c r="H56" s="230" t="s">
        <v>567</v>
      </c>
      <c r="I56" s="230"/>
      <c r="J56" s="230"/>
      <c r="K56" s="230" t="s">
        <v>636</v>
      </c>
      <c r="L56" s="243"/>
    </row>
    <row r="57" spans="1:12" ht="163.80000000000001">
      <c r="A57" s="229">
        <v>54</v>
      </c>
      <c r="B57" s="235" t="s">
        <v>569</v>
      </c>
      <c r="C57" s="230" t="s">
        <v>637</v>
      </c>
      <c r="D57" s="230" t="s">
        <v>638</v>
      </c>
      <c r="E57" s="248">
        <v>45473</v>
      </c>
      <c r="F57" s="230" t="s">
        <v>369</v>
      </c>
      <c r="G57" s="236" t="s">
        <v>639</v>
      </c>
      <c r="H57" s="230" t="s">
        <v>567</v>
      </c>
      <c r="I57" s="230"/>
      <c r="J57" s="230"/>
      <c r="K57" s="230" t="s">
        <v>640</v>
      </c>
      <c r="L57" s="243"/>
    </row>
    <row r="58" spans="1:12" ht="140.4">
      <c r="A58" s="229">
        <v>55</v>
      </c>
      <c r="B58" s="235" t="s">
        <v>641</v>
      </c>
      <c r="C58" s="230" t="s">
        <v>642</v>
      </c>
      <c r="D58" s="230" t="s">
        <v>643</v>
      </c>
      <c r="E58" s="248">
        <v>45474</v>
      </c>
      <c r="F58" s="230" t="s">
        <v>644</v>
      </c>
      <c r="G58" s="236" t="s">
        <v>645</v>
      </c>
      <c r="H58" s="230" t="s">
        <v>567</v>
      </c>
      <c r="I58" s="230"/>
      <c r="J58" s="230"/>
      <c r="K58" s="230" t="s">
        <v>646</v>
      </c>
      <c r="L58" s="243"/>
    </row>
    <row r="59" spans="1:12" ht="163.80000000000001">
      <c r="A59" s="229">
        <v>56</v>
      </c>
      <c r="B59" s="235" t="s">
        <v>604</v>
      </c>
      <c r="C59" s="230" t="s">
        <v>647</v>
      </c>
      <c r="D59" s="230" t="s">
        <v>648</v>
      </c>
      <c r="E59" s="248">
        <v>45474</v>
      </c>
      <c r="F59" s="230" t="s">
        <v>369</v>
      </c>
      <c r="G59" s="236" t="s">
        <v>649</v>
      </c>
      <c r="H59" s="230" t="s">
        <v>567</v>
      </c>
      <c r="I59" s="230"/>
      <c r="J59" s="230"/>
      <c r="K59" s="230" t="s">
        <v>608</v>
      </c>
      <c r="L59" s="243"/>
    </row>
    <row r="60" spans="1:12" ht="93.6">
      <c r="A60" s="229">
        <v>57</v>
      </c>
      <c r="B60" s="235" t="s">
        <v>650</v>
      </c>
      <c r="C60" s="230" t="s">
        <v>651</v>
      </c>
      <c r="D60" s="230" t="s">
        <v>652</v>
      </c>
      <c r="E60" s="248">
        <v>45475</v>
      </c>
      <c r="F60" s="230" t="s">
        <v>369</v>
      </c>
      <c r="G60" s="236" t="s">
        <v>653</v>
      </c>
      <c r="H60" s="230" t="s">
        <v>567</v>
      </c>
      <c r="I60" s="230"/>
      <c r="J60" s="230"/>
      <c r="K60" s="230" t="s">
        <v>654</v>
      </c>
      <c r="L60" s="243"/>
    </row>
    <row r="61" spans="1:12" ht="93.6">
      <c r="A61" s="229">
        <v>58</v>
      </c>
      <c r="B61" s="235" t="s">
        <v>655</v>
      </c>
      <c r="C61" s="230" t="s">
        <v>656</v>
      </c>
      <c r="D61" s="230" t="s">
        <v>657</v>
      </c>
      <c r="E61" s="248">
        <v>45476</v>
      </c>
      <c r="F61" s="230" t="s">
        <v>644</v>
      </c>
      <c r="G61" s="236" t="s">
        <v>658</v>
      </c>
      <c r="H61" s="230" t="s">
        <v>567</v>
      </c>
      <c r="I61" s="230"/>
      <c r="J61" s="230"/>
      <c r="K61" s="230" t="s">
        <v>659</v>
      </c>
      <c r="L61" s="243"/>
    </row>
    <row r="62" spans="1:12" ht="46.8">
      <c r="A62" s="229">
        <v>59</v>
      </c>
      <c r="B62" s="235" t="s">
        <v>609</v>
      </c>
      <c r="C62" s="230" t="s">
        <v>660</v>
      </c>
      <c r="D62" s="230" t="s">
        <v>661</v>
      </c>
      <c r="E62" s="248">
        <v>45477</v>
      </c>
      <c r="F62" s="230" t="s">
        <v>393</v>
      </c>
      <c r="G62" s="236" t="s">
        <v>662</v>
      </c>
      <c r="H62" s="230" t="s">
        <v>567</v>
      </c>
      <c r="I62" s="230"/>
      <c r="J62" s="230"/>
      <c r="K62" s="230" t="s">
        <v>663</v>
      </c>
      <c r="L62" s="243"/>
    </row>
    <row r="63" spans="1:12" ht="93.6">
      <c r="A63" s="229">
        <v>60</v>
      </c>
      <c r="B63" s="235" t="s">
        <v>664</v>
      </c>
      <c r="C63" s="230" t="s">
        <v>665</v>
      </c>
      <c r="D63" s="230" t="s">
        <v>666</v>
      </c>
      <c r="E63" s="248">
        <v>45478</v>
      </c>
      <c r="F63" s="230" t="s">
        <v>369</v>
      </c>
      <c r="G63" s="236" t="s">
        <v>667</v>
      </c>
      <c r="H63" s="230" t="s">
        <v>567</v>
      </c>
      <c r="I63" s="230"/>
      <c r="J63" s="230"/>
      <c r="K63" s="230" t="s">
        <v>668</v>
      </c>
      <c r="L63" s="243"/>
    </row>
    <row r="64" spans="1:12" ht="93.6">
      <c r="A64" s="229">
        <v>61</v>
      </c>
      <c r="B64" s="235" t="s">
        <v>620</v>
      </c>
      <c r="C64" s="230" t="s">
        <v>669</v>
      </c>
      <c r="D64" s="230" t="s">
        <v>670</v>
      </c>
      <c r="E64" s="248">
        <v>45480</v>
      </c>
      <c r="F64" s="230" t="s">
        <v>369</v>
      </c>
      <c r="G64" s="236" t="s">
        <v>671</v>
      </c>
      <c r="H64" s="230" t="s">
        <v>567</v>
      </c>
      <c r="I64" s="230"/>
      <c r="J64" s="230"/>
      <c r="K64" s="230" t="s">
        <v>672</v>
      </c>
      <c r="L64" s="243"/>
    </row>
    <row r="65" spans="1:12" ht="93.6">
      <c r="A65" s="229">
        <v>62</v>
      </c>
      <c r="B65" s="235" t="s">
        <v>673</v>
      </c>
      <c r="C65" s="230" t="s">
        <v>674</v>
      </c>
      <c r="D65" s="230" t="s">
        <v>675</v>
      </c>
      <c r="E65" s="248">
        <v>45481</v>
      </c>
      <c r="F65" s="230" t="s">
        <v>369</v>
      </c>
      <c r="G65" s="236" t="s">
        <v>676</v>
      </c>
      <c r="H65" s="230" t="s">
        <v>567</v>
      </c>
      <c r="I65" s="230"/>
      <c r="J65" s="230"/>
      <c r="K65" s="230" t="s">
        <v>668</v>
      </c>
      <c r="L65" s="243"/>
    </row>
    <row r="66" spans="1:12" ht="117">
      <c r="A66" s="229">
        <v>63</v>
      </c>
      <c r="B66" s="235" t="s">
        <v>677</v>
      </c>
      <c r="C66" s="230" t="s">
        <v>678</v>
      </c>
      <c r="D66" s="230" t="s">
        <v>679</v>
      </c>
      <c r="E66" s="248">
        <v>45482</v>
      </c>
      <c r="F66" s="230" t="s">
        <v>369</v>
      </c>
      <c r="G66" s="236" t="s">
        <v>680</v>
      </c>
      <c r="H66" s="230" t="s">
        <v>567</v>
      </c>
      <c r="I66" s="230"/>
      <c r="J66" s="230"/>
      <c r="K66" s="230" t="s">
        <v>681</v>
      </c>
      <c r="L66" s="243"/>
    </row>
    <row r="67" spans="1:12" ht="70.2">
      <c r="A67" s="229">
        <v>64</v>
      </c>
      <c r="B67" s="235" t="s">
        <v>682</v>
      </c>
      <c r="C67" s="230" t="s">
        <v>683</v>
      </c>
      <c r="D67" s="230" t="s">
        <v>684</v>
      </c>
      <c r="E67" s="248">
        <v>45482</v>
      </c>
      <c r="F67" s="230" t="s">
        <v>393</v>
      </c>
      <c r="G67" s="236" t="s">
        <v>685</v>
      </c>
      <c r="H67" s="230" t="s">
        <v>567</v>
      </c>
      <c r="I67" s="230"/>
      <c r="J67" s="230"/>
      <c r="K67" s="230" t="s">
        <v>686</v>
      </c>
      <c r="L67" s="243"/>
    </row>
    <row r="68" spans="1:12" ht="163.80000000000001">
      <c r="A68" s="229">
        <v>65</v>
      </c>
      <c r="B68" s="235" t="s">
        <v>569</v>
      </c>
      <c r="C68" s="230" t="s">
        <v>687</v>
      </c>
      <c r="D68" s="230" t="s">
        <v>688</v>
      </c>
      <c r="E68" s="248">
        <v>45483</v>
      </c>
      <c r="F68" s="230" t="s">
        <v>565</v>
      </c>
      <c r="G68" s="236" t="s">
        <v>689</v>
      </c>
      <c r="H68" s="230" t="s">
        <v>567</v>
      </c>
      <c r="I68" s="230"/>
      <c r="J68" s="230"/>
      <c r="K68" s="230" t="s">
        <v>573</v>
      </c>
      <c r="L68" s="243"/>
    </row>
    <row r="69" spans="1:12" ht="93.6">
      <c r="A69" s="229">
        <v>66</v>
      </c>
      <c r="B69" s="235" t="s">
        <v>620</v>
      </c>
      <c r="C69" s="230" t="s">
        <v>690</v>
      </c>
      <c r="D69" s="230" t="s">
        <v>691</v>
      </c>
      <c r="E69" s="248">
        <v>45488</v>
      </c>
      <c r="F69" s="230" t="s">
        <v>393</v>
      </c>
      <c r="G69" s="236" t="s">
        <v>692</v>
      </c>
      <c r="H69" s="230" t="s">
        <v>567</v>
      </c>
      <c r="I69" s="230"/>
      <c r="J69" s="230"/>
      <c r="K69" s="230" t="s">
        <v>693</v>
      </c>
      <c r="L69" s="243"/>
    </row>
    <row r="70" spans="1:12" ht="93.6">
      <c r="A70" s="229">
        <v>67</v>
      </c>
      <c r="B70" s="235" t="s">
        <v>620</v>
      </c>
      <c r="C70" s="230" t="s">
        <v>690</v>
      </c>
      <c r="D70" s="230" t="s">
        <v>694</v>
      </c>
      <c r="E70" s="248">
        <v>45488</v>
      </c>
      <c r="F70" s="230" t="s">
        <v>393</v>
      </c>
      <c r="G70" s="236" t="s">
        <v>692</v>
      </c>
      <c r="H70" s="230" t="s">
        <v>567</v>
      </c>
      <c r="I70" s="230"/>
      <c r="J70" s="230"/>
      <c r="K70" s="230" t="s">
        <v>693</v>
      </c>
      <c r="L70" s="243"/>
    </row>
    <row r="71" spans="1:12" ht="93.6">
      <c r="A71" s="229">
        <v>68</v>
      </c>
      <c r="B71" s="235" t="s">
        <v>695</v>
      </c>
      <c r="C71" s="230" t="s">
        <v>696</v>
      </c>
      <c r="D71" s="230" t="s">
        <v>697</v>
      </c>
      <c r="E71" s="248">
        <v>45490</v>
      </c>
      <c r="F71" s="230" t="s">
        <v>393</v>
      </c>
      <c r="G71" s="236" t="s">
        <v>698</v>
      </c>
      <c r="H71" s="230" t="s">
        <v>567</v>
      </c>
      <c r="I71" s="230"/>
      <c r="J71" s="230"/>
      <c r="K71" s="230" t="s">
        <v>699</v>
      </c>
      <c r="L71" s="243">
        <v>15000</v>
      </c>
    </row>
    <row r="72" spans="1:12" ht="140.4">
      <c r="A72" s="229">
        <v>69</v>
      </c>
      <c r="B72" s="235" t="s">
        <v>574</v>
      </c>
      <c r="C72" s="230" t="s">
        <v>700</v>
      </c>
      <c r="D72" s="230" t="s">
        <v>701</v>
      </c>
      <c r="E72" s="248">
        <v>45492</v>
      </c>
      <c r="F72" s="230" t="s">
        <v>393</v>
      </c>
      <c r="G72" s="236" t="s">
        <v>702</v>
      </c>
      <c r="H72" s="230" t="s">
        <v>567</v>
      </c>
      <c r="I72" s="230"/>
      <c r="J72" s="230"/>
      <c r="K72" s="230" t="s">
        <v>703</v>
      </c>
      <c r="L72" s="243"/>
    </row>
    <row r="73" spans="1:12" ht="93.6">
      <c r="A73" s="229">
        <v>70</v>
      </c>
      <c r="B73" s="235" t="s">
        <v>704</v>
      </c>
      <c r="C73" s="230" t="s">
        <v>705</v>
      </c>
      <c r="D73" s="230" t="s">
        <v>706</v>
      </c>
      <c r="E73" s="248">
        <v>45492</v>
      </c>
      <c r="F73" s="230" t="s">
        <v>393</v>
      </c>
      <c r="G73" s="236" t="s">
        <v>707</v>
      </c>
      <c r="H73" s="230" t="s">
        <v>567</v>
      </c>
      <c r="I73" s="230"/>
      <c r="J73" s="230"/>
      <c r="K73" s="230" t="s">
        <v>708</v>
      </c>
      <c r="L73" s="243"/>
    </row>
    <row r="74" spans="1:12" ht="70.2">
      <c r="A74" s="229">
        <v>71</v>
      </c>
      <c r="B74" s="235" t="s">
        <v>709</v>
      </c>
      <c r="C74" s="230" t="s">
        <v>710</v>
      </c>
      <c r="D74" s="230" t="s">
        <v>711</v>
      </c>
      <c r="E74" s="248">
        <v>45494</v>
      </c>
      <c r="F74" s="230" t="s">
        <v>369</v>
      </c>
      <c r="G74" s="236" t="s">
        <v>712</v>
      </c>
      <c r="H74" s="230" t="s">
        <v>567</v>
      </c>
      <c r="I74" s="230"/>
      <c r="J74" s="230"/>
      <c r="K74" s="230" t="s">
        <v>681</v>
      </c>
      <c r="L74" s="243"/>
    </row>
    <row r="75" spans="1:12" ht="234">
      <c r="A75" s="229">
        <v>72</v>
      </c>
      <c r="B75" s="235" t="s">
        <v>579</v>
      </c>
      <c r="C75" s="230" t="s">
        <v>713</v>
      </c>
      <c r="D75" s="230" t="s">
        <v>714</v>
      </c>
      <c r="E75" s="248">
        <v>45464</v>
      </c>
      <c r="F75" s="230" t="s">
        <v>369</v>
      </c>
      <c r="G75" s="236" t="s">
        <v>1276</v>
      </c>
      <c r="H75" s="230" t="s">
        <v>567</v>
      </c>
      <c r="I75" s="230"/>
      <c r="J75" s="230"/>
      <c r="K75" s="230" t="s">
        <v>583</v>
      </c>
      <c r="L75" s="243"/>
    </row>
    <row r="76" spans="1:12" ht="163.80000000000001">
      <c r="A76" s="229">
        <v>73</v>
      </c>
      <c r="B76" s="235" t="s">
        <v>715</v>
      </c>
      <c r="C76" s="230" t="s">
        <v>716</v>
      </c>
      <c r="D76" s="230" t="s">
        <v>717</v>
      </c>
      <c r="E76" s="248">
        <v>45496</v>
      </c>
      <c r="F76" s="230" t="s">
        <v>369</v>
      </c>
      <c r="G76" s="236" t="s">
        <v>718</v>
      </c>
      <c r="H76" s="230" t="s">
        <v>567</v>
      </c>
      <c r="I76" s="230"/>
      <c r="J76" s="230"/>
      <c r="K76" s="230" t="s">
        <v>719</v>
      </c>
      <c r="L76" s="243"/>
    </row>
    <row r="77" spans="1:12" ht="93.6">
      <c r="A77" s="229">
        <v>74</v>
      </c>
      <c r="B77" s="235" t="s">
        <v>720</v>
      </c>
      <c r="C77" s="230" t="s">
        <v>721</v>
      </c>
      <c r="D77" s="230" t="s">
        <v>722</v>
      </c>
      <c r="E77" s="248">
        <v>45496</v>
      </c>
      <c r="F77" s="230" t="s">
        <v>565</v>
      </c>
      <c r="G77" s="236" t="s">
        <v>723</v>
      </c>
      <c r="H77" s="230" t="s">
        <v>567</v>
      </c>
      <c r="I77" s="230"/>
      <c r="J77" s="230"/>
      <c r="K77" s="230" t="s">
        <v>724</v>
      </c>
      <c r="L77" s="243"/>
    </row>
    <row r="78" spans="1:12" ht="70.2">
      <c r="A78" s="229">
        <v>75</v>
      </c>
      <c r="B78" s="235" t="s">
        <v>625</v>
      </c>
      <c r="C78" s="230" t="s">
        <v>725</v>
      </c>
      <c r="D78" s="230" t="s">
        <v>726</v>
      </c>
      <c r="E78" s="248">
        <v>45498</v>
      </c>
      <c r="F78" s="230" t="s">
        <v>369</v>
      </c>
      <c r="G78" s="236" t="s">
        <v>727</v>
      </c>
      <c r="H78" s="230" t="s">
        <v>567</v>
      </c>
      <c r="I78" s="230"/>
      <c r="J78" s="230"/>
      <c r="K78" s="230" t="s">
        <v>728</v>
      </c>
      <c r="L78" s="243"/>
    </row>
    <row r="79" spans="1:12" ht="117">
      <c r="A79" s="229">
        <v>76</v>
      </c>
      <c r="B79" s="235" t="s">
        <v>677</v>
      </c>
      <c r="C79" s="230" t="s">
        <v>729</v>
      </c>
      <c r="D79" s="230" t="s">
        <v>730</v>
      </c>
      <c r="E79" s="248">
        <v>45499</v>
      </c>
      <c r="F79" s="230" t="s">
        <v>393</v>
      </c>
      <c r="G79" s="236" t="s">
        <v>731</v>
      </c>
      <c r="H79" s="230" t="s">
        <v>567</v>
      </c>
      <c r="I79" s="230"/>
      <c r="J79" s="230"/>
      <c r="K79" s="230" t="s">
        <v>732</v>
      </c>
      <c r="L79" s="243">
        <v>1500</v>
      </c>
    </row>
    <row r="80" spans="1:12" ht="234">
      <c r="A80" s="229">
        <v>77</v>
      </c>
      <c r="B80" s="235" t="s">
        <v>715</v>
      </c>
      <c r="C80" s="230" t="s">
        <v>716</v>
      </c>
      <c r="D80" s="230" t="s">
        <v>733</v>
      </c>
      <c r="E80" s="248">
        <v>45499</v>
      </c>
      <c r="F80" s="230" t="s">
        <v>644</v>
      </c>
      <c r="G80" s="236" t="s">
        <v>1280</v>
      </c>
      <c r="H80" s="230" t="s">
        <v>567</v>
      </c>
      <c r="I80" s="230"/>
      <c r="J80" s="230"/>
      <c r="K80" s="230" t="s">
        <v>734</v>
      </c>
      <c r="L80" s="243"/>
    </row>
    <row r="81" spans="1:12" ht="70.2">
      <c r="A81" s="229">
        <v>78</v>
      </c>
      <c r="B81" s="235" t="s">
        <v>579</v>
      </c>
      <c r="C81" s="230" t="s">
        <v>713</v>
      </c>
      <c r="D81" s="230" t="s">
        <v>735</v>
      </c>
      <c r="E81" s="248">
        <v>45502</v>
      </c>
      <c r="F81" s="230" t="s">
        <v>393</v>
      </c>
      <c r="G81" s="236" t="s">
        <v>736</v>
      </c>
      <c r="H81" s="230" t="s">
        <v>567</v>
      </c>
      <c r="I81" s="230"/>
      <c r="J81" s="230"/>
      <c r="K81" s="230" t="s">
        <v>737</v>
      </c>
      <c r="L81" s="243"/>
    </row>
    <row r="82" spans="1:12" ht="187.2">
      <c r="A82" s="229">
        <v>79</v>
      </c>
      <c r="B82" s="235" t="s">
        <v>738</v>
      </c>
      <c r="C82" s="230" t="s">
        <v>739</v>
      </c>
      <c r="D82" s="230" t="s">
        <v>740</v>
      </c>
      <c r="E82" s="248">
        <v>45506</v>
      </c>
      <c r="F82" s="230" t="s">
        <v>393</v>
      </c>
      <c r="G82" s="236" t="s">
        <v>741</v>
      </c>
      <c r="H82" s="230" t="s">
        <v>567</v>
      </c>
      <c r="I82" s="230"/>
      <c r="J82" s="230"/>
      <c r="K82" s="230" t="s">
        <v>742</v>
      </c>
      <c r="L82" s="245" t="s">
        <v>743</v>
      </c>
    </row>
    <row r="83" spans="1:12" ht="140.4">
      <c r="A83" s="229">
        <v>80</v>
      </c>
      <c r="B83" s="235" t="s">
        <v>569</v>
      </c>
      <c r="C83" s="230" t="s">
        <v>687</v>
      </c>
      <c r="D83" s="230" t="s">
        <v>744</v>
      </c>
      <c r="E83" s="248">
        <v>45513</v>
      </c>
      <c r="F83" s="230" t="s">
        <v>369</v>
      </c>
      <c r="G83" s="236" t="s">
        <v>1281</v>
      </c>
      <c r="H83" s="230" t="s">
        <v>567</v>
      </c>
      <c r="I83" s="230"/>
      <c r="J83" s="230"/>
      <c r="K83" s="230" t="s">
        <v>745</v>
      </c>
      <c r="L83" s="243"/>
    </row>
    <row r="84" spans="1:12" ht="140.4">
      <c r="A84" s="229">
        <v>81</v>
      </c>
      <c r="B84" s="235" t="s">
        <v>746</v>
      </c>
      <c r="C84" s="230" t="s">
        <v>747</v>
      </c>
      <c r="D84" s="230" t="s">
        <v>748</v>
      </c>
      <c r="E84" s="248">
        <v>45517</v>
      </c>
      <c r="F84" s="230" t="s">
        <v>369</v>
      </c>
      <c r="G84" s="236" t="s">
        <v>749</v>
      </c>
      <c r="H84" s="230" t="s">
        <v>567</v>
      </c>
      <c r="I84" s="230"/>
      <c r="J84" s="230"/>
      <c r="K84" s="230" t="s">
        <v>750</v>
      </c>
      <c r="L84" s="243"/>
    </row>
    <row r="85" spans="1:12" ht="70.2">
      <c r="A85" s="229">
        <v>82</v>
      </c>
      <c r="B85" s="235" t="s">
        <v>751</v>
      </c>
      <c r="C85" s="230" t="s">
        <v>752</v>
      </c>
      <c r="D85" s="230" t="s">
        <v>753</v>
      </c>
      <c r="E85" s="248">
        <v>45518</v>
      </c>
      <c r="F85" s="230" t="s">
        <v>369</v>
      </c>
      <c r="G85" s="236" t="s">
        <v>754</v>
      </c>
      <c r="H85" s="230" t="s">
        <v>567</v>
      </c>
      <c r="I85" s="230"/>
      <c r="J85" s="230"/>
      <c r="K85" s="230" t="s">
        <v>755</v>
      </c>
      <c r="L85" s="243"/>
    </row>
    <row r="86" spans="1:12" ht="93.6">
      <c r="A86" s="229">
        <v>83</v>
      </c>
      <c r="B86" s="235" t="s">
        <v>756</v>
      </c>
      <c r="C86" s="230" t="s">
        <v>757</v>
      </c>
      <c r="D86" s="230" t="s">
        <v>758</v>
      </c>
      <c r="E86" s="248">
        <v>45457</v>
      </c>
      <c r="F86" s="230" t="s">
        <v>369</v>
      </c>
      <c r="G86" s="236" t="s">
        <v>759</v>
      </c>
      <c r="H86" s="230" t="s">
        <v>567</v>
      </c>
      <c r="I86" s="230"/>
      <c r="J86" s="230"/>
      <c r="K86" s="230" t="s">
        <v>668</v>
      </c>
      <c r="L86" s="243"/>
    </row>
    <row r="87" spans="1:12" ht="93.6">
      <c r="A87" s="229">
        <v>84</v>
      </c>
      <c r="B87" s="235" t="s">
        <v>760</v>
      </c>
      <c r="C87" s="230" t="s">
        <v>642</v>
      </c>
      <c r="D87" s="230" t="s">
        <v>761</v>
      </c>
      <c r="E87" s="248">
        <v>45530</v>
      </c>
      <c r="F87" s="230" t="s">
        <v>369</v>
      </c>
      <c r="G87" s="236" t="s">
        <v>762</v>
      </c>
      <c r="H87" s="230" t="s">
        <v>567</v>
      </c>
      <c r="I87" s="230"/>
      <c r="J87" s="230"/>
      <c r="K87" s="230" t="s">
        <v>608</v>
      </c>
      <c r="L87" s="243"/>
    </row>
    <row r="88" spans="1:12" ht="93.6">
      <c r="A88" s="229">
        <v>85</v>
      </c>
      <c r="B88" s="235" t="s">
        <v>760</v>
      </c>
      <c r="C88" s="230" t="s">
        <v>642</v>
      </c>
      <c r="D88" s="230" t="s">
        <v>763</v>
      </c>
      <c r="E88" s="248">
        <v>45530</v>
      </c>
      <c r="F88" s="230" t="s">
        <v>644</v>
      </c>
      <c r="G88" s="236" t="s">
        <v>764</v>
      </c>
      <c r="H88" s="230" t="s">
        <v>567</v>
      </c>
      <c r="I88" s="230"/>
      <c r="J88" s="230"/>
      <c r="K88" s="230" t="s">
        <v>608</v>
      </c>
      <c r="L88" s="243"/>
    </row>
    <row r="89" spans="1:12" ht="46.8">
      <c r="A89" s="229">
        <v>86</v>
      </c>
      <c r="B89" s="235" t="s">
        <v>609</v>
      </c>
      <c r="C89" s="230" t="s">
        <v>765</v>
      </c>
      <c r="D89" s="230" t="s">
        <v>766</v>
      </c>
      <c r="E89" s="248">
        <v>45530</v>
      </c>
      <c r="F89" s="230" t="s">
        <v>393</v>
      </c>
      <c r="G89" s="236" t="s">
        <v>767</v>
      </c>
      <c r="H89" s="230" t="s">
        <v>567</v>
      </c>
      <c r="I89" s="230"/>
      <c r="J89" s="230"/>
      <c r="K89" s="230" t="s">
        <v>768</v>
      </c>
      <c r="L89" s="243"/>
    </row>
    <row r="90" spans="1:12" ht="70.2">
      <c r="A90" s="229">
        <v>87</v>
      </c>
      <c r="B90" s="235" t="s">
        <v>579</v>
      </c>
      <c r="C90" s="230" t="s">
        <v>769</v>
      </c>
      <c r="D90" s="230" t="s">
        <v>770</v>
      </c>
      <c r="E90" s="248">
        <v>45530</v>
      </c>
      <c r="F90" s="230" t="s">
        <v>393</v>
      </c>
      <c r="G90" s="236" t="s">
        <v>771</v>
      </c>
      <c r="H90" s="230" t="s">
        <v>567</v>
      </c>
      <c r="I90" s="230"/>
      <c r="J90" s="230"/>
      <c r="K90" s="230" t="s">
        <v>737</v>
      </c>
      <c r="L90" s="243"/>
    </row>
    <row r="91" spans="1:12" ht="163.80000000000001">
      <c r="A91" s="229">
        <v>88</v>
      </c>
      <c r="B91" s="235" t="s">
        <v>695</v>
      </c>
      <c r="C91" s="230" t="s">
        <v>570</v>
      </c>
      <c r="D91" s="230" t="s">
        <v>772</v>
      </c>
      <c r="E91" s="248">
        <v>45530</v>
      </c>
      <c r="F91" s="230" t="s">
        <v>393</v>
      </c>
      <c r="G91" s="236" t="s">
        <v>773</v>
      </c>
      <c r="H91" s="230" t="s">
        <v>567</v>
      </c>
      <c r="I91" s="230"/>
      <c r="J91" s="230"/>
      <c r="K91" s="230" t="s">
        <v>774</v>
      </c>
      <c r="L91" s="245" t="s">
        <v>775</v>
      </c>
    </row>
    <row r="92" spans="1:12" ht="70.2">
      <c r="A92" s="229">
        <v>89</v>
      </c>
      <c r="B92" s="235" t="s">
        <v>655</v>
      </c>
      <c r="C92" s="230" t="s">
        <v>776</v>
      </c>
      <c r="D92" s="230" t="s">
        <v>777</v>
      </c>
      <c r="E92" s="248">
        <v>45530</v>
      </c>
      <c r="F92" s="230" t="s">
        <v>369</v>
      </c>
      <c r="G92" s="236" t="s">
        <v>778</v>
      </c>
      <c r="H92" s="230" t="s">
        <v>567</v>
      </c>
      <c r="I92" s="230"/>
      <c r="J92" s="230"/>
      <c r="K92" s="230" t="s">
        <v>779</v>
      </c>
      <c r="L92" s="243"/>
    </row>
    <row r="93" spans="1:12" ht="117">
      <c r="A93" s="229">
        <v>90</v>
      </c>
      <c r="B93" s="235" t="s">
        <v>780</v>
      </c>
      <c r="C93" s="230" t="s">
        <v>781</v>
      </c>
      <c r="D93" s="230" t="s">
        <v>782</v>
      </c>
      <c r="E93" s="248">
        <v>45531</v>
      </c>
      <c r="F93" s="230" t="s">
        <v>644</v>
      </c>
      <c r="G93" s="236" t="s">
        <v>1282</v>
      </c>
      <c r="H93" s="230" t="s">
        <v>567</v>
      </c>
      <c r="I93" s="230"/>
      <c r="J93" s="230"/>
      <c r="K93" s="230" t="s">
        <v>783</v>
      </c>
      <c r="L93" s="243"/>
    </row>
    <row r="94" spans="1:12" ht="117">
      <c r="A94" s="229">
        <v>91</v>
      </c>
      <c r="B94" s="235" t="s">
        <v>609</v>
      </c>
      <c r="C94" s="230" t="s">
        <v>784</v>
      </c>
      <c r="D94" s="230" t="s">
        <v>785</v>
      </c>
      <c r="E94" s="248">
        <v>45531</v>
      </c>
      <c r="F94" s="230" t="s">
        <v>369</v>
      </c>
      <c r="G94" s="236" t="s">
        <v>786</v>
      </c>
      <c r="H94" s="230" t="s">
        <v>567</v>
      </c>
      <c r="I94" s="230"/>
      <c r="J94" s="230"/>
      <c r="K94" s="230" t="s">
        <v>787</v>
      </c>
      <c r="L94" s="243"/>
    </row>
    <row r="95" spans="1:12" ht="70.2">
      <c r="A95" s="229">
        <v>92</v>
      </c>
      <c r="B95" s="235" t="s">
        <v>604</v>
      </c>
      <c r="C95" s="230" t="s">
        <v>605</v>
      </c>
      <c r="D95" s="230" t="s">
        <v>788</v>
      </c>
      <c r="E95" s="248">
        <v>45533</v>
      </c>
      <c r="F95" s="230" t="s">
        <v>369</v>
      </c>
      <c r="G95" s="236" t="s">
        <v>1283</v>
      </c>
      <c r="H95" s="230" t="s">
        <v>567</v>
      </c>
      <c r="I95" s="230"/>
      <c r="J95" s="230"/>
      <c r="K95" s="230" t="s">
        <v>608</v>
      </c>
      <c r="L95" s="243"/>
    </row>
    <row r="96" spans="1:12" ht="187.2">
      <c r="A96" s="229">
        <v>93</v>
      </c>
      <c r="B96" s="235" t="s">
        <v>625</v>
      </c>
      <c r="C96" s="230" t="s">
        <v>789</v>
      </c>
      <c r="D96" s="230" t="s">
        <v>790</v>
      </c>
      <c r="E96" s="248">
        <v>45535</v>
      </c>
      <c r="F96" s="230" t="s">
        <v>565</v>
      </c>
      <c r="G96" s="236" t="s">
        <v>791</v>
      </c>
      <c r="H96" s="230" t="s">
        <v>567</v>
      </c>
      <c r="I96" s="230"/>
      <c r="J96" s="230"/>
      <c r="K96" s="230" t="s">
        <v>792</v>
      </c>
      <c r="L96" s="243"/>
    </row>
    <row r="97" spans="1:12" ht="70.2">
      <c r="A97" s="229">
        <v>94</v>
      </c>
      <c r="B97" s="235" t="s">
        <v>682</v>
      </c>
      <c r="C97" s="230" t="s">
        <v>793</v>
      </c>
      <c r="D97" s="230" t="s">
        <v>794</v>
      </c>
      <c r="E97" s="248">
        <v>45536</v>
      </c>
      <c r="F97" s="230" t="s">
        <v>393</v>
      </c>
      <c r="G97" s="236" t="s">
        <v>795</v>
      </c>
      <c r="H97" s="230" t="s">
        <v>567</v>
      </c>
      <c r="I97" s="230"/>
      <c r="J97" s="230"/>
      <c r="K97" s="230" t="s">
        <v>796</v>
      </c>
      <c r="L97" s="244" t="s">
        <v>797</v>
      </c>
    </row>
    <row r="98" spans="1:12" ht="70.2">
      <c r="A98" s="229">
        <v>95</v>
      </c>
      <c r="B98" s="235" t="s">
        <v>588</v>
      </c>
      <c r="C98" s="230" t="s">
        <v>798</v>
      </c>
      <c r="D98" s="230" t="s">
        <v>799</v>
      </c>
      <c r="E98" s="248">
        <v>45539</v>
      </c>
      <c r="F98" s="230" t="s">
        <v>393</v>
      </c>
      <c r="G98" s="236" t="s">
        <v>800</v>
      </c>
      <c r="H98" s="230" t="s">
        <v>567</v>
      </c>
      <c r="I98" s="230"/>
      <c r="J98" s="230"/>
      <c r="K98" s="230" t="s">
        <v>801</v>
      </c>
      <c r="L98" s="243"/>
    </row>
    <row r="99" spans="1:12" ht="46.8">
      <c r="A99" s="229">
        <v>96</v>
      </c>
      <c r="B99" s="235" t="s">
        <v>609</v>
      </c>
      <c r="C99" s="230" t="s">
        <v>784</v>
      </c>
      <c r="D99" s="230" t="s">
        <v>802</v>
      </c>
      <c r="E99" s="248">
        <v>45524</v>
      </c>
      <c r="F99" s="230" t="s">
        <v>393</v>
      </c>
      <c r="G99" s="236" t="s">
        <v>803</v>
      </c>
      <c r="H99" s="230" t="s">
        <v>567</v>
      </c>
      <c r="I99" s="230"/>
      <c r="J99" s="230"/>
      <c r="K99" s="230" t="s">
        <v>804</v>
      </c>
      <c r="L99" s="243"/>
    </row>
    <row r="100" spans="1:12" ht="93.6">
      <c r="A100" s="229">
        <v>97</v>
      </c>
      <c r="B100" s="235" t="s">
        <v>664</v>
      </c>
      <c r="C100" s="230" t="s">
        <v>805</v>
      </c>
      <c r="D100" s="230" t="s">
        <v>806</v>
      </c>
      <c r="E100" s="248">
        <v>45540</v>
      </c>
      <c r="F100" s="230" t="s">
        <v>369</v>
      </c>
      <c r="G100" s="236" t="s">
        <v>807</v>
      </c>
      <c r="H100" s="230" t="s">
        <v>567</v>
      </c>
      <c r="I100" s="230"/>
      <c r="J100" s="230"/>
      <c r="K100" s="230" t="s">
        <v>668</v>
      </c>
      <c r="L100" s="243"/>
    </row>
    <row r="101" spans="1:12" ht="70.2">
      <c r="A101" s="229">
        <v>98</v>
      </c>
      <c r="B101" s="235" t="s">
        <v>808</v>
      </c>
      <c r="C101" s="230" t="s">
        <v>809</v>
      </c>
      <c r="D101" s="230" t="s">
        <v>810</v>
      </c>
      <c r="E101" s="248">
        <v>45540</v>
      </c>
      <c r="F101" s="230" t="s">
        <v>369</v>
      </c>
      <c r="G101" s="236" t="s">
        <v>811</v>
      </c>
      <c r="H101" s="230" t="s">
        <v>567</v>
      </c>
      <c r="I101" s="230"/>
      <c r="J101" s="230"/>
      <c r="K101" s="230" t="s">
        <v>672</v>
      </c>
      <c r="L101" s="243"/>
    </row>
    <row r="102" spans="1:12" ht="70.2">
      <c r="A102" s="229">
        <v>99</v>
      </c>
      <c r="B102" s="235" t="s">
        <v>579</v>
      </c>
      <c r="C102" s="230" t="s">
        <v>713</v>
      </c>
      <c r="D102" s="230" t="s">
        <v>812</v>
      </c>
      <c r="E102" s="248">
        <v>45541</v>
      </c>
      <c r="F102" s="230" t="s">
        <v>393</v>
      </c>
      <c r="G102" s="236" t="s">
        <v>813</v>
      </c>
      <c r="H102" s="230" t="s">
        <v>567</v>
      </c>
      <c r="I102" s="230"/>
      <c r="J102" s="230"/>
      <c r="K102" s="230" t="s">
        <v>814</v>
      </c>
      <c r="L102" s="243"/>
    </row>
    <row r="103" spans="1:12" ht="93.6">
      <c r="A103" s="229">
        <v>100</v>
      </c>
      <c r="B103" s="235" t="s">
        <v>593</v>
      </c>
      <c r="C103" s="230" t="s">
        <v>594</v>
      </c>
      <c r="D103" s="230" t="s">
        <v>815</v>
      </c>
      <c r="E103" s="248">
        <v>45544</v>
      </c>
      <c r="F103" s="230" t="s">
        <v>393</v>
      </c>
      <c r="G103" s="236" t="s">
        <v>816</v>
      </c>
      <c r="H103" s="230" t="s">
        <v>567</v>
      </c>
      <c r="I103" s="230"/>
      <c r="J103" s="230"/>
      <c r="K103" s="230" t="s">
        <v>817</v>
      </c>
      <c r="L103" s="243"/>
    </row>
    <row r="104" spans="1:12" ht="117">
      <c r="A104" s="229">
        <v>101</v>
      </c>
      <c r="B104" s="235" t="s">
        <v>780</v>
      </c>
      <c r="C104" s="230" t="s">
        <v>818</v>
      </c>
      <c r="D104" s="230" t="s">
        <v>819</v>
      </c>
      <c r="E104" s="248">
        <v>45546</v>
      </c>
      <c r="F104" s="230" t="s">
        <v>369</v>
      </c>
      <c r="G104" s="236" t="s">
        <v>820</v>
      </c>
      <c r="H104" s="230" t="s">
        <v>567</v>
      </c>
      <c r="I104" s="230"/>
      <c r="J104" s="230"/>
      <c r="K104" s="230" t="s">
        <v>821</v>
      </c>
      <c r="L104" s="243"/>
    </row>
    <row r="105" spans="1:12" ht="70.2">
      <c r="A105" s="229">
        <v>102</v>
      </c>
      <c r="B105" s="235" t="s">
        <v>584</v>
      </c>
      <c r="C105" s="230" t="s">
        <v>822</v>
      </c>
      <c r="D105" s="230" t="s">
        <v>823</v>
      </c>
      <c r="E105" s="248">
        <v>45550</v>
      </c>
      <c r="F105" s="230" t="s">
        <v>369</v>
      </c>
      <c r="G105" s="236" t="s">
        <v>824</v>
      </c>
      <c r="H105" s="230" t="s">
        <v>567</v>
      </c>
      <c r="I105" s="230"/>
      <c r="J105" s="230"/>
      <c r="K105" s="230" t="s">
        <v>779</v>
      </c>
      <c r="L105" s="243"/>
    </row>
    <row r="106" spans="1:12" ht="163.80000000000001">
      <c r="A106" s="229">
        <v>103</v>
      </c>
      <c r="B106" s="235" t="s">
        <v>569</v>
      </c>
      <c r="C106" s="230" t="s">
        <v>825</v>
      </c>
      <c r="D106" s="230" t="s">
        <v>826</v>
      </c>
      <c r="E106" s="248">
        <v>45564</v>
      </c>
      <c r="F106" s="230" t="s">
        <v>369</v>
      </c>
      <c r="G106" s="236" t="s">
        <v>1284</v>
      </c>
      <c r="H106" s="230" t="s">
        <v>567</v>
      </c>
      <c r="I106" s="230"/>
      <c r="J106" s="230"/>
      <c r="K106" s="230" t="s">
        <v>755</v>
      </c>
      <c r="L106" s="243"/>
    </row>
    <row r="107" spans="1:12" ht="163.80000000000001">
      <c r="A107" s="229">
        <v>104</v>
      </c>
      <c r="B107" s="230" t="s">
        <v>827</v>
      </c>
      <c r="C107" s="230" t="s">
        <v>828</v>
      </c>
      <c r="D107" s="232" t="s">
        <v>829</v>
      </c>
      <c r="E107" s="241" t="s">
        <v>830</v>
      </c>
      <c r="F107" s="249" t="s">
        <v>369</v>
      </c>
      <c r="G107" s="236" t="s">
        <v>831</v>
      </c>
      <c r="H107" s="232" t="s">
        <v>362</v>
      </c>
      <c r="I107" s="230"/>
      <c r="J107" s="230"/>
      <c r="K107" s="246" t="s">
        <v>832</v>
      </c>
      <c r="L107" s="230"/>
    </row>
    <row r="108" spans="1:12" ht="140.4">
      <c r="A108" s="229">
        <v>105</v>
      </c>
      <c r="B108" s="230" t="s">
        <v>827</v>
      </c>
      <c r="C108" s="230" t="s">
        <v>828</v>
      </c>
      <c r="D108" s="232" t="s">
        <v>833</v>
      </c>
      <c r="E108" s="241" t="s">
        <v>834</v>
      </c>
      <c r="F108" s="249" t="s">
        <v>369</v>
      </c>
      <c r="G108" s="241" t="s">
        <v>835</v>
      </c>
      <c r="H108" s="232" t="s">
        <v>362</v>
      </c>
      <c r="I108" s="230"/>
      <c r="J108" s="230"/>
      <c r="K108" s="246" t="s">
        <v>836</v>
      </c>
      <c r="L108" s="230"/>
    </row>
    <row r="109" spans="1:12" ht="140.4">
      <c r="A109" s="229">
        <v>106</v>
      </c>
      <c r="B109" s="230" t="s">
        <v>837</v>
      </c>
      <c r="C109" s="230" t="s">
        <v>838</v>
      </c>
      <c r="D109" s="232" t="s">
        <v>839</v>
      </c>
      <c r="E109" s="241" t="s">
        <v>840</v>
      </c>
      <c r="F109" s="249" t="s">
        <v>369</v>
      </c>
      <c r="G109" s="241" t="s">
        <v>1277</v>
      </c>
      <c r="H109" s="232" t="s">
        <v>362</v>
      </c>
      <c r="I109" s="230"/>
      <c r="J109" s="230"/>
      <c r="K109" s="246" t="s">
        <v>836</v>
      </c>
      <c r="L109" s="230"/>
    </row>
    <row r="110" spans="1:12" ht="70.2">
      <c r="A110" s="229">
        <v>107</v>
      </c>
      <c r="B110" s="230" t="s">
        <v>841</v>
      </c>
      <c r="C110" s="230" t="s">
        <v>842</v>
      </c>
      <c r="D110" s="232" t="s">
        <v>843</v>
      </c>
      <c r="E110" s="241" t="s">
        <v>844</v>
      </c>
      <c r="F110" s="249" t="s">
        <v>369</v>
      </c>
      <c r="G110" s="241" t="s">
        <v>845</v>
      </c>
      <c r="H110" s="232" t="s">
        <v>362</v>
      </c>
      <c r="I110" s="230"/>
      <c r="J110" s="230"/>
      <c r="K110" s="246" t="s">
        <v>846</v>
      </c>
      <c r="L110" s="230"/>
    </row>
    <row r="111" spans="1:12" ht="93.6">
      <c r="A111" s="229">
        <v>108</v>
      </c>
      <c r="B111" s="230" t="s">
        <v>847</v>
      </c>
      <c r="C111" s="230" t="s">
        <v>848</v>
      </c>
      <c r="D111" s="232" t="s">
        <v>849</v>
      </c>
      <c r="E111" s="241" t="s">
        <v>850</v>
      </c>
      <c r="F111" s="249" t="s">
        <v>369</v>
      </c>
      <c r="G111" s="241" t="s">
        <v>851</v>
      </c>
      <c r="H111" s="232" t="s">
        <v>362</v>
      </c>
      <c r="I111" s="230"/>
      <c r="J111" s="230"/>
      <c r="K111" s="246" t="s">
        <v>846</v>
      </c>
      <c r="L111" s="230"/>
    </row>
    <row r="112" spans="1:12" ht="163.80000000000001">
      <c r="A112" s="229">
        <v>109</v>
      </c>
      <c r="B112" s="230" t="s">
        <v>852</v>
      </c>
      <c r="C112" s="230" t="s">
        <v>853</v>
      </c>
      <c r="D112" s="232" t="s">
        <v>854</v>
      </c>
      <c r="E112" s="241" t="s">
        <v>411</v>
      </c>
      <c r="F112" s="249" t="s">
        <v>644</v>
      </c>
      <c r="G112" s="241" t="s">
        <v>855</v>
      </c>
      <c r="H112" s="232" t="s">
        <v>362</v>
      </c>
      <c r="I112" s="230"/>
      <c r="J112" s="230"/>
      <c r="K112" s="246" t="s">
        <v>836</v>
      </c>
      <c r="L112" s="230"/>
    </row>
    <row r="113" spans="1:12" ht="163.80000000000001">
      <c r="A113" s="229">
        <v>110</v>
      </c>
      <c r="B113" s="230" t="s">
        <v>852</v>
      </c>
      <c r="C113" s="230" t="s">
        <v>856</v>
      </c>
      <c r="D113" s="232" t="s">
        <v>857</v>
      </c>
      <c r="E113" s="241" t="s">
        <v>858</v>
      </c>
      <c r="F113" s="249" t="s">
        <v>393</v>
      </c>
      <c r="G113" s="241" t="s">
        <v>859</v>
      </c>
      <c r="H113" s="232" t="s">
        <v>362</v>
      </c>
      <c r="I113" s="232"/>
      <c r="J113" s="232"/>
      <c r="K113" s="247" t="s">
        <v>860</v>
      </c>
      <c r="L113" s="232"/>
    </row>
    <row r="114" spans="1:12" ht="117">
      <c r="A114" s="229">
        <v>111</v>
      </c>
      <c r="B114" s="230" t="s">
        <v>861</v>
      </c>
      <c r="C114" s="230" t="s">
        <v>862</v>
      </c>
      <c r="D114" s="232" t="s">
        <v>863</v>
      </c>
      <c r="E114" s="241" t="s">
        <v>864</v>
      </c>
      <c r="F114" s="249" t="s">
        <v>644</v>
      </c>
      <c r="G114" s="241" t="s">
        <v>865</v>
      </c>
      <c r="H114" s="232" t="s">
        <v>362</v>
      </c>
      <c r="I114" s="232"/>
      <c r="J114" s="232"/>
      <c r="K114" s="246" t="s">
        <v>866</v>
      </c>
      <c r="L114" s="232"/>
    </row>
    <row r="115" spans="1:12" ht="70.2">
      <c r="A115" s="229">
        <v>112</v>
      </c>
      <c r="B115" s="230" t="s">
        <v>861</v>
      </c>
      <c r="C115" s="230" t="s">
        <v>862</v>
      </c>
      <c r="D115" s="232" t="s">
        <v>867</v>
      </c>
      <c r="E115" s="241" t="s">
        <v>868</v>
      </c>
      <c r="F115" s="249" t="s">
        <v>369</v>
      </c>
      <c r="G115" s="241" t="s">
        <v>869</v>
      </c>
      <c r="H115" s="232" t="s">
        <v>362</v>
      </c>
      <c r="I115" s="232"/>
      <c r="J115" s="232"/>
      <c r="K115" s="246" t="s">
        <v>846</v>
      </c>
      <c r="L115" s="232"/>
    </row>
    <row r="116" spans="1:12" ht="163.80000000000001">
      <c r="A116" s="229">
        <v>113</v>
      </c>
      <c r="B116" s="230" t="s">
        <v>870</v>
      </c>
      <c r="C116" s="230" t="s">
        <v>871</v>
      </c>
      <c r="D116" s="232" t="s">
        <v>872</v>
      </c>
      <c r="E116" s="241" t="s">
        <v>873</v>
      </c>
      <c r="F116" s="249" t="s">
        <v>369</v>
      </c>
      <c r="G116" s="241" t="s">
        <v>874</v>
      </c>
      <c r="H116" s="232" t="s">
        <v>362</v>
      </c>
      <c r="I116" s="232"/>
      <c r="J116" s="232"/>
      <c r="K116" s="246" t="s">
        <v>846</v>
      </c>
      <c r="L116" s="232"/>
    </row>
    <row r="117" spans="1:12" ht="117">
      <c r="A117" s="229">
        <v>114</v>
      </c>
      <c r="B117" s="230" t="s">
        <v>875</v>
      </c>
      <c r="C117" s="230" t="s">
        <v>876</v>
      </c>
      <c r="D117" s="232" t="s">
        <v>877</v>
      </c>
      <c r="E117" s="241" t="s">
        <v>878</v>
      </c>
      <c r="F117" s="249" t="s">
        <v>369</v>
      </c>
      <c r="G117" s="241" t="s">
        <v>879</v>
      </c>
      <c r="H117" s="232" t="s">
        <v>362</v>
      </c>
      <c r="I117" s="232"/>
      <c r="J117" s="232"/>
      <c r="K117" s="246" t="s">
        <v>836</v>
      </c>
      <c r="L117" s="232"/>
    </row>
    <row r="118" spans="1:12" ht="104.25" customHeight="1">
      <c r="A118" s="229">
        <v>115</v>
      </c>
      <c r="B118" s="230" t="s">
        <v>841</v>
      </c>
      <c r="C118" s="230" t="s">
        <v>880</v>
      </c>
      <c r="D118" s="232" t="s">
        <v>881</v>
      </c>
      <c r="E118" s="241" t="s">
        <v>882</v>
      </c>
      <c r="F118" s="241" t="s">
        <v>883</v>
      </c>
      <c r="G118" s="241" t="s">
        <v>884</v>
      </c>
      <c r="H118" s="232" t="s">
        <v>362</v>
      </c>
      <c r="I118" s="232"/>
      <c r="J118" s="232"/>
      <c r="K118" s="246" t="s">
        <v>866</v>
      </c>
      <c r="L118" s="232"/>
    </row>
    <row r="119" spans="1:12" ht="70.2">
      <c r="A119" s="229">
        <v>116</v>
      </c>
      <c r="B119" s="230" t="s">
        <v>885</v>
      </c>
      <c r="C119" s="230" t="s">
        <v>886</v>
      </c>
      <c r="D119" s="232" t="s">
        <v>887</v>
      </c>
      <c r="E119" s="241" t="s">
        <v>888</v>
      </c>
      <c r="F119" s="241" t="s">
        <v>889</v>
      </c>
      <c r="G119" s="241" t="s">
        <v>890</v>
      </c>
      <c r="H119" s="232" t="s">
        <v>362</v>
      </c>
      <c r="I119" s="232"/>
      <c r="J119" s="232"/>
      <c r="K119" s="246" t="s">
        <v>866</v>
      </c>
      <c r="L119" s="232"/>
    </row>
    <row r="120" spans="1:12" ht="163.80000000000001">
      <c r="A120" s="229">
        <v>117</v>
      </c>
      <c r="B120" s="230" t="s">
        <v>891</v>
      </c>
      <c r="C120" s="230" t="s">
        <v>892</v>
      </c>
      <c r="D120" s="232" t="s">
        <v>893</v>
      </c>
      <c r="E120" s="241" t="s">
        <v>894</v>
      </c>
      <c r="F120" s="249" t="s">
        <v>393</v>
      </c>
      <c r="G120" s="241" t="s">
        <v>895</v>
      </c>
      <c r="H120" s="232" t="s">
        <v>362</v>
      </c>
      <c r="I120" s="232"/>
      <c r="J120" s="232"/>
      <c r="K120" s="247" t="s">
        <v>896</v>
      </c>
      <c r="L120" s="232"/>
    </row>
    <row r="121" spans="1:12" ht="46.8">
      <c r="A121" s="229">
        <v>118</v>
      </c>
      <c r="B121" s="230" t="s">
        <v>891</v>
      </c>
      <c r="C121" s="230" t="s">
        <v>897</v>
      </c>
      <c r="D121" s="232" t="s">
        <v>898</v>
      </c>
      <c r="E121" s="241" t="s">
        <v>899</v>
      </c>
      <c r="F121" s="249" t="s">
        <v>393</v>
      </c>
      <c r="G121" s="241" t="s">
        <v>900</v>
      </c>
      <c r="H121" s="232" t="s">
        <v>362</v>
      </c>
      <c r="I121" s="232"/>
      <c r="J121" s="232"/>
      <c r="K121" s="247" t="s">
        <v>901</v>
      </c>
      <c r="L121" s="232" t="s">
        <v>902</v>
      </c>
    </row>
    <row r="122" spans="1:12" ht="46.8">
      <c r="A122" s="229">
        <v>119</v>
      </c>
      <c r="B122" s="230" t="s">
        <v>903</v>
      </c>
      <c r="C122" s="230" t="s">
        <v>904</v>
      </c>
      <c r="D122" s="232" t="s">
        <v>905</v>
      </c>
      <c r="E122" s="241" t="s">
        <v>906</v>
      </c>
      <c r="F122" s="249" t="s">
        <v>369</v>
      </c>
      <c r="G122" s="241" t="s">
        <v>907</v>
      </c>
      <c r="H122" s="232" t="s">
        <v>362</v>
      </c>
      <c r="I122" s="232"/>
      <c r="J122" s="232"/>
      <c r="K122" s="246" t="s">
        <v>836</v>
      </c>
      <c r="L122" s="232">
        <v>10000</v>
      </c>
    </row>
    <row r="123" spans="1:12" ht="70.2">
      <c r="A123" s="229">
        <v>120</v>
      </c>
      <c r="B123" s="230" t="s">
        <v>908</v>
      </c>
      <c r="C123" s="230" t="s">
        <v>909</v>
      </c>
      <c r="D123" s="232" t="s">
        <v>910</v>
      </c>
      <c r="E123" s="241" t="s">
        <v>911</v>
      </c>
      <c r="F123" s="249" t="s">
        <v>369</v>
      </c>
      <c r="G123" s="241" t="s">
        <v>912</v>
      </c>
      <c r="H123" s="232" t="s">
        <v>362</v>
      </c>
      <c r="I123" s="232"/>
      <c r="J123" s="232"/>
      <c r="K123" s="246" t="s">
        <v>836</v>
      </c>
      <c r="L123" s="232"/>
    </row>
    <row r="124" spans="1:12" ht="117">
      <c r="A124" s="229">
        <v>121</v>
      </c>
      <c r="B124" s="230" t="s">
        <v>847</v>
      </c>
      <c r="C124" s="230" t="s">
        <v>913</v>
      </c>
      <c r="D124" s="232" t="s">
        <v>914</v>
      </c>
      <c r="E124" s="241" t="s">
        <v>493</v>
      </c>
      <c r="F124" s="249" t="s">
        <v>369</v>
      </c>
      <c r="G124" s="241" t="s">
        <v>915</v>
      </c>
      <c r="H124" s="232" t="s">
        <v>362</v>
      </c>
      <c r="I124" s="232"/>
      <c r="J124" s="232"/>
      <c r="K124" s="246" t="s">
        <v>846</v>
      </c>
      <c r="L124" s="232"/>
    </row>
    <row r="125" spans="1:12" ht="93.6">
      <c r="A125" s="229">
        <v>122</v>
      </c>
      <c r="B125" s="230" t="s">
        <v>916</v>
      </c>
      <c r="C125" s="230" t="s">
        <v>917</v>
      </c>
      <c r="D125" s="232" t="s">
        <v>918</v>
      </c>
      <c r="E125" s="241" t="s">
        <v>484</v>
      </c>
      <c r="F125" s="249" t="s">
        <v>369</v>
      </c>
      <c r="G125" s="241" t="s">
        <v>919</v>
      </c>
      <c r="H125" s="232" t="s">
        <v>362</v>
      </c>
      <c r="I125" s="232"/>
      <c r="J125" s="232"/>
      <c r="K125" s="246" t="s">
        <v>836</v>
      </c>
      <c r="L125" s="232"/>
    </row>
    <row r="126" spans="1:12" ht="93.6">
      <c r="A126" s="229">
        <v>123</v>
      </c>
      <c r="B126" s="230" t="s">
        <v>903</v>
      </c>
      <c r="C126" s="230" t="s">
        <v>920</v>
      </c>
      <c r="D126" s="232" t="s">
        <v>921</v>
      </c>
      <c r="E126" s="241" t="s">
        <v>922</v>
      </c>
      <c r="F126" s="249" t="s">
        <v>369</v>
      </c>
      <c r="G126" s="241" t="s">
        <v>923</v>
      </c>
      <c r="H126" s="232" t="s">
        <v>362</v>
      </c>
      <c r="I126" s="232"/>
      <c r="J126" s="232"/>
      <c r="K126" s="246" t="s">
        <v>846</v>
      </c>
      <c r="L126" s="232"/>
    </row>
    <row r="127" spans="1:12" ht="70.2">
      <c r="A127" s="229">
        <v>124</v>
      </c>
      <c r="B127" s="230" t="s">
        <v>924</v>
      </c>
      <c r="C127" s="230" t="s">
        <v>925</v>
      </c>
      <c r="D127" s="232" t="s">
        <v>926</v>
      </c>
      <c r="E127" s="241" t="s">
        <v>927</v>
      </c>
      <c r="F127" s="249" t="s">
        <v>369</v>
      </c>
      <c r="G127" s="241" t="s">
        <v>928</v>
      </c>
      <c r="H127" s="232" t="s">
        <v>362</v>
      </c>
      <c r="I127" s="232"/>
      <c r="J127" s="232"/>
      <c r="K127" s="246" t="s">
        <v>846</v>
      </c>
      <c r="L127" s="232"/>
    </row>
    <row r="128" spans="1:12" ht="117">
      <c r="A128" s="229">
        <v>125</v>
      </c>
      <c r="B128" s="230" t="s">
        <v>929</v>
      </c>
      <c r="C128" s="230" t="s">
        <v>930</v>
      </c>
      <c r="D128" s="232" t="s">
        <v>931</v>
      </c>
      <c r="E128" s="241" t="s">
        <v>932</v>
      </c>
      <c r="F128" s="249" t="s">
        <v>565</v>
      </c>
      <c r="G128" s="241" t="s">
        <v>933</v>
      </c>
      <c r="H128" s="232" t="s">
        <v>362</v>
      </c>
      <c r="I128" s="232"/>
      <c r="J128" s="232"/>
      <c r="K128" s="246" t="s">
        <v>866</v>
      </c>
      <c r="L128" s="232"/>
    </row>
    <row r="129" spans="1:12" ht="70.2">
      <c r="A129" s="229">
        <v>126</v>
      </c>
      <c r="B129" s="230" t="s">
        <v>885</v>
      </c>
      <c r="C129" s="230" t="s">
        <v>934</v>
      </c>
      <c r="D129" s="232" t="s">
        <v>935</v>
      </c>
      <c r="E129" s="241" t="s">
        <v>936</v>
      </c>
      <c r="F129" s="249" t="s">
        <v>644</v>
      </c>
      <c r="G129" s="241" t="s">
        <v>937</v>
      </c>
      <c r="H129" s="232" t="s">
        <v>362</v>
      </c>
      <c r="I129" s="232"/>
      <c r="J129" s="232"/>
      <c r="K129" s="246" t="s">
        <v>846</v>
      </c>
      <c r="L129" s="232"/>
    </row>
    <row r="130" spans="1:12" ht="159.6">
      <c r="A130" s="229">
        <v>127</v>
      </c>
      <c r="B130" s="230" t="s">
        <v>938</v>
      </c>
      <c r="C130" s="230" t="s">
        <v>939</v>
      </c>
      <c r="D130" s="232" t="s">
        <v>881</v>
      </c>
      <c r="E130" s="241" t="s">
        <v>940</v>
      </c>
      <c r="F130" s="249" t="s">
        <v>369</v>
      </c>
      <c r="G130" s="241" t="s">
        <v>941</v>
      </c>
      <c r="H130" s="232" t="s">
        <v>362</v>
      </c>
      <c r="I130" s="232"/>
      <c r="J130" s="232"/>
      <c r="K130" s="246" t="s">
        <v>860</v>
      </c>
      <c r="L130" s="232"/>
    </row>
    <row r="131" spans="1:12" ht="163.80000000000001">
      <c r="A131" s="229">
        <v>128</v>
      </c>
      <c r="B131" s="230" t="s">
        <v>942</v>
      </c>
      <c r="C131" s="230" t="s">
        <v>943</v>
      </c>
      <c r="D131" s="232" t="s">
        <v>944</v>
      </c>
      <c r="E131" s="241" t="s">
        <v>945</v>
      </c>
      <c r="F131" s="249" t="s">
        <v>393</v>
      </c>
      <c r="G131" s="241" t="s">
        <v>946</v>
      </c>
      <c r="H131" s="232" t="s">
        <v>362</v>
      </c>
      <c r="I131" s="232"/>
      <c r="J131" s="232"/>
      <c r="K131" s="247" t="s">
        <v>860</v>
      </c>
      <c r="L131" s="232"/>
    </row>
    <row r="132" spans="1:12" ht="189.6" customHeight="1">
      <c r="A132" s="229">
        <v>129</v>
      </c>
      <c r="B132" s="230" t="s">
        <v>947</v>
      </c>
      <c r="C132" s="230" t="s">
        <v>948</v>
      </c>
      <c r="D132" s="232" t="s">
        <v>949</v>
      </c>
      <c r="E132" s="241" t="s">
        <v>411</v>
      </c>
      <c r="F132" s="249" t="s">
        <v>369</v>
      </c>
      <c r="G132" s="241" t="s">
        <v>950</v>
      </c>
      <c r="H132" s="232" t="s">
        <v>362</v>
      </c>
      <c r="I132" s="232"/>
      <c r="J132" s="232"/>
      <c r="K132" s="247" t="s">
        <v>951</v>
      </c>
      <c r="L132" s="232"/>
    </row>
    <row r="133" spans="1:12" ht="152.4" customHeight="1">
      <c r="A133" s="229">
        <v>130</v>
      </c>
      <c r="B133" s="230" t="s">
        <v>952</v>
      </c>
      <c r="C133" s="230" t="s">
        <v>953</v>
      </c>
      <c r="D133" s="232" t="s">
        <v>954</v>
      </c>
      <c r="E133" s="241" t="s">
        <v>878</v>
      </c>
      <c r="F133" s="241" t="s">
        <v>889</v>
      </c>
      <c r="G133" s="241" t="s">
        <v>955</v>
      </c>
      <c r="H133" s="232" t="s">
        <v>362</v>
      </c>
      <c r="I133" s="232"/>
      <c r="J133" s="232"/>
      <c r="K133" s="246" t="s">
        <v>866</v>
      </c>
      <c r="L133" s="232"/>
    </row>
    <row r="134" spans="1:12" ht="147.6" customHeight="1">
      <c r="A134" s="229">
        <v>131</v>
      </c>
      <c r="B134" s="230" t="s">
        <v>956</v>
      </c>
      <c r="C134" s="230" t="s">
        <v>957</v>
      </c>
      <c r="D134" s="232" t="s">
        <v>958</v>
      </c>
      <c r="E134" s="241" t="s">
        <v>882</v>
      </c>
      <c r="F134" s="249" t="s">
        <v>644</v>
      </c>
      <c r="G134" s="241" t="s">
        <v>959</v>
      </c>
      <c r="H134" s="232" t="s">
        <v>362</v>
      </c>
      <c r="I134" s="232"/>
      <c r="J134" s="232"/>
      <c r="K134" s="246" t="s">
        <v>836</v>
      </c>
      <c r="L134" s="232"/>
    </row>
    <row r="135" spans="1:12" ht="163.80000000000001">
      <c r="A135" s="229">
        <v>132</v>
      </c>
      <c r="B135" s="230" t="s">
        <v>942</v>
      </c>
      <c r="C135" s="230" t="s">
        <v>960</v>
      </c>
      <c r="D135" s="232" t="s">
        <v>961</v>
      </c>
      <c r="E135" s="241" t="s">
        <v>544</v>
      </c>
      <c r="F135" s="249" t="s">
        <v>393</v>
      </c>
      <c r="G135" s="241" t="s">
        <v>962</v>
      </c>
      <c r="H135" s="232" t="s">
        <v>362</v>
      </c>
      <c r="I135" s="232"/>
      <c r="J135" s="232"/>
      <c r="K135" s="247" t="s">
        <v>860</v>
      </c>
      <c r="L135" s="232" t="s">
        <v>963</v>
      </c>
    </row>
    <row r="136" spans="1:12" ht="163.80000000000001">
      <c r="A136" s="229">
        <v>133</v>
      </c>
      <c r="B136" s="230" t="s">
        <v>942</v>
      </c>
      <c r="C136" s="230" t="s">
        <v>964</v>
      </c>
      <c r="D136" s="232" t="s">
        <v>965</v>
      </c>
      <c r="E136" s="241" t="s">
        <v>544</v>
      </c>
      <c r="F136" s="249" t="s">
        <v>393</v>
      </c>
      <c r="G136" s="241" t="s">
        <v>962</v>
      </c>
      <c r="H136" s="232" t="s">
        <v>362</v>
      </c>
      <c r="I136" s="232"/>
      <c r="J136" s="232"/>
      <c r="K136" s="247" t="s">
        <v>860</v>
      </c>
      <c r="L136" s="232" t="s">
        <v>963</v>
      </c>
    </row>
    <row r="137" spans="1:12" ht="163.80000000000001">
      <c r="A137" s="229">
        <v>134</v>
      </c>
      <c r="B137" s="230" t="s">
        <v>841</v>
      </c>
      <c r="C137" s="230" t="s">
        <v>966</v>
      </c>
      <c r="D137" s="232" t="s">
        <v>967</v>
      </c>
      <c r="E137" s="241" t="s">
        <v>968</v>
      </c>
      <c r="F137" s="249" t="s">
        <v>393</v>
      </c>
      <c r="G137" s="241" t="s">
        <v>1285</v>
      </c>
      <c r="H137" s="232" t="s">
        <v>362</v>
      </c>
      <c r="I137" s="232"/>
      <c r="J137" s="232"/>
      <c r="K137" s="247" t="s">
        <v>860</v>
      </c>
      <c r="L137" s="232">
        <v>15000</v>
      </c>
    </row>
    <row r="138" spans="1:12" ht="70.2">
      <c r="A138" s="229">
        <v>135</v>
      </c>
      <c r="B138" s="230" t="s">
        <v>969</v>
      </c>
      <c r="C138" s="230" t="s">
        <v>970</v>
      </c>
      <c r="D138" s="232" t="s">
        <v>971</v>
      </c>
      <c r="E138" s="241" t="s">
        <v>972</v>
      </c>
      <c r="F138" s="241" t="s">
        <v>973</v>
      </c>
      <c r="G138" s="241" t="s">
        <v>974</v>
      </c>
      <c r="H138" s="232" t="s">
        <v>362</v>
      </c>
      <c r="I138" s="232"/>
      <c r="J138" s="232"/>
      <c r="K138" s="246" t="s">
        <v>836</v>
      </c>
      <c r="L138" s="232"/>
    </row>
    <row r="139" spans="1:12" ht="163.80000000000001">
      <c r="A139" s="229">
        <v>136</v>
      </c>
      <c r="B139" s="230" t="s">
        <v>827</v>
      </c>
      <c r="C139" s="230" t="s">
        <v>975</v>
      </c>
      <c r="D139" s="232" t="s">
        <v>976</v>
      </c>
      <c r="E139" s="241" t="s">
        <v>977</v>
      </c>
      <c r="F139" s="249" t="s">
        <v>393</v>
      </c>
      <c r="G139" s="241" t="s">
        <v>978</v>
      </c>
      <c r="H139" s="232" t="s">
        <v>362</v>
      </c>
      <c r="I139" s="232"/>
      <c r="J139" s="232"/>
      <c r="K139" s="247" t="s">
        <v>896</v>
      </c>
      <c r="L139" s="232"/>
    </row>
    <row r="140" spans="1:12" ht="140.4">
      <c r="A140" s="229">
        <v>137</v>
      </c>
      <c r="B140" s="230" t="s">
        <v>979</v>
      </c>
      <c r="C140" s="230" t="s">
        <v>980</v>
      </c>
      <c r="D140" s="232" t="s">
        <v>981</v>
      </c>
      <c r="E140" s="241" t="s">
        <v>982</v>
      </c>
      <c r="F140" s="249" t="s">
        <v>644</v>
      </c>
      <c r="G140" s="241" t="s">
        <v>1278</v>
      </c>
      <c r="H140" s="232" t="s">
        <v>362</v>
      </c>
      <c r="I140" s="232"/>
      <c r="J140" s="232"/>
      <c r="K140" s="247" t="s">
        <v>983</v>
      </c>
      <c r="L140" s="232"/>
    </row>
    <row r="141" spans="1:12" ht="93.6">
      <c r="A141" s="229">
        <v>138</v>
      </c>
      <c r="B141" s="230" t="s">
        <v>885</v>
      </c>
      <c r="C141" s="230" t="s">
        <v>984</v>
      </c>
      <c r="D141" s="232" t="s">
        <v>985</v>
      </c>
      <c r="E141" s="241" t="s">
        <v>986</v>
      </c>
      <c r="F141" s="249" t="s">
        <v>369</v>
      </c>
      <c r="G141" s="241" t="s">
        <v>987</v>
      </c>
      <c r="H141" s="232" t="s">
        <v>362</v>
      </c>
      <c r="I141" s="232"/>
      <c r="J141" s="232"/>
      <c r="K141" s="246" t="s">
        <v>846</v>
      </c>
      <c r="L141" s="232"/>
    </row>
    <row r="142" spans="1:12" ht="163.80000000000001">
      <c r="A142" s="229">
        <v>139</v>
      </c>
      <c r="B142" s="230" t="s">
        <v>988</v>
      </c>
      <c r="C142" s="230" t="s">
        <v>989</v>
      </c>
      <c r="D142" s="232" t="s">
        <v>990</v>
      </c>
      <c r="E142" s="241" t="s">
        <v>968</v>
      </c>
      <c r="F142" s="249" t="s">
        <v>393</v>
      </c>
      <c r="G142" s="241" t="s">
        <v>991</v>
      </c>
      <c r="H142" s="232" t="s">
        <v>362</v>
      </c>
      <c r="I142" s="232"/>
      <c r="J142" s="232"/>
      <c r="K142" s="247" t="s">
        <v>860</v>
      </c>
      <c r="L142" s="232" t="s">
        <v>963</v>
      </c>
    </row>
    <row r="143" spans="1:12" ht="140.4">
      <c r="A143" s="229">
        <v>140</v>
      </c>
      <c r="B143" s="230" t="s">
        <v>903</v>
      </c>
      <c r="C143" s="230" t="s">
        <v>992</v>
      </c>
      <c r="D143" s="232" t="s">
        <v>993</v>
      </c>
      <c r="E143" s="241" t="s">
        <v>994</v>
      </c>
      <c r="F143" s="249" t="s">
        <v>369</v>
      </c>
      <c r="G143" s="241" t="s">
        <v>995</v>
      </c>
      <c r="H143" s="232" t="s">
        <v>362</v>
      </c>
      <c r="I143" s="232"/>
      <c r="J143" s="232"/>
      <c r="K143" s="246" t="s">
        <v>832</v>
      </c>
      <c r="L143" s="232"/>
    </row>
    <row r="144" spans="1:12" ht="93.6">
      <c r="A144" s="229">
        <v>141</v>
      </c>
      <c r="B144" s="230" t="s">
        <v>861</v>
      </c>
      <c r="C144" s="230" t="s">
        <v>862</v>
      </c>
      <c r="D144" s="232" t="s">
        <v>996</v>
      </c>
      <c r="E144" s="241" t="s">
        <v>997</v>
      </c>
      <c r="F144" s="241" t="s">
        <v>998</v>
      </c>
      <c r="G144" s="241" t="s">
        <v>1286</v>
      </c>
      <c r="H144" s="232" t="s">
        <v>362</v>
      </c>
      <c r="I144" s="232"/>
      <c r="J144" s="232"/>
      <c r="K144" s="246" t="s">
        <v>866</v>
      </c>
      <c r="L144" s="232"/>
    </row>
    <row r="145" spans="1:12" ht="159.6">
      <c r="A145" s="229">
        <v>142</v>
      </c>
      <c r="B145" s="230" t="s">
        <v>999</v>
      </c>
      <c r="C145" s="230" t="s">
        <v>1000</v>
      </c>
      <c r="D145" s="232" t="s">
        <v>1001</v>
      </c>
      <c r="E145" s="241" t="s">
        <v>1002</v>
      </c>
      <c r="F145" s="249" t="s">
        <v>369</v>
      </c>
      <c r="G145" s="241" t="s">
        <v>1003</v>
      </c>
      <c r="H145" s="232" t="s">
        <v>362</v>
      </c>
      <c r="I145" s="232"/>
      <c r="J145" s="232"/>
      <c r="K145" s="246" t="s">
        <v>860</v>
      </c>
      <c r="L145" s="232"/>
    </row>
    <row r="146" spans="1:12" ht="91.5" customHeight="1">
      <c r="A146" s="229">
        <v>143</v>
      </c>
      <c r="B146" s="230" t="s">
        <v>1004</v>
      </c>
      <c r="C146" s="230" t="s">
        <v>1005</v>
      </c>
      <c r="D146" s="232" t="s">
        <v>1006</v>
      </c>
      <c r="E146" s="241" t="s">
        <v>1007</v>
      </c>
      <c r="F146" s="249" t="s">
        <v>369</v>
      </c>
      <c r="G146" s="241" t="s">
        <v>1008</v>
      </c>
      <c r="H146" s="232" t="s">
        <v>362</v>
      </c>
      <c r="I146" s="232"/>
      <c r="J146" s="232"/>
      <c r="K146" s="246" t="s">
        <v>846</v>
      </c>
      <c r="L146" s="232"/>
    </row>
    <row r="147" spans="1:12" ht="163.80000000000001">
      <c r="A147" s="229">
        <v>144</v>
      </c>
      <c r="B147" s="230" t="s">
        <v>916</v>
      </c>
      <c r="C147" s="230" t="s">
        <v>1009</v>
      </c>
      <c r="D147" s="232" t="s">
        <v>1010</v>
      </c>
      <c r="E147" s="241" t="s">
        <v>1011</v>
      </c>
      <c r="F147" s="249" t="s">
        <v>393</v>
      </c>
      <c r="G147" s="241" t="s">
        <v>1012</v>
      </c>
      <c r="H147" s="232" t="s">
        <v>362</v>
      </c>
      <c r="I147" s="232"/>
      <c r="J147" s="232"/>
      <c r="K147" s="247" t="s">
        <v>860</v>
      </c>
      <c r="L147" s="232">
        <v>1500</v>
      </c>
    </row>
    <row r="148" spans="1:12" ht="70.2">
      <c r="A148" s="229">
        <v>145</v>
      </c>
      <c r="B148" s="230" t="s">
        <v>956</v>
      </c>
      <c r="C148" s="230" t="s">
        <v>1013</v>
      </c>
      <c r="D148" s="232" t="s">
        <v>1014</v>
      </c>
      <c r="E148" s="241" t="s">
        <v>1015</v>
      </c>
      <c r="F148" s="249" t="s">
        <v>393</v>
      </c>
      <c r="G148" s="241" t="s">
        <v>1016</v>
      </c>
      <c r="H148" s="232" t="s">
        <v>362</v>
      </c>
      <c r="I148" s="232"/>
      <c r="J148" s="232"/>
      <c r="K148" s="247" t="s">
        <v>901</v>
      </c>
      <c r="L148" s="232"/>
    </row>
    <row r="149" spans="1:12" ht="163.80000000000001">
      <c r="A149" s="229">
        <v>146</v>
      </c>
      <c r="B149" s="230" t="s">
        <v>956</v>
      </c>
      <c r="C149" s="230" t="s">
        <v>1013</v>
      </c>
      <c r="D149" s="232" t="s">
        <v>1017</v>
      </c>
      <c r="E149" s="241" t="s">
        <v>526</v>
      </c>
      <c r="F149" s="249" t="s">
        <v>393</v>
      </c>
      <c r="G149" s="241" t="s">
        <v>1018</v>
      </c>
      <c r="H149" s="232" t="s">
        <v>362</v>
      </c>
      <c r="I149" s="232"/>
      <c r="J149" s="232"/>
      <c r="K149" s="247" t="s">
        <v>896</v>
      </c>
      <c r="L149" s="232"/>
    </row>
    <row r="150" spans="1:12" ht="93.6">
      <c r="A150" s="229">
        <v>147</v>
      </c>
      <c r="B150" s="230" t="s">
        <v>837</v>
      </c>
      <c r="C150" s="230" t="s">
        <v>838</v>
      </c>
      <c r="D150" s="232" t="s">
        <v>1019</v>
      </c>
      <c r="E150" s="241" t="s">
        <v>1020</v>
      </c>
      <c r="F150" s="241" t="s">
        <v>1021</v>
      </c>
      <c r="G150" s="241" t="s">
        <v>1022</v>
      </c>
      <c r="H150" s="232" t="s">
        <v>362</v>
      </c>
      <c r="I150" s="232"/>
      <c r="J150" s="232"/>
      <c r="K150" s="246" t="s">
        <v>866</v>
      </c>
      <c r="L150" s="232"/>
    </row>
    <row r="151" spans="1:12" ht="93.6">
      <c r="A151" s="229">
        <v>148</v>
      </c>
      <c r="B151" s="230" t="s">
        <v>847</v>
      </c>
      <c r="C151" s="230" t="s">
        <v>913</v>
      </c>
      <c r="D151" s="232" t="s">
        <v>1023</v>
      </c>
      <c r="E151" s="241" t="s">
        <v>1024</v>
      </c>
      <c r="F151" s="249" t="s">
        <v>393</v>
      </c>
      <c r="G151" s="241" t="s">
        <v>1025</v>
      </c>
      <c r="H151" s="232" t="s">
        <v>362</v>
      </c>
      <c r="I151" s="232"/>
      <c r="J151" s="232"/>
      <c r="K151" s="247" t="s">
        <v>901</v>
      </c>
      <c r="L151" s="232"/>
    </row>
    <row r="152" spans="1:12" ht="117">
      <c r="A152" s="229">
        <v>149</v>
      </c>
      <c r="B152" s="230" t="s">
        <v>1026</v>
      </c>
      <c r="C152" s="230" t="s">
        <v>1027</v>
      </c>
      <c r="D152" s="232" t="s">
        <v>1028</v>
      </c>
      <c r="E152" s="241" t="s">
        <v>1029</v>
      </c>
      <c r="F152" s="249" t="s">
        <v>369</v>
      </c>
      <c r="G152" s="241" t="s">
        <v>1030</v>
      </c>
      <c r="H152" s="232" t="s">
        <v>362</v>
      </c>
      <c r="I152" s="232"/>
      <c r="J152" s="232"/>
      <c r="K152" s="247"/>
      <c r="L152" s="232"/>
    </row>
    <row r="153" spans="1:12" ht="46.8">
      <c r="A153" s="229">
        <v>150</v>
      </c>
      <c r="B153" s="230" t="s">
        <v>841</v>
      </c>
      <c r="C153" s="230" t="s">
        <v>1031</v>
      </c>
      <c r="D153" s="232" t="s">
        <v>1032</v>
      </c>
      <c r="E153" s="241" t="s">
        <v>1033</v>
      </c>
      <c r="F153" s="249" t="s">
        <v>369</v>
      </c>
      <c r="G153" s="241" t="s">
        <v>1034</v>
      </c>
      <c r="H153" s="232" t="s">
        <v>362</v>
      </c>
      <c r="I153" s="232"/>
      <c r="J153" s="232"/>
      <c r="K153" s="246" t="s">
        <v>846</v>
      </c>
      <c r="L153" s="232"/>
    </row>
    <row r="154" spans="1:12" ht="46.8">
      <c r="A154" s="229">
        <v>151</v>
      </c>
      <c r="B154" s="230" t="s">
        <v>891</v>
      </c>
      <c r="C154" s="230" t="s">
        <v>1035</v>
      </c>
      <c r="D154" s="232" t="s">
        <v>1036</v>
      </c>
      <c r="E154" s="241" t="s">
        <v>1037</v>
      </c>
      <c r="F154" s="249" t="s">
        <v>644</v>
      </c>
      <c r="G154" s="241" t="s">
        <v>1038</v>
      </c>
      <c r="H154" s="232" t="s">
        <v>362</v>
      </c>
      <c r="I154" s="232"/>
      <c r="J154" s="232"/>
      <c r="K154" s="246" t="s">
        <v>1039</v>
      </c>
      <c r="L154" s="232"/>
    </row>
    <row r="155" spans="1:12" ht="74.400000000000006" customHeight="1">
      <c r="A155" s="229">
        <v>152</v>
      </c>
      <c r="B155" s="230" t="s">
        <v>1040</v>
      </c>
      <c r="C155" s="230" t="s">
        <v>1041</v>
      </c>
      <c r="D155" s="232" t="s">
        <v>1042</v>
      </c>
      <c r="E155" s="241" t="s">
        <v>997</v>
      </c>
      <c r="F155" s="241" t="s">
        <v>1021</v>
      </c>
      <c r="G155" s="241" t="s">
        <v>1043</v>
      </c>
      <c r="H155" s="232" t="s">
        <v>362</v>
      </c>
      <c r="I155" s="232"/>
      <c r="J155" s="232"/>
      <c r="K155" s="246" t="s">
        <v>866</v>
      </c>
      <c r="L155" s="232"/>
    </row>
    <row r="156" spans="1:12" ht="70.2">
      <c r="A156" s="229">
        <v>153</v>
      </c>
      <c r="B156" s="230" t="s">
        <v>841</v>
      </c>
      <c r="C156" s="230" t="s">
        <v>1044</v>
      </c>
      <c r="D156" s="232" t="s">
        <v>1045</v>
      </c>
      <c r="E156" s="241" t="s">
        <v>1046</v>
      </c>
      <c r="F156" s="249" t="s">
        <v>393</v>
      </c>
      <c r="G156" s="241" t="s">
        <v>1047</v>
      </c>
      <c r="H156" s="232" t="s">
        <v>362</v>
      </c>
      <c r="I156" s="232"/>
      <c r="J156" s="232"/>
      <c r="K156" s="247" t="s">
        <v>901</v>
      </c>
      <c r="L156" s="232">
        <v>12500</v>
      </c>
    </row>
    <row r="157" spans="1:12" ht="163.80000000000001">
      <c r="A157" s="229">
        <v>154</v>
      </c>
      <c r="B157" s="230" t="s">
        <v>1048</v>
      </c>
      <c r="C157" s="231" t="s">
        <v>1049</v>
      </c>
      <c r="D157" s="232" t="s">
        <v>1050</v>
      </c>
      <c r="E157" s="233">
        <v>45390</v>
      </c>
      <c r="F157" s="230" t="s">
        <v>369</v>
      </c>
      <c r="G157" s="234" t="s">
        <v>1051</v>
      </c>
      <c r="H157" s="230" t="s">
        <v>1052</v>
      </c>
      <c r="I157" s="230" t="s">
        <v>1052</v>
      </c>
      <c r="J157" s="230" t="s">
        <v>1052</v>
      </c>
      <c r="K157" s="230" t="s">
        <v>1053</v>
      </c>
      <c r="L157" s="230" t="s">
        <v>1054</v>
      </c>
    </row>
    <row r="158" spans="1:12" ht="187.2">
      <c r="A158" s="229">
        <v>155</v>
      </c>
      <c r="B158" s="230" t="s">
        <v>1055</v>
      </c>
      <c r="C158" s="231" t="s">
        <v>1056</v>
      </c>
      <c r="D158" s="232" t="s">
        <v>1057</v>
      </c>
      <c r="E158" s="233">
        <v>45408</v>
      </c>
      <c r="F158" s="230" t="s">
        <v>565</v>
      </c>
      <c r="G158" s="234" t="s">
        <v>1058</v>
      </c>
      <c r="H158" s="230" t="s">
        <v>1052</v>
      </c>
      <c r="I158" s="230" t="s">
        <v>1052</v>
      </c>
      <c r="J158" s="230" t="s">
        <v>1052</v>
      </c>
      <c r="K158" s="230" t="s">
        <v>1059</v>
      </c>
      <c r="L158" s="230" t="s">
        <v>783</v>
      </c>
    </row>
    <row r="159" spans="1:12" ht="187.2">
      <c r="A159" s="229">
        <v>156</v>
      </c>
      <c r="B159" s="230" t="s">
        <v>1060</v>
      </c>
      <c r="C159" s="231" t="s">
        <v>1061</v>
      </c>
      <c r="D159" s="232" t="s">
        <v>1062</v>
      </c>
      <c r="E159" s="233">
        <v>45414</v>
      </c>
      <c r="F159" s="230" t="s">
        <v>369</v>
      </c>
      <c r="G159" s="234" t="s">
        <v>1063</v>
      </c>
      <c r="H159" s="230" t="s">
        <v>1052</v>
      </c>
      <c r="I159" s="230" t="s">
        <v>1052</v>
      </c>
      <c r="J159" s="230" t="s">
        <v>1052</v>
      </c>
      <c r="K159" s="230" t="s">
        <v>1064</v>
      </c>
      <c r="L159" s="230" t="s">
        <v>1065</v>
      </c>
    </row>
    <row r="160" spans="1:12" ht="93" customHeight="1">
      <c r="A160" s="229">
        <v>157</v>
      </c>
      <c r="B160" s="230" t="s">
        <v>1066</v>
      </c>
      <c r="C160" s="231" t="s">
        <v>1067</v>
      </c>
      <c r="D160" s="232" t="s">
        <v>1068</v>
      </c>
      <c r="E160" s="233">
        <v>45427</v>
      </c>
      <c r="F160" s="230" t="s">
        <v>393</v>
      </c>
      <c r="G160" s="234" t="s">
        <v>1069</v>
      </c>
      <c r="H160" s="230" t="s">
        <v>1052</v>
      </c>
      <c r="I160" s="230" t="s">
        <v>1052</v>
      </c>
      <c r="J160" s="230" t="s">
        <v>1052</v>
      </c>
      <c r="K160" s="230" t="s">
        <v>1070</v>
      </c>
      <c r="L160" s="230" t="s">
        <v>1071</v>
      </c>
    </row>
    <row r="161" spans="1:12" ht="109.5" customHeight="1">
      <c r="A161" s="229">
        <v>158</v>
      </c>
      <c r="B161" s="230" t="s">
        <v>1072</v>
      </c>
      <c r="C161" s="231" t="s">
        <v>1073</v>
      </c>
      <c r="D161" s="232" t="s">
        <v>1074</v>
      </c>
      <c r="E161" s="233">
        <v>45436</v>
      </c>
      <c r="F161" s="230" t="s">
        <v>393</v>
      </c>
      <c r="G161" s="237" t="s">
        <v>1075</v>
      </c>
      <c r="H161" s="230" t="s">
        <v>1052</v>
      </c>
      <c r="I161" s="230" t="s">
        <v>1052</v>
      </c>
      <c r="J161" s="230" t="s">
        <v>1052</v>
      </c>
      <c r="K161" s="230" t="s">
        <v>1076</v>
      </c>
      <c r="L161" s="230" t="s">
        <v>1077</v>
      </c>
    </row>
    <row r="162" spans="1:12" ht="93.6">
      <c r="A162" s="229">
        <v>159</v>
      </c>
      <c r="B162" s="230" t="s">
        <v>1078</v>
      </c>
      <c r="C162" s="231" t="s">
        <v>1079</v>
      </c>
      <c r="D162" s="232" t="s">
        <v>1080</v>
      </c>
      <c r="E162" s="233">
        <v>45442</v>
      </c>
      <c r="F162" s="230" t="s">
        <v>369</v>
      </c>
      <c r="G162" s="234" t="s">
        <v>1081</v>
      </c>
      <c r="H162" s="238" t="s">
        <v>1052</v>
      </c>
      <c r="I162" s="230" t="s">
        <v>1052</v>
      </c>
      <c r="J162" s="230" t="s">
        <v>1052</v>
      </c>
      <c r="K162" s="230" t="s">
        <v>1082</v>
      </c>
      <c r="L162" s="230" t="s">
        <v>1083</v>
      </c>
    </row>
    <row r="163" spans="1:12" ht="93.6">
      <c r="A163" s="229">
        <v>160</v>
      </c>
      <c r="B163" s="230" t="s">
        <v>1066</v>
      </c>
      <c r="C163" s="231" t="s">
        <v>1084</v>
      </c>
      <c r="D163" s="232" t="s">
        <v>1085</v>
      </c>
      <c r="E163" s="233">
        <v>45452</v>
      </c>
      <c r="F163" s="230" t="s">
        <v>393</v>
      </c>
      <c r="G163" s="234" t="s">
        <v>1086</v>
      </c>
      <c r="H163" s="238" t="s">
        <v>1052</v>
      </c>
      <c r="I163" s="230" t="s">
        <v>1052</v>
      </c>
      <c r="J163" s="230" t="s">
        <v>1052</v>
      </c>
      <c r="K163" s="230" t="s">
        <v>1082</v>
      </c>
      <c r="L163" s="230" t="s">
        <v>1087</v>
      </c>
    </row>
    <row r="164" spans="1:12" ht="93.6">
      <c r="A164" s="229">
        <v>161</v>
      </c>
      <c r="B164" s="230" t="s">
        <v>1088</v>
      </c>
      <c r="C164" s="231" t="s">
        <v>1089</v>
      </c>
      <c r="D164" s="232" t="s">
        <v>1090</v>
      </c>
      <c r="E164" s="233">
        <v>45463</v>
      </c>
      <c r="F164" s="230" t="s">
        <v>369</v>
      </c>
      <c r="G164" s="234" t="s">
        <v>1091</v>
      </c>
      <c r="H164" s="238" t="s">
        <v>1052</v>
      </c>
      <c r="I164" s="230"/>
      <c r="J164" s="230"/>
      <c r="K164" s="230" t="s">
        <v>1092</v>
      </c>
      <c r="L164" s="238" t="s">
        <v>1093</v>
      </c>
    </row>
    <row r="165" spans="1:12" ht="70.2">
      <c r="A165" s="229">
        <v>162</v>
      </c>
      <c r="B165" s="230" t="s">
        <v>1094</v>
      </c>
      <c r="C165" s="231" t="s">
        <v>1095</v>
      </c>
      <c r="D165" s="232" t="s">
        <v>1096</v>
      </c>
      <c r="E165" s="233">
        <v>45468</v>
      </c>
      <c r="F165" s="230" t="s">
        <v>393</v>
      </c>
      <c r="G165" s="234" t="s">
        <v>1097</v>
      </c>
      <c r="H165" s="230" t="s">
        <v>1052</v>
      </c>
      <c r="I165" s="230" t="s">
        <v>1052</v>
      </c>
      <c r="J165" s="230" t="s">
        <v>1052</v>
      </c>
      <c r="K165" s="230" t="s">
        <v>1098</v>
      </c>
      <c r="L165" s="230" t="s">
        <v>1077</v>
      </c>
    </row>
    <row r="166" spans="1:12" ht="93.6">
      <c r="A166" s="229">
        <v>163</v>
      </c>
      <c r="B166" s="230" t="s">
        <v>1099</v>
      </c>
      <c r="C166" s="231" t="s">
        <v>1100</v>
      </c>
      <c r="D166" s="232" t="s">
        <v>1101</v>
      </c>
      <c r="E166" s="233">
        <v>45474</v>
      </c>
      <c r="F166" s="230" t="s">
        <v>393</v>
      </c>
      <c r="G166" s="234" t="s">
        <v>1102</v>
      </c>
      <c r="H166" s="230" t="s">
        <v>1052</v>
      </c>
      <c r="I166" s="230" t="s">
        <v>1052</v>
      </c>
      <c r="J166" s="230" t="s">
        <v>1052</v>
      </c>
      <c r="K166" s="230" t="s">
        <v>1103</v>
      </c>
      <c r="L166" s="230" t="s">
        <v>1104</v>
      </c>
    </row>
    <row r="167" spans="1:12" ht="93.6">
      <c r="A167" s="229">
        <v>164</v>
      </c>
      <c r="B167" s="230" t="s">
        <v>1105</v>
      </c>
      <c r="C167" s="231" t="s">
        <v>1106</v>
      </c>
      <c r="D167" s="232" t="s">
        <v>1107</v>
      </c>
      <c r="E167" s="233">
        <v>45477</v>
      </c>
      <c r="F167" s="230" t="s">
        <v>393</v>
      </c>
      <c r="G167" s="234" t="s">
        <v>1108</v>
      </c>
      <c r="H167" s="230" t="s">
        <v>1052</v>
      </c>
      <c r="I167" s="230" t="s">
        <v>1052</v>
      </c>
      <c r="J167" s="230" t="s">
        <v>1052</v>
      </c>
      <c r="K167" s="230" t="s">
        <v>1109</v>
      </c>
      <c r="L167" s="230" t="s">
        <v>1110</v>
      </c>
    </row>
    <row r="168" spans="1:12" ht="117">
      <c r="A168" s="229">
        <v>165</v>
      </c>
      <c r="B168" s="230" t="s">
        <v>1111</v>
      </c>
      <c r="C168" s="231" t="s">
        <v>1112</v>
      </c>
      <c r="D168" s="232" t="s">
        <v>1113</v>
      </c>
      <c r="E168" s="233">
        <v>45490</v>
      </c>
      <c r="F168" s="230" t="s">
        <v>369</v>
      </c>
      <c r="G168" s="234" t="s">
        <v>1114</v>
      </c>
      <c r="H168" s="230" t="s">
        <v>1052</v>
      </c>
      <c r="I168" s="230" t="s">
        <v>1052</v>
      </c>
      <c r="J168" s="230" t="s">
        <v>1052</v>
      </c>
      <c r="K168" s="230" t="s">
        <v>1115</v>
      </c>
      <c r="L168" s="238" t="s">
        <v>1116</v>
      </c>
    </row>
    <row r="169" spans="1:12" ht="70.2">
      <c r="A169" s="229">
        <v>166</v>
      </c>
      <c r="B169" s="230" t="s">
        <v>1066</v>
      </c>
      <c r="C169" s="231" t="s">
        <v>1117</v>
      </c>
      <c r="D169" s="232" t="s">
        <v>1118</v>
      </c>
      <c r="E169" s="233">
        <v>45492</v>
      </c>
      <c r="F169" s="230" t="s">
        <v>393</v>
      </c>
      <c r="G169" s="234" t="s">
        <v>1119</v>
      </c>
      <c r="H169" s="230" t="s">
        <v>1052</v>
      </c>
      <c r="I169" s="230" t="s">
        <v>1052</v>
      </c>
      <c r="J169" s="230" t="s">
        <v>1052</v>
      </c>
      <c r="K169" s="230" t="s">
        <v>1070</v>
      </c>
      <c r="L169" s="230" t="s">
        <v>1120</v>
      </c>
    </row>
    <row r="170" spans="1:12" ht="117">
      <c r="A170" s="229">
        <v>167</v>
      </c>
      <c r="B170" s="230" t="s">
        <v>1121</v>
      </c>
      <c r="C170" s="231" t="s">
        <v>1122</v>
      </c>
      <c r="D170" s="232" t="s">
        <v>1123</v>
      </c>
      <c r="E170" s="233">
        <v>45499</v>
      </c>
      <c r="F170" s="230" t="s">
        <v>369</v>
      </c>
      <c r="G170" s="234" t="s">
        <v>1124</v>
      </c>
      <c r="H170" s="230" t="s">
        <v>1052</v>
      </c>
      <c r="I170" s="230" t="s">
        <v>1052</v>
      </c>
      <c r="J170" s="230" t="s">
        <v>1052</v>
      </c>
      <c r="K170" s="230" t="s">
        <v>1125</v>
      </c>
      <c r="L170" s="230" t="s">
        <v>1054</v>
      </c>
    </row>
    <row r="171" spans="1:12" ht="117">
      <c r="A171" s="229">
        <v>168</v>
      </c>
      <c r="B171" s="230" t="s">
        <v>1126</v>
      </c>
      <c r="C171" s="231" t="s">
        <v>1127</v>
      </c>
      <c r="D171" s="232" t="s">
        <v>1128</v>
      </c>
      <c r="E171" s="233">
        <v>45500</v>
      </c>
      <c r="F171" s="230" t="s">
        <v>393</v>
      </c>
      <c r="G171" s="234" t="s">
        <v>1129</v>
      </c>
      <c r="H171" s="230" t="s">
        <v>1052</v>
      </c>
      <c r="I171" s="230" t="s">
        <v>1052</v>
      </c>
      <c r="J171" s="230" t="s">
        <v>1052</v>
      </c>
      <c r="K171" s="230" t="s">
        <v>1130</v>
      </c>
      <c r="L171" s="238" t="s">
        <v>1131</v>
      </c>
    </row>
    <row r="172" spans="1:12" ht="163.80000000000001">
      <c r="A172" s="229">
        <v>169</v>
      </c>
      <c r="B172" s="230" t="s">
        <v>1132</v>
      </c>
      <c r="C172" s="231" t="s">
        <v>1133</v>
      </c>
      <c r="D172" s="232" t="s">
        <v>1134</v>
      </c>
      <c r="E172" s="233">
        <v>45508</v>
      </c>
      <c r="F172" s="230" t="s">
        <v>369</v>
      </c>
      <c r="G172" s="234" t="s">
        <v>1135</v>
      </c>
      <c r="H172" s="230" t="s">
        <v>1052</v>
      </c>
      <c r="I172" s="230" t="s">
        <v>1052</v>
      </c>
      <c r="J172" s="230" t="s">
        <v>1052</v>
      </c>
      <c r="K172" s="230" t="s">
        <v>1125</v>
      </c>
      <c r="L172" s="230" t="s">
        <v>1136</v>
      </c>
    </row>
    <row r="173" spans="1:12" ht="93.6">
      <c r="A173" s="229">
        <v>170</v>
      </c>
      <c r="B173" s="230" t="s">
        <v>1137</v>
      </c>
      <c r="C173" s="231" t="s">
        <v>1138</v>
      </c>
      <c r="D173" s="232" t="s">
        <v>1139</v>
      </c>
      <c r="E173" s="233">
        <v>45509</v>
      </c>
      <c r="F173" s="230" t="s">
        <v>393</v>
      </c>
      <c r="G173" s="234" t="s">
        <v>1140</v>
      </c>
      <c r="H173" s="230" t="s">
        <v>1052</v>
      </c>
      <c r="I173" s="230" t="s">
        <v>1052</v>
      </c>
      <c r="J173" s="230" t="s">
        <v>1052</v>
      </c>
      <c r="K173" s="230" t="s">
        <v>1141</v>
      </c>
      <c r="L173" s="238" t="s">
        <v>1093</v>
      </c>
    </row>
    <row r="174" spans="1:12" ht="70.2">
      <c r="A174" s="229">
        <v>171</v>
      </c>
      <c r="B174" s="230" t="s">
        <v>1142</v>
      </c>
      <c r="C174" s="231" t="s">
        <v>1143</v>
      </c>
      <c r="D174" s="232" t="s">
        <v>1144</v>
      </c>
      <c r="E174" s="233">
        <v>45510</v>
      </c>
      <c r="F174" s="230" t="s">
        <v>393</v>
      </c>
      <c r="G174" s="234" t="s">
        <v>1287</v>
      </c>
      <c r="H174" s="230" t="s">
        <v>1052</v>
      </c>
      <c r="I174" s="230" t="s">
        <v>1052</v>
      </c>
      <c r="J174" s="230" t="s">
        <v>1052</v>
      </c>
      <c r="K174" s="230" t="s">
        <v>1070</v>
      </c>
      <c r="L174" s="230"/>
    </row>
    <row r="175" spans="1:12" ht="70.2">
      <c r="A175" s="229">
        <v>172</v>
      </c>
      <c r="B175" s="230" t="s">
        <v>1145</v>
      </c>
      <c r="C175" s="231" t="s">
        <v>1146</v>
      </c>
      <c r="D175" s="232" t="s">
        <v>1147</v>
      </c>
      <c r="E175" s="233">
        <v>45514</v>
      </c>
      <c r="F175" s="230" t="s">
        <v>393</v>
      </c>
      <c r="G175" s="234" t="s">
        <v>1148</v>
      </c>
      <c r="H175" s="230" t="s">
        <v>1052</v>
      </c>
      <c r="I175" s="230" t="s">
        <v>1052</v>
      </c>
      <c r="J175" s="230" t="s">
        <v>1052</v>
      </c>
      <c r="K175" s="230" t="s">
        <v>1082</v>
      </c>
      <c r="L175" s="230" t="s">
        <v>1149</v>
      </c>
    </row>
    <row r="176" spans="1:12" ht="140.4">
      <c r="A176" s="229">
        <v>173</v>
      </c>
      <c r="B176" s="230" t="s">
        <v>1150</v>
      </c>
      <c r="C176" s="231" t="s">
        <v>1151</v>
      </c>
      <c r="D176" s="232" t="s">
        <v>1152</v>
      </c>
      <c r="E176" s="233">
        <v>45515</v>
      </c>
      <c r="F176" s="230" t="s">
        <v>393</v>
      </c>
      <c r="G176" s="234" t="s">
        <v>1153</v>
      </c>
      <c r="H176" s="230" t="s">
        <v>1052</v>
      </c>
      <c r="I176" s="230" t="s">
        <v>1052</v>
      </c>
      <c r="J176" s="230" t="s">
        <v>1052</v>
      </c>
      <c r="K176" s="230" t="s">
        <v>1154</v>
      </c>
      <c r="L176" s="238" t="s">
        <v>1155</v>
      </c>
    </row>
    <row r="177" spans="1:12" ht="93.6">
      <c r="A177" s="229">
        <v>174</v>
      </c>
      <c r="B177" s="230" t="s">
        <v>1156</v>
      </c>
      <c r="C177" s="231" t="s">
        <v>1157</v>
      </c>
      <c r="D177" s="232" t="s">
        <v>1158</v>
      </c>
      <c r="E177" s="233">
        <v>45515</v>
      </c>
      <c r="F177" s="230" t="s">
        <v>369</v>
      </c>
      <c r="G177" s="234" t="s">
        <v>1159</v>
      </c>
      <c r="H177" s="230" t="s">
        <v>1052</v>
      </c>
      <c r="I177" s="230" t="s">
        <v>1052</v>
      </c>
      <c r="J177" s="230" t="s">
        <v>1052</v>
      </c>
      <c r="K177" s="230" t="s">
        <v>1160</v>
      </c>
      <c r="L177" s="230" t="s">
        <v>1161</v>
      </c>
    </row>
    <row r="178" spans="1:12" ht="117">
      <c r="A178" s="229">
        <v>175</v>
      </c>
      <c r="B178" s="230" t="s">
        <v>1162</v>
      </c>
      <c r="C178" s="231" t="s">
        <v>1163</v>
      </c>
      <c r="D178" s="232" t="s">
        <v>1164</v>
      </c>
      <c r="E178" s="233">
        <v>45529</v>
      </c>
      <c r="F178" s="230" t="s">
        <v>393</v>
      </c>
      <c r="G178" s="234" t="s">
        <v>1165</v>
      </c>
      <c r="H178" s="230" t="s">
        <v>1052</v>
      </c>
      <c r="I178" s="230" t="s">
        <v>1052</v>
      </c>
      <c r="J178" s="230" t="s">
        <v>1052</v>
      </c>
      <c r="K178" s="230" t="s">
        <v>1070</v>
      </c>
      <c r="L178" s="230" t="s">
        <v>1166</v>
      </c>
    </row>
    <row r="179" spans="1:12" ht="93.6">
      <c r="A179" s="229">
        <v>176</v>
      </c>
      <c r="B179" s="230" t="s">
        <v>1088</v>
      </c>
      <c r="C179" s="231" t="s">
        <v>1167</v>
      </c>
      <c r="D179" s="232" t="s">
        <v>1168</v>
      </c>
      <c r="E179" s="233">
        <v>45530</v>
      </c>
      <c r="F179" s="230" t="s">
        <v>393</v>
      </c>
      <c r="G179" s="234" t="s">
        <v>1169</v>
      </c>
      <c r="H179" s="230" t="s">
        <v>1052</v>
      </c>
      <c r="I179" s="230" t="s">
        <v>1052</v>
      </c>
      <c r="J179" s="230" t="s">
        <v>1052</v>
      </c>
      <c r="K179" s="230" t="s">
        <v>1141</v>
      </c>
      <c r="L179" s="238" t="s">
        <v>1093</v>
      </c>
    </row>
    <row r="180" spans="1:12" ht="93.6">
      <c r="A180" s="229">
        <v>177</v>
      </c>
      <c r="B180" s="230" t="s">
        <v>1105</v>
      </c>
      <c r="C180" s="231" t="s">
        <v>1106</v>
      </c>
      <c r="D180" s="232" t="s">
        <v>1170</v>
      </c>
      <c r="E180" s="233">
        <v>45530</v>
      </c>
      <c r="F180" s="230" t="s">
        <v>393</v>
      </c>
      <c r="G180" s="234" t="s">
        <v>1171</v>
      </c>
      <c r="H180" s="230" t="s">
        <v>1052</v>
      </c>
      <c r="I180" s="230" t="s">
        <v>1052</v>
      </c>
      <c r="J180" s="230" t="s">
        <v>1052</v>
      </c>
      <c r="K180" s="230" t="s">
        <v>1172</v>
      </c>
      <c r="L180" s="230" t="s">
        <v>1173</v>
      </c>
    </row>
    <row r="181" spans="1:12" ht="70.2">
      <c r="A181" s="229">
        <v>178</v>
      </c>
      <c r="B181" s="230" t="s">
        <v>1174</v>
      </c>
      <c r="C181" s="231" t="s">
        <v>1175</v>
      </c>
      <c r="D181" s="232" t="s">
        <v>1176</v>
      </c>
      <c r="E181" s="233">
        <v>45531</v>
      </c>
      <c r="F181" s="230" t="s">
        <v>393</v>
      </c>
      <c r="G181" s="234" t="s">
        <v>1177</v>
      </c>
      <c r="H181" s="230" t="s">
        <v>1052</v>
      </c>
      <c r="I181" s="230" t="s">
        <v>1052</v>
      </c>
      <c r="J181" s="230" t="s">
        <v>1052</v>
      </c>
      <c r="K181" s="230" t="s">
        <v>1172</v>
      </c>
      <c r="L181" s="230" t="s">
        <v>1178</v>
      </c>
    </row>
    <row r="182" spans="1:12" ht="70.2">
      <c r="A182" s="229">
        <v>179</v>
      </c>
      <c r="B182" s="230" t="s">
        <v>1179</v>
      </c>
      <c r="C182" s="231" t="s">
        <v>1180</v>
      </c>
      <c r="D182" s="232" t="s">
        <v>1181</v>
      </c>
      <c r="E182" s="233">
        <v>45531</v>
      </c>
      <c r="F182" s="230" t="s">
        <v>393</v>
      </c>
      <c r="G182" s="234" t="s">
        <v>1182</v>
      </c>
      <c r="H182" s="230" t="s">
        <v>1052</v>
      </c>
      <c r="I182" s="230" t="s">
        <v>1052</v>
      </c>
      <c r="J182" s="230" t="s">
        <v>1052</v>
      </c>
      <c r="K182" s="230" t="s">
        <v>1183</v>
      </c>
      <c r="L182" s="230" t="s">
        <v>1184</v>
      </c>
    </row>
    <row r="183" spans="1:12" ht="70.2">
      <c r="A183" s="229">
        <v>180</v>
      </c>
      <c r="B183" s="230" t="s">
        <v>1072</v>
      </c>
      <c r="C183" s="231" t="s">
        <v>1185</v>
      </c>
      <c r="D183" s="232" t="s">
        <v>1186</v>
      </c>
      <c r="E183" s="233">
        <v>45533</v>
      </c>
      <c r="F183" s="230" t="s">
        <v>393</v>
      </c>
      <c r="G183" s="234" t="s">
        <v>1274</v>
      </c>
      <c r="H183" s="230" t="s">
        <v>1052</v>
      </c>
      <c r="I183" s="230" t="s">
        <v>1052</v>
      </c>
      <c r="J183" s="230" t="s">
        <v>1052</v>
      </c>
      <c r="K183" s="230" t="s">
        <v>1187</v>
      </c>
      <c r="L183" s="230" t="s">
        <v>1077</v>
      </c>
    </row>
    <row r="184" spans="1:12" ht="70.2">
      <c r="A184" s="229">
        <v>181</v>
      </c>
      <c r="B184" s="230" t="s">
        <v>1066</v>
      </c>
      <c r="C184" s="231" t="s">
        <v>1188</v>
      </c>
      <c r="D184" s="232" t="s">
        <v>1189</v>
      </c>
      <c r="E184" s="233">
        <v>45533</v>
      </c>
      <c r="F184" s="230" t="s">
        <v>393</v>
      </c>
      <c r="G184" s="234" t="s">
        <v>1190</v>
      </c>
      <c r="H184" s="230" t="s">
        <v>1052</v>
      </c>
      <c r="I184" s="230" t="s">
        <v>1052</v>
      </c>
      <c r="J184" s="230" t="s">
        <v>1052</v>
      </c>
      <c r="K184" s="230" t="s">
        <v>1191</v>
      </c>
      <c r="L184" s="230"/>
    </row>
    <row r="185" spans="1:12" ht="70.2">
      <c r="A185" s="229">
        <v>182</v>
      </c>
      <c r="B185" s="230" t="s">
        <v>1132</v>
      </c>
      <c r="C185" s="231" t="s">
        <v>1192</v>
      </c>
      <c r="D185" s="232" t="s">
        <v>1193</v>
      </c>
      <c r="E185" s="233">
        <v>45534</v>
      </c>
      <c r="F185" s="230" t="s">
        <v>393</v>
      </c>
      <c r="G185" s="234" t="s">
        <v>1194</v>
      </c>
      <c r="H185" s="230" t="s">
        <v>1052</v>
      </c>
      <c r="I185" s="230" t="s">
        <v>1052</v>
      </c>
      <c r="J185" s="230" t="s">
        <v>1052</v>
      </c>
      <c r="K185" s="230" t="s">
        <v>1195</v>
      </c>
      <c r="L185" s="230" t="s">
        <v>1077</v>
      </c>
    </row>
    <row r="186" spans="1:12" ht="117">
      <c r="A186" s="229">
        <v>183</v>
      </c>
      <c r="B186" s="230" t="s">
        <v>1196</v>
      </c>
      <c r="C186" s="231" t="s">
        <v>1197</v>
      </c>
      <c r="D186" s="232" t="s">
        <v>1198</v>
      </c>
      <c r="E186" s="233">
        <v>45535</v>
      </c>
      <c r="F186" s="230" t="s">
        <v>393</v>
      </c>
      <c r="G186" s="234" t="s">
        <v>1199</v>
      </c>
      <c r="H186" s="230" t="s">
        <v>1052</v>
      </c>
      <c r="I186" s="230" t="s">
        <v>1052</v>
      </c>
      <c r="J186" s="230" t="s">
        <v>1052</v>
      </c>
      <c r="K186" s="230" t="s">
        <v>1070</v>
      </c>
      <c r="L186" s="230" t="s">
        <v>1200</v>
      </c>
    </row>
    <row r="187" spans="1:12" ht="117">
      <c r="A187" s="229">
        <v>184</v>
      </c>
      <c r="B187" s="230" t="s">
        <v>1150</v>
      </c>
      <c r="C187" s="231" t="s">
        <v>1151</v>
      </c>
      <c r="D187" s="232" t="s">
        <v>1201</v>
      </c>
      <c r="E187" s="233">
        <v>45537</v>
      </c>
      <c r="F187" s="230" t="s">
        <v>393</v>
      </c>
      <c r="G187" s="234" t="s">
        <v>1202</v>
      </c>
      <c r="H187" s="230" t="s">
        <v>1052</v>
      </c>
      <c r="I187" s="230" t="s">
        <v>1052</v>
      </c>
      <c r="J187" s="230" t="s">
        <v>1052</v>
      </c>
      <c r="K187" s="230" t="s">
        <v>1141</v>
      </c>
      <c r="L187" s="238" t="s">
        <v>1093</v>
      </c>
    </row>
    <row r="188" spans="1:12" ht="93.6">
      <c r="A188" s="229">
        <v>185</v>
      </c>
      <c r="B188" s="230" t="s">
        <v>1121</v>
      </c>
      <c r="C188" s="231" t="s">
        <v>1203</v>
      </c>
      <c r="D188" s="232" t="s">
        <v>1204</v>
      </c>
      <c r="E188" s="233">
        <v>45537</v>
      </c>
      <c r="F188" s="230" t="s">
        <v>393</v>
      </c>
      <c r="G188" s="234" t="s">
        <v>1205</v>
      </c>
      <c r="H188" s="230" t="s">
        <v>1052</v>
      </c>
      <c r="I188" s="230" t="s">
        <v>1052</v>
      </c>
      <c r="J188" s="230" t="s">
        <v>1052</v>
      </c>
      <c r="K188" s="230" t="s">
        <v>1082</v>
      </c>
      <c r="L188" s="230"/>
    </row>
    <row r="189" spans="1:12" ht="70.2">
      <c r="A189" s="229">
        <v>186</v>
      </c>
      <c r="B189" s="230" t="s">
        <v>1206</v>
      </c>
      <c r="C189" s="231" t="s">
        <v>1207</v>
      </c>
      <c r="D189" s="232" t="s">
        <v>1208</v>
      </c>
      <c r="E189" s="233">
        <v>45539</v>
      </c>
      <c r="F189" s="230" t="s">
        <v>393</v>
      </c>
      <c r="G189" s="234" t="s">
        <v>1209</v>
      </c>
      <c r="H189" s="230" t="s">
        <v>1052</v>
      </c>
      <c r="I189" s="230" t="s">
        <v>1052</v>
      </c>
      <c r="J189" s="230" t="s">
        <v>1052</v>
      </c>
      <c r="K189" s="230" t="s">
        <v>1082</v>
      </c>
      <c r="L189" s="230"/>
    </row>
    <row r="190" spans="1:12" ht="140.4">
      <c r="A190" s="229">
        <v>187</v>
      </c>
      <c r="B190" s="230" t="s">
        <v>1210</v>
      </c>
      <c r="C190" s="231" t="s">
        <v>1211</v>
      </c>
      <c r="D190" s="232" t="s">
        <v>1212</v>
      </c>
      <c r="E190" s="233">
        <v>45541</v>
      </c>
      <c r="F190" s="230" t="s">
        <v>644</v>
      </c>
      <c r="G190" s="234" t="s">
        <v>1213</v>
      </c>
      <c r="H190" s="230" t="s">
        <v>1052</v>
      </c>
      <c r="I190" s="230" t="s">
        <v>1052</v>
      </c>
      <c r="J190" s="230" t="s">
        <v>1052</v>
      </c>
      <c r="K190" s="230" t="s">
        <v>1082</v>
      </c>
      <c r="L190" s="230"/>
    </row>
    <row r="191" spans="1:12" ht="93.6">
      <c r="A191" s="229">
        <v>188</v>
      </c>
      <c r="B191" s="230" t="s">
        <v>1214</v>
      </c>
      <c r="C191" s="231" t="s">
        <v>1215</v>
      </c>
      <c r="D191" s="232" t="s">
        <v>1216</v>
      </c>
      <c r="E191" s="233">
        <v>45541</v>
      </c>
      <c r="F191" s="230" t="s">
        <v>393</v>
      </c>
      <c r="G191" s="234" t="s">
        <v>1217</v>
      </c>
      <c r="H191" s="230" t="s">
        <v>1052</v>
      </c>
      <c r="I191" s="230" t="s">
        <v>1052</v>
      </c>
      <c r="J191" s="230" t="s">
        <v>1052</v>
      </c>
      <c r="K191" s="230" t="s">
        <v>1218</v>
      </c>
      <c r="L191" s="230"/>
    </row>
    <row r="192" spans="1:12" ht="70.2">
      <c r="A192" s="229">
        <v>189</v>
      </c>
      <c r="B192" s="230" t="s">
        <v>1196</v>
      </c>
      <c r="C192" s="231" t="s">
        <v>1219</v>
      </c>
      <c r="D192" s="232" t="s">
        <v>1220</v>
      </c>
      <c r="E192" s="233">
        <v>45543</v>
      </c>
      <c r="F192" s="230" t="s">
        <v>393</v>
      </c>
      <c r="G192" s="234" t="s">
        <v>1221</v>
      </c>
      <c r="H192" s="230" t="s">
        <v>1052</v>
      </c>
      <c r="I192" s="230" t="s">
        <v>1052</v>
      </c>
      <c r="J192" s="230" t="s">
        <v>1052</v>
      </c>
      <c r="K192" s="230" t="s">
        <v>1082</v>
      </c>
      <c r="L192" s="230" t="s">
        <v>1222</v>
      </c>
    </row>
    <row r="193" spans="1:13" ht="93.6">
      <c r="A193" s="229">
        <v>190</v>
      </c>
      <c r="B193" s="230" t="s">
        <v>1078</v>
      </c>
      <c r="C193" s="231" t="s">
        <v>1223</v>
      </c>
      <c r="D193" s="232" t="s">
        <v>1224</v>
      </c>
      <c r="E193" s="233">
        <v>45543</v>
      </c>
      <c r="F193" s="230" t="s">
        <v>369</v>
      </c>
      <c r="G193" s="234" t="s">
        <v>1225</v>
      </c>
      <c r="H193" s="230" t="s">
        <v>1052</v>
      </c>
      <c r="I193" s="230" t="s">
        <v>1052</v>
      </c>
      <c r="J193" s="230" t="s">
        <v>1052</v>
      </c>
      <c r="K193" s="230" t="s">
        <v>1070</v>
      </c>
      <c r="L193" s="230"/>
    </row>
    <row r="194" spans="1:13" ht="93.6">
      <c r="A194" s="229">
        <v>191</v>
      </c>
      <c r="B194" s="230" t="s">
        <v>1226</v>
      </c>
      <c r="C194" s="231" t="s">
        <v>1227</v>
      </c>
      <c r="D194" s="232" t="s">
        <v>1228</v>
      </c>
      <c r="E194" s="233">
        <v>45543</v>
      </c>
      <c r="F194" s="230" t="s">
        <v>565</v>
      </c>
      <c r="G194" s="234" t="s">
        <v>1229</v>
      </c>
      <c r="H194" s="230" t="s">
        <v>1052</v>
      </c>
      <c r="I194" s="230" t="s">
        <v>1052</v>
      </c>
      <c r="J194" s="230" t="s">
        <v>1052</v>
      </c>
      <c r="K194" s="230" t="s">
        <v>1160</v>
      </c>
      <c r="L194" s="230" t="s">
        <v>1161</v>
      </c>
    </row>
    <row r="195" spans="1:13" ht="70.2">
      <c r="A195" s="229">
        <v>192</v>
      </c>
      <c r="B195" s="230" t="s">
        <v>1121</v>
      </c>
      <c r="C195" s="231" t="s">
        <v>1230</v>
      </c>
      <c r="D195" s="232" t="s">
        <v>1231</v>
      </c>
      <c r="E195" s="233">
        <v>45551</v>
      </c>
      <c r="F195" s="230" t="s">
        <v>393</v>
      </c>
      <c r="G195" s="234" t="s">
        <v>1232</v>
      </c>
      <c r="H195" s="230" t="s">
        <v>1052</v>
      </c>
      <c r="I195" s="230" t="s">
        <v>1052</v>
      </c>
      <c r="J195" s="230" t="s">
        <v>1052</v>
      </c>
      <c r="K195" s="230" t="s">
        <v>1233</v>
      </c>
      <c r="L195" s="230"/>
    </row>
    <row r="196" spans="1:13" ht="70.2">
      <c r="A196" s="229">
        <v>193</v>
      </c>
      <c r="B196" s="230" t="s">
        <v>1234</v>
      </c>
      <c r="C196" s="231" t="s">
        <v>1235</v>
      </c>
      <c r="D196" s="232" t="s">
        <v>1236</v>
      </c>
      <c r="E196" s="233">
        <v>45552</v>
      </c>
      <c r="F196" s="230" t="s">
        <v>393</v>
      </c>
      <c r="G196" s="234" t="s">
        <v>1237</v>
      </c>
      <c r="H196" s="230" t="s">
        <v>1052</v>
      </c>
      <c r="I196" s="230" t="s">
        <v>1052</v>
      </c>
      <c r="J196" s="230" t="s">
        <v>1052</v>
      </c>
      <c r="K196" s="230" t="s">
        <v>1160</v>
      </c>
      <c r="L196" s="230">
        <v>15000</v>
      </c>
    </row>
    <row r="197" spans="1:13" ht="163.80000000000001">
      <c r="A197" s="229">
        <v>194</v>
      </c>
      <c r="B197" s="230" t="s">
        <v>1078</v>
      </c>
      <c r="C197" s="231" t="s">
        <v>1238</v>
      </c>
      <c r="D197" s="232" t="s">
        <v>1239</v>
      </c>
      <c r="E197" s="233">
        <v>45564</v>
      </c>
      <c r="F197" s="230" t="s">
        <v>393</v>
      </c>
      <c r="G197" s="234" t="s">
        <v>1240</v>
      </c>
      <c r="H197" s="230" t="s">
        <v>1052</v>
      </c>
      <c r="I197" s="230" t="s">
        <v>1052</v>
      </c>
      <c r="J197" s="230" t="s">
        <v>1052</v>
      </c>
      <c r="K197" s="230" t="s">
        <v>1070</v>
      </c>
      <c r="L197" s="230"/>
    </row>
    <row r="198" spans="1:13" ht="163.80000000000001">
      <c r="A198" s="229">
        <v>195</v>
      </c>
      <c r="B198" s="230" t="s">
        <v>1241</v>
      </c>
      <c r="C198" s="230" t="s">
        <v>1242</v>
      </c>
      <c r="D198" s="232" t="s">
        <v>1243</v>
      </c>
      <c r="E198" s="233">
        <v>45395</v>
      </c>
      <c r="F198" s="229" t="s">
        <v>369</v>
      </c>
      <c r="G198" s="234" t="s">
        <v>1244</v>
      </c>
      <c r="H198" s="230" t="s">
        <v>1052</v>
      </c>
      <c r="I198" s="230" t="s">
        <v>1052</v>
      </c>
      <c r="J198" s="230" t="s">
        <v>1052</v>
      </c>
      <c r="K198" s="230" t="s">
        <v>1245</v>
      </c>
      <c r="L198" s="230" t="s">
        <v>1245</v>
      </c>
      <c r="M198" s="230"/>
    </row>
    <row r="199" spans="1:13" ht="93.6">
      <c r="A199" s="229">
        <v>196</v>
      </c>
      <c r="B199" s="230" t="s">
        <v>1111</v>
      </c>
      <c r="C199" s="230" t="s">
        <v>1246</v>
      </c>
      <c r="D199" s="232" t="s">
        <v>1247</v>
      </c>
      <c r="E199" s="233">
        <v>45404</v>
      </c>
      <c r="F199" s="229" t="s">
        <v>369</v>
      </c>
      <c r="G199" s="234" t="s">
        <v>1248</v>
      </c>
      <c r="H199" s="230" t="s">
        <v>1052</v>
      </c>
      <c r="I199" s="230" t="s">
        <v>1052</v>
      </c>
      <c r="J199" s="230" t="s">
        <v>1052</v>
      </c>
      <c r="K199" s="230" t="s">
        <v>1245</v>
      </c>
      <c r="L199" s="230" t="s">
        <v>1245</v>
      </c>
      <c r="M199" s="230"/>
    </row>
    <row r="200" spans="1:13" ht="140.4">
      <c r="A200" s="229">
        <v>197</v>
      </c>
      <c r="B200" s="230" t="s">
        <v>1249</v>
      </c>
      <c r="C200" s="230" t="s">
        <v>1127</v>
      </c>
      <c r="D200" s="232" t="s">
        <v>1250</v>
      </c>
      <c r="E200" s="233">
        <v>45425</v>
      </c>
      <c r="F200" s="229" t="s">
        <v>644</v>
      </c>
      <c r="G200" s="234" t="s">
        <v>1251</v>
      </c>
      <c r="H200" s="230" t="s">
        <v>1052</v>
      </c>
      <c r="I200" s="230" t="s">
        <v>1052</v>
      </c>
      <c r="J200" s="230" t="s">
        <v>1052</v>
      </c>
      <c r="K200" s="230" t="s">
        <v>1245</v>
      </c>
      <c r="L200" s="230" t="s">
        <v>1245</v>
      </c>
      <c r="M200" s="230"/>
    </row>
    <row r="201" spans="1:13" ht="93.6">
      <c r="A201" s="229">
        <v>198</v>
      </c>
      <c r="B201" s="230" t="s">
        <v>1226</v>
      </c>
      <c r="C201" s="230" t="s">
        <v>1252</v>
      </c>
      <c r="D201" s="232" t="s">
        <v>1253</v>
      </c>
      <c r="E201" s="233">
        <v>45426</v>
      </c>
      <c r="F201" s="229" t="s">
        <v>369</v>
      </c>
      <c r="G201" s="234" t="s">
        <v>1254</v>
      </c>
      <c r="H201" s="230" t="s">
        <v>1052</v>
      </c>
      <c r="I201" s="230" t="s">
        <v>1052</v>
      </c>
      <c r="J201" s="230" t="s">
        <v>1052</v>
      </c>
      <c r="K201" s="230" t="s">
        <v>1245</v>
      </c>
      <c r="L201" s="230" t="s">
        <v>1245</v>
      </c>
      <c r="M201" s="230"/>
    </row>
    <row r="202" spans="1:13" ht="140.4">
      <c r="A202" s="229">
        <v>199</v>
      </c>
      <c r="B202" s="230" t="s">
        <v>1255</v>
      </c>
      <c r="C202" s="230" t="s">
        <v>1127</v>
      </c>
      <c r="D202" s="232" t="s">
        <v>1256</v>
      </c>
      <c r="E202" s="233">
        <v>45469</v>
      </c>
      <c r="F202" s="229" t="s">
        <v>369</v>
      </c>
      <c r="G202" s="234" t="s">
        <v>1257</v>
      </c>
      <c r="H202" s="230" t="s">
        <v>1052</v>
      </c>
      <c r="I202" s="230" t="s">
        <v>1052</v>
      </c>
      <c r="J202" s="230" t="s">
        <v>1052</v>
      </c>
      <c r="K202" s="230" t="s">
        <v>1245</v>
      </c>
      <c r="L202" s="230" t="s">
        <v>1245</v>
      </c>
      <c r="M202" s="230"/>
    </row>
    <row r="203" spans="1:13" ht="234">
      <c r="A203" s="229">
        <v>200</v>
      </c>
      <c r="B203" s="230" t="s">
        <v>1088</v>
      </c>
      <c r="C203" s="230" t="s">
        <v>1258</v>
      </c>
      <c r="D203" s="232" t="s">
        <v>1259</v>
      </c>
      <c r="E203" s="233">
        <v>45475</v>
      </c>
      <c r="F203" s="229" t="s">
        <v>369</v>
      </c>
      <c r="G203" s="234" t="s">
        <v>1260</v>
      </c>
      <c r="H203" s="230" t="s">
        <v>1052</v>
      </c>
      <c r="I203" s="230" t="s">
        <v>1052</v>
      </c>
      <c r="J203" s="230" t="s">
        <v>1052</v>
      </c>
      <c r="K203" s="230" t="s">
        <v>1245</v>
      </c>
      <c r="L203" s="230" t="s">
        <v>1245</v>
      </c>
      <c r="M203" s="230"/>
    </row>
    <row r="204" spans="1:13" ht="70.2">
      <c r="A204" s="229">
        <v>201</v>
      </c>
      <c r="B204" s="230" t="s">
        <v>1174</v>
      </c>
      <c r="C204" s="230" t="s">
        <v>1261</v>
      </c>
      <c r="D204" s="232" t="s">
        <v>1262</v>
      </c>
      <c r="E204" s="233">
        <v>45503</v>
      </c>
      <c r="F204" s="229" t="s">
        <v>369</v>
      </c>
      <c r="G204" s="234" t="s">
        <v>1263</v>
      </c>
      <c r="H204" s="230" t="s">
        <v>1052</v>
      </c>
      <c r="I204" s="230" t="s">
        <v>1052</v>
      </c>
      <c r="J204" s="230" t="s">
        <v>1052</v>
      </c>
      <c r="K204" s="230" t="s">
        <v>1245</v>
      </c>
      <c r="L204" s="230" t="s">
        <v>1245</v>
      </c>
      <c r="M204" s="230"/>
    </row>
    <row r="205" spans="1:13" ht="117">
      <c r="A205" s="229">
        <v>202</v>
      </c>
      <c r="B205" s="230" t="s">
        <v>1137</v>
      </c>
      <c r="C205" s="230" t="s">
        <v>1264</v>
      </c>
      <c r="D205" s="232" t="s">
        <v>1265</v>
      </c>
      <c r="E205" s="233">
        <v>45509</v>
      </c>
      <c r="F205" s="229" t="s">
        <v>369</v>
      </c>
      <c r="G205" s="234" t="s">
        <v>1266</v>
      </c>
      <c r="H205" s="230" t="s">
        <v>1052</v>
      </c>
      <c r="I205" s="230" t="s">
        <v>1052</v>
      </c>
      <c r="J205" s="230" t="s">
        <v>1052</v>
      </c>
      <c r="K205" s="230" t="s">
        <v>1245</v>
      </c>
      <c r="L205" s="230" t="s">
        <v>1245</v>
      </c>
      <c r="M205" s="230"/>
    </row>
    <row r="206" spans="1:13" ht="257.39999999999998">
      <c r="A206" s="229">
        <v>203</v>
      </c>
      <c r="B206" s="230" t="s">
        <v>1132</v>
      </c>
      <c r="C206" s="230" t="s">
        <v>1267</v>
      </c>
      <c r="D206" s="232" t="s">
        <v>1268</v>
      </c>
      <c r="E206" s="233">
        <v>45518</v>
      </c>
      <c r="F206" s="229" t="s">
        <v>369</v>
      </c>
      <c r="G206" s="234" t="s">
        <v>1269</v>
      </c>
      <c r="H206" s="230" t="s">
        <v>1052</v>
      </c>
      <c r="I206" s="230" t="s">
        <v>1052</v>
      </c>
      <c r="J206" s="230" t="s">
        <v>1052</v>
      </c>
      <c r="K206" s="230" t="s">
        <v>1245</v>
      </c>
      <c r="L206" s="230" t="s">
        <v>1245</v>
      </c>
      <c r="M206" s="230"/>
    </row>
    <row r="207" spans="1:13" ht="140.4">
      <c r="A207" s="229">
        <v>204</v>
      </c>
      <c r="B207" s="230" t="s">
        <v>1132</v>
      </c>
      <c r="C207" s="230" t="s">
        <v>1270</v>
      </c>
      <c r="D207" s="232" t="s">
        <v>1271</v>
      </c>
      <c r="E207" s="233">
        <v>45538</v>
      </c>
      <c r="F207" s="229" t="s">
        <v>369</v>
      </c>
      <c r="G207" s="234" t="s">
        <v>1272</v>
      </c>
      <c r="H207" s="230" t="s">
        <v>1052</v>
      </c>
      <c r="I207" s="230" t="s">
        <v>1052</v>
      </c>
      <c r="J207" s="230" t="s">
        <v>1052</v>
      </c>
      <c r="K207" s="230" t="s">
        <v>1245</v>
      </c>
      <c r="L207" s="230" t="s">
        <v>1245</v>
      </c>
      <c r="M207" s="230"/>
    </row>
  </sheetData>
  <mergeCells count="1">
    <mergeCell ref="A1:L1"/>
  </mergeCells>
  <hyperlinks>
    <hyperlink ref="E109" r:id="rId1" display="21.04.2024@19:00 Hrs"/>
  </hyperlinks>
  <printOptions horizontalCentered="1" verticalCentered="1"/>
  <pageMargins left="0.31496062992125984" right="0.31496062992125984" top="0.35433070866141736" bottom="0.35433070866141736" header="0.31496062992125984" footer="0.31496062992125984"/>
  <pageSetup paperSize="9" scale="2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9"/>
  <sheetViews>
    <sheetView view="pageBreakPreview" topLeftCell="A34" zoomScaleSheetLayoutView="100" workbookViewId="0">
      <selection activeCell="B47" sqref="B47:H47"/>
    </sheetView>
  </sheetViews>
  <sheetFormatPr defaultRowHeight="13.2"/>
  <cols>
    <col min="2" max="2" width="15" customWidth="1"/>
    <col min="3" max="3" width="15.33203125" customWidth="1"/>
    <col min="4" max="4" width="17.77734375" customWidth="1"/>
    <col min="5" max="5" width="14.21875" customWidth="1"/>
    <col min="6" max="6" width="10.6640625" customWidth="1"/>
    <col min="7" max="7" width="12" customWidth="1"/>
    <col min="8" max="8" width="15.109375" customWidth="1"/>
    <col min="9" max="9" width="45.6640625" customWidth="1"/>
  </cols>
  <sheetData>
    <row r="1" spans="1:29" ht="24.6">
      <c r="A1" s="263" t="s">
        <v>87</v>
      </c>
      <c r="B1" s="264"/>
      <c r="C1" s="264"/>
      <c r="D1" s="264"/>
      <c r="E1" s="264"/>
      <c r="F1" s="264"/>
      <c r="G1" s="264"/>
      <c r="H1" s="264"/>
      <c r="I1" s="265"/>
      <c r="J1" s="1"/>
      <c r="K1" s="1"/>
      <c r="L1" s="1"/>
      <c r="M1" s="1"/>
      <c r="N1" s="1"/>
      <c r="O1" s="1"/>
      <c r="P1" s="1"/>
      <c r="Q1" s="1"/>
      <c r="R1" s="1"/>
      <c r="S1" s="1"/>
      <c r="T1" s="1"/>
      <c r="U1" s="1"/>
      <c r="V1" s="1"/>
      <c r="W1" s="1"/>
      <c r="X1" s="1"/>
      <c r="Y1" s="1"/>
      <c r="Z1" s="1"/>
      <c r="AA1" s="1"/>
      <c r="AB1" s="1"/>
      <c r="AC1" s="1"/>
    </row>
    <row r="2" spans="1:29" ht="16.8">
      <c r="A2" s="266" t="s">
        <v>343</v>
      </c>
      <c r="B2" s="267"/>
      <c r="C2" s="267"/>
      <c r="D2" s="267"/>
      <c r="E2" s="267"/>
      <c r="F2" s="267"/>
      <c r="G2" s="267"/>
      <c r="H2" s="267"/>
      <c r="I2" s="268"/>
      <c r="J2" s="1"/>
      <c r="K2" s="1"/>
      <c r="L2" s="1"/>
      <c r="M2" s="1"/>
      <c r="N2" s="1"/>
      <c r="O2" s="1"/>
      <c r="P2" s="1"/>
      <c r="Q2" s="1"/>
      <c r="R2" s="1"/>
      <c r="S2" s="1"/>
      <c r="T2" s="1"/>
      <c r="U2" s="1"/>
      <c r="V2" s="1"/>
      <c r="W2" s="1"/>
      <c r="X2" s="1"/>
      <c r="Y2" s="1"/>
      <c r="Z2" s="1"/>
      <c r="AA2" s="1"/>
      <c r="AB2" s="1"/>
      <c r="AC2" s="1"/>
    </row>
    <row r="3" spans="1:29" ht="16.8">
      <c r="A3" s="266" t="s">
        <v>16</v>
      </c>
      <c r="B3" s="267"/>
      <c r="C3" s="267"/>
      <c r="D3" s="267"/>
      <c r="E3" s="267"/>
      <c r="F3" s="267"/>
      <c r="G3" s="267"/>
      <c r="H3" s="267"/>
      <c r="I3" s="268"/>
      <c r="J3" s="1"/>
      <c r="K3" s="1"/>
      <c r="L3" s="1"/>
      <c r="M3" s="1"/>
      <c r="N3" s="1"/>
      <c r="O3" s="1"/>
      <c r="P3" s="1"/>
      <c r="Q3" s="1"/>
      <c r="R3" s="1"/>
      <c r="S3" s="1"/>
      <c r="T3" s="1"/>
      <c r="U3" s="1"/>
      <c r="V3" s="1"/>
      <c r="W3" s="1"/>
      <c r="X3" s="1"/>
      <c r="Y3" s="1"/>
      <c r="Z3" s="1"/>
      <c r="AA3" s="1"/>
      <c r="AB3" s="1"/>
      <c r="AC3" s="1"/>
    </row>
    <row r="4" spans="1:29" ht="16.8">
      <c r="A4" s="269" t="s">
        <v>74</v>
      </c>
      <c r="B4" s="270"/>
      <c r="C4" s="270"/>
      <c r="D4" s="270"/>
      <c r="E4" s="270"/>
      <c r="F4" s="270"/>
      <c r="G4" s="270"/>
      <c r="H4" s="270"/>
      <c r="I4" s="271"/>
      <c r="J4" s="1"/>
      <c r="K4" s="1"/>
      <c r="L4" s="1"/>
      <c r="M4" s="1"/>
      <c r="N4" s="1"/>
      <c r="O4" s="1"/>
      <c r="P4" s="1"/>
      <c r="Q4" s="1"/>
      <c r="R4" s="1"/>
      <c r="S4" s="1"/>
      <c r="T4" s="1"/>
      <c r="U4" s="1"/>
      <c r="V4" s="1"/>
      <c r="W4" s="1"/>
      <c r="X4" s="1"/>
      <c r="Y4" s="1"/>
      <c r="Z4" s="1"/>
      <c r="AA4" s="1"/>
      <c r="AB4" s="1"/>
      <c r="AC4" s="1"/>
    </row>
    <row r="5" spans="1:29" ht="16.8">
      <c r="A5" s="266" t="s">
        <v>85</v>
      </c>
      <c r="B5" s="267"/>
      <c r="C5" s="267"/>
      <c r="D5" s="267"/>
      <c r="E5" s="267"/>
      <c r="F5" s="267"/>
      <c r="G5" s="267"/>
      <c r="H5" s="267"/>
      <c r="I5" s="268"/>
      <c r="J5" s="1"/>
      <c r="K5" s="1"/>
      <c r="L5" s="1"/>
      <c r="M5" s="1"/>
      <c r="N5" s="1"/>
      <c r="O5" s="1"/>
      <c r="P5" s="1"/>
      <c r="Q5" s="1"/>
      <c r="R5" s="1"/>
      <c r="S5" s="1"/>
      <c r="T5" s="1"/>
      <c r="U5" s="1"/>
      <c r="V5" s="1"/>
      <c r="W5" s="1"/>
      <c r="X5" s="1"/>
      <c r="Y5" s="1"/>
      <c r="Z5" s="1"/>
      <c r="AA5" s="1"/>
    </row>
    <row r="6" spans="1:29" ht="62.4" customHeight="1">
      <c r="A6" s="253" t="s">
        <v>10</v>
      </c>
      <c r="B6" s="254" t="s">
        <v>273</v>
      </c>
      <c r="C6" s="254" t="s">
        <v>67</v>
      </c>
      <c r="D6" s="262" t="s">
        <v>11</v>
      </c>
      <c r="E6" s="262" t="s">
        <v>12</v>
      </c>
      <c r="F6" s="262"/>
      <c r="G6" s="262"/>
      <c r="H6" s="254" t="s">
        <v>15</v>
      </c>
      <c r="I6" s="261" t="s">
        <v>152</v>
      </c>
      <c r="J6" s="1"/>
      <c r="K6" s="1"/>
      <c r="L6" s="1"/>
      <c r="M6" s="1"/>
      <c r="N6" s="1"/>
      <c r="O6" s="1"/>
      <c r="P6" s="1"/>
      <c r="Q6" s="1"/>
      <c r="R6" s="1"/>
      <c r="S6" s="1"/>
      <c r="T6" s="1"/>
      <c r="U6" s="1"/>
      <c r="V6" s="1"/>
      <c r="W6" s="1"/>
      <c r="X6" s="1"/>
      <c r="Y6" s="1"/>
      <c r="Z6" s="1"/>
      <c r="AA6" s="1"/>
    </row>
    <row r="7" spans="1:29" s="10" customFormat="1" ht="52.2">
      <c r="A7" s="253"/>
      <c r="B7" s="254"/>
      <c r="C7" s="254"/>
      <c r="D7" s="262"/>
      <c r="E7" s="73" t="s">
        <v>14</v>
      </c>
      <c r="F7" s="68" t="s">
        <v>13</v>
      </c>
      <c r="G7" s="68" t="s">
        <v>274</v>
      </c>
      <c r="H7" s="254"/>
      <c r="I7" s="261"/>
      <c r="J7" s="9"/>
      <c r="K7" s="9"/>
      <c r="L7" s="9"/>
      <c r="M7" s="9"/>
      <c r="N7" s="9"/>
      <c r="O7" s="9"/>
      <c r="P7" s="9"/>
      <c r="Q7" s="9"/>
      <c r="R7" s="9"/>
      <c r="S7" s="9"/>
      <c r="T7" s="9"/>
      <c r="U7" s="9"/>
      <c r="V7" s="9"/>
      <c r="W7" s="9"/>
      <c r="X7" s="9"/>
      <c r="Y7" s="9"/>
      <c r="Z7" s="9"/>
      <c r="AA7" s="9"/>
    </row>
    <row r="8" spans="1:29" ht="13.8">
      <c r="A8" s="66">
        <v>1</v>
      </c>
      <c r="B8" s="67">
        <v>2</v>
      </c>
      <c r="C8" s="67">
        <v>3</v>
      </c>
      <c r="D8" s="32" t="s">
        <v>277</v>
      </c>
      <c r="E8" s="32">
        <v>5</v>
      </c>
      <c r="F8" s="32">
        <v>6</v>
      </c>
      <c r="G8" s="32" t="s">
        <v>276</v>
      </c>
      <c r="H8" s="67" t="s">
        <v>275</v>
      </c>
      <c r="I8" s="39">
        <v>9</v>
      </c>
      <c r="J8" s="1"/>
      <c r="K8" s="1"/>
      <c r="L8" s="1"/>
      <c r="M8" s="1"/>
      <c r="N8" s="1"/>
      <c r="O8" s="1"/>
      <c r="P8" s="1"/>
      <c r="Q8" s="1"/>
      <c r="R8" s="1"/>
      <c r="S8" s="1"/>
      <c r="T8" s="1"/>
      <c r="U8" s="1"/>
      <c r="V8" s="1"/>
      <c r="W8" s="1"/>
      <c r="X8" s="1"/>
      <c r="Y8" s="1"/>
      <c r="Z8" s="1"/>
      <c r="AA8" s="1"/>
    </row>
    <row r="9" spans="1:29" ht="27.6">
      <c r="A9" s="40" t="s">
        <v>102</v>
      </c>
      <c r="B9" s="45">
        <v>0</v>
      </c>
      <c r="C9" s="45">
        <v>33313</v>
      </c>
      <c r="D9" s="45">
        <f>B9+C9</f>
        <v>33313</v>
      </c>
      <c r="E9" s="45">
        <v>33202</v>
      </c>
      <c r="F9" s="45">
        <v>111</v>
      </c>
      <c r="G9" s="45">
        <f>SUM(E9:F9)</f>
        <v>33313</v>
      </c>
      <c r="H9" s="45">
        <f>D9-G9</f>
        <v>0</v>
      </c>
      <c r="I9" s="2" t="s">
        <v>97</v>
      </c>
      <c r="J9" s="1"/>
      <c r="K9" s="1"/>
      <c r="L9" s="1"/>
      <c r="M9" s="1"/>
      <c r="N9" s="1"/>
      <c r="O9" s="1"/>
      <c r="P9" s="1"/>
      <c r="Q9" s="1"/>
      <c r="R9" s="1"/>
      <c r="S9" s="1"/>
      <c r="T9" s="1"/>
      <c r="U9" s="1"/>
      <c r="V9" s="1"/>
      <c r="W9" s="1"/>
      <c r="X9" s="1"/>
      <c r="Y9" s="1"/>
      <c r="Z9" s="1"/>
      <c r="AA9" s="1"/>
    </row>
    <row r="10" spans="1:29" ht="16.8">
      <c r="A10" s="40" t="s">
        <v>103</v>
      </c>
      <c r="B10" s="45">
        <v>0</v>
      </c>
      <c r="C10" s="45">
        <v>23213</v>
      </c>
      <c r="D10" s="45">
        <f t="shared" ref="D10:D43" si="0">B10+C10</f>
        <v>23213</v>
      </c>
      <c r="E10" s="45">
        <v>22928</v>
      </c>
      <c r="F10" s="45">
        <v>285</v>
      </c>
      <c r="G10" s="45">
        <f t="shared" ref="G10:G43" si="1">SUM(E10:F10)</f>
        <v>23213</v>
      </c>
      <c r="H10" s="45">
        <f t="shared" ref="H10:H44" si="2">D10-G10</f>
        <v>0</v>
      </c>
      <c r="I10" s="2" t="s">
        <v>98</v>
      </c>
      <c r="J10" s="1"/>
      <c r="K10" s="1"/>
      <c r="L10" s="1"/>
      <c r="M10" s="1"/>
      <c r="N10" s="1"/>
      <c r="O10" s="1"/>
      <c r="P10" s="1"/>
      <c r="Q10" s="1"/>
      <c r="R10" s="1"/>
      <c r="S10" s="1"/>
      <c r="T10" s="1"/>
      <c r="U10" s="1"/>
      <c r="V10" s="1"/>
      <c r="W10" s="1"/>
      <c r="X10" s="1"/>
      <c r="Y10" s="1"/>
      <c r="Z10" s="1"/>
      <c r="AA10" s="1"/>
    </row>
    <row r="11" spans="1:29" ht="27.6">
      <c r="A11" s="40" t="s">
        <v>104</v>
      </c>
      <c r="B11" s="45">
        <v>0</v>
      </c>
      <c r="C11" s="45">
        <v>4667</v>
      </c>
      <c r="D11" s="45">
        <f t="shared" si="0"/>
        <v>4667</v>
      </c>
      <c r="E11" s="45">
        <v>4629</v>
      </c>
      <c r="F11" s="45">
        <v>38</v>
      </c>
      <c r="G11" s="45">
        <f t="shared" si="1"/>
        <v>4667</v>
      </c>
      <c r="H11" s="45">
        <f t="shared" si="2"/>
        <v>0</v>
      </c>
      <c r="I11" s="2" t="s">
        <v>99</v>
      </c>
      <c r="J11" s="1"/>
      <c r="K11" s="1"/>
      <c r="L11" s="1"/>
      <c r="M11" s="1"/>
      <c r="N11" s="1"/>
      <c r="O11" s="1"/>
      <c r="P11" s="1"/>
      <c r="Q11" s="1"/>
      <c r="R11" s="1"/>
      <c r="S11" s="1"/>
      <c r="T11" s="1"/>
      <c r="U11" s="1"/>
      <c r="V11" s="1"/>
      <c r="W11" s="1"/>
      <c r="X11" s="1"/>
      <c r="Y11" s="1"/>
      <c r="Z11" s="1"/>
      <c r="AA11" s="1"/>
    </row>
    <row r="12" spans="1:29" ht="27.6">
      <c r="A12" s="40" t="s">
        <v>105</v>
      </c>
      <c r="B12" s="45">
        <v>0</v>
      </c>
      <c r="C12" s="45">
        <v>3559</v>
      </c>
      <c r="D12" s="45">
        <f t="shared" si="0"/>
        <v>3559</v>
      </c>
      <c r="E12" s="45">
        <v>3518</v>
      </c>
      <c r="F12" s="45">
        <v>41</v>
      </c>
      <c r="G12" s="45">
        <f t="shared" si="1"/>
        <v>3559</v>
      </c>
      <c r="H12" s="45">
        <f t="shared" si="2"/>
        <v>0</v>
      </c>
      <c r="I12" s="2" t="s">
        <v>100</v>
      </c>
      <c r="J12" s="1"/>
      <c r="K12" s="1"/>
      <c r="L12" s="1"/>
      <c r="M12" s="1"/>
      <c r="N12" s="1"/>
      <c r="O12" s="1"/>
      <c r="P12" s="1"/>
      <c r="Q12" s="1"/>
      <c r="R12" s="1"/>
      <c r="S12" s="1"/>
      <c r="T12" s="1"/>
      <c r="U12" s="1"/>
      <c r="V12" s="1"/>
      <c r="W12" s="1"/>
      <c r="X12" s="1"/>
      <c r="Y12" s="1"/>
      <c r="Z12" s="1"/>
      <c r="AA12" s="1"/>
    </row>
    <row r="13" spans="1:29" ht="16.8">
      <c r="A13" s="40" t="s">
        <v>106</v>
      </c>
      <c r="B13" s="45">
        <v>0</v>
      </c>
      <c r="C13" s="45">
        <v>1071</v>
      </c>
      <c r="D13" s="45">
        <f t="shared" si="0"/>
        <v>1071</v>
      </c>
      <c r="E13" s="45">
        <v>1031</v>
      </c>
      <c r="F13" s="45">
        <v>40</v>
      </c>
      <c r="G13" s="45">
        <f t="shared" si="1"/>
        <v>1071</v>
      </c>
      <c r="H13" s="45">
        <f t="shared" si="2"/>
        <v>0</v>
      </c>
      <c r="I13" s="2" t="s">
        <v>101</v>
      </c>
      <c r="J13" s="1"/>
      <c r="K13" s="1"/>
      <c r="L13" s="1"/>
      <c r="M13" s="1"/>
      <c r="N13" s="1"/>
      <c r="O13" s="1"/>
      <c r="P13" s="1"/>
      <c r="Q13" s="1"/>
      <c r="R13" s="1"/>
      <c r="S13" s="1"/>
      <c r="T13" s="1"/>
      <c r="U13" s="1"/>
      <c r="V13" s="1"/>
      <c r="W13" s="1"/>
      <c r="X13" s="1"/>
      <c r="Y13" s="1"/>
      <c r="Z13" s="1"/>
      <c r="AA13" s="1"/>
    </row>
    <row r="14" spans="1:29" ht="16.8">
      <c r="A14" s="40" t="s">
        <v>107</v>
      </c>
      <c r="B14" s="45">
        <v>0</v>
      </c>
      <c r="C14" s="45">
        <v>501</v>
      </c>
      <c r="D14" s="45">
        <f t="shared" si="0"/>
        <v>501</v>
      </c>
      <c r="E14" s="45">
        <v>496</v>
      </c>
      <c r="F14" s="45">
        <v>5</v>
      </c>
      <c r="G14" s="45">
        <f t="shared" si="1"/>
        <v>501</v>
      </c>
      <c r="H14" s="45">
        <f t="shared" si="2"/>
        <v>0</v>
      </c>
      <c r="I14" s="2" t="s">
        <v>75</v>
      </c>
      <c r="J14" s="1"/>
      <c r="K14" s="1"/>
      <c r="L14" s="1"/>
      <c r="M14" s="1"/>
      <c r="N14" s="1"/>
      <c r="O14" s="1"/>
      <c r="P14" s="1"/>
      <c r="Q14" s="1"/>
      <c r="R14" s="1"/>
      <c r="S14" s="1"/>
      <c r="T14" s="1"/>
      <c r="U14" s="1"/>
      <c r="V14" s="1"/>
      <c r="W14" s="1"/>
      <c r="X14" s="1"/>
      <c r="Y14" s="1"/>
      <c r="Z14" s="1"/>
      <c r="AA14" s="1"/>
    </row>
    <row r="15" spans="1:29" ht="16.8">
      <c r="A15" s="40" t="s">
        <v>109</v>
      </c>
      <c r="B15" s="45">
        <v>0</v>
      </c>
      <c r="C15" s="45">
        <v>503</v>
      </c>
      <c r="D15" s="45">
        <f t="shared" si="0"/>
        <v>503</v>
      </c>
      <c r="E15" s="45">
        <v>491</v>
      </c>
      <c r="F15" s="45">
        <v>12</v>
      </c>
      <c r="G15" s="45">
        <f t="shared" si="1"/>
        <v>503</v>
      </c>
      <c r="H15" s="45">
        <f t="shared" si="2"/>
        <v>0</v>
      </c>
      <c r="I15" s="2" t="s">
        <v>108</v>
      </c>
      <c r="J15" s="1"/>
      <c r="K15" s="1"/>
      <c r="L15" s="1"/>
      <c r="M15" s="1"/>
      <c r="N15" s="1"/>
      <c r="O15" s="1"/>
      <c r="P15" s="1"/>
      <c r="Q15" s="1"/>
      <c r="R15" s="1"/>
      <c r="S15" s="1"/>
      <c r="T15" s="1"/>
      <c r="U15" s="1"/>
      <c r="V15" s="1"/>
      <c r="W15" s="1"/>
      <c r="X15" s="1"/>
      <c r="Y15" s="1"/>
      <c r="Z15" s="1"/>
      <c r="AA15" s="1"/>
    </row>
    <row r="16" spans="1:29" ht="16.8">
      <c r="A16" s="40" t="s">
        <v>110</v>
      </c>
      <c r="B16" s="45">
        <v>0</v>
      </c>
      <c r="C16" s="45">
        <v>24</v>
      </c>
      <c r="D16" s="45">
        <f t="shared" si="0"/>
        <v>24</v>
      </c>
      <c r="E16" s="45">
        <v>24</v>
      </c>
      <c r="F16" s="45">
        <v>0</v>
      </c>
      <c r="G16" s="45">
        <f t="shared" si="1"/>
        <v>24</v>
      </c>
      <c r="H16" s="45">
        <f t="shared" si="2"/>
        <v>0</v>
      </c>
      <c r="I16" s="2" t="s">
        <v>111</v>
      </c>
      <c r="J16" s="1"/>
      <c r="K16" s="1"/>
      <c r="L16" s="1"/>
      <c r="M16" s="1"/>
      <c r="N16" s="1"/>
      <c r="O16" s="1"/>
      <c r="P16" s="1"/>
      <c r="Q16" s="1"/>
      <c r="R16" s="1"/>
      <c r="S16" s="1"/>
      <c r="T16" s="1"/>
      <c r="U16" s="1"/>
      <c r="V16" s="1"/>
      <c r="W16" s="1"/>
      <c r="X16" s="1"/>
      <c r="Y16" s="1"/>
      <c r="Z16" s="1"/>
      <c r="AA16" s="1"/>
    </row>
    <row r="17" spans="1:29" ht="16.8">
      <c r="A17" s="40" t="s">
        <v>112</v>
      </c>
      <c r="B17" s="45">
        <v>0</v>
      </c>
      <c r="C17" s="45">
        <v>403</v>
      </c>
      <c r="D17" s="45">
        <f t="shared" si="0"/>
        <v>403</v>
      </c>
      <c r="E17" s="45">
        <v>395</v>
      </c>
      <c r="F17" s="45">
        <v>8</v>
      </c>
      <c r="G17" s="45">
        <f t="shared" si="1"/>
        <v>403</v>
      </c>
      <c r="H17" s="45">
        <f t="shared" si="2"/>
        <v>0</v>
      </c>
      <c r="I17" s="2" t="s">
        <v>113</v>
      </c>
      <c r="J17" s="1"/>
      <c r="K17" s="1"/>
      <c r="L17" s="1"/>
      <c r="M17" s="1"/>
      <c r="N17" s="1"/>
      <c r="O17" s="1"/>
      <c r="P17" s="1"/>
      <c r="Q17" s="1"/>
      <c r="R17" s="1"/>
      <c r="S17" s="1"/>
      <c r="T17" s="1"/>
      <c r="U17" s="1"/>
      <c r="V17" s="1"/>
      <c r="W17" s="1"/>
      <c r="X17" s="1"/>
      <c r="Y17" s="1"/>
      <c r="Z17" s="1"/>
      <c r="AA17" s="1"/>
    </row>
    <row r="18" spans="1:29" ht="16.8">
      <c r="A18" s="40" t="s">
        <v>114</v>
      </c>
      <c r="B18" s="45">
        <v>0</v>
      </c>
      <c r="C18" s="45">
        <v>2134</v>
      </c>
      <c r="D18" s="45">
        <f t="shared" si="0"/>
        <v>2134</v>
      </c>
      <c r="E18" s="45">
        <v>2075</v>
      </c>
      <c r="F18" s="45">
        <v>59</v>
      </c>
      <c r="G18" s="45">
        <f t="shared" si="1"/>
        <v>2134</v>
      </c>
      <c r="H18" s="45">
        <f t="shared" si="2"/>
        <v>0</v>
      </c>
      <c r="I18" s="2" t="s">
        <v>115</v>
      </c>
      <c r="J18" s="1"/>
      <c r="K18" s="1"/>
      <c r="L18" s="1"/>
      <c r="M18" s="1"/>
      <c r="N18" s="1"/>
      <c r="O18" s="1"/>
      <c r="P18" s="1"/>
      <c r="Q18" s="1"/>
      <c r="R18" s="1"/>
      <c r="S18" s="1"/>
      <c r="T18" s="1"/>
      <c r="U18" s="1"/>
      <c r="V18" s="1"/>
      <c r="W18" s="1"/>
      <c r="X18" s="1"/>
      <c r="Y18" s="1"/>
      <c r="Z18" s="1"/>
      <c r="AA18" s="1"/>
    </row>
    <row r="19" spans="1:29" ht="16.8">
      <c r="A19" s="40" t="s">
        <v>116</v>
      </c>
      <c r="B19" s="45">
        <v>0</v>
      </c>
      <c r="C19" s="45">
        <v>5160</v>
      </c>
      <c r="D19" s="45">
        <f t="shared" si="0"/>
        <v>5160</v>
      </c>
      <c r="E19" s="45">
        <v>3061</v>
      </c>
      <c r="F19" s="45">
        <v>2099</v>
      </c>
      <c r="G19" s="45">
        <f t="shared" si="1"/>
        <v>5160</v>
      </c>
      <c r="H19" s="45">
        <f t="shared" si="2"/>
        <v>0</v>
      </c>
      <c r="I19" s="2" t="s">
        <v>117</v>
      </c>
      <c r="J19" s="1"/>
      <c r="K19" s="1"/>
      <c r="L19" s="1"/>
      <c r="M19" s="1"/>
      <c r="N19" s="1"/>
      <c r="O19" s="1"/>
      <c r="P19" s="1"/>
      <c r="Q19" s="1"/>
      <c r="R19" s="1"/>
      <c r="S19" s="1"/>
      <c r="T19" s="1"/>
      <c r="U19" s="1"/>
      <c r="V19" s="1"/>
      <c r="W19" s="1"/>
      <c r="X19" s="1"/>
      <c r="Y19" s="1"/>
      <c r="Z19" s="1"/>
      <c r="AA19" s="1"/>
      <c r="AB19" s="1"/>
      <c r="AC19" s="1"/>
    </row>
    <row r="20" spans="1:29" ht="16.8">
      <c r="A20" s="40" t="s">
        <v>122</v>
      </c>
      <c r="B20" s="45">
        <v>0</v>
      </c>
      <c r="C20" s="45">
        <v>539</v>
      </c>
      <c r="D20" s="45">
        <f t="shared" si="0"/>
        <v>539</v>
      </c>
      <c r="E20" s="45">
        <v>536</v>
      </c>
      <c r="F20" s="45">
        <v>3</v>
      </c>
      <c r="G20" s="45">
        <f t="shared" si="1"/>
        <v>539</v>
      </c>
      <c r="H20" s="45">
        <f t="shared" si="2"/>
        <v>0</v>
      </c>
      <c r="I20" s="2" t="s">
        <v>118</v>
      </c>
      <c r="J20" s="1"/>
      <c r="K20" s="1"/>
      <c r="L20" s="1"/>
      <c r="M20" s="1"/>
      <c r="N20" s="1"/>
      <c r="O20" s="1"/>
      <c r="P20" s="1"/>
      <c r="Q20" s="1"/>
      <c r="R20" s="1"/>
      <c r="S20" s="1"/>
      <c r="T20" s="1"/>
      <c r="U20" s="1"/>
      <c r="V20" s="1"/>
      <c r="W20" s="1"/>
      <c r="X20" s="1"/>
      <c r="Y20" s="1"/>
      <c r="Z20" s="1"/>
      <c r="AA20" s="1"/>
      <c r="AB20" s="1"/>
      <c r="AC20" s="1"/>
    </row>
    <row r="21" spans="1:29" ht="16.8">
      <c r="A21" s="40" t="s">
        <v>123</v>
      </c>
      <c r="B21" s="45">
        <v>0</v>
      </c>
      <c r="C21" s="45">
        <v>857</v>
      </c>
      <c r="D21" s="45">
        <f t="shared" si="0"/>
        <v>857</v>
      </c>
      <c r="E21" s="45">
        <v>804</v>
      </c>
      <c r="F21" s="45">
        <v>53</v>
      </c>
      <c r="G21" s="45">
        <f t="shared" si="1"/>
        <v>857</v>
      </c>
      <c r="H21" s="45">
        <f t="shared" si="2"/>
        <v>0</v>
      </c>
      <c r="I21" s="2" t="s">
        <v>119</v>
      </c>
      <c r="J21" s="1"/>
      <c r="K21" s="1"/>
      <c r="L21" s="1"/>
      <c r="M21" s="1"/>
      <c r="N21" s="1"/>
      <c r="O21" s="1"/>
      <c r="P21" s="1"/>
      <c r="Q21" s="1"/>
      <c r="R21" s="1"/>
      <c r="S21" s="1"/>
      <c r="T21" s="1"/>
      <c r="U21" s="1"/>
      <c r="V21" s="1"/>
      <c r="W21" s="1"/>
      <c r="X21" s="1"/>
      <c r="Y21" s="1"/>
      <c r="Z21" s="1"/>
      <c r="AA21" s="1"/>
      <c r="AB21" s="1"/>
      <c r="AC21" s="1"/>
    </row>
    <row r="22" spans="1:29" ht="16.8">
      <c r="A22" s="40" t="s">
        <v>124</v>
      </c>
      <c r="B22" s="45">
        <v>0</v>
      </c>
      <c r="C22" s="45">
        <v>51</v>
      </c>
      <c r="D22" s="45">
        <f t="shared" si="0"/>
        <v>51</v>
      </c>
      <c r="E22" s="45">
        <v>51</v>
      </c>
      <c r="F22" s="45">
        <v>0</v>
      </c>
      <c r="G22" s="45">
        <f t="shared" si="1"/>
        <v>51</v>
      </c>
      <c r="H22" s="45">
        <f t="shared" si="2"/>
        <v>0</v>
      </c>
      <c r="I22" s="2" t="s">
        <v>120</v>
      </c>
      <c r="J22" s="1"/>
      <c r="K22" s="1"/>
      <c r="L22" s="1"/>
      <c r="M22" s="1"/>
      <c r="N22" s="1"/>
      <c r="O22" s="1"/>
      <c r="P22" s="1"/>
      <c r="Q22" s="1"/>
      <c r="R22" s="1"/>
      <c r="S22" s="1"/>
      <c r="T22" s="1"/>
      <c r="U22" s="1"/>
      <c r="V22" s="1"/>
      <c r="W22" s="1"/>
      <c r="X22" s="1"/>
      <c r="Y22" s="1"/>
      <c r="Z22" s="1"/>
      <c r="AA22" s="1"/>
      <c r="AB22" s="1"/>
      <c r="AC22" s="1"/>
    </row>
    <row r="23" spans="1:29" ht="16.8">
      <c r="A23" s="40" t="s">
        <v>125</v>
      </c>
      <c r="B23" s="45">
        <v>0</v>
      </c>
      <c r="C23" s="45">
        <v>2498</v>
      </c>
      <c r="D23" s="45">
        <f t="shared" si="0"/>
        <v>2498</v>
      </c>
      <c r="E23" s="45">
        <v>2466</v>
      </c>
      <c r="F23" s="45">
        <v>32</v>
      </c>
      <c r="G23" s="45">
        <f t="shared" si="1"/>
        <v>2498</v>
      </c>
      <c r="H23" s="45">
        <f t="shared" si="2"/>
        <v>0</v>
      </c>
      <c r="I23" s="2" t="s">
        <v>76</v>
      </c>
      <c r="J23" s="1"/>
      <c r="K23" s="1"/>
      <c r="L23" s="1"/>
      <c r="M23" s="1"/>
      <c r="N23" s="1"/>
      <c r="O23" s="1"/>
      <c r="P23" s="1"/>
      <c r="Q23" s="1"/>
      <c r="R23" s="1"/>
      <c r="S23" s="1"/>
      <c r="T23" s="1"/>
      <c r="U23" s="1"/>
      <c r="V23" s="1"/>
      <c r="W23" s="1"/>
      <c r="X23" s="1"/>
      <c r="Y23" s="1"/>
      <c r="Z23" s="1"/>
      <c r="AA23" s="1"/>
      <c r="AB23" s="1"/>
      <c r="AC23" s="1"/>
    </row>
    <row r="24" spans="1:29" ht="16.8">
      <c r="A24" s="40" t="s">
        <v>126</v>
      </c>
      <c r="B24" s="45">
        <v>0</v>
      </c>
      <c r="C24" s="45">
        <v>1104</v>
      </c>
      <c r="D24" s="45">
        <f t="shared" si="0"/>
        <v>1104</v>
      </c>
      <c r="E24" s="45">
        <v>938</v>
      </c>
      <c r="F24" s="45">
        <v>166</v>
      </c>
      <c r="G24" s="45">
        <f t="shared" si="1"/>
        <v>1104</v>
      </c>
      <c r="H24" s="45">
        <f t="shared" si="2"/>
        <v>0</v>
      </c>
      <c r="I24" s="2" t="s">
        <v>121</v>
      </c>
      <c r="J24" s="1"/>
      <c r="K24" s="1"/>
      <c r="L24" s="1"/>
      <c r="M24" s="1"/>
      <c r="N24" s="1"/>
      <c r="O24" s="1"/>
      <c r="P24" s="1"/>
      <c r="Q24" s="1"/>
      <c r="R24" s="1"/>
      <c r="S24" s="1"/>
      <c r="T24" s="1"/>
      <c r="U24" s="1"/>
      <c r="V24" s="1"/>
      <c r="W24" s="1"/>
      <c r="X24" s="1"/>
      <c r="Y24" s="1"/>
      <c r="Z24" s="1"/>
      <c r="AA24" s="1"/>
      <c r="AB24" s="1"/>
      <c r="AC24" s="1"/>
    </row>
    <row r="25" spans="1:29" ht="16.8">
      <c r="A25" s="40" t="s">
        <v>127</v>
      </c>
      <c r="B25" s="45">
        <v>0</v>
      </c>
      <c r="C25" s="45">
        <v>3236</v>
      </c>
      <c r="D25" s="45">
        <f t="shared" si="0"/>
        <v>3236</v>
      </c>
      <c r="E25" s="45">
        <v>3158</v>
      </c>
      <c r="F25" s="45">
        <v>78</v>
      </c>
      <c r="G25" s="45">
        <f t="shared" si="1"/>
        <v>3236</v>
      </c>
      <c r="H25" s="45">
        <f t="shared" si="2"/>
        <v>0</v>
      </c>
      <c r="I25" s="2" t="s">
        <v>77</v>
      </c>
      <c r="J25" s="1"/>
      <c r="K25" s="1"/>
      <c r="L25" s="1"/>
      <c r="M25" s="1"/>
      <c r="N25" s="1"/>
      <c r="O25" s="1"/>
      <c r="P25" s="1"/>
      <c r="Q25" s="1"/>
      <c r="R25" s="1"/>
      <c r="S25" s="1"/>
      <c r="T25" s="1"/>
      <c r="U25" s="1"/>
      <c r="V25" s="1"/>
      <c r="W25" s="1"/>
      <c r="X25" s="1"/>
      <c r="Y25" s="1"/>
      <c r="Z25" s="1"/>
      <c r="AA25" s="1"/>
      <c r="AB25" s="1"/>
      <c r="AC25" s="1"/>
    </row>
    <row r="26" spans="1:29" ht="16.8">
      <c r="A26" s="40" t="s">
        <v>128</v>
      </c>
      <c r="B26" s="45">
        <v>0</v>
      </c>
      <c r="C26" s="45">
        <v>243</v>
      </c>
      <c r="D26" s="45">
        <f t="shared" si="0"/>
        <v>243</v>
      </c>
      <c r="E26" s="45">
        <v>243</v>
      </c>
      <c r="F26" s="45">
        <v>0</v>
      </c>
      <c r="G26" s="45">
        <f t="shared" si="1"/>
        <v>243</v>
      </c>
      <c r="H26" s="45">
        <f t="shared" si="2"/>
        <v>0</v>
      </c>
      <c r="I26" s="2" t="s">
        <v>78</v>
      </c>
      <c r="J26" s="1"/>
      <c r="K26" s="1"/>
      <c r="L26" s="1"/>
      <c r="M26" s="1"/>
      <c r="N26" s="1"/>
      <c r="O26" s="1"/>
      <c r="P26" s="1"/>
      <c r="Q26" s="1"/>
      <c r="R26" s="1"/>
      <c r="S26" s="1"/>
      <c r="T26" s="1"/>
      <c r="U26" s="1"/>
      <c r="V26" s="1"/>
      <c r="W26" s="1"/>
      <c r="X26" s="1"/>
      <c r="Y26" s="1"/>
      <c r="Z26" s="1"/>
      <c r="AA26" s="1"/>
      <c r="AB26" s="1"/>
      <c r="AC26" s="1"/>
    </row>
    <row r="27" spans="1:29" ht="27.6">
      <c r="A27" s="40" t="s">
        <v>129</v>
      </c>
      <c r="B27" s="45">
        <v>0</v>
      </c>
      <c r="C27" s="45">
        <v>965</v>
      </c>
      <c r="D27" s="45">
        <f t="shared" si="0"/>
        <v>965</v>
      </c>
      <c r="E27" s="45">
        <v>965</v>
      </c>
      <c r="F27" s="45">
        <v>0</v>
      </c>
      <c r="G27" s="45">
        <f t="shared" si="1"/>
        <v>965</v>
      </c>
      <c r="H27" s="45">
        <f t="shared" si="2"/>
        <v>0</v>
      </c>
      <c r="I27" s="2" t="s">
        <v>79</v>
      </c>
      <c r="J27" s="1"/>
      <c r="K27" s="1"/>
      <c r="L27" s="1"/>
      <c r="M27" s="1"/>
      <c r="N27" s="1"/>
      <c r="O27" s="1"/>
      <c r="P27" s="1"/>
      <c r="Q27" s="1"/>
      <c r="R27" s="1"/>
      <c r="S27" s="1"/>
      <c r="T27" s="1"/>
      <c r="U27" s="1"/>
      <c r="V27" s="1"/>
      <c r="W27" s="1"/>
      <c r="X27" s="1"/>
      <c r="Y27" s="1"/>
      <c r="Z27" s="1"/>
      <c r="AA27" s="1"/>
      <c r="AB27" s="1"/>
      <c r="AC27" s="1"/>
    </row>
    <row r="28" spans="1:29" ht="27.6">
      <c r="A28" s="40" t="s">
        <v>132</v>
      </c>
      <c r="B28" s="45">
        <v>0</v>
      </c>
      <c r="C28" s="45">
        <v>939</v>
      </c>
      <c r="D28" s="45">
        <f t="shared" si="0"/>
        <v>939</v>
      </c>
      <c r="E28" s="45">
        <v>939</v>
      </c>
      <c r="F28" s="45">
        <v>0</v>
      </c>
      <c r="G28" s="45">
        <f t="shared" si="1"/>
        <v>939</v>
      </c>
      <c r="H28" s="45">
        <f t="shared" si="2"/>
        <v>0</v>
      </c>
      <c r="I28" s="2" t="s">
        <v>80</v>
      </c>
      <c r="J28" s="1"/>
      <c r="K28" s="1"/>
      <c r="L28" s="1"/>
      <c r="M28" s="1"/>
      <c r="N28" s="1"/>
      <c r="O28" s="1"/>
      <c r="P28" s="1"/>
      <c r="Q28" s="1"/>
      <c r="R28" s="1"/>
      <c r="S28" s="1"/>
      <c r="T28" s="1"/>
      <c r="U28" s="1"/>
      <c r="V28" s="1"/>
      <c r="W28" s="1"/>
      <c r="X28" s="1"/>
      <c r="Y28" s="1"/>
      <c r="Z28" s="1"/>
      <c r="AA28" s="1"/>
      <c r="AB28" s="1"/>
      <c r="AC28" s="1"/>
    </row>
    <row r="29" spans="1:29" ht="27.6">
      <c r="A29" s="40" t="s">
        <v>133</v>
      </c>
      <c r="B29" s="45">
        <v>0</v>
      </c>
      <c r="C29" s="45">
        <v>85</v>
      </c>
      <c r="D29" s="45">
        <f t="shared" si="0"/>
        <v>85</v>
      </c>
      <c r="E29" s="45">
        <v>84</v>
      </c>
      <c r="F29" s="45">
        <v>1</v>
      </c>
      <c r="G29" s="45">
        <f t="shared" si="1"/>
        <v>85</v>
      </c>
      <c r="H29" s="45">
        <f t="shared" si="2"/>
        <v>0</v>
      </c>
      <c r="I29" s="2" t="s">
        <v>130</v>
      </c>
      <c r="J29" s="1"/>
      <c r="K29" s="1"/>
      <c r="L29" s="1"/>
      <c r="M29" s="1"/>
      <c r="N29" s="1"/>
      <c r="O29" s="1"/>
      <c r="P29" s="1"/>
      <c r="Q29" s="1"/>
      <c r="R29" s="1"/>
      <c r="S29" s="1"/>
      <c r="T29" s="1"/>
      <c r="U29" s="1"/>
      <c r="V29" s="1"/>
      <c r="W29" s="1"/>
      <c r="X29" s="1"/>
      <c r="Y29" s="1"/>
      <c r="Z29" s="1"/>
      <c r="AA29" s="1"/>
      <c r="AB29" s="1"/>
      <c r="AC29" s="1"/>
    </row>
    <row r="30" spans="1:29" ht="16.8">
      <c r="A30" s="40" t="s">
        <v>134</v>
      </c>
      <c r="B30" s="45">
        <v>0</v>
      </c>
      <c r="C30" s="45">
        <v>220</v>
      </c>
      <c r="D30" s="45">
        <f t="shared" si="0"/>
        <v>220</v>
      </c>
      <c r="E30" s="45">
        <v>193</v>
      </c>
      <c r="F30" s="45">
        <v>27</v>
      </c>
      <c r="G30" s="45">
        <f t="shared" si="1"/>
        <v>220</v>
      </c>
      <c r="H30" s="45">
        <f t="shared" si="2"/>
        <v>0</v>
      </c>
      <c r="I30" s="2" t="s">
        <v>131</v>
      </c>
      <c r="J30" s="1"/>
      <c r="K30" s="1"/>
      <c r="L30" s="1"/>
      <c r="M30" s="1"/>
      <c r="N30" s="1"/>
      <c r="O30" s="1"/>
      <c r="P30" s="1"/>
      <c r="Q30" s="1"/>
      <c r="R30" s="1"/>
      <c r="S30" s="1"/>
      <c r="T30" s="1"/>
      <c r="U30" s="1"/>
      <c r="V30" s="1"/>
      <c r="W30" s="1"/>
      <c r="X30" s="1"/>
      <c r="Y30" s="1"/>
      <c r="Z30" s="1"/>
      <c r="AA30" s="1"/>
      <c r="AB30" s="1"/>
      <c r="AC30" s="1"/>
    </row>
    <row r="31" spans="1:29" ht="27.6">
      <c r="A31" s="40" t="s">
        <v>135</v>
      </c>
      <c r="B31" s="45">
        <v>0</v>
      </c>
      <c r="C31" s="45">
        <v>459</v>
      </c>
      <c r="D31" s="45">
        <f t="shared" si="0"/>
        <v>459</v>
      </c>
      <c r="E31" s="45">
        <v>447</v>
      </c>
      <c r="F31" s="45">
        <v>12</v>
      </c>
      <c r="G31" s="45">
        <f t="shared" si="1"/>
        <v>459</v>
      </c>
      <c r="H31" s="45">
        <f t="shared" si="2"/>
        <v>0</v>
      </c>
      <c r="I31" s="2" t="s">
        <v>144</v>
      </c>
      <c r="J31" s="1"/>
      <c r="K31" s="1"/>
      <c r="L31" s="1"/>
      <c r="M31" s="1"/>
      <c r="N31" s="1"/>
      <c r="O31" s="1"/>
      <c r="P31" s="1"/>
      <c r="Q31" s="1"/>
      <c r="R31" s="1"/>
      <c r="S31" s="1"/>
      <c r="T31" s="1"/>
      <c r="U31" s="1"/>
      <c r="V31" s="1"/>
      <c r="W31" s="1"/>
      <c r="X31" s="1"/>
      <c r="Y31" s="1"/>
      <c r="Z31" s="1"/>
      <c r="AA31" s="1"/>
      <c r="AB31" s="1"/>
      <c r="AC31" s="1"/>
    </row>
    <row r="32" spans="1:29" ht="41.4">
      <c r="A32" s="40" t="s">
        <v>136</v>
      </c>
      <c r="B32" s="45">
        <v>0</v>
      </c>
      <c r="C32" s="45">
        <v>217</v>
      </c>
      <c r="D32" s="45">
        <f t="shared" si="0"/>
        <v>217</v>
      </c>
      <c r="E32" s="45">
        <v>194</v>
      </c>
      <c r="F32" s="45">
        <v>23</v>
      </c>
      <c r="G32" s="45">
        <f t="shared" si="1"/>
        <v>217</v>
      </c>
      <c r="H32" s="45">
        <f t="shared" si="2"/>
        <v>0</v>
      </c>
      <c r="I32" s="2" t="s">
        <v>145</v>
      </c>
      <c r="J32" s="1"/>
      <c r="K32" s="1"/>
      <c r="L32" s="1"/>
      <c r="M32" s="1"/>
      <c r="N32" s="1"/>
      <c r="O32" s="1"/>
      <c r="P32" s="1"/>
      <c r="Q32" s="1"/>
      <c r="R32" s="1"/>
      <c r="S32" s="1"/>
      <c r="T32" s="1"/>
      <c r="U32" s="1"/>
      <c r="V32" s="1"/>
      <c r="W32" s="1"/>
      <c r="X32" s="1"/>
      <c r="Y32" s="1"/>
      <c r="Z32" s="1"/>
      <c r="AA32" s="1"/>
      <c r="AB32" s="1"/>
      <c r="AC32" s="1"/>
    </row>
    <row r="33" spans="1:29" ht="27.6">
      <c r="A33" s="40" t="s">
        <v>137</v>
      </c>
      <c r="B33" s="45">
        <v>0</v>
      </c>
      <c r="C33" s="45">
        <v>360</v>
      </c>
      <c r="D33" s="45">
        <f t="shared" si="0"/>
        <v>360</v>
      </c>
      <c r="E33" s="45">
        <v>360</v>
      </c>
      <c r="F33" s="45">
        <v>0</v>
      </c>
      <c r="G33" s="45">
        <f t="shared" si="1"/>
        <v>360</v>
      </c>
      <c r="H33" s="45">
        <f t="shared" si="2"/>
        <v>0</v>
      </c>
      <c r="I33" s="2" t="s">
        <v>146</v>
      </c>
      <c r="J33" s="1"/>
      <c r="K33" s="1"/>
      <c r="L33" s="1"/>
      <c r="M33" s="1"/>
      <c r="N33" s="1"/>
      <c r="O33" s="1"/>
      <c r="P33" s="1"/>
      <c r="Q33" s="1"/>
      <c r="R33" s="1"/>
      <c r="S33" s="1"/>
      <c r="T33" s="1"/>
      <c r="U33" s="1"/>
      <c r="V33" s="1"/>
      <c r="W33" s="1"/>
      <c r="X33" s="1"/>
      <c r="Y33" s="1"/>
      <c r="Z33" s="1"/>
      <c r="AA33" s="1"/>
      <c r="AB33" s="1"/>
      <c r="AC33" s="1"/>
    </row>
    <row r="34" spans="1:29" ht="41.4">
      <c r="A34" s="40" t="s">
        <v>138</v>
      </c>
      <c r="B34" s="45">
        <v>0</v>
      </c>
      <c r="C34" s="45">
        <v>502</v>
      </c>
      <c r="D34" s="45">
        <f t="shared" si="0"/>
        <v>502</v>
      </c>
      <c r="E34" s="45">
        <v>501</v>
      </c>
      <c r="F34" s="45">
        <v>1</v>
      </c>
      <c r="G34" s="45">
        <f t="shared" si="1"/>
        <v>502</v>
      </c>
      <c r="H34" s="45">
        <f t="shared" si="2"/>
        <v>0</v>
      </c>
      <c r="I34" s="2" t="s">
        <v>147</v>
      </c>
      <c r="J34" s="1"/>
      <c r="K34" s="1"/>
      <c r="L34" s="1"/>
      <c r="M34" s="1"/>
      <c r="N34" s="1"/>
      <c r="O34" s="1"/>
      <c r="P34" s="1"/>
      <c r="Q34" s="1"/>
      <c r="R34" s="1"/>
      <c r="S34" s="1"/>
      <c r="T34" s="1"/>
      <c r="U34" s="1"/>
      <c r="V34" s="1"/>
      <c r="W34" s="1"/>
      <c r="X34" s="1"/>
      <c r="Y34" s="1"/>
      <c r="Z34" s="1"/>
      <c r="AA34" s="1"/>
      <c r="AB34" s="1"/>
      <c r="AC34" s="1"/>
    </row>
    <row r="35" spans="1:29" ht="27.6">
      <c r="A35" s="40" t="s">
        <v>139</v>
      </c>
      <c r="B35" s="45">
        <v>0</v>
      </c>
      <c r="C35" s="45">
        <v>25</v>
      </c>
      <c r="D35" s="45">
        <f t="shared" si="0"/>
        <v>25</v>
      </c>
      <c r="E35" s="45">
        <v>25</v>
      </c>
      <c r="F35" s="45">
        <v>0</v>
      </c>
      <c r="G35" s="45">
        <f t="shared" si="1"/>
        <v>25</v>
      </c>
      <c r="H35" s="45">
        <f t="shared" si="2"/>
        <v>0</v>
      </c>
      <c r="I35" s="2" t="s">
        <v>148</v>
      </c>
      <c r="J35" s="1"/>
      <c r="K35" s="1"/>
      <c r="L35" s="1"/>
      <c r="M35" s="1"/>
      <c r="N35" s="1"/>
      <c r="O35" s="1"/>
      <c r="P35" s="1"/>
      <c r="Q35" s="1"/>
      <c r="R35" s="1"/>
      <c r="S35" s="1"/>
      <c r="T35" s="1"/>
      <c r="U35" s="1"/>
      <c r="V35" s="1"/>
      <c r="W35" s="1"/>
      <c r="X35" s="1"/>
      <c r="Y35" s="1"/>
      <c r="Z35" s="1"/>
      <c r="AA35" s="1"/>
      <c r="AB35" s="1"/>
      <c r="AC35" s="1"/>
    </row>
    <row r="36" spans="1:29" ht="16.8">
      <c r="A36" s="40" t="s">
        <v>140</v>
      </c>
      <c r="B36" s="45">
        <v>0</v>
      </c>
      <c r="C36" s="45">
        <v>978</v>
      </c>
      <c r="D36" s="45">
        <f t="shared" si="0"/>
        <v>978</v>
      </c>
      <c r="E36" s="45">
        <v>978</v>
      </c>
      <c r="F36" s="45">
        <v>0</v>
      </c>
      <c r="G36" s="45">
        <f t="shared" si="1"/>
        <v>978</v>
      </c>
      <c r="H36" s="45">
        <f t="shared" si="2"/>
        <v>0</v>
      </c>
      <c r="I36" s="2" t="s">
        <v>81</v>
      </c>
      <c r="J36" s="1"/>
      <c r="K36" s="1"/>
      <c r="L36" s="1"/>
      <c r="M36" s="1"/>
      <c r="N36" s="1"/>
      <c r="O36" s="1"/>
      <c r="P36" s="1"/>
      <c r="Q36" s="1"/>
      <c r="R36" s="1"/>
      <c r="S36" s="1"/>
      <c r="T36" s="1"/>
      <c r="U36" s="1"/>
      <c r="V36" s="1"/>
      <c r="W36" s="1"/>
      <c r="X36" s="1"/>
      <c r="Y36" s="1"/>
      <c r="Z36" s="1"/>
      <c r="AA36" s="1"/>
      <c r="AB36" s="1"/>
      <c r="AC36" s="1"/>
    </row>
    <row r="37" spans="1:29" ht="16.8">
      <c r="A37" s="40" t="s">
        <v>141</v>
      </c>
      <c r="B37" s="45">
        <v>0</v>
      </c>
      <c r="C37" s="45">
        <v>1288</v>
      </c>
      <c r="D37" s="45">
        <f t="shared" si="0"/>
        <v>1288</v>
      </c>
      <c r="E37" s="45">
        <v>1288</v>
      </c>
      <c r="F37" s="45">
        <v>0</v>
      </c>
      <c r="G37" s="45">
        <f t="shared" si="1"/>
        <v>1288</v>
      </c>
      <c r="H37" s="45">
        <f t="shared" si="2"/>
        <v>0</v>
      </c>
      <c r="I37" s="2" t="s">
        <v>149</v>
      </c>
      <c r="J37" s="1"/>
      <c r="K37" s="1"/>
      <c r="L37" s="1"/>
      <c r="M37" s="1"/>
      <c r="N37" s="1"/>
      <c r="O37" s="1"/>
      <c r="P37" s="1"/>
      <c r="Q37" s="1"/>
      <c r="R37" s="1"/>
      <c r="S37" s="1"/>
      <c r="T37" s="1"/>
      <c r="U37" s="1"/>
      <c r="V37" s="1"/>
      <c r="W37" s="1"/>
      <c r="X37" s="1"/>
      <c r="Y37" s="1"/>
      <c r="Z37" s="1"/>
      <c r="AA37" s="1"/>
      <c r="AB37" s="1"/>
      <c r="AC37" s="1"/>
    </row>
    <row r="38" spans="1:29" ht="27.6">
      <c r="A38" s="40" t="s">
        <v>142</v>
      </c>
      <c r="B38" s="45">
        <v>0</v>
      </c>
      <c r="C38" s="45">
        <v>43</v>
      </c>
      <c r="D38" s="45">
        <f t="shared" si="0"/>
        <v>43</v>
      </c>
      <c r="E38" s="45">
        <v>43</v>
      </c>
      <c r="F38" s="45">
        <v>0</v>
      </c>
      <c r="G38" s="45">
        <f t="shared" si="1"/>
        <v>43</v>
      </c>
      <c r="H38" s="45">
        <f t="shared" si="2"/>
        <v>0</v>
      </c>
      <c r="I38" s="2" t="s">
        <v>150</v>
      </c>
      <c r="J38" s="1"/>
      <c r="K38" s="1"/>
      <c r="L38" s="1"/>
      <c r="M38" s="1"/>
      <c r="N38" s="1"/>
      <c r="O38" s="1"/>
      <c r="P38" s="1"/>
      <c r="Q38" s="1"/>
      <c r="R38" s="1"/>
      <c r="S38" s="1"/>
      <c r="T38" s="1"/>
      <c r="U38" s="1"/>
      <c r="V38" s="1"/>
      <c r="W38" s="1"/>
      <c r="X38" s="1"/>
      <c r="Y38" s="1"/>
      <c r="Z38" s="1"/>
      <c r="AA38" s="1"/>
      <c r="AB38" s="1"/>
      <c r="AC38" s="1"/>
    </row>
    <row r="39" spans="1:29" ht="16.8">
      <c r="A39" s="40" t="s">
        <v>143</v>
      </c>
      <c r="B39" s="45">
        <v>0</v>
      </c>
      <c r="C39" s="45">
        <v>224</v>
      </c>
      <c r="D39" s="45">
        <f t="shared" si="0"/>
        <v>224</v>
      </c>
      <c r="E39" s="45">
        <v>201</v>
      </c>
      <c r="F39" s="45">
        <v>23</v>
      </c>
      <c r="G39" s="45">
        <f t="shared" si="1"/>
        <v>224</v>
      </c>
      <c r="H39" s="45">
        <f t="shared" si="2"/>
        <v>0</v>
      </c>
      <c r="I39" s="2" t="s">
        <v>151</v>
      </c>
      <c r="J39" s="1"/>
      <c r="K39" s="1"/>
      <c r="L39" s="1"/>
      <c r="M39" s="1"/>
      <c r="N39" s="1"/>
      <c r="O39" s="1"/>
      <c r="P39" s="1"/>
      <c r="Q39" s="1"/>
      <c r="R39" s="1"/>
      <c r="S39" s="1"/>
      <c r="T39" s="1"/>
      <c r="U39" s="1"/>
      <c r="V39" s="1"/>
      <c r="W39" s="1"/>
      <c r="X39" s="1"/>
      <c r="Y39" s="1"/>
      <c r="Z39" s="1"/>
      <c r="AA39" s="1"/>
      <c r="AB39" s="1"/>
      <c r="AC39" s="1"/>
    </row>
    <row r="40" spans="1:29" ht="27.6" customHeight="1">
      <c r="A40" s="40" t="s">
        <v>8</v>
      </c>
      <c r="B40" s="45">
        <v>0</v>
      </c>
      <c r="C40" s="45">
        <v>471</v>
      </c>
      <c r="D40" s="45">
        <f t="shared" si="0"/>
        <v>471</v>
      </c>
      <c r="E40" s="45">
        <v>451</v>
      </c>
      <c r="F40" s="45">
        <v>20</v>
      </c>
      <c r="G40" s="45">
        <f t="shared" si="1"/>
        <v>471</v>
      </c>
      <c r="H40" s="45">
        <f t="shared" si="2"/>
        <v>0</v>
      </c>
      <c r="I40" s="2" t="s">
        <v>94</v>
      </c>
      <c r="J40" s="1"/>
      <c r="K40" s="1"/>
      <c r="L40" s="1"/>
      <c r="M40" s="1"/>
      <c r="N40" s="1"/>
      <c r="O40" s="1"/>
      <c r="P40" s="1"/>
      <c r="Q40" s="1"/>
      <c r="R40" s="1"/>
      <c r="S40" s="1"/>
      <c r="T40" s="1"/>
      <c r="U40" s="1"/>
      <c r="V40" s="1"/>
      <c r="W40" s="1"/>
      <c r="X40" s="1"/>
      <c r="Y40" s="1"/>
      <c r="Z40" s="1"/>
      <c r="AA40" s="1"/>
      <c r="AB40" s="1"/>
      <c r="AC40" s="1"/>
    </row>
    <row r="41" spans="1:29" ht="27.6" customHeight="1">
      <c r="A41" s="40" t="s">
        <v>9</v>
      </c>
      <c r="B41" s="45">
        <v>0</v>
      </c>
      <c r="C41" s="45">
        <v>218</v>
      </c>
      <c r="D41" s="45">
        <f t="shared" si="0"/>
        <v>218</v>
      </c>
      <c r="E41" s="45">
        <v>218</v>
      </c>
      <c r="F41" s="45">
        <v>0</v>
      </c>
      <c r="G41" s="45">
        <f t="shared" si="1"/>
        <v>218</v>
      </c>
      <c r="H41" s="45">
        <f t="shared" si="2"/>
        <v>0</v>
      </c>
      <c r="I41" s="2" t="s">
        <v>82</v>
      </c>
      <c r="J41" s="1"/>
      <c r="K41" s="1"/>
      <c r="L41" s="1"/>
      <c r="M41" s="1"/>
      <c r="N41" s="1"/>
      <c r="O41" s="1"/>
      <c r="P41" s="1"/>
      <c r="Q41" s="1"/>
      <c r="R41" s="1"/>
      <c r="S41" s="1"/>
      <c r="T41" s="1"/>
      <c r="U41" s="1"/>
      <c r="V41" s="1"/>
      <c r="W41" s="1"/>
      <c r="X41" s="1"/>
      <c r="Y41" s="1"/>
      <c r="Z41" s="1"/>
      <c r="AA41" s="1"/>
      <c r="AB41" s="1"/>
      <c r="AC41" s="1"/>
    </row>
    <row r="42" spans="1:29" ht="27.6" customHeight="1">
      <c r="A42" s="40" t="s">
        <v>84</v>
      </c>
      <c r="B42" s="45">
        <v>0</v>
      </c>
      <c r="C42" s="45">
        <v>334</v>
      </c>
      <c r="D42" s="45">
        <f t="shared" si="0"/>
        <v>334</v>
      </c>
      <c r="E42" s="45">
        <v>314</v>
      </c>
      <c r="F42" s="45">
        <v>20</v>
      </c>
      <c r="G42" s="45">
        <f t="shared" si="1"/>
        <v>334</v>
      </c>
      <c r="H42" s="45">
        <f t="shared" si="2"/>
        <v>0</v>
      </c>
      <c r="I42" s="2" t="s">
        <v>96</v>
      </c>
      <c r="J42" s="1"/>
      <c r="K42" s="1"/>
      <c r="L42" s="1"/>
      <c r="M42" s="1"/>
      <c r="N42" s="1"/>
      <c r="O42" s="1"/>
      <c r="P42" s="1"/>
      <c r="Q42" s="1"/>
      <c r="R42" s="1"/>
      <c r="S42" s="1"/>
      <c r="T42" s="1"/>
      <c r="U42" s="1"/>
      <c r="V42" s="1"/>
      <c r="W42" s="1"/>
      <c r="X42" s="1"/>
      <c r="Y42" s="1"/>
      <c r="Z42" s="1"/>
      <c r="AA42" s="1"/>
      <c r="AB42" s="1"/>
      <c r="AC42" s="1"/>
    </row>
    <row r="43" spans="1:29" ht="26.4" customHeight="1">
      <c r="A43" s="40" t="s">
        <v>95</v>
      </c>
      <c r="B43" s="45">
        <v>0</v>
      </c>
      <c r="C43" s="45">
        <v>5104</v>
      </c>
      <c r="D43" s="45">
        <f t="shared" si="0"/>
        <v>5104</v>
      </c>
      <c r="E43" s="45">
        <v>5010</v>
      </c>
      <c r="F43" s="45">
        <v>94</v>
      </c>
      <c r="G43" s="45">
        <f t="shared" si="1"/>
        <v>5104</v>
      </c>
      <c r="H43" s="45">
        <f t="shared" si="2"/>
        <v>0</v>
      </c>
      <c r="I43" s="2" t="s">
        <v>71</v>
      </c>
      <c r="J43" s="1"/>
      <c r="K43" s="1"/>
      <c r="L43" s="1"/>
      <c r="M43" s="1"/>
      <c r="N43" s="1"/>
      <c r="O43" s="1"/>
      <c r="P43" s="1"/>
      <c r="Q43" s="1"/>
      <c r="R43" s="1"/>
      <c r="S43" s="1"/>
      <c r="T43" s="1"/>
      <c r="U43" s="1"/>
      <c r="V43" s="1"/>
      <c r="W43" s="1"/>
      <c r="X43" s="1"/>
      <c r="Y43" s="1"/>
      <c r="Z43" s="1"/>
      <c r="AA43" s="1"/>
      <c r="AB43" s="1"/>
      <c r="AC43" s="1"/>
    </row>
    <row r="44" spans="1:29" ht="18" thickBot="1">
      <c r="A44" s="41" t="s">
        <v>48</v>
      </c>
      <c r="B44" s="45">
        <f>SUM(B9:B43)</f>
        <v>0</v>
      </c>
      <c r="C44" s="45">
        <f t="shared" ref="C44:F44" si="3">SUM(C9:C43)</f>
        <v>95508</v>
      </c>
      <c r="D44" s="45">
        <f t="shared" si="3"/>
        <v>95508</v>
      </c>
      <c r="E44" s="45">
        <f t="shared" si="3"/>
        <v>92257</v>
      </c>
      <c r="F44" s="45">
        <f t="shared" si="3"/>
        <v>3251</v>
      </c>
      <c r="G44" s="45">
        <f>SUM(E44:F44)</f>
        <v>95508</v>
      </c>
      <c r="H44" s="45">
        <f t="shared" si="2"/>
        <v>0</v>
      </c>
      <c r="I44" s="53"/>
      <c r="J44" s="1"/>
      <c r="K44" s="1"/>
      <c r="L44" s="1"/>
      <c r="M44" s="1"/>
      <c r="N44" s="1"/>
      <c r="O44" s="1"/>
      <c r="P44" s="1"/>
      <c r="Q44" s="1"/>
      <c r="R44" s="1"/>
      <c r="S44" s="1"/>
      <c r="T44" s="1"/>
      <c r="U44" s="1"/>
      <c r="V44" s="1"/>
      <c r="W44" s="1"/>
      <c r="X44" s="1"/>
      <c r="Y44" s="1"/>
      <c r="Z44" s="1"/>
      <c r="AA44" s="1"/>
      <c r="AB44" s="1"/>
      <c r="AC44" s="1"/>
    </row>
    <row r="45" spans="1:29"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3.8">
      <c r="A50" s="1"/>
      <c r="B50" s="219"/>
      <c r="C50" s="219"/>
      <c r="D50" s="219"/>
      <c r="E50" s="219"/>
      <c r="F50" s="219"/>
      <c r="G50" s="219"/>
      <c r="H50" s="219"/>
      <c r="I50" s="1"/>
      <c r="J50" s="1"/>
      <c r="K50" s="1"/>
      <c r="L50" s="1"/>
      <c r="M50" s="1"/>
      <c r="N50" s="1"/>
      <c r="O50" s="1"/>
      <c r="P50" s="1"/>
      <c r="Q50" s="1"/>
      <c r="R50" s="1"/>
      <c r="S50" s="1"/>
      <c r="T50" s="1"/>
      <c r="U50" s="1"/>
      <c r="V50" s="1"/>
      <c r="W50" s="1"/>
      <c r="X50" s="1"/>
      <c r="Y50" s="1"/>
      <c r="Z50" s="1"/>
      <c r="AA50" s="1"/>
      <c r="AB50" s="1"/>
      <c r="AC50" s="1"/>
    </row>
    <row r="51" spans="1:29"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3.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ht="13.8">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ht="13.8">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ht="13.8">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ht="13.8">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ht="13.8">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ht="13.8">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ht="13.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ht="13.8">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ht="13.8">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ht="13.8">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ht="13.8">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ht="13.8">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ht="13.8">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ht="13.8">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ht="13.8">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ht="13.8">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ht="13.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ht="13.8">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sheetData>
  <mergeCells count="12">
    <mergeCell ref="A1:I1"/>
    <mergeCell ref="A2:I2"/>
    <mergeCell ref="A3:I3"/>
    <mergeCell ref="A4:I4"/>
    <mergeCell ref="A5:I5"/>
    <mergeCell ref="H6:H7"/>
    <mergeCell ref="I6:I7"/>
    <mergeCell ref="A6:A7"/>
    <mergeCell ref="B6:B7"/>
    <mergeCell ref="C6:C7"/>
    <mergeCell ref="D6:D7"/>
    <mergeCell ref="E6:G6"/>
  </mergeCells>
  <printOptions horizontalCentered="1" verticalCentered="1"/>
  <pageMargins left="0.75" right="0.5" top="0.36" bottom="0.45" header="0.34" footer="0.31"/>
  <pageSetup paperSize="9"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M301"/>
  <sheetViews>
    <sheetView view="pageBreakPreview" zoomScaleNormal="100" zoomScaleSheetLayoutView="100" workbookViewId="0">
      <selection activeCell="F5" sqref="F5:F13"/>
    </sheetView>
  </sheetViews>
  <sheetFormatPr defaultRowHeight="13.2"/>
  <cols>
    <col min="2" max="2" width="57.6640625" customWidth="1"/>
    <col min="3" max="3" width="17.5546875" customWidth="1"/>
    <col min="4" max="144" width="21" customWidth="1"/>
    <col min="145" max="145" width="10.109375" bestFit="1" customWidth="1"/>
    <col min="147" max="147" width="12" customWidth="1"/>
    <col min="148" max="148" width="10.88671875" customWidth="1"/>
  </cols>
  <sheetData>
    <row r="1" spans="1:169" ht="54" customHeight="1">
      <c r="A1" s="263" t="s">
        <v>87</v>
      </c>
      <c r="B1" s="264"/>
      <c r="C1" s="264"/>
      <c r="D1" s="26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1"/>
      <c r="EP1" s="1"/>
      <c r="EQ1" s="1"/>
      <c r="ER1" s="1"/>
      <c r="ES1" s="1"/>
      <c r="ET1" s="1"/>
      <c r="EU1" s="1"/>
      <c r="EV1" s="1"/>
      <c r="EW1" s="1"/>
      <c r="EX1" s="1"/>
      <c r="EY1" s="1"/>
      <c r="EZ1" s="1"/>
      <c r="FA1" s="1"/>
      <c r="FB1" s="1"/>
      <c r="FC1" s="1"/>
      <c r="FD1" s="1"/>
      <c r="FE1" s="1"/>
      <c r="FF1" s="1"/>
      <c r="FG1" s="1"/>
      <c r="FH1" s="1"/>
      <c r="FI1" s="1"/>
      <c r="FJ1" s="1"/>
      <c r="FK1" s="1"/>
      <c r="FL1" s="1"/>
      <c r="FM1" s="1"/>
    </row>
    <row r="2" spans="1:169" ht="15.6">
      <c r="A2" s="272" t="s">
        <v>343</v>
      </c>
      <c r="B2" s="273"/>
      <c r="C2" s="273"/>
      <c r="D2" s="274"/>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1"/>
      <c r="EP2" s="1"/>
      <c r="EQ2" s="1"/>
      <c r="ER2" s="1"/>
      <c r="ES2" s="1"/>
      <c r="ET2" s="1"/>
      <c r="EU2" s="1"/>
      <c r="EV2" s="1"/>
      <c r="EW2" s="1"/>
      <c r="EX2" s="1"/>
      <c r="EY2" s="1"/>
      <c r="EZ2" s="1"/>
      <c r="FA2" s="1"/>
      <c r="FB2" s="1"/>
      <c r="FC2" s="1"/>
      <c r="FD2" s="1"/>
      <c r="FE2" s="1"/>
      <c r="FF2" s="1"/>
      <c r="FG2" s="1"/>
      <c r="FH2" s="1"/>
      <c r="FI2" s="1"/>
      <c r="FJ2" s="1"/>
      <c r="FK2" s="1"/>
      <c r="FL2" s="1"/>
      <c r="FM2" s="1"/>
    </row>
    <row r="3" spans="1:169" ht="13.8">
      <c r="A3" s="275" t="s">
        <v>17</v>
      </c>
      <c r="B3" s="256"/>
      <c r="C3" s="256"/>
      <c r="D3" s="261"/>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1"/>
      <c r="EP3" s="1"/>
      <c r="EQ3" s="1"/>
      <c r="ER3" s="1"/>
      <c r="ES3" s="1"/>
      <c r="ET3" s="1"/>
      <c r="EU3" s="1"/>
      <c r="EV3" s="1"/>
      <c r="EW3" s="1"/>
      <c r="EX3" s="1"/>
      <c r="EY3" s="1"/>
      <c r="EZ3" s="1"/>
      <c r="FA3" s="1"/>
      <c r="FB3" s="1"/>
      <c r="FC3" s="1"/>
      <c r="FD3" s="1"/>
      <c r="FE3" s="1"/>
      <c r="FF3" s="1"/>
      <c r="FG3" s="1"/>
      <c r="FH3" s="1"/>
      <c r="FI3" s="1"/>
      <c r="FJ3" s="1"/>
      <c r="FK3" s="1"/>
      <c r="FL3" s="1"/>
      <c r="FM3" s="1"/>
    </row>
    <row r="4" spans="1:169" ht="60" customHeight="1">
      <c r="A4" s="7" t="s">
        <v>2</v>
      </c>
      <c r="B4" s="44" t="s">
        <v>86</v>
      </c>
      <c r="C4" s="44" t="s">
        <v>0</v>
      </c>
      <c r="D4" s="8" t="s">
        <v>153</v>
      </c>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1"/>
      <c r="EP4" s="1"/>
      <c r="EQ4" s="1"/>
      <c r="ER4" s="1"/>
      <c r="ES4" s="1"/>
      <c r="ET4" s="1"/>
      <c r="EU4" s="1"/>
      <c r="EV4" s="1"/>
      <c r="EW4" s="1"/>
      <c r="EX4" s="1"/>
      <c r="EY4" s="1"/>
      <c r="EZ4" s="1"/>
      <c r="FA4" s="1"/>
      <c r="FB4" s="1"/>
      <c r="FC4" s="1"/>
      <c r="FD4" s="1"/>
      <c r="FE4" s="1"/>
      <c r="FF4" s="1"/>
      <c r="FG4" s="1"/>
      <c r="FH4" s="1"/>
      <c r="FI4" s="1"/>
      <c r="FJ4" s="1"/>
      <c r="FK4" s="1"/>
      <c r="FL4" s="1"/>
      <c r="FM4" s="1"/>
    </row>
    <row r="5" spans="1:169" ht="20.25" customHeight="1">
      <c r="A5" s="23">
        <v>1</v>
      </c>
      <c r="B5" s="27" t="s">
        <v>38</v>
      </c>
      <c r="C5" s="54">
        <v>111045</v>
      </c>
      <c r="D5" s="2" t="s">
        <v>43</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1"/>
      <c r="EP5" s="1"/>
      <c r="EQ5" s="1"/>
      <c r="ER5" s="1"/>
      <c r="ES5" s="1"/>
      <c r="ET5" s="1"/>
      <c r="EU5" s="1"/>
      <c r="EV5" s="1"/>
      <c r="EW5" s="1"/>
      <c r="EX5" s="1"/>
      <c r="EY5" s="1"/>
      <c r="EZ5" s="1"/>
      <c r="FA5" s="1"/>
      <c r="FB5" s="1"/>
      <c r="FC5" s="1"/>
      <c r="FD5" s="1"/>
      <c r="FE5" s="1"/>
      <c r="FF5" s="1"/>
      <c r="FG5" s="1"/>
      <c r="FH5" s="1"/>
      <c r="FI5" s="1"/>
      <c r="FJ5" s="1"/>
      <c r="FK5" s="1"/>
    </row>
    <row r="6" spans="1:169" ht="30" customHeight="1">
      <c r="A6" s="23">
        <v>2</v>
      </c>
      <c r="B6" s="65" t="s">
        <v>39</v>
      </c>
      <c r="C6" s="54">
        <v>121546</v>
      </c>
      <c r="D6" s="2" t="s">
        <v>43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1"/>
      <c r="EP6" s="1"/>
      <c r="EQ6" s="1"/>
      <c r="ER6" s="1"/>
      <c r="ES6" s="1"/>
      <c r="ET6" s="1"/>
      <c r="EU6" s="1"/>
      <c r="EV6" s="1"/>
      <c r="EW6" s="1"/>
      <c r="EX6" s="1"/>
      <c r="EY6" s="1"/>
      <c r="EZ6" s="1"/>
      <c r="FA6" s="1"/>
      <c r="FB6" s="1"/>
      <c r="FC6" s="1"/>
      <c r="FD6" s="1"/>
      <c r="FE6" s="1"/>
      <c r="FF6" s="1"/>
      <c r="FG6" s="1"/>
      <c r="FH6" s="1"/>
      <c r="FI6" s="1"/>
      <c r="FJ6" s="1"/>
      <c r="FK6" s="1"/>
    </row>
    <row r="7" spans="1:169" s="10" customFormat="1" ht="30.75" customHeight="1">
      <c r="A7" s="23">
        <v>3</v>
      </c>
      <c r="B7" s="27" t="s">
        <v>68</v>
      </c>
      <c r="C7" s="55">
        <v>116265</v>
      </c>
      <c r="D7" s="2" t="s">
        <v>44</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9"/>
      <c r="EP7" s="1"/>
      <c r="EQ7" s="9"/>
      <c r="ER7" s="9"/>
      <c r="ES7" s="1"/>
      <c r="ET7" s="9"/>
      <c r="EU7" s="9"/>
      <c r="EV7" s="9"/>
      <c r="EW7" s="9"/>
      <c r="EX7" s="9"/>
      <c r="EY7" s="9"/>
      <c r="EZ7" s="9"/>
      <c r="FA7" s="9"/>
      <c r="FB7" s="9"/>
      <c r="FC7" s="9"/>
      <c r="FD7" s="9"/>
      <c r="FE7" s="9"/>
      <c r="FF7" s="9"/>
      <c r="FG7" s="9"/>
      <c r="FH7" s="9"/>
      <c r="FI7" s="9"/>
      <c r="FJ7" s="9"/>
      <c r="FK7" s="9"/>
    </row>
    <row r="8" spans="1:169" ht="22.5" customHeight="1">
      <c r="A8" s="23">
        <v>4</v>
      </c>
      <c r="B8" s="27" t="s">
        <v>40</v>
      </c>
      <c r="C8" s="54">
        <v>127274</v>
      </c>
      <c r="D8" s="2" t="s">
        <v>45</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1"/>
      <c r="EP8" s="1"/>
      <c r="EQ8" s="1"/>
      <c r="ER8" s="1"/>
      <c r="ES8" s="1"/>
      <c r="ET8" s="1"/>
      <c r="EU8" s="1"/>
      <c r="EV8" s="1"/>
      <c r="EW8" s="1"/>
      <c r="EX8" s="1"/>
      <c r="EY8" s="1"/>
      <c r="EZ8" s="1"/>
      <c r="FA8" s="1"/>
      <c r="FB8" s="1"/>
      <c r="FC8" s="1"/>
      <c r="FD8" s="1"/>
      <c r="FE8" s="1"/>
      <c r="FF8" s="1"/>
      <c r="FG8" s="1"/>
      <c r="FH8" s="1"/>
      <c r="FI8" s="1"/>
      <c r="FJ8" s="1"/>
      <c r="FK8" s="1"/>
    </row>
    <row r="9" spans="1:169" ht="35.25" customHeight="1">
      <c r="A9" s="23">
        <v>5</v>
      </c>
      <c r="B9" s="27" t="s">
        <v>41</v>
      </c>
      <c r="C9" s="54">
        <v>138615</v>
      </c>
      <c r="D9" s="2" t="s">
        <v>69</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1"/>
      <c r="EP9" s="1"/>
      <c r="EQ9" s="1"/>
      <c r="ER9" s="1"/>
      <c r="ES9" s="1"/>
      <c r="ET9" s="1"/>
      <c r="EU9" s="1"/>
      <c r="EV9" s="1"/>
      <c r="EW9" s="1"/>
      <c r="EX9" s="1"/>
      <c r="EY9" s="1"/>
      <c r="EZ9" s="1"/>
      <c r="FA9" s="1"/>
      <c r="FB9" s="1"/>
      <c r="FC9" s="1"/>
      <c r="FD9" s="1"/>
      <c r="FE9" s="1"/>
      <c r="FF9" s="1"/>
      <c r="FG9" s="1"/>
      <c r="FH9" s="1"/>
      <c r="FI9" s="1"/>
      <c r="FJ9" s="1"/>
      <c r="FK9" s="1"/>
    </row>
    <row r="10" spans="1:169" ht="26.25" customHeight="1">
      <c r="A10" s="23">
        <v>6</v>
      </c>
      <c r="B10" s="27" t="s">
        <v>42</v>
      </c>
      <c r="C10" s="54">
        <v>93999</v>
      </c>
      <c r="D10" s="2" t="s">
        <v>46</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1"/>
      <c r="EP10" s="1"/>
      <c r="EQ10" s="1"/>
      <c r="ER10" s="1"/>
      <c r="ES10" s="1"/>
      <c r="ET10" s="1"/>
      <c r="EU10" s="1"/>
      <c r="EV10" s="1"/>
      <c r="EW10" s="1"/>
      <c r="EX10" s="1"/>
      <c r="EY10" s="1"/>
      <c r="EZ10" s="1"/>
      <c r="FA10" s="1"/>
      <c r="FB10" s="1"/>
      <c r="FC10" s="1"/>
      <c r="FD10" s="1"/>
      <c r="FE10" s="1"/>
      <c r="FF10" s="1"/>
      <c r="FG10" s="1"/>
      <c r="FH10" s="1"/>
      <c r="FI10" s="1"/>
      <c r="FJ10" s="1"/>
      <c r="FK10" s="1"/>
    </row>
    <row r="11" spans="1:169" ht="29.25" customHeight="1">
      <c r="A11" s="23">
        <v>7</v>
      </c>
      <c r="B11" s="27" t="s">
        <v>89</v>
      </c>
      <c r="C11" s="54">
        <v>155601</v>
      </c>
      <c r="D11" s="2" t="s">
        <v>1</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1"/>
      <c r="EP11" s="1"/>
      <c r="EQ11" s="1"/>
      <c r="ER11" s="1"/>
      <c r="ES11" s="1"/>
      <c r="ET11" s="1"/>
      <c r="EU11" s="1"/>
      <c r="EV11" s="1"/>
      <c r="EW11" s="1"/>
      <c r="EX11" s="1"/>
      <c r="EY11" s="1"/>
      <c r="EZ11" s="1"/>
      <c r="FA11" s="1"/>
      <c r="FB11" s="1"/>
      <c r="FC11" s="1"/>
      <c r="FD11" s="1"/>
      <c r="FE11" s="1"/>
      <c r="FF11" s="1"/>
      <c r="FG11" s="1"/>
      <c r="FH11" s="1"/>
      <c r="FI11" s="1"/>
      <c r="FJ11" s="1"/>
      <c r="FK11" s="1"/>
    </row>
    <row r="12" spans="1:169" ht="24" customHeight="1">
      <c r="A12" s="23">
        <v>8</v>
      </c>
      <c r="B12" s="27" t="s">
        <v>70</v>
      </c>
      <c r="C12" s="54">
        <v>2353362</v>
      </c>
      <c r="D12" s="2" t="s">
        <v>47</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1"/>
      <c r="EP12" s="1"/>
      <c r="EQ12" s="1"/>
      <c r="ER12" s="1"/>
      <c r="ES12" s="1"/>
      <c r="ET12" s="1"/>
      <c r="EU12" s="1"/>
      <c r="EV12" s="1"/>
      <c r="EW12" s="1"/>
      <c r="EX12" s="1"/>
      <c r="EY12" s="1"/>
      <c r="EZ12" s="1"/>
      <c r="FA12" s="1"/>
      <c r="FB12" s="1"/>
      <c r="FC12" s="1"/>
      <c r="FD12" s="1"/>
      <c r="FE12" s="1"/>
      <c r="FF12" s="1"/>
      <c r="FG12" s="1"/>
      <c r="FH12" s="1"/>
      <c r="FI12" s="1"/>
      <c r="FJ12" s="1"/>
      <c r="FK12" s="1"/>
    </row>
    <row r="13" spans="1:169" ht="24.75" customHeight="1" thickBot="1">
      <c r="A13" s="3">
        <v>9</v>
      </c>
      <c r="B13" s="74" t="s">
        <v>71</v>
      </c>
      <c r="C13" s="56">
        <v>500</v>
      </c>
      <c r="D13" s="26" t="s">
        <v>72</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1"/>
      <c r="EP13" s="1"/>
      <c r="EQ13" s="1"/>
      <c r="ER13" s="1"/>
      <c r="ES13" s="1"/>
      <c r="ET13" s="1"/>
      <c r="EU13" s="1"/>
      <c r="EV13" s="1"/>
      <c r="EW13" s="1"/>
      <c r="EX13" s="1"/>
      <c r="EY13" s="1"/>
      <c r="EZ13" s="1"/>
      <c r="FA13" s="1"/>
      <c r="FB13" s="1"/>
      <c r="FC13" s="1"/>
      <c r="FD13" s="1"/>
      <c r="FE13" s="1"/>
      <c r="FF13" s="1"/>
      <c r="FG13" s="1"/>
      <c r="FH13" s="1"/>
      <c r="FI13" s="1"/>
      <c r="FJ13" s="1"/>
      <c r="FK13" s="1"/>
    </row>
    <row r="14" spans="1:169"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row>
    <row r="15" spans="1:169"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row>
    <row r="16" spans="1:169"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row>
    <row r="17" spans="1:169"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row>
    <row r="18" spans="1:169"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row>
    <row r="19" spans="1:169"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row>
    <row r="20" spans="1:169"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row>
    <row r="21" spans="1:169"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row>
    <row r="22" spans="1:169"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row>
    <row r="23" spans="1:169"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row>
    <row r="24" spans="1:169"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row>
    <row r="25" spans="1:169"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row>
    <row r="26" spans="1:169"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row>
    <row r="27" spans="1:169"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row>
    <row r="28" spans="1:169"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row>
    <row r="29" spans="1:169"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row>
    <row r="30" spans="1:169"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row>
    <row r="31" spans="1:169"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row>
    <row r="32" spans="1:169"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row>
    <row r="33" spans="1:169"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row>
    <row r="34" spans="1:169"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row>
    <row r="35" spans="1:169"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row>
    <row r="36" spans="1:169"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row>
    <row r="37" spans="1:169"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row>
    <row r="38" spans="1:169"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row>
    <row r="39" spans="1:169"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row>
    <row r="40" spans="1:169"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row>
    <row r="41" spans="1:169"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row>
    <row r="42" spans="1:169"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row>
    <row r="43" spans="1:169"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row>
    <row r="44" spans="1:169"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row>
    <row r="45" spans="1:169"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row>
    <row r="46" spans="1:169"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row>
    <row r="47" spans="1:169"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row>
    <row r="48" spans="1:169"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row>
    <row r="49" spans="1:169"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row>
    <row r="50" spans="1:169"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row>
    <row r="51" spans="1:169"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row>
    <row r="52" spans="1:169"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row>
    <row r="53" spans="1:169"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row>
    <row r="54" spans="1:169"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row>
    <row r="55" spans="1:169"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row>
    <row r="56" spans="1:169"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row>
    <row r="57" spans="1:169"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row>
    <row r="58" spans="1:169"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row>
    <row r="59" spans="1:169"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row>
    <row r="60" spans="1:169"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row>
    <row r="61" spans="1:169"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row>
    <row r="62" spans="1:169"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row>
    <row r="63" spans="1:169"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row>
    <row r="64" spans="1:169"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row>
    <row r="65" spans="1:169"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row>
    <row r="66" spans="1:169"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row>
    <row r="67" spans="1:169"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row>
    <row r="68" spans="1:169"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row>
    <row r="69" spans="1:169"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row>
    <row r="70" spans="1:169"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row>
    <row r="71" spans="1:169"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row>
    <row r="72" spans="1:169"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row>
    <row r="73" spans="1:169"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row>
    <row r="74" spans="1:169"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row>
    <row r="75" spans="1:169"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row>
    <row r="76" spans="1:169"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row>
    <row r="77" spans="1:169"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row>
    <row r="78" spans="1:169"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row>
    <row r="79" spans="1:169"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row>
    <row r="80" spans="1:169"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row>
    <row r="81" spans="1:169"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row>
    <row r="82" spans="1:169"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row>
    <row r="83" spans="1:169"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row>
    <row r="84" spans="1:169"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row>
    <row r="85" spans="1:169"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row>
    <row r="86" spans="1:169"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row>
    <row r="87" spans="1:169"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row>
    <row r="88" spans="1:169"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row>
    <row r="89" spans="1:169"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row>
    <row r="90" spans="1:169"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row>
    <row r="91" spans="1:169"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row>
    <row r="92" spans="1:169"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row>
    <row r="93" spans="1:169"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row>
    <row r="94" spans="1:169"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row>
    <row r="95" spans="1:169"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row>
    <row r="96" spans="1:169"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row>
    <row r="97" spans="1:169"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row>
    <row r="98" spans="1:169"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row>
    <row r="99" spans="1:169"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row>
    <row r="100" spans="1:169"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row>
    <row r="101" spans="1:169"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row>
    <row r="102" spans="1:169"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row>
    <row r="103" spans="1:169"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row>
    <row r="104" spans="1:169"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row>
    <row r="105" spans="1:169"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row>
    <row r="106" spans="1:169"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row>
    <row r="107" spans="1:169"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row>
    <row r="108" spans="1:169"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row>
    <row r="109" spans="1:169"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row>
    <row r="110" spans="1:169"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row>
    <row r="111" spans="1:169"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row>
    <row r="112" spans="1:169"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row>
    <row r="113" spans="1:169"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row>
    <row r="114" spans="1:169"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row>
    <row r="115" spans="1:169"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row>
    <row r="116" spans="1:169"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row>
    <row r="117" spans="1:169"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row>
    <row r="118" spans="1:169"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row>
    <row r="119" spans="1:169"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row>
    <row r="120" spans="1:169"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row>
    <row r="121" spans="1:169"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row>
    <row r="122" spans="1:169"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row>
    <row r="123" spans="1:169"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row>
    <row r="124" spans="1:169"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row>
    <row r="125" spans="1:169"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row>
    <row r="126" spans="1:169"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row>
    <row r="127" spans="1:169"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row>
    <row r="128" spans="1:169"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row>
    <row r="129" spans="1:169"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row>
    <row r="130" spans="1:169"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row>
    <row r="131" spans="1:169"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row>
    <row r="132" spans="1:169"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row>
    <row r="133" spans="1:169"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row>
    <row r="134" spans="1:169"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row>
    <row r="135" spans="1:169"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row>
    <row r="136" spans="1:169"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row>
    <row r="137" spans="1:169"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row>
    <row r="138" spans="1:169"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row>
    <row r="139" spans="1:169"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row>
    <row r="140" spans="1:169"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row>
    <row r="141" spans="1:169"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row>
    <row r="142" spans="1:169"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row>
    <row r="143" spans="1:169"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row>
    <row r="144" spans="1:169"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row>
    <row r="145" spans="1:169"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row>
    <row r="146" spans="1:169"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row>
    <row r="147" spans="1:169"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row>
    <row r="148" spans="1:169"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row>
    <row r="149" spans="1:169"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row>
    <row r="150" spans="1:169"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row>
    <row r="151" spans="1:169"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row>
    <row r="152" spans="1:169"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row>
    <row r="153" spans="1:169"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row>
    <row r="154" spans="1:169"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row>
    <row r="155" spans="1:169"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row>
    <row r="156" spans="1:169"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row>
    <row r="157" spans="1:169"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row>
    <row r="158" spans="1:169"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row>
    <row r="159" spans="1:169"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row>
    <row r="160" spans="1:169"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row>
    <row r="161" spans="1:169"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row>
    <row r="162" spans="1:169"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row>
    <row r="163" spans="1:169"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row>
    <row r="164" spans="1:169"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row>
    <row r="165" spans="1:169"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row>
    <row r="166" spans="1:169"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row>
    <row r="167" spans="1:169"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row>
    <row r="168" spans="1:169"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row>
    <row r="169" spans="1:169"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row>
    <row r="170" spans="1:169"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row>
    <row r="171" spans="1:169"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row>
    <row r="172" spans="1:169"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row>
    <row r="173" spans="1:169"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row>
    <row r="174" spans="1:169"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row>
    <row r="175" spans="1:169"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row>
    <row r="176" spans="1:169"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row>
    <row r="177" spans="1:169"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row>
    <row r="178" spans="1:169"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row>
    <row r="179" spans="1:169"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row>
    <row r="180" spans="1:169"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row>
    <row r="181" spans="1:169"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row>
    <row r="182" spans="1:169"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row>
    <row r="183" spans="1:169"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row>
    <row r="184" spans="1:169"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row>
    <row r="185" spans="1:169"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row>
    <row r="186" spans="1:169"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row>
    <row r="187" spans="1:169"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row>
    <row r="188" spans="1:169"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row>
    <row r="189" spans="1:169"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row>
    <row r="190" spans="1:169"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row>
    <row r="191" spans="1:169"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row>
    <row r="192" spans="1:169"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row>
    <row r="193" spans="1:169"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row>
    <row r="194" spans="1:169"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row>
    <row r="195" spans="1:169"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row>
    <row r="196" spans="1:169"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row>
    <row r="197" spans="1:169"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row>
    <row r="198" spans="1:169"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row>
    <row r="199" spans="1:169"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row>
    <row r="200" spans="1:169"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row>
    <row r="201" spans="1:169"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row>
    <row r="202" spans="1:169"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row>
    <row r="203" spans="1:169"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row>
    <row r="204" spans="1:169"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row>
    <row r="205" spans="1:169"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row>
    <row r="206" spans="1:169"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row>
    <row r="207" spans="1:169"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row>
    <row r="208" spans="1:169"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row>
    <row r="209" spans="1:169"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row>
    <row r="210" spans="1:169"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row>
    <row r="211" spans="1:169"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row>
    <row r="212" spans="1:169"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row>
    <row r="213" spans="1:169"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row>
    <row r="214" spans="1:169"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row>
    <row r="215" spans="1:169"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row>
    <row r="216" spans="1:169"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row>
    <row r="217" spans="1:169"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row>
    <row r="218" spans="1:169"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row>
    <row r="219" spans="1:169"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row>
    <row r="220" spans="1:169"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row>
    <row r="221" spans="1:169"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row>
    <row r="222" spans="1:169"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row>
    <row r="223" spans="1:169"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row>
    <row r="224" spans="1:169"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row>
    <row r="225" spans="1:169"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row>
    <row r="226" spans="1:169"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row>
    <row r="227" spans="1:169"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row>
    <row r="228" spans="1:169"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row>
    <row r="229" spans="1:169"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row>
    <row r="230" spans="1:169"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row>
    <row r="231" spans="1:169"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row>
    <row r="232" spans="1:169"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row>
    <row r="233" spans="1:169"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row>
    <row r="234" spans="1:169"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row>
    <row r="235" spans="1:169"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row>
    <row r="236" spans="1:169"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row>
    <row r="237" spans="1:169"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row>
    <row r="238" spans="1:169"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row>
    <row r="239" spans="1:169"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row>
    <row r="240" spans="1:169"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row>
    <row r="241" spans="1:169"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row>
    <row r="242" spans="1:169"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row>
    <row r="243" spans="1:169"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row>
    <row r="244" spans="1:169"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row>
    <row r="245" spans="1:169"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row>
    <row r="246" spans="1:169"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row>
    <row r="247" spans="1:169"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row>
    <row r="248" spans="1:169"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row>
    <row r="249" spans="1:169"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row>
    <row r="250" spans="1:169"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row>
    <row r="251" spans="1:169"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row>
    <row r="252" spans="1:169"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row>
    <row r="253" spans="1:169"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row>
    <row r="254" spans="1:169"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row>
    <row r="255" spans="1:169"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row>
    <row r="256" spans="1:169"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row>
    <row r="257" spans="1:169"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row>
    <row r="258" spans="1:169"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row>
    <row r="259" spans="1:169"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row>
    <row r="260" spans="1:169"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row>
    <row r="261" spans="1:169"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row>
    <row r="262" spans="1:169"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row>
    <row r="263" spans="1:169"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row>
    <row r="264" spans="1:169"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row>
    <row r="265" spans="1:169"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row>
    <row r="266" spans="1:169"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row>
    <row r="267" spans="1:169"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row>
    <row r="268" spans="1:169"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row>
    <row r="269" spans="1:169"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row>
    <row r="270" spans="1:169"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row>
    <row r="271" spans="1:169"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row>
    <row r="272" spans="1:169"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row>
    <row r="273" spans="1:169"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row>
    <row r="274" spans="1:169"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row>
    <row r="275" spans="1:169"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row>
    <row r="276" spans="1:169"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row>
    <row r="277" spans="1:169"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row>
    <row r="278" spans="1:169"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row>
    <row r="279" spans="1:169"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row>
    <row r="280" spans="1:169"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row>
    <row r="281" spans="1:169"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row>
    <row r="282" spans="1:169"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row>
    <row r="283" spans="1:169"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row>
    <row r="284" spans="1:169"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row>
    <row r="285" spans="1:169"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row>
    <row r="286" spans="1:169"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row>
    <row r="287" spans="1:169"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row>
    <row r="288" spans="1:169"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row>
    <row r="289" spans="1:169"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row>
    <row r="290" spans="1:169"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row>
    <row r="291" spans="1:169"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row>
    <row r="292" spans="1:169"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row>
    <row r="293" spans="1:169"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row>
    <row r="294" spans="1:169"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row>
    <row r="295" spans="1:169"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row>
    <row r="296" spans="1:169"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row>
    <row r="297" spans="1:169"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row>
    <row r="298" spans="1:169"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row>
    <row r="299" spans="1:169"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row>
    <row r="300" spans="1:169"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row>
    <row r="301" spans="1:169" ht="13.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row>
  </sheetData>
  <mergeCells count="3">
    <mergeCell ref="A1:D1"/>
    <mergeCell ref="A2:D2"/>
    <mergeCell ref="A3:D3"/>
  </mergeCells>
  <phoneticPr fontId="10" type="noConversion"/>
  <printOptions horizontalCentered="1" verticalCentered="1"/>
  <pageMargins left="0.75" right="0.5" top="0.36" bottom="0.45" header="0.34" footer="0.3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9"/>
  <sheetViews>
    <sheetView view="pageBreakPreview" zoomScaleNormal="100" zoomScaleSheetLayoutView="100" workbookViewId="0">
      <selection activeCell="D15" sqref="D15"/>
    </sheetView>
  </sheetViews>
  <sheetFormatPr defaultRowHeight="13.2"/>
  <cols>
    <col min="1" max="1" width="6.44140625" customWidth="1"/>
    <col min="2" max="2" width="33.44140625" customWidth="1"/>
    <col min="3" max="3" width="25.5546875" customWidth="1"/>
    <col min="4" max="4" width="21.6640625" customWidth="1"/>
    <col min="5" max="5" width="17.5546875" customWidth="1"/>
    <col min="6" max="6" width="25.5546875" customWidth="1"/>
    <col min="7" max="7" width="10.6640625" bestFit="1" customWidth="1"/>
    <col min="9" max="9" width="10.6640625" bestFit="1" customWidth="1"/>
  </cols>
  <sheetData>
    <row r="1" spans="1:38" ht="82.5" customHeight="1">
      <c r="A1" s="263" t="s">
        <v>87</v>
      </c>
      <c r="B1" s="264"/>
      <c r="C1" s="264"/>
      <c r="D1" s="264"/>
      <c r="E1" s="264"/>
      <c r="F1" s="26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9.5" customHeight="1">
      <c r="A2" s="275" t="s">
        <v>343</v>
      </c>
      <c r="B2" s="256"/>
      <c r="C2" s="256"/>
      <c r="D2" s="256"/>
      <c r="E2" s="256"/>
      <c r="F2" s="26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30" customHeight="1">
      <c r="A3" s="275" t="s">
        <v>154</v>
      </c>
      <c r="B3" s="256"/>
      <c r="C3" s="256"/>
      <c r="D3" s="256"/>
      <c r="E3" s="256"/>
      <c r="F3" s="26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78.75" customHeight="1">
      <c r="A4" s="57" t="s">
        <v>2</v>
      </c>
      <c r="B4" s="58" t="s">
        <v>155</v>
      </c>
      <c r="C4" s="58" t="s">
        <v>156</v>
      </c>
      <c r="D4" s="58" t="s">
        <v>90</v>
      </c>
      <c r="E4" s="58" t="s">
        <v>157</v>
      </c>
      <c r="F4" s="59" t="s">
        <v>19</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15" customHeight="1">
      <c r="A5" s="57"/>
      <c r="B5" s="58" t="s">
        <v>20</v>
      </c>
      <c r="C5" s="58" t="s">
        <v>21</v>
      </c>
      <c r="D5" s="58" t="s">
        <v>22</v>
      </c>
      <c r="E5" s="58" t="s">
        <v>23</v>
      </c>
      <c r="F5" s="59" t="s">
        <v>158</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ht="30" customHeight="1">
      <c r="A6" s="57">
        <v>1</v>
      </c>
      <c r="B6" s="42">
        <v>418911</v>
      </c>
      <c r="C6" s="42">
        <v>10798</v>
      </c>
      <c r="D6" s="42">
        <f>B6+C6</f>
        <v>429709</v>
      </c>
      <c r="E6" s="42">
        <v>11676</v>
      </c>
      <c r="F6" s="61">
        <f>E6*100/D6</f>
        <v>2.7171876781729032</v>
      </c>
      <c r="G6" s="1"/>
      <c r="H6" s="1"/>
      <c r="I6" s="1"/>
      <c r="J6" s="1"/>
      <c r="K6" s="1"/>
      <c r="L6" s="1"/>
      <c r="M6" s="1"/>
      <c r="N6" s="1"/>
      <c r="O6" s="1"/>
      <c r="P6" s="1"/>
      <c r="Q6" s="1"/>
      <c r="R6" s="1"/>
      <c r="S6" s="1"/>
      <c r="T6" s="1"/>
      <c r="U6" s="1"/>
      <c r="V6" s="1"/>
      <c r="W6" s="1"/>
      <c r="X6" s="1"/>
      <c r="Y6" s="1"/>
      <c r="Z6" s="1"/>
      <c r="AA6" s="1"/>
      <c r="AB6" s="1"/>
      <c r="AC6" s="1"/>
      <c r="AD6" s="1"/>
      <c r="AE6" s="1"/>
      <c r="AF6" s="1"/>
      <c r="AG6" s="1"/>
    </row>
    <row r="7" spans="1:38" ht="30" customHeight="1" thickBot="1">
      <c r="A7" s="69" t="s">
        <v>48</v>
      </c>
      <c r="B7" s="46">
        <f>B6</f>
        <v>418911</v>
      </c>
      <c r="C7" s="46">
        <f t="shared" ref="C7:F7" si="0">C6</f>
        <v>10798</v>
      </c>
      <c r="D7" s="46">
        <f t="shared" si="0"/>
        <v>429709</v>
      </c>
      <c r="E7" s="46">
        <f t="shared" si="0"/>
        <v>11676</v>
      </c>
      <c r="F7" s="61">
        <f t="shared" si="0"/>
        <v>2.7171876781729032</v>
      </c>
      <c r="G7" s="1"/>
      <c r="H7" s="1"/>
      <c r="I7" s="1"/>
      <c r="J7" s="1"/>
      <c r="K7" s="1"/>
      <c r="L7" s="1"/>
      <c r="M7" s="1"/>
      <c r="N7" s="1"/>
      <c r="O7" s="1"/>
      <c r="P7" s="1"/>
      <c r="Q7" s="1"/>
      <c r="R7" s="1"/>
      <c r="S7" s="1"/>
      <c r="T7" s="1"/>
      <c r="U7" s="1"/>
      <c r="V7" s="1"/>
      <c r="W7" s="1"/>
      <c r="X7" s="1"/>
      <c r="Y7" s="1"/>
      <c r="Z7" s="1"/>
      <c r="AA7" s="1"/>
      <c r="AB7" s="1"/>
      <c r="AC7" s="1"/>
      <c r="AD7" s="1"/>
      <c r="AE7" s="1"/>
      <c r="AF7" s="1"/>
      <c r="AG7" s="1"/>
    </row>
    <row r="8" spans="1:38" ht="13.5" customHeight="1" thickBot="1">
      <c r="A8" s="62"/>
      <c r="B8" s="63"/>
      <c r="C8" s="63"/>
      <c r="D8" s="63"/>
      <c r="E8" s="63"/>
      <c r="F8" s="64"/>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3.8">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13.8">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8" ht="13.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row>
    <row r="12" spans="1:38" ht="13.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8"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8"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8"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8"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8"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8"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8"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8"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8"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1:38"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1:38"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1:38"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1:38"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1:38"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1:38"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1:38"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1:38"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1:38"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1:38"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1:38"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1:38"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1:38"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1:38"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1:38"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1:38"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1:38"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1:38"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1:38"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1:38"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1:38"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1:38"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1:38"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1:38"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1:38"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1:38"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1:38"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1:38"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1:38"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1:38"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1:38"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1:38"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1:38"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1:38"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1:38"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1:38"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1:38"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1:38"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1:38"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1:38"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1:38"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1:38"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1:38"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1:38"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1:38"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1:38"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1:38"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1:38"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1:38"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1:38"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1:38"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1:38"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1:38"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1:38"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1:38"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1:38"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1:38"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1:38"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1:38"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1:38"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1:38"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1:38"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1:38"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sheetData>
  <mergeCells count="3">
    <mergeCell ref="A1:F1"/>
    <mergeCell ref="A3:F3"/>
    <mergeCell ref="A2:F2"/>
  </mergeCells>
  <phoneticPr fontId="10" type="noConversion"/>
  <printOptions horizontalCentered="1" verticalCentered="1"/>
  <pageMargins left="0" right="0" top="0" bottom="0" header="0" footer="0"/>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85" zoomScaleNormal="70" zoomScaleSheetLayoutView="85" workbookViewId="0">
      <selection activeCell="I13" sqref="I13"/>
    </sheetView>
  </sheetViews>
  <sheetFormatPr defaultColWidth="9.109375" defaultRowHeight="13.2"/>
  <cols>
    <col min="1" max="1" width="9.44140625" style="200" customWidth="1"/>
    <col min="2" max="2" width="33" style="200" customWidth="1"/>
    <col min="3" max="3" width="23.44140625" style="200" customWidth="1"/>
    <col min="4" max="4" width="21.88671875" style="200" customWidth="1"/>
    <col min="5" max="5" width="28.33203125" style="200" customWidth="1"/>
    <col min="6" max="6" width="25.5546875" style="200" customWidth="1"/>
    <col min="7" max="16384" width="9.109375" style="200"/>
  </cols>
  <sheetData>
    <row r="1" spans="1:6" s="182" customFormat="1" ht="76.5" customHeight="1">
      <c r="A1" s="276" t="s">
        <v>87</v>
      </c>
      <c r="B1" s="277"/>
      <c r="C1" s="277"/>
      <c r="D1" s="277"/>
      <c r="E1" s="277"/>
      <c r="F1" s="278"/>
    </row>
    <row r="2" spans="1:6" s="182" customFormat="1" ht="24.75" customHeight="1">
      <c r="A2" s="279" t="s">
        <v>325</v>
      </c>
      <c r="B2" s="280"/>
      <c r="C2" s="280"/>
      <c r="D2" s="280"/>
      <c r="E2" s="280"/>
      <c r="F2" s="281"/>
    </row>
    <row r="3" spans="1:6" s="183" customFormat="1" ht="17.399999999999999">
      <c r="A3" s="253" t="s">
        <v>309</v>
      </c>
      <c r="B3" s="254"/>
      <c r="C3" s="254"/>
      <c r="D3" s="254"/>
      <c r="E3" s="254"/>
      <c r="F3" s="255"/>
    </row>
    <row r="4" spans="1:6" s="182" customFormat="1" ht="29.25" customHeight="1">
      <c r="A4" s="282" t="s">
        <v>310</v>
      </c>
      <c r="B4" s="283" t="s">
        <v>311</v>
      </c>
      <c r="C4" s="284" t="s">
        <v>312</v>
      </c>
      <c r="D4" s="283" t="s">
        <v>313</v>
      </c>
      <c r="E4" s="283" t="s">
        <v>314</v>
      </c>
      <c r="F4" s="184" t="s">
        <v>315</v>
      </c>
    </row>
    <row r="5" spans="1:6" s="182" customFormat="1" ht="30" customHeight="1">
      <c r="A5" s="282"/>
      <c r="B5" s="283"/>
      <c r="C5" s="285"/>
      <c r="D5" s="283"/>
      <c r="E5" s="283"/>
      <c r="F5" s="184" t="s">
        <v>316</v>
      </c>
    </row>
    <row r="6" spans="1:6" s="182" customFormat="1" ht="15.6">
      <c r="A6" s="185">
        <v>1</v>
      </c>
      <c r="B6" s="186">
        <v>2</v>
      </c>
      <c r="C6" s="186">
        <v>3</v>
      </c>
      <c r="D6" s="186">
        <v>4</v>
      </c>
      <c r="E6" s="186">
        <v>5</v>
      </c>
      <c r="F6" s="184">
        <v>6</v>
      </c>
    </row>
    <row r="7" spans="1:6" s="182" customFormat="1" ht="28.5" customHeight="1">
      <c r="A7" s="185"/>
      <c r="B7" s="187" t="s">
        <v>317</v>
      </c>
      <c r="C7" s="186"/>
      <c r="D7" s="186"/>
      <c r="E7" s="186"/>
      <c r="F7" s="184"/>
    </row>
    <row r="8" spans="1:6" s="182" customFormat="1" ht="28.5" customHeight="1">
      <c r="A8" s="185">
        <v>1</v>
      </c>
      <c r="B8" s="188" t="s">
        <v>318</v>
      </c>
      <c r="C8" s="189">
        <v>87338</v>
      </c>
      <c r="D8" s="190">
        <v>0.02</v>
      </c>
      <c r="E8" s="189">
        <v>1085</v>
      </c>
      <c r="F8" s="191">
        <f>E8*100/C8</f>
        <v>1.2423000297694016</v>
      </c>
    </row>
    <row r="9" spans="1:6" s="182" customFormat="1" ht="28.5" customHeight="1">
      <c r="A9" s="185">
        <v>2</v>
      </c>
      <c r="B9" s="188" t="s">
        <v>319</v>
      </c>
      <c r="C9" s="189">
        <v>9949</v>
      </c>
      <c r="D9" s="190">
        <v>0.02</v>
      </c>
      <c r="E9" s="189">
        <v>115</v>
      </c>
      <c r="F9" s="191">
        <f t="shared" ref="F9:F14" si="0">E9*100/C9</f>
        <v>1.1558950648306363</v>
      </c>
    </row>
    <row r="10" spans="1:6" s="182" customFormat="1" ht="28.5" customHeight="1">
      <c r="A10" s="185">
        <v>3</v>
      </c>
      <c r="B10" s="188" t="s">
        <v>320</v>
      </c>
      <c r="C10" s="189">
        <v>2916</v>
      </c>
      <c r="D10" s="190">
        <v>0.02</v>
      </c>
      <c r="E10" s="189">
        <v>23</v>
      </c>
      <c r="F10" s="191">
        <f t="shared" si="0"/>
        <v>0.7887517146776406</v>
      </c>
    </row>
    <row r="11" spans="1:6" s="182" customFormat="1" ht="28.5" customHeight="1">
      <c r="A11" s="185">
        <v>4</v>
      </c>
      <c r="B11" s="188" t="s">
        <v>321</v>
      </c>
      <c r="C11" s="189">
        <v>26345</v>
      </c>
      <c r="D11" s="190">
        <v>0.02</v>
      </c>
      <c r="E11" s="189">
        <v>701</v>
      </c>
      <c r="F11" s="191">
        <f t="shared" si="0"/>
        <v>2.6608464604289237</v>
      </c>
    </row>
    <row r="12" spans="1:6" s="182" customFormat="1" ht="28.5" customHeight="1">
      <c r="A12" s="185">
        <v>5</v>
      </c>
      <c r="B12" s="188" t="s">
        <v>322</v>
      </c>
      <c r="C12" s="189">
        <v>1621</v>
      </c>
      <c r="D12" s="190">
        <v>0.02</v>
      </c>
      <c r="E12" s="189">
        <v>26</v>
      </c>
      <c r="F12" s="191">
        <f t="shared" si="0"/>
        <v>1.6039481801357187</v>
      </c>
    </row>
    <row r="13" spans="1:6" s="182" customFormat="1" ht="28.5" customHeight="1">
      <c r="A13" s="185"/>
      <c r="B13" s="187" t="s">
        <v>323</v>
      </c>
      <c r="C13" s="189"/>
      <c r="D13" s="190"/>
      <c r="E13" s="189">
        <v>0</v>
      </c>
      <c r="F13" s="191"/>
    </row>
    <row r="14" spans="1:6" s="182" customFormat="1" ht="28.5" customHeight="1" thickBot="1">
      <c r="A14" s="192">
        <v>6</v>
      </c>
      <c r="B14" s="193" t="s">
        <v>324</v>
      </c>
      <c r="C14" s="194">
        <v>1768</v>
      </c>
      <c r="D14" s="195">
        <v>0.02</v>
      </c>
      <c r="E14" s="194">
        <v>5</v>
      </c>
      <c r="F14" s="196">
        <f t="shared" si="0"/>
        <v>0.28280542986425339</v>
      </c>
    </row>
    <row r="15" spans="1:6" s="182" customFormat="1" ht="12.75" customHeight="1">
      <c r="A15" s="197"/>
      <c r="B15" s="197"/>
      <c r="C15" s="198"/>
      <c r="D15" s="197"/>
      <c r="E15" s="197"/>
    </row>
    <row r="16" spans="1:6" ht="17.399999999999999">
      <c r="A16" s="199"/>
      <c r="B16" s="199"/>
    </row>
  </sheetData>
  <mergeCells count="8">
    <mergeCell ref="A1:F1"/>
    <mergeCell ref="A2:F2"/>
    <mergeCell ref="A3:F3"/>
    <mergeCell ref="A4:A5"/>
    <mergeCell ref="B4:B5"/>
    <mergeCell ref="C4:C5"/>
    <mergeCell ref="D4:D5"/>
    <mergeCell ref="E4:E5"/>
  </mergeCells>
  <printOptions horizontalCentered="1" verticalCentered="1"/>
  <pageMargins left="0.75" right="0.75" top="0.5" bottom="0.5" header="0" footer="0"/>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Normal="85" zoomScaleSheetLayoutView="100" workbookViewId="0">
      <selection activeCell="E15" sqref="E15"/>
    </sheetView>
  </sheetViews>
  <sheetFormatPr defaultColWidth="9.109375" defaultRowHeight="13.2"/>
  <cols>
    <col min="1" max="1" width="21.6640625" style="200" customWidth="1"/>
    <col min="2" max="2" width="17" style="200" customWidth="1"/>
    <col min="3" max="3" width="18.44140625" style="200" customWidth="1"/>
    <col min="4" max="4" width="24.44140625" style="200" customWidth="1"/>
    <col min="5" max="5" width="25.109375" style="200" customWidth="1"/>
    <col min="6" max="16384" width="9.109375" style="200"/>
  </cols>
  <sheetData>
    <row r="1" spans="1:5" ht="90" customHeight="1">
      <c r="A1" s="276" t="s">
        <v>87</v>
      </c>
      <c r="B1" s="277"/>
      <c r="C1" s="277"/>
      <c r="D1" s="277"/>
      <c r="E1" s="278"/>
    </row>
    <row r="2" spans="1:5" ht="15.6" customHeight="1">
      <c r="A2" s="279" t="s">
        <v>325</v>
      </c>
      <c r="B2" s="280"/>
      <c r="C2" s="280"/>
      <c r="D2" s="280"/>
      <c r="E2" s="280"/>
    </row>
    <row r="3" spans="1:5" ht="21" customHeight="1">
      <c r="A3" s="286" t="s">
        <v>326</v>
      </c>
      <c r="B3" s="287"/>
      <c r="C3" s="267"/>
      <c r="D3" s="267"/>
      <c r="E3" s="268"/>
    </row>
    <row r="4" spans="1:5" ht="33.75" customHeight="1">
      <c r="A4" s="201">
        <v>1</v>
      </c>
      <c r="B4" s="202">
        <v>2</v>
      </c>
      <c r="C4" s="203">
        <v>3</v>
      </c>
      <c r="D4" s="202">
        <v>4</v>
      </c>
      <c r="E4" s="204">
        <v>5</v>
      </c>
    </row>
    <row r="5" spans="1:5" ht="16.8">
      <c r="A5" s="288" t="s">
        <v>327</v>
      </c>
      <c r="B5" s="289" t="s">
        <v>328</v>
      </c>
      <c r="C5" s="290" t="s">
        <v>329</v>
      </c>
      <c r="D5" s="289" t="s">
        <v>314</v>
      </c>
      <c r="E5" s="204"/>
    </row>
    <row r="6" spans="1:5" ht="21" customHeight="1">
      <c r="A6" s="288"/>
      <c r="B6" s="289"/>
      <c r="C6" s="290"/>
      <c r="D6" s="289"/>
      <c r="E6" s="204" t="s">
        <v>315</v>
      </c>
    </row>
    <row r="7" spans="1:5" ht="35.25" customHeight="1">
      <c r="A7" s="288"/>
      <c r="B7" s="289"/>
      <c r="C7" s="290"/>
      <c r="D7" s="289"/>
      <c r="E7" s="204" t="s">
        <v>330</v>
      </c>
    </row>
    <row r="8" spans="1:5" ht="33.75" customHeight="1">
      <c r="A8" s="205" t="s">
        <v>331</v>
      </c>
      <c r="B8" s="189">
        <v>7735</v>
      </c>
      <c r="C8" s="206" t="s">
        <v>332</v>
      </c>
      <c r="D8" s="189">
        <v>142</v>
      </c>
      <c r="E8" s="191">
        <f>D8*100/B8</f>
        <v>1.8358112475759534</v>
      </c>
    </row>
    <row r="9" spans="1:5" ht="30" customHeight="1">
      <c r="A9" s="205" t="s">
        <v>333</v>
      </c>
      <c r="B9" s="189">
        <v>1102</v>
      </c>
      <c r="C9" s="206" t="s">
        <v>334</v>
      </c>
      <c r="D9" s="189">
        <v>5</v>
      </c>
      <c r="E9" s="191">
        <f t="shared" ref="E9:E10" si="0">D9*100/B9</f>
        <v>0.45372050816696913</v>
      </c>
    </row>
    <row r="10" spans="1:5" ht="42.75" customHeight="1" thickBot="1">
      <c r="A10" s="207" t="s">
        <v>335</v>
      </c>
      <c r="B10" s="194">
        <v>11</v>
      </c>
      <c r="C10" s="208" t="s">
        <v>336</v>
      </c>
      <c r="D10" s="194">
        <v>0</v>
      </c>
      <c r="E10" s="196">
        <f t="shared" si="0"/>
        <v>0</v>
      </c>
    </row>
    <row r="11" spans="1:5" ht="15.6">
      <c r="A11" s="209"/>
    </row>
  </sheetData>
  <mergeCells count="7">
    <mergeCell ref="A1:E1"/>
    <mergeCell ref="A2:E2"/>
    <mergeCell ref="A3:E3"/>
    <mergeCell ref="A5:A7"/>
    <mergeCell ref="B5:B7"/>
    <mergeCell ref="C5:C7"/>
    <mergeCell ref="D5:D7"/>
  </mergeCells>
  <printOptions horizontalCentered="1" verticalCentered="1"/>
  <pageMargins left="0.39370078740157499" right="0.39303149599999998"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view="pageBreakPreview" zoomScaleSheetLayoutView="100" workbookViewId="0">
      <selection activeCell="F20" sqref="F20"/>
    </sheetView>
  </sheetViews>
  <sheetFormatPr defaultColWidth="9.109375" defaultRowHeight="13.2"/>
  <cols>
    <col min="1" max="1" width="7.6640625" style="200" customWidth="1"/>
    <col min="2" max="2" width="21.5546875" style="200" customWidth="1"/>
    <col min="3" max="3" width="13.5546875" style="200" customWidth="1"/>
    <col min="4" max="4" width="15.109375" style="200" customWidth="1"/>
    <col min="5" max="5" width="30.44140625" style="200" bestFit="1" customWidth="1"/>
    <col min="6" max="6" width="21.5546875" style="200" customWidth="1"/>
    <col min="7" max="16384" width="9.109375" style="200"/>
  </cols>
  <sheetData>
    <row r="1" spans="1:6" s="182" customFormat="1" ht="74.25" customHeight="1">
      <c r="A1" s="291" t="s">
        <v>87</v>
      </c>
      <c r="B1" s="292"/>
      <c r="C1" s="292"/>
      <c r="D1" s="292"/>
      <c r="E1" s="292"/>
      <c r="F1" s="293"/>
    </row>
    <row r="2" spans="1:6" s="182" customFormat="1" ht="23.25" customHeight="1">
      <c r="A2" s="279" t="s">
        <v>325</v>
      </c>
      <c r="B2" s="280"/>
      <c r="C2" s="280"/>
      <c r="D2" s="280"/>
      <c r="E2" s="280"/>
      <c r="F2" s="281"/>
    </row>
    <row r="3" spans="1:6" s="182" customFormat="1" ht="23.25" customHeight="1">
      <c r="A3" s="294" t="s">
        <v>337</v>
      </c>
      <c r="B3" s="295"/>
      <c r="C3" s="295"/>
      <c r="D3" s="295"/>
      <c r="E3" s="295"/>
      <c r="F3" s="296"/>
    </row>
    <row r="4" spans="1:6" s="182" customFormat="1" ht="15.6">
      <c r="A4" s="210">
        <v>1</v>
      </c>
      <c r="B4" s="211">
        <v>2</v>
      </c>
      <c r="C4" s="211">
        <v>3</v>
      </c>
      <c r="D4" s="211">
        <v>4</v>
      </c>
      <c r="E4" s="211">
        <v>5</v>
      </c>
      <c r="F4" s="212">
        <v>6</v>
      </c>
    </row>
    <row r="5" spans="1:6" s="182" customFormat="1" ht="44.25" customHeight="1">
      <c r="A5" s="282" t="s">
        <v>310</v>
      </c>
      <c r="B5" s="283" t="s">
        <v>311</v>
      </c>
      <c r="C5" s="283" t="s">
        <v>338</v>
      </c>
      <c r="D5" s="283" t="s">
        <v>339</v>
      </c>
      <c r="E5" s="283" t="s">
        <v>340</v>
      </c>
      <c r="F5" s="184" t="s">
        <v>341</v>
      </c>
    </row>
    <row r="6" spans="1:6" s="182" customFormat="1" ht="15.6">
      <c r="A6" s="282"/>
      <c r="B6" s="283"/>
      <c r="C6" s="283"/>
      <c r="D6" s="283"/>
      <c r="E6" s="283"/>
      <c r="F6" s="184" t="s">
        <v>316</v>
      </c>
    </row>
    <row r="7" spans="1:6" s="182" customFormat="1" ht="17.25" customHeight="1">
      <c r="A7" s="213">
        <v>1</v>
      </c>
      <c r="B7" s="214" t="s">
        <v>317</v>
      </c>
      <c r="C7" s="189">
        <v>8087</v>
      </c>
      <c r="D7" s="215">
        <v>3.5000000000000003E-2</v>
      </c>
      <c r="E7" s="189">
        <v>17</v>
      </c>
      <c r="F7" s="191">
        <f>E7*100/C7</f>
        <v>0.21021392358105601</v>
      </c>
    </row>
    <row r="8" spans="1:6" s="182" customFormat="1" ht="16.5" customHeight="1">
      <c r="A8" s="213">
        <v>2</v>
      </c>
      <c r="B8" s="214" t="s">
        <v>323</v>
      </c>
      <c r="C8" s="189">
        <v>257</v>
      </c>
      <c r="D8" s="215">
        <v>0.03</v>
      </c>
      <c r="E8" s="189">
        <v>4</v>
      </c>
      <c r="F8" s="191">
        <f t="shared" ref="F8:F9" si="0">E8*100/C8</f>
        <v>1.556420233463035</v>
      </c>
    </row>
    <row r="9" spans="1:6" s="182" customFormat="1" ht="17.25" customHeight="1" thickBot="1">
      <c r="A9" s="216">
        <v>3</v>
      </c>
      <c r="B9" s="217" t="s">
        <v>342</v>
      </c>
      <c r="C9" s="194">
        <v>5</v>
      </c>
      <c r="D9" s="218">
        <v>0.03</v>
      </c>
      <c r="E9" s="194">
        <v>0</v>
      </c>
      <c r="F9" s="196">
        <f t="shared" si="0"/>
        <v>0</v>
      </c>
    </row>
  </sheetData>
  <mergeCells count="8">
    <mergeCell ref="A1:F1"/>
    <mergeCell ref="A2:F2"/>
    <mergeCell ref="A3:F3"/>
    <mergeCell ref="A5:A6"/>
    <mergeCell ref="B5:B6"/>
    <mergeCell ref="C5:C6"/>
    <mergeCell ref="D5:D6"/>
    <mergeCell ref="E5:E6"/>
  </mergeCells>
  <printOptions horizontalCentered="1" verticalCentered="1"/>
  <pageMargins left="0.59055118110236204" right="0.59055118110236204" top="0.98425196850393704" bottom="0.98425196850393704" header="0.511811023622047" footer="0.511811023622047"/>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INDEX</vt:lpstr>
      <vt:lpstr>SoP001</vt:lpstr>
      <vt:lpstr>SOP002</vt:lpstr>
      <vt:lpstr>SoP003B</vt:lpstr>
      <vt:lpstr>SoP004</vt:lpstr>
      <vt:lpstr>SoP005</vt:lpstr>
      <vt:lpstr>SoP007</vt:lpstr>
      <vt:lpstr>SoP008</vt:lpstr>
      <vt:lpstr>SoP009</vt:lpstr>
      <vt:lpstr>SoP010 to 13 AG</vt:lpstr>
      <vt:lpstr>SoP010 to 13 JGY</vt:lpstr>
      <vt:lpstr>SoP010 to13 other than AG &amp; JGY</vt:lpstr>
      <vt:lpstr>SoP010 to 13 Overall</vt:lpstr>
      <vt:lpstr>SoP 014</vt:lpstr>
      <vt:lpstr>SoP015</vt:lpstr>
      <vt:lpstr>SoP016</vt:lpstr>
      <vt:lpstr>SoP017</vt:lpstr>
      <vt:lpstr>SoP018</vt:lpstr>
      <vt:lpstr>SoP019</vt:lpstr>
      <vt:lpstr>INDEX!Print_Area</vt:lpstr>
      <vt:lpstr>'SoP 014'!Print_Area</vt:lpstr>
      <vt:lpstr>'SoP001'!Print_Area</vt:lpstr>
      <vt:lpstr>'SOP002'!Print_Area</vt:lpstr>
      <vt:lpstr>SoP003B!Print_Area</vt:lpstr>
      <vt:lpstr>'SoP004'!Print_Area</vt:lpstr>
      <vt:lpstr>'SoP005'!Print_Area</vt:lpstr>
      <vt:lpstr>'SoP008'!Print_Area</vt:lpstr>
      <vt:lpstr>'SoP009'!Print_Area</vt:lpstr>
      <vt:lpstr>'SoP010 to 13 AG'!Print_Area</vt:lpstr>
      <vt:lpstr>'SoP010 to 13 JGY'!Print_Area</vt:lpstr>
      <vt:lpstr>'SoP010 to 13 Overall'!Print_Area</vt:lpstr>
      <vt:lpstr>'SoP010 to13 other than AG &amp; JGY'!Print_Area</vt:lpstr>
      <vt:lpstr>'SoP015'!Print_Area</vt:lpstr>
      <vt:lpstr>'SoP016'!Print_Area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Vijaykumar h. Chaudhary</cp:lastModifiedBy>
  <cp:lastPrinted>2024-11-04T09:06:59Z</cp:lastPrinted>
  <dcterms:created xsi:type="dcterms:W3CDTF">1996-10-14T23:33:28Z</dcterms:created>
  <dcterms:modified xsi:type="dcterms:W3CDTF">2024-12-31T09:15:27Z</dcterms:modified>
</cp:coreProperties>
</file>