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D:\DEGERC\R&amp;C\Qtrly report\SOP\2023-24\Yearly\"/>
    </mc:Choice>
  </mc:AlternateContent>
  <bookViews>
    <workbookView xWindow="0" yWindow="0" windowWidth="20295" windowHeight="9570" tabRatio="859" activeTab="11"/>
  </bookViews>
  <sheets>
    <sheet name="INDEX" sheetId="246" r:id="rId1"/>
    <sheet name="Banner" sheetId="27" r:id="rId2"/>
    <sheet name="001" sheetId="248" r:id="rId3"/>
    <sheet name="002" sheetId="262" r:id="rId4"/>
    <sheet name="3B" sheetId="254" r:id="rId5"/>
    <sheet name="005 b" sheetId="232" r:id="rId6"/>
    <sheet name="006" sheetId="255" r:id="rId7"/>
    <sheet name="007" sheetId="8" r:id="rId8"/>
    <sheet name="008" sheetId="264" r:id="rId9"/>
    <sheet name="009" sheetId="265" r:id="rId10"/>
    <sheet name="010" sheetId="266" r:id="rId11"/>
    <sheet name="011" sheetId="256" r:id="rId12"/>
    <sheet name="012" sheetId="267" r:id="rId13"/>
    <sheet name="013" sheetId="253" r:id="rId14"/>
    <sheet name="014" sheetId="268" r:id="rId15"/>
    <sheet name="Sheet1" sheetId="41" state="hidden" r:id="rId16"/>
    <sheet name="Accident (2)" sheetId="44" state="hidden" r:id="rId17"/>
    <sheet name="Accident" sheetId="35" state="hidden" r:id="rId18"/>
    <sheet name="accd-2" sheetId="31" state="hidden" r:id="rId19"/>
    <sheet name="015" sheetId="263" r:id="rId20"/>
    <sheet name="016" sheetId="207" r:id="rId21"/>
    <sheet name="sop011-(AG)" sheetId="257" r:id="rId22"/>
    <sheet name="SOP011-(JGY)" sheetId="258" r:id="rId23"/>
    <sheet name="SOP011-(URBAN)" sheetId="259" r:id="rId24"/>
    <sheet name="SOP011-(Other all)" sheetId="260" r:id="rId25"/>
    <sheet name="SOP011-(OVERALL)" sheetId="261"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1" localSheetId="14">#REF!</definedName>
    <definedName name="\1">#REF!</definedName>
    <definedName name="\2" localSheetId="14">[1]TLPPOCT!#REF!</definedName>
    <definedName name="\2">[1]TLPPOCT!#REF!</definedName>
    <definedName name="\a" localSheetId="14">#REF!</definedName>
    <definedName name="\a">#REF!</definedName>
    <definedName name="\b" localSheetId="14">#REF!</definedName>
    <definedName name="\b">#REF!</definedName>
    <definedName name="\p" localSheetId="14">#REF!</definedName>
    <definedName name="\p" localSheetId="18">#REF!</definedName>
    <definedName name="\p">#REF!</definedName>
    <definedName name="___2_1_1">#REF!</definedName>
    <definedName name="___S8">#REF!</definedName>
    <definedName name="___S88">#REF!</definedName>
    <definedName name="___S888">#REF!</definedName>
    <definedName name="__1_1_1" localSheetId="14">#REF!</definedName>
    <definedName name="__10_a_1_1">#REF!</definedName>
    <definedName name="__11_b_1">#REF!</definedName>
    <definedName name="__12_b_1_1">#REF!</definedName>
    <definedName name="__123Graph_A" localSheetId="14" hidden="1">'[2]mpmla wise pp0001'!$A$166:$A$172</definedName>
    <definedName name="__123Graph_A" localSheetId="18" hidden="1">'[3]mpmla wise pp0001'!$A$166:$A$172</definedName>
    <definedName name="__123Graph_A" localSheetId="17" hidden="1">'[4]mpmla wise pp0001'!$A$166:$A$172</definedName>
    <definedName name="__123Graph_A" localSheetId="16" hidden="1">'[5]mpmla wise pp0001'!$A$166:$A$172</definedName>
    <definedName name="__123Graph_A" hidden="1">'[6]mpmla wise pp0001'!$A$166:$A$172</definedName>
    <definedName name="__123Graph_B" localSheetId="3" hidden="1">'[6]mpmla wise pp0001'!#REF!</definedName>
    <definedName name="__123Graph_B" localSheetId="5" hidden="1">'[6]mpmla wise pp0001'!#REF!</definedName>
    <definedName name="__123Graph_B" localSheetId="10" hidden="1">'[6]mpmla wise pp0001'!#REF!</definedName>
    <definedName name="__123Graph_B" localSheetId="13" hidden="1">'[6]mpmla wise pp0001'!#REF!</definedName>
    <definedName name="__123Graph_B" localSheetId="14" hidden="1">'[2]mpmla wise pp0001'!#REF!</definedName>
    <definedName name="__123Graph_B" localSheetId="19" hidden="1">'[6]mpmla wise pp0001'!#REF!</definedName>
    <definedName name="__123Graph_B" localSheetId="20" hidden="1">'[6]mpmla wise pp0001'!#REF!</definedName>
    <definedName name="__123Graph_B" localSheetId="18" hidden="1">'[3]mpmla wise pp0001'!#REF!</definedName>
    <definedName name="__123Graph_B" localSheetId="17" hidden="1">'[4]mpmla wise pp0001'!#REF!</definedName>
    <definedName name="__123Graph_B" localSheetId="16" hidden="1">'[5]mpmla wise pp0001'!#REF!</definedName>
    <definedName name="__123Graph_B" localSheetId="0" hidden="1">'[6]mpmla wise pp0001'!#REF!</definedName>
    <definedName name="__123Graph_B" hidden="1">'[6]mpmla wise pp0001'!#REF!</definedName>
    <definedName name="__123Graph_C" localSheetId="14" hidden="1">'[2]mpmla wise pp0001'!$B$166:$B$172</definedName>
    <definedName name="__123Graph_C" localSheetId="18" hidden="1">'[3]mpmla wise pp0001'!$B$166:$B$172</definedName>
    <definedName name="__123Graph_C" localSheetId="17" hidden="1">'[4]mpmla wise pp0001'!$B$166:$B$172</definedName>
    <definedName name="__123Graph_C" localSheetId="16" hidden="1">'[5]mpmla wise pp0001'!$B$166:$B$172</definedName>
    <definedName name="__123Graph_C" hidden="1">'[6]mpmla wise pp0001'!$B$166:$B$172</definedName>
    <definedName name="__123Graph_D" localSheetId="3" hidden="1">'[6]mpmla wise pp0001'!#REF!</definedName>
    <definedName name="__123Graph_D" localSheetId="5" hidden="1">'[6]mpmla wise pp0001'!#REF!</definedName>
    <definedName name="__123Graph_D" localSheetId="10" hidden="1">'[6]mpmla wise pp0001'!#REF!</definedName>
    <definedName name="__123Graph_D" localSheetId="13" hidden="1">'[6]mpmla wise pp0001'!#REF!</definedName>
    <definedName name="__123Graph_D" localSheetId="14" hidden="1">'[2]mpmla wise pp0001'!#REF!</definedName>
    <definedName name="__123Graph_D" localSheetId="19" hidden="1">'[6]mpmla wise pp0001'!#REF!</definedName>
    <definedName name="__123Graph_D" localSheetId="20" hidden="1">'[6]mpmla wise pp0001'!#REF!</definedName>
    <definedName name="__123Graph_D" localSheetId="18" hidden="1">'[3]mpmla wise pp0001'!#REF!</definedName>
    <definedName name="__123Graph_D" localSheetId="17" hidden="1">'[4]mpmla wise pp0001'!#REF!</definedName>
    <definedName name="__123Graph_D" localSheetId="16" hidden="1">'[5]mpmla wise pp0001'!#REF!</definedName>
    <definedName name="__123Graph_D" localSheetId="0" hidden="1">'[6]mpmla wise pp0001'!#REF!</definedName>
    <definedName name="__123Graph_D" hidden="1">'[6]mpmla wise pp0001'!#REF!</definedName>
    <definedName name="__123Graph_E" localSheetId="14" hidden="1">'[2]mpmla wise pp0001'!$C$166:$C$172</definedName>
    <definedName name="__123Graph_E" localSheetId="18" hidden="1">'[3]mpmla wise pp0001'!$C$166:$C$172</definedName>
    <definedName name="__123Graph_E" localSheetId="17" hidden="1">'[4]mpmla wise pp0001'!$C$166:$C$172</definedName>
    <definedName name="__123Graph_E" localSheetId="16" hidden="1">'[5]mpmla wise pp0001'!$C$166:$C$172</definedName>
    <definedName name="__123Graph_E" hidden="1">'[6]mpmla wise pp0001'!$C$166:$C$172</definedName>
    <definedName name="__123Graph_F" localSheetId="3" hidden="1">'[6]mpmla wise pp0001'!#REF!</definedName>
    <definedName name="__123Graph_F" localSheetId="5" hidden="1">'[6]mpmla wise pp0001'!#REF!</definedName>
    <definedName name="__123Graph_F" localSheetId="10" hidden="1">'[6]mpmla wise pp0001'!#REF!</definedName>
    <definedName name="__123Graph_F" localSheetId="13" hidden="1">'[6]mpmla wise pp0001'!#REF!</definedName>
    <definedName name="__123Graph_F" localSheetId="14" hidden="1">'[2]mpmla wise pp0001'!#REF!</definedName>
    <definedName name="__123Graph_F" localSheetId="19" hidden="1">'[6]mpmla wise pp0001'!#REF!</definedName>
    <definedName name="__123Graph_F" localSheetId="20" hidden="1">'[6]mpmla wise pp0001'!#REF!</definedName>
    <definedName name="__123Graph_F" localSheetId="18" hidden="1">'[3]mpmla wise pp0001'!#REF!</definedName>
    <definedName name="__123Graph_F" localSheetId="17" hidden="1">'[4]mpmla wise pp0001'!#REF!</definedName>
    <definedName name="__123Graph_F" localSheetId="16" hidden="1">'[5]mpmla wise pp0001'!#REF!</definedName>
    <definedName name="__123Graph_F" localSheetId="0" hidden="1">'[6]mpmla wise pp0001'!#REF!</definedName>
    <definedName name="__123Graph_F" hidden="1">'[6]mpmla wise pp0001'!#REF!</definedName>
    <definedName name="__123Graph_X" localSheetId="3" hidden="1">'[6]mpmla wise pp0001'!#REF!</definedName>
    <definedName name="__123Graph_X" localSheetId="5" hidden="1">'[6]mpmla wise pp0001'!#REF!</definedName>
    <definedName name="__123Graph_X" localSheetId="10" hidden="1">'[6]mpmla wise pp0001'!#REF!</definedName>
    <definedName name="__123Graph_X" localSheetId="13" hidden="1">'[6]mpmla wise pp0001'!#REF!</definedName>
    <definedName name="__123Graph_X" localSheetId="14" hidden="1">'[2]mpmla wise pp0001'!#REF!</definedName>
    <definedName name="__123Graph_X" localSheetId="19" hidden="1">'[6]mpmla wise pp0001'!#REF!</definedName>
    <definedName name="__123Graph_X" localSheetId="20" hidden="1">'[6]mpmla wise pp0001'!#REF!</definedName>
    <definedName name="__123Graph_X" localSheetId="18" hidden="1">'[3]mpmla wise pp0001'!#REF!</definedName>
    <definedName name="__123Graph_X" localSheetId="17" hidden="1">'[4]mpmla wise pp0001'!#REF!</definedName>
    <definedName name="__123Graph_X" localSheetId="16" hidden="1">'[5]mpmla wise pp0001'!#REF!</definedName>
    <definedName name="__123Graph_X" localSheetId="0" hidden="1">'[6]mpmla wise pp0001'!#REF!</definedName>
    <definedName name="__123Graph_X" hidden="1">'[6]mpmla wise pp0001'!#REF!</definedName>
    <definedName name="__13_p_1">#REF!</definedName>
    <definedName name="__14Excel_BuiltIn__FilterDatabase_10_1">#REF!</definedName>
    <definedName name="__15Excel_BuiltIn__FilterDatabase_11_1">#REF!</definedName>
    <definedName name="__16Excel_BuiltIn__FilterDatabase_9_1">#REF!</definedName>
    <definedName name="__17Excel_BuiltIn_Database_1">#REF!</definedName>
    <definedName name="__18Excel_BuiltIn_Database_1_1">#REF!</definedName>
    <definedName name="__19Excel_BuiltIn_Database_1_11_1">#REF!</definedName>
    <definedName name="__2_1_1">#REF!</definedName>
    <definedName name="__20Excel_BuiltIn_Database_1_6_1">#REF!</definedName>
    <definedName name="__4_1_1_1">#REF!</definedName>
    <definedName name="__6_2_1">[1]TLPPOCT!#REF!</definedName>
    <definedName name="__8_2_1_1">[1]TLPPOCT!#REF!</definedName>
    <definedName name="__9_a_1">#REF!</definedName>
    <definedName name="__S8">#REF!</definedName>
    <definedName name="__S88">#REF!</definedName>
    <definedName name="__S888">#REF!</definedName>
    <definedName name="_1" localSheetId="14">#REF!</definedName>
    <definedName name="_1" localSheetId="18">#REF!</definedName>
    <definedName name="_1">#REF!</definedName>
    <definedName name="_1_1" localSheetId="14">#REF!</definedName>
    <definedName name="_1_1">#REF!</definedName>
    <definedName name="_1_1_1" localSheetId="14">#REF!</definedName>
    <definedName name="_1_1_1">#REF!</definedName>
    <definedName name="_1_10" localSheetId="14">#REF!</definedName>
    <definedName name="_1_10">#REF!</definedName>
    <definedName name="_1_7" localSheetId="14">#REF!</definedName>
    <definedName name="_1_7">#REF!</definedName>
    <definedName name="_1_8" localSheetId="14">#REF!</definedName>
    <definedName name="_1_8">#REF!</definedName>
    <definedName name="_1_9" localSheetId="14">#REF!</definedName>
    <definedName name="_1_9">#REF!</definedName>
    <definedName name="_10_a_1_1">#REF!</definedName>
    <definedName name="_11_b_1">#REF!</definedName>
    <definedName name="_12_b_1_1">#REF!</definedName>
    <definedName name="_123" localSheetId="3" hidden="1">'[3]mpmla wise pp0001'!#REF!</definedName>
    <definedName name="_123" localSheetId="10" hidden="1">'[3]mpmla wise pp0001'!#REF!</definedName>
    <definedName name="_123" localSheetId="13" hidden="1">'[3]mpmla wise pp0001'!#REF!</definedName>
    <definedName name="_123" localSheetId="19" hidden="1">'[3]mpmla wise pp0001'!#REF!</definedName>
    <definedName name="_123" localSheetId="0" hidden="1">'[3]mpmla wise pp0001'!#REF!</definedName>
    <definedName name="_123" hidden="1">'[3]mpmla wise pp0001'!#REF!</definedName>
    <definedName name="_124" localSheetId="3" hidden="1">'[7]mpmla wise pp02_03'!#REF!</definedName>
    <definedName name="_124" localSheetId="5" hidden="1">'[7]mpmla wise pp02_03'!#REF!</definedName>
    <definedName name="_124" localSheetId="10" hidden="1">'[7]mpmla wise pp02_03'!#REF!</definedName>
    <definedName name="_124" localSheetId="13" hidden="1">'[7]mpmla wise pp02_03'!#REF!</definedName>
    <definedName name="_124" localSheetId="14" hidden="1">'[7]mpmla wise pp02_03'!#REF!</definedName>
    <definedName name="_124" localSheetId="19" hidden="1">'[7]mpmla wise pp02_03'!#REF!</definedName>
    <definedName name="_124" localSheetId="20" hidden="1">'[7]mpmla wise pp02_03'!#REF!</definedName>
    <definedName name="_124" localSheetId="0" hidden="1">'[7]mpmla wise pp02_03'!#REF!</definedName>
    <definedName name="_124" hidden="1">'[7]mpmla wise pp02_03'!#REF!</definedName>
    <definedName name="_125" localSheetId="3" hidden="1">'[7]mpmla wise pp02_03'!#REF!</definedName>
    <definedName name="_125" localSheetId="5" hidden="1">'[7]mpmla wise pp02_03'!#REF!</definedName>
    <definedName name="_125" localSheetId="10" hidden="1">'[7]mpmla wise pp02_03'!#REF!</definedName>
    <definedName name="_125" localSheetId="13" hidden="1">'[7]mpmla wise pp02_03'!#REF!</definedName>
    <definedName name="_125" localSheetId="14" hidden="1">'[7]mpmla wise pp02_03'!#REF!</definedName>
    <definedName name="_125" localSheetId="19" hidden="1">'[7]mpmla wise pp02_03'!#REF!</definedName>
    <definedName name="_125" localSheetId="20" hidden="1">'[7]mpmla wise pp02_03'!#REF!</definedName>
    <definedName name="_125" localSheetId="0" hidden="1">'[7]mpmla wise pp02_03'!#REF!</definedName>
    <definedName name="_125" hidden="1">'[7]mpmla wise pp02_03'!#REF!</definedName>
    <definedName name="_126" localSheetId="3" hidden="1">'[7]mpmla wise pp02_03'!#REF!</definedName>
    <definedName name="_126" localSheetId="5" hidden="1">'[7]mpmla wise pp02_03'!#REF!</definedName>
    <definedName name="_126" localSheetId="10" hidden="1">'[7]mpmla wise pp02_03'!#REF!</definedName>
    <definedName name="_126" localSheetId="13" hidden="1">'[7]mpmla wise pp02_03'!#REF!</definedName>
    <definedName name="_126" localSheetId="14" hidden="1">'[7]mpmla wise pp02_03'!#REF!</definedName>
    <definedName name="_126" localSheetId="19" hidden="1">'[7]mpmla wise pp02_03'!#REF!</definedName>
    <definedName name="_126" localSheetId="20" hidden="1">'[7]mpmla wise pp02_03'!#REF!</definedName>
    <definedName name="_126" localSheetId="0" hidden="1">'[7]mpmla wise pp02_03'!#REF!</definedName>
    <definedName name="_126" hidden="1">'[7]mpmla wise pp02_03'!#REF!</definedName>
    <definedName name="_127" localSheetId="3" hidden="1">'[7]mpmla wise pp02_03'!#REF!</definedName>
    <definedName name="_127" localSheetId="5" hidden="1">'[7]mpmla wise pp02_03'!#REF!</definedName>
    <definedName name="_127" localSheetId="10" hidden="1">'[7]mpmla wise pp02_03'!#REF!</definedName>
    <definedName name="_127" localSheetId="13" hidden="1">'[7]mpmla wise pp02_03'!#REF!</definedName>
    <definedName name="_127" localSheetId="14" hidden="1">'[7]mpmla wise pp02_03'!#REF!</definedName>
    <definedName name="_127" localSheetId="19" hidden="1">'[7]mpmla wise pp02_03'!#REF!</definedName>
    <definedName name="_127" localSheetId="20" hidden="1">'[7]mpmla wise pp02_03'!#REF!</definedName>
    <definedName name="_127" localSheetId="0" hidden="1">'[7]mpmla wise pp02_03'!#REF!</definedName>
    <definedName name="_127" hidden="1">'[7]mpmla wise pp02_03'!#REF!</definedName>
    <definedName name="_128" localSheetId="3" hidden="1">'[7]mpmla wise pp02_03'!#REF!</definedName>
    <definedName name="_128" localSheetId="5" hidden="1">'[7]mpmla wise pp02_03'!#REF!</definedName>
    <definedName name="_128" localSheetId="10" hidden="1">'[7]mpmla wise pp02_03'!#REF!</definedName>
    <definedName name="_128" localSheetId="13" hidden="1">'[7]mpmla wise pp02_03'!#REF!</definedName>
    <definedName name="_128" localSheetId="14" hidden="1">'[7]mpmla wise pp02_03'!#REF!</definedName>
    <definedName name="_128" localSheetId="19" hidden="1">'[7]mpmla wise pp02_03'!#REF!</definedName>
    <definedName name="_128" localSheetId="20" hidden="1">'[7]mpmla wise pp02_03'!#REF!</definedName>
    <definedName name="_128" localSheetId="0" hidden="1">'[7]mpmla wise pp02_03'!#REF!</definedName>
    <definedName name="_128" hidden="1">'[7]mpmla wise pp02_03'!#REF!</definedName>
    <definedName name="_129" localSheetId="3" hidden="1">'[7]mpmla wise pp02_03'!#REF!</definedName>
    <definedName name="_129" localSheetId="5" hidden="1">'[7]mpmla wise pp02_03'!#REF!</definedName>
    <definedName name="_129" localSheetId="10" hidden="1">'[7]mpmla wise pp02_03'!#REF!</definedName>
    <definedName name="_129" localSheetId="13" hidden="1">'[7]mpmla wise pp02_03'!#REF!</definedName>
    <definedName name="_129" localSheetId="14" hidden="1">'[7]mpmla wise pp02_03'!#REF!</definedName>
    <definedName name="_129" localSheetId="19" hidden="1">'[7]mpmla wise pp02_03'!#REF!</definedName>
    <definedName name="_129" localSheetId="20" hidden="1">'[7]mpmla wise pp02_03'!#REF!</definedName>
    <definedName name="_129" localSheetId="0" hidden="1">'[7]mpmla wise pp02_03'!#REF!</definedName>
    <definedName name="_129" hidden="1">'[7]mpmla wise pp02_03'!#REF!</definedName>
    <definedName name="_13_p_1">#REF!</definedName>
    <definedName name="_130" hidden="1">[8]zpF0001!$E$39:$E$78</definedName>
    <definedName name="_131" hidden="1">[8]zpF0001!$O$149:$O$158</definedName>
    <definedName name="_132" hidden="1">[8]zpF0001!$A$39:$CB$78</definedName>
    <definedName name="_135" localSheetId="3" hidden="1">'[9]mpmla wise pp01_02'!#REF!</definedName>
    <definedName name="_135" localSheetId="5" hidden="1">'[9]mpmla wise pp01_02'!#REF!</definedName>
    <definedName name="_135" localSheetId="10" hidden="1">'[9]mpmla wise pp01_02'!#REF!</definedName>
    <definedName name="_135" localSheetId="13" hidden="1">'[9]mpmla wise pp01_02'!#REF!</definedName>
    <definedName name="_135" localSheetId="14" hidden="1">'[9]mpmla wise pp01_02'!#REF!</definedName>
    <definedName name="_135" localSheetId="19" hidden="1">'[9]mpmla wise pp01_02'!#REF!</definedName>
    <definedName name="_135" localSheetId="20" hidden="1">'[9]mpmla wise pp01_02'!#REF!</definedName>
    <definedName name="_135" localSheetId="0" hidden="1">'[9]mpmla wise pp01_02'!#REF!</definedName>
    <definedName name="_135" hidden="1">'[9]mpmla wise pp01_02'!#REF!</definedName>
    <definedName name="_142" localSheetId="3" hidden="1">'[9]mpmla wise pp01_02'!#REF!</definedName>
    <definedName name="_142" localSheetId="5" hidden="1">'[9]mpmla wise pp01_02'!#REF!</definedName>
    <definedName name="_142" localSheetId="10" hidden="1">'[9]mpmla wise pp01_02'!#REF!</definedName>
    <definedName name="_142" localSheetId="13" hidden="1">'[9]mpmla wise pp01_02'!#REF!</definedName>
    <definedName name="_142" localSheetId="14" hidden="1">'[9]mpmla wise pp01_02'!#REF!</definedName>
    <definedName name="_142" localSheetId="19" hidden="1">'[9]mpmla wise pp01_02'!#REF!</definedName>
    <definedName name="_142" localSheetId="20" hidden="1">'[9]mpmla wise pp01_02'!#REF!</definedName>
    <definedName name="_142" localSheetId="0" hidden="1">'[9]mpmla wise pp01_02'!#REF!</definedName>
    <definedName name="_142" hidden="1">'[9]mpmla wise pp01_02'!#REF!</definedName>
    <definedName name="_14Excel_BuiltIn__FilterDatabase_10_1">#REF!</definedName>
    <definedName name="_15Excel_BuiltIn__FilterDatabase_11_1">#REF!</definedName>
    <definedName name="_16Excel_BuiltIn__FilterDatabase_9_1">#REF!</definedName>
    <definedName name="_17Excel_BuiltIn_Database_1">#REF!</definedName>
    <definedName name="_18Excel_BuiltIn_Database_1_1">#REF!</definedName>
    <definedName name="_19Excel_BuiltIn_Database_1_11_1">#REF!</definedName>
    <definedName name="_2" localSheetId="14">[1]TLPPOCT!#REF!</definedName>
    <definedName name="_2">[1]TLPPOCT!#REF!</definedName>
    <definedName name="_2_1" localSheetId="14">[1]TLPPOCT!#REF!</definedName>
    <definedName name="_2_1">[1]TLPPOCT!#REF!</definedName>
    <definedName name="_2_1_1" localSheetId="14">[1]TLPPOCT!#REF!</definedName>
    <definedName name="_2_1_1">[1]TLPPOCT!#REF!</definedName>
    <definedName name="_2_10" localSheetId="14">[1]TLPPOCT!#REF!</definedName>
    <definedName name="_2_10">[1]TLPPOCT!#REF!</definedName>
    <definedName name="_2_7" localSheetId="14">[1]TLPPOCT!#REF!</definedName>
    <definedName name="_2_7">[1]TLPPOCT!#REF!</definedName>
    <definedName name="_2_8" localSheetId="14">[1]TLPPOCT!#REF!</definedName>
    <definedName name="_2_8">[1]TLPPOCT!#REF!</definedName>
    <definedName name="_2_9" localSheetId="14">[1]TLPPOCT!#REF!</definedName>
    <definedName name="_2_9">[1]TLPPOCT!#REF!</definedName>
    <definedName name="_20Excel_BuiltIn_Database_1_6_1">#REF!</definedName>
    <definedName name="_3_1_1_1" localSheetId="14">#REF!</definedName>
    <definedName name="_4_1_1_1">#REF!</definedName>
    <definedName name="_5_2_1" localSheetId="14">[1]TLPPOCT!#REF!</definedName>
    <definedName name="_6_2_1">[1]TLPPOCT!#REF!</definedName>
    <definedName name="_7_2_1_1" localSheetId="14">[1]TLPPOCT!#REF!</definedName>
    <definedName name="_8_2_1_1">[1]TLPPOCT!#REF!</definedName>
    <definedName name="_9_a_1">#REF!</definedName>
    <definedName name="_a" localSheetId="14">#REF!</definedName>
    <definedName name="_a" localSheetId="18">#REF!</definedName>
    <definedName name="_a">#REF!</definedName>
    <definedName name="_a_1" localSheetId="14">#REF!</definedName>
    <definedName name="_a_1">#REF!</definedName>
    <definedName name="_a_1_11" localSheetId="14">#REF!</definedName>
    <definedName name="_a_1_11">#REF!</definedName>
    <definedName name="_a_1_6" localSheetId="14">#REF!</definedName>
    <definedName name="_a_1_6">#REF!</definedName>
    <definedName name="_b" localSheetId="14">#REF!</definedName>
    <definedName name="_b" localSheetId="18">#REF!</definedName>
    <definedName name="_b">#REF!</definedName>
    <definedName name="_b_1" localSheetId="14">#REF!</definedName>
    <definedName name="_b_1">#REF!</definedName>
    <definedName name="_Dist_Bin" localSheetId="3" hidden="1">#REF!</definedName>
    <definedName name="_Dist_Bin" localSheetId="5" hidden="1">#REF!</definedName>
    <definedName name="_Dist_Bin" localSheetId="10" hidden="1">#REF!</definedName>
    <definedName name="_Dist_Bin" localSheetId="11" hidden="1">#REF!</definedName>
    <definedName name="_Dist_Bin" localSheetId="13" hidden="1">#REF!</definedName>
    <definedName name="_Dist_Bin" localSheetId="14" hidden="1">#REF!</definedName>
    <definedName name="_Dist_Bin" localSheetId="19" hidden="1">#REF!</definedName>
    <definedName name="_Dist_Bin" localSheetId="20" hidden="1">#REF!</definedName>
    <definedName name="_Dist_Bin" localSheetId="4" hidden="1">#REF!</definedName>
    <definedName name="_Dist_Bin" localSheetId="0" hidden="1">#REF!</definedName>
    <definedName name="_Dist_Bin" hidden="1">#REF!</definedName>
    <definedName name="_Dist_Values" localSheetId="3" hidden="1">#REF!</definedName>
    <definedName name="_Dist_Values" localSheetId="5" hidden="1">#REF!</definedName>
    <definedName name="_Dist_Values" localSheetId="10" hidden="1">#REF!</definedName>
    <definedName name="_Dist_Values" localSheetId="11" hidden="1">#REF!</definedName>
    <definedName name="_Dist_Values" localSheetId="13" hidden="1">#REF!</definedName>
    <definedName name="_Dist_Values" localSheetId="14" hidden="1">#REF!</definedName>
    <definedName name="_Dist_Values" localSheetId="19" hidden="1">#REF!</definedName>
    <definedName name="_Dist_Values" localSheetId="20" hidden="1">#REF!</definedName>
    <definedName name="_Dist_Values" localSheetId="4" hidden="1">#REF!</definedName>
    <definedName name="_Dist_Values" localSheetId="0" hidden="1">#REF!</definedName>
    <definedName name="_Dist_Values" hidden="1">#REF!</definedName>
    <definedName name="_Fill" localSheetId="3" hidden="1">#REF!</definedName>
    <definedName name="_Fill" localSheetId="5" hidden="1">#REF!</definedName>
    <definedName name="_Fill" localSheetId="10" hidden="1">#REF!</definedName>
    <definedName name="_Fill" localSheetId="13" hidden="1">#REF!</definedName>
    <definedName name="_Fill" localSheetId="14" hidden="1">#REF!</definedName>
    <definedName name="_Fill" localSheetId="19" hidden="1">#REF!</definedName>
    <definedName name="_Fill" localSheetId="20" hidden="1">#REF!</definedName>
    <definedName name="_Fill" localSheetId="0" hidden="1">#REF!</definedName>
    <definedName name="_Fill" hidden="1">#REF!</definedName>
    <definedName name="_xlnm._FilterDatabase" localSheetId="3" hidden="1">'002'!$A$3:$J$510</definedName>
    <definedName name="_xlnm._FilterDatabase" localSheetId="8" hidden="1">'008'!$A$4:$F$108</definedName>
    <definedName name="_xlnm._FilterDatabase" localSheetId="9" hidden="1">'009'!$A$4:$F$43</definedName>
    <definedName name="_xlnm._FilterDatabase" localSheetId="13" hidden="1">'013'!$A$3:$G$18</definedName>
    <definedName name="_xlnm._FilterDatabase" localSheetId="14" hidden="1">'014'!$A$5:$K$22</definedName>
    <definedName name="_xlnm._FilterDatabase" localSheetId="4" hidden="1">'3B'!$A$6:$Q$75</definedName>
    <definedName name="_xlnm._FilterDatabase" localSheetId="18" hidden="1">'accd-2'!$A$5:$O$753</definedName>
    <definedName name="_xlnm._FilterDatabase" localSheetId="17" hidden="1">Accident!#REF!</definedName>
    <definedName name="_xlnm._FilterDatabase" localSheetId="0" hidden="1">INDEX!$A$2:$F$11</definedName>
    <definedName name="_Key1" localSheetId="14" hidden="1">[2]zpF0001!$E$39:$E$78</definedName>
    <definedName name="_Key1" localSheetId="18" hidden="1">[3]zpF0001!$E$39:$E$78</definedName>
    <definedName name="_Key1" localSheetId="17" hidden="1">[4]zpF0001!$E$39:$E$78</definedName>
    <definedName name="_Key1" localSheetId="16" hidden="1">[5]zpF0001!$E$39:$E$78</definedName>
    <definedName name="_Key1" hidden="1">[6]zpF0001!$E$39:$E$78</definedName>
    <definedName name="_Key2" localSheetId="14" hidden="1">[2]zpF0001!$O$149:$O$158</definedName>
    <definedName name="_Key2" localSheetId="18" hidden="1">[3]zpF0001!$O$149:$O$158</definedName>
    <definedName name="_Key2" localSheetId="17" hidden="1">[4]zpF0001!$O$149:$O$158</definedName>
    <definedName name="_Key2" localSheetId="16" hidden="1">[5]zpF0001!$O$149:$O$158</definedName>
    <definedName name="_Key2" hidden="1">[6]zpF0001!$O$149:$O$158</definedName>
    <definedName name="_key3" localSheetId="3" hidden="1">'[10]mpmla wise pp01_02'!#REF!</definedName>
    <definedName name="_key3" localSheetId="5" hidden="1">'[10]mpmla wise pp01_02'!#REF!</definedName>
    <definedName name="_key3" localSheetId="10" hidden="1">'[10]mpmla wise pp01_02'!#REF!</definedName>
    <definedName name="_key3" localSheetId="13" hidden="1">'[10]mpmla wise pp01_02'!#REF!</definedName>
    <definedName name="_key3" localSheetId="14" hidden="1">'[10]mpmla wise pp01_02'!#REF!</definedName>
    <definedName name="_key3" localSheetId="19" hidden="1">'[10]mpmla wise pp01_02'!#REF!</definedName>
    <definedName name="_key3" localSheetId="20" hidden="1">'[10]mpmla wise pp01_02'!#REF!</definedName>
    <definedName name="_key3" localSheetId="0" hidden="1">'[10]mpmla wise pp01_02'!#REF!</definedName>
    <definedName name="_key3" hidden="1">'[10]mpmla wise pp01_02'!#REF!</definedName>
    <definedName name="_Order1" hidden="1">255</definedName>
    <definedName name="_Order2" hidden="1">255</definedName>
    <definedName name="_p" localSheetId="14">#REF!</definedName>
    <definedName name="_p">#REF!</definedName>
    <definedName name="_p_1" localSheetId="14">#REF!</definedName>
    <definedName name="_p_1">#REF!</definedName>
    <definedName name="_S8">#REF!</definedName>
    <definedName name="_S88">#REF!</definedName>
    <definedName name="_S888">#REF!</definedName>
    <definedName name="_Sort" localSheetId="14" hidden="1">[2]zpF0001!$A$39:$CB$78</definedName>
    <definedName name="_Sort" localSheetId="18" hidden="1">[3]zpF0001!$A$39:$CB$78</definedName>
    <definedName name="_Sort" localSheetId="17" hidden="1">[4]zpF0001!$A$39:$CB$78</definedName>
    <definedName name="_Sort" localSheetId="16" hidden="1">[5]zpF0001!$A$39:$CB$78</definedName>
    <definedName name="_Sort" hidden="1">[6]zpF0001!$A$39:$CB$78</definedName>
    <definedName name="a" localSheetId="18">[11]shp_T_D_drive!$A$1:$AE$31</definedName>
    <definedName name="a">'[11]shp_T&amp;D_drive'!$A$1:$AE$31</definedName>
    <definedName name="a_10">[11]shp_T_D_drive!$A$1:$AE$31</definedName>
    <definedName name="a_17">[12]shp_T_D_drive!$A$1:$AE$31</definedName>
    <definedName name="a_18">[12]shp_T_D_drive!$A$1:$AE$31</definedName>
    <definedName name="a_2">[13]shp_T_D_drive!$A$1:$AE$31</definedName>
    <definedName name="a_5">[13]shp_T_D_drive!$A$1:$AE$31</definedName>
    <definedName name="a_8">[11]shp_T_D_drive!$A$1:$AE$31</definedName>
    <definedName name="a_9">[11]shp_T_D_drive!$A$1:$AE$31</definedName>
    <definedName name="aa" localSheetId="18">[11]shp_T_D_drive!$A$1:$AE$31</definedName>
    <definedName name="aa">'[11]shp_T&amp;D_drive'!$A$1:$AE$31</definedName>
    <definedName name="aa_10">[11]shp_T_D_drive!$A$1:$AE$31</definedName>
    <definedName name="aa_17">[12]shp_T_D_drive!$A$1:$AE$31</definedName>
    <definedName name="aa_18">[12]shp_T_D_drive!$A$1:$AE$31</definedName>
    <definedName name="aa_2">[13]shp_T_D_drive!$A$1:$AE$31</definedName>
    <definedName name="aa_5">[13]shp_T_D_drive!$A$1:$AE$31</definedName>
    <definedName name="aa_8">[11]shp_T_D_drive!$A$1:$AE$31</definedName>
    <definedName name="aa_9">[11]shp_T_D_drive!$A$1:$AE$31</definedName>
    <definedName name="aaa" localSheetId="3" hidden="1">'[14]mpmla wise pp01_02'!#REF!</definedName>
    <definedName name="aaa" localSheetId="5" hidden="1">'[14]mpmla wise pp01_02'!#REF!</definedName>
    <definedName name="aaa" localSheetId="10" hidden="1">'[14]mpmla wise pp01_02'!#REF!</definedName>
    <definedName name="aaa" localSheetId="13" hidden="1">'[14]mpmla wise pp01_02'!#REF!</definedName>
    <definedName name="aaa" localSheetId="14" hidden="1">'[15]mpmla wise pp01_02'!#REF!</definedName>
    <definedName name="aaa" localSheetId="19" hidden="1">'[14]mpmla wise pp01_02'!#REF!</definedName>
    <definedName name="aaa" localSheetId="20" hidden="1">'[14]mpmla wise pp01_02'!#REF!</definedName>
    <definedName name="aaa" localSheetId="18" hidden="1">'[10]mpmla wise pp01_02'!#REF!</definedName>
    <definedName name="aaa" localSheetId="17" hidden="1">'[16]mpmla wise pp01_02'!#REF!</definedName>
    <definedName name="aaa" localSheetId="16" hidden="1">'[17]mpmla wise pp01_02'!#REF!</definedName>
    <definedName name="aaa" localSheetId="0" hidden="1">'[14]mpmla wise pp01_02'!#REF!</definedName>
    <definedName name="aaa" hidden="1">'[14]mpmla wise pp01_02'!#REF!</definedName>
    <definedName name="Acti" localSheetId="3" hidden="1">{"'Sheet1'!$A$4386:$N$4591"}</definedName>
    <definedName name="Acti" localSheetId="5" hidden="1">{"'Sheet1'!$A$4386:$N$4591"}</definedName>
    <definedName name="Acti" localSheetId="10" hidden="1">{"'Sheet1'!$A$4386:$N$4591"}</definedName>
    <definedName name="Acti" localSheetId="11" hidden="1">{"'Sheet1'!$A$4386:$N$4591"}</definedName>
    <definedName name="Acti" localSheetId="13" hidden="1">{"'Sheet1'!$A$4386:$N$4591"}</definedName>
    <definedName name="Acti" localSheetId="14" hidden="1">{"'Sheet1'!$A$4386:$N$4591"}</definedName>
    <definedName name="Acti" localSheetId="19" hidden="1">{"'Sheet1'!$A$4386:$N$4591"}</definedName>
    <definedName name="Acti" localSheetId="20" hidden="1">{"'Sheet1'!$A$4386:$N$4591"}</definedName>
    <definedName name="Acti" localSheetId="4" hidden="1">{"'Sheet1'!$A$4386:$N$4591"}</definedName>
    <definedName name="Acti" localSheetId="0" hidden="1">{"'Sheet1'!$A$4386:$N$4591"}</definedName>
    <definedName name="Acti" hidden="1">{"'Sheet1'!$A$4386:$N$4591"}</definedName>
    <definedName name="agmeter" localSheetId="14">#REF!</definedName>
    <definedName name="agmeter" localSheetId="18">#REF!</definedName>
    <definedName name="agmeter">#REF!</definedName>
    <definedName name="agmeter_1" localSheetId="14">#REF!</definedName>
    <definedName name="agmeter_1">#REF!</definedName>
    <definedName name="agmeter_10" localSheetId="14">#REF!</definedName>
    <definedName name="agmeter_10">#REF!</definedName>
    <definedName name="agmeter_17" localSheetId="14">#REF!</definedName>
    <definedName name="agmeter_17">#REF!</definedName>
    <definedName name="agmeter_18" localSheetId="14">#REF!</definedName>
    <definedName name="agmeter_18">#REF!</definedName>
    <definedName name="agmeter_2" localSheetId="14">#REF!</definedName>
    <definedName name="agmeter_2">#REF!</definedName>
    <definedName name="agmeter_5" localSheetId="14">#REF!</definedName>
    <definedName name="agmeter_5">#REF!</definedName>
    <definedName name="agmeter_8" localSheetId="14">#REF!</definedName>
    <definedName name="agmeter_8">#REF!</definedName>
    <definedName name="agmeter_9" localSheetId="14">#REF!</definedName>
    <definedName name="agmeter_9">#REF!</definedName>
    <definedName name="ann" localSheetId="3" hidden="1">{"'Sheet1'!$A$4386:$N$4591"}</definedName>
    <definedName name="ann" localSheetId="5" hidden="1">{"'Sheet1'!$A$4386:$N$4591"}</definedName>
    <definedName name="ann" localSheetId="10" hidden="1">{"'Sheet1'!$A$4386:$N$4591"}</definedName>
    <definedName name="ann" localSheetId="11" hidden="1">{"'Sheet1'!$A$4386:$N$4591"}</definedName>
    <definedName name="ann" localSheetId="13" hidden="1">{"'Sheet1'!$A$4386:$N$4591"}</definedName>
    <definedName name="ann" localSheetId="14" hidden="1">{"'Sheet1'!$A$4386:$N$4591"}</definedName>
    <definedName name="ann" localSheetId="19" hidden="1">{"'Sheet1'!$A$4386:$N$4591"}</definedName>
    <definedName name="ann" localSheetId="20" hidden="1">{"'Sheet1'!$A$4386:$N$4591"}</definedName>
    <definedName name="ann" localSheetId="4" hidden="1">{"'Sheet1'!$A$4386:$N$4591"}</definedName>
    <definedName name="ann" localSheetId="0" hidden="1">{"'Sheet1'!$A$4386:$N$4591"}</definedName>
    <definedName name="ann" hidden="1">{"'Sheet1'!$A$4386:$N$4591"}</definedName>
    <definedName name="as" localSheetId="18">[11]shp_T_D_drive!$A$1:$AE$31</definedName>
    <definedName name="as">'[11]shp_T&amp;D_drive'!$A$1:$AE$31</definedName>
    <definedName name="as_10">[11]shp_T_D_drive!$A$1:$AE$31</definedName>
    <definedName name="as_17">[12]shp_T_D_drive!$A$1:$AE$31</definedName>
    <definedName name="as_18">[12]shp_T_D_drive!$A$1:$AE$31</definedName>
    <definedName name="as_2">[13]shp_T_D_drive!$A$1:$AE$31</definedName>
    <definedName name="as_5">[13]shp_T_D_drive!$A$1:$AE$31</definedName>
    <definedName name="as_8">[11]shp_T_D_drive!$A$1:$AE$31</definedName>
    <definedName name="as_9">[11]shp_T_D_drive!$A$1:$AE$31</definedName>
    <definedName name="ATCFMP_1_10" localSheetId="14">#REF!</definedName>
    <definedName name="ATCFMP_1_10">#REF!</definedName>
    <definedName name="ATCFMP_1_11" localSheetId="14">#REF!</definedName>
    <definedName name="ATCFMP_1_11">#REF!</definedName>
    <definedName name="ATCFMP_1_20">'[18]compar jgy'!$B$1:$H$259</definedName>
    <definedName name="ATCFMP_1_21">'[18]COMPARE AG'!$B$1:$H$147</definedName>
    <definedName name="ATCFMP_1_36" localSheetId="14">#REF!</definedName>
    <definedName name="ATCFMP_1_36">#REF!</definedName>
    <definedName name="ATCFMP_1_38" localSheetId="14">#REF!</definedName>
    <definedName name="ATCFMP_1_38">#REF!</definedName>
    <definedName name="ATCFMP_1_39" localSheetId="14">#REF!</definedName>
    <definedName name="ATCFMP_1_39">#REF!</definedName>
    <definedName name="ATCFMP_1_4" localSheetId="14">#REF!</definedName>
    <definedName name="ATCFMP_1_4">#REF!</definedName>
    <definedName name="ATCFMP_1_40" localSheetId="14">#REF!</definedName>
    <definedName name="ATCFMP_1_40">#REF!</definedName>
    <definedName name="ATCFMP_1_41" localSheetId="14">#REF!</definedName>
    <definedName name="ATCFMP_1_41">#REF!</definedName>
    <definedName name="ATCFMP_1_42" localSheetId="14">#REF!</definedName>
    <definedName name="ATCFMP_1_42">#REF!</definedName>
    <definedName name="ATCFMP_1_43" localSheetId="14">#REF!</definedName>
    <definedName name="ATCFMP_1_43">#REF!</definedName>
    <definedName name="ATCFMP_1_5" localSheetId="14">#REF!</definedName>
    <definedName name="ATCFMP_1_5">#REF!</definedName>
    <definedName name="ATCFMP_1_6" localSheetId="14">#REF!</definedName>
    <definedName name="ATCFMP_1_6">#REF!</definedName>
    <definedName name="ATCFMP_1_9" localSheetId="14">#REF!</definedName>
    <definedName name="ATCFMP_1_9">#REF!</definedName>
    <definedName name="ATCFMP_10_6" localSheetId="14">#REF!</definedName>
    <definedName name="ATCFMP_10_6">#REF!</definedName>
    <definedName name="ATCFMP_11_6" localSheetId="14">#REF!</definedName>
    <definedName name="ATCFMP_11_6">#REF!</definedName>
    <definedName name="ATCFMP_12_6" localSheetId="14">#REF!</definedName>
    <definedName name="ATCFMP_12_6">#REF!</definedName>
    <definedName name="ATCFMP_2" localSheetId="14">'[19]ruf fmp'!#REF!</definedName>
    <definedName name="ATCFMP_2">'[20]ruf fmp'!#REF!</definedName>
    <definedName name="ATCFMP_2_10" localSheetId="14">#REF!</definedName>
    <definedName name="ATCFMP_2_10">#REF!</definedName>
    <definedName name="ATCFMP_2_11" localSheetId="14">#REF!</definedName>
    <definedName name="ATCFMP_2_11">#REF!</definedName>
    <definedName name="ATCFMP_2_16" localSheetId="14">#REF!</definedName>
    <definedName name="ATCFMP_2_16">#REF!</definedName>
    <definedName name="ATCFMP_2_36" localSheetId="14">#REF!</definedName>
    <definedName name="ATCFMP_2_36">#REF!</definedName>
    <definedName name="ATCFMP_2_39" localSheetId="14">#REF!</definedName>
    <definedName name="ATCFMP_2_39">#REF!</definedName>
    <definedName name="ATCFMP_2_41" localSheetId="14">#REF!</definedName>
    <definedName name="ATCFMP_2_41">#REF!</definedName>
    <definedName name="ATCFMP_2_5" localSheetId="14">#REF!</definedName>
    <definedName name="ATCFMP_2_5">#REF!</definedName>
    <definedName name="ATCFMP_2_6" localSheetId="14">#REF!</definedName>
    <definedName name="ATCFMP_2_6">#REF!</definedName>
    <definedName name="ATCFMP_2_9" localSheetId="14">#REF!</definedName>
    <definedName name="ATCFMP_2_9">#REF!</definedName>
    <definedName name="ATCFMP_20">'[18]compar jgy'!$B$1:$H$105</definedName>
    <definedName name="ATCFMP_21">'[18]COMPARE AG'!$B$1:$H$106</definedName>
    <definedName name="ATCFMP_3" localSheetId="14">#REF!</definedName>
    <definedName name="ATCFMP_3">#REF!</definedName>
    <definedName name="ATCFMP_3_10" localSheetId="14">#REF!</definedName>
    <definedName name="ATCFMP_3_10">#REF!</definedName>
    <definedName name="ATCFMP_3_11" localSheetId="14">#REF!</definedName>
    <definedName name="ATCFMP_3_11">#REF!</definedName>
    <definedName name="ATCFMP_3_16" localSheetId="14">#REF!</definedName>
    <definedName name="ATCFMP_3_16">#REF!</definedName>
    <definedName name="ATCFMP_3_39" localSheetId="14">#REF!</definedName>
    <definedName name="ATCFMP_3_39">#REF!</definedName>
    <definedName name="ATCFMP_3_41" localSheetId="14">#REF!</definedName>
    <definedName name="ATCFMP_3_41">#REF!</definedName>
    <definedName name="ATCFMP_3_5" localSheetId="14">#REF!</definedName>
    <definedName name="ATCFMP_3_5">#REF!</definedName>
    <definedName name="ATCFMP_3_6" localSheetId="14">#REF!</definedName>
    <definedName name="ATCFMP_3_6">#REF!</definedName>
    <definedName name="ATCFMP_3_9" localSheetId="14">#REF!</definedName>
    <definedName name="ATCFMP_3_9">#REF!</definedName>
    <definedName name="ATCFMP_36" localSheetId="14">#REF!</definedName>
    <definedName name="ATCFMP_36">#REF!</definedName>
    <definedName name="ATCFMP_38" localSheetId="14">#REF!</definedName>
    <definedName name="ATCFMP_38">#REF!</definedName>
    <definedName name="ATCFMP_39" localSheetId="14">#REF!</definedName>
    <definedName name="ATCFMP_39">#REF!</definedName>
    <definedName name="ATCFMP_4" localSheetId="14">#REF!</definedName>
    <definedName name="ATCFMP_4">#REF!</definedName>
    <definedName name="ATCFMP_4_5" localSheetId="14">#REF!</definedName>
    <definedName name="ATCFMP_4_5">#REF!</definedName>
    <definedName name="ATCFMP_4_6" localSheetId="14">#REF!</definedName>
    <definedName name="ATCFMP_4_6">#REF!</definedName>
    <definedName name="ATCFMP_4_9" localSheetId="14">#REF!</definedName>
    <definedName name="ATCFMP_4_9">#REF!</definedName>
    <definedName name="ATCFMP_40" localSheetId="14">#REF!</definedName>
    <definedName name="ATCFMP_40">#REF!</definedName>
    <definedName name="ATCFMP_41" localSheetId="14">#REF!</definedName>
    <definedName name="ATCFMP_41">#REF!</definedName>
    <definedName name="ATCFMP_42" localSheetId="14">#REF!</definedName>
    <definedName name="ATCFMP_42">#REF!</definedName>
    <definedName name="ATCFMP_43" localSheetId="14">#REF!</definedName>
    <definedName name="ATCFMP_43">#REF!</definedName>
    <definedName name="ATCFMP_5_5" localSheetId="14">#REF!</definedName>
    <definedName name="ATCFMP_5_5">#REF!</definedName>
    <definedName name="ATCFMP_5_6" localSheetId="14">#REF!</definedName>
    <definedName name="ATCFMP_5_6">#REF!</definedName>
    <definedName name="ATCFMP_5_9" localSheetId="14">#REF!</definedName>
    <definedName name="ATCFMP_5_9">#REF!</definedName>
    <definedName name="ATCFMP_6_5" localSheetId="14">#REF!</definedName>
    <definedName name="ATCFMP_6_5">#REF!</definedName>
    <definedName name="ATCFMP_6_6" localSheetId="14">#REF!</definedName>
    <definedName name="ATCFMP_6_6">#REF!</definedName>
    <definedName name="ATCFMP_6_9" localSheetId="14">#REF!</definedName>
    <definedName name="ATCFMP_6_9">#REF!</definedName>
    <definedName name="ATCFMP_7_6" localSheetId="14">#REF!</definedName>
    <definedName name="ATCFMP_7_6">#REF!</definedName>
    <definedName name="ATCFMP_8_6" localSheetId="14">#REF!</definedName>
    <definedName name="ATCFMP_8_6">#REF!</definedName>
    <definedName name="ATCFMP_9_6" localSheetId="14">#REF!</definedName>
    <definedName name="ATCFMP_9_6">#REF!</definedName>
    <definedName name="CMTHLOSS_12" localSheetId="14">#REF!</definedName>
    <definedName name="CMTHLOSS_12">#REF!</definedName>
    <definedName name="CMTHLOSS_2" localSheetId="14">#REF!</definedName>
    <definedName name="CMTHLOSS_2">#REF!</definedName>
    <definedName name="CMTHLOSS_3" localSheetId="14">#REF!</definedName>
    <definedName name="CMTHLOSS_3">#REF!</definedName>
    <definedName name="CMTHLOSS_36" localSheetId="14">#REF!</definedName>
    <definedName name="CMTHLOSS_36">#REF!</definedName>
    <definedName name="ControlOfCisternCapacityInLitres" localSheetId="14">#REF!</definedName>
    <definedName name="ControlOfCisternCapacityInLitres">#REF!</definedName>
    <definedName name="CTDCOMP_2" localSheetId="14">#REF!</definedName>
    <definedName name="CTDCOMP_2">#REF!</definedName>
    <definedName name="CTDCOMP_3" localSheetId="14">#REF!</definedName>
    <definedName name="CTDCOMP_3">#REF!</definedName>
    <definedName name="cwctat" localSheetId="14">#REF!</definedName>
    <definedName name="cwctat" localSheetId="18">#REF!</definedName>
    <definedName name="cwctat">#REF!</definedName>
    <definedName name="cwctat_1" localSheetId="14">#REF!</definedName>
    <definedName name="cwctat_1">#REF!</definedName>
    <definedName name="cwctat_11" localSheetId="14">#REF!</definedName>
    <definedName name="cwctat_11">#REF!</definedName>
    <definedName name="cwctat_2" localSheetId="14">#REF!</definedName>
    <definedName name="cwctat_2">#REF!</definedName>
    <definedName name="cwctat_6" localSheetId="14">#REF!</definedName>
    <definedName name="cwctat_6">#REF!</definedName>
    <definedName name="CYPMNT_2" localSheetId="14">#REF!</definedName>
    <definedName name="CYPMNT_2">#REF!</definedName>
    <definedName name="CYPMNT_3" localSheetId="14">#REF!</definedName>
    <definedName name="CYPMNT_3">#REF!</definedName>
    <definedName name="CYPMNT_36" localSheetId="14">#REF!</definedName>
    <definedName name="CYPMNT_36">#REF!</definedName>
    <definedName name="D" localSheetId="14">#REF!</definedName>
    <definedName name="D" localSheetId="18">#REF!</definedName>
    <definedName name="D">#REF!</definedName>
    <definedName name="D_1" localSheetId="14">#REF!</definedName>
    <definedName name="D_1">#REF!</definedName>
    <definedName name="D_11" localSheetId="14">#REF!</definedName>
    <definedName name="D_11">#REF!</definedName>
    <definedName name="D_2" localSheetId="14">#REF!</definedName>
    <definedName name="D_2">#REF!</definedName>
    <definedName name="D_6" localSheetId="14">#REF!</definedName>
    <definedName name="D_6">#REF!</definedName>
    <definedName name="_xlnm.Database" localSheetId="14">#REF!</definedName>
    <definedName name="_xlnm.Database">#REF!</definedName>
    <definedName name="DATE" localSheetId="14">[21]LMAIN!#REF!</definedName>
    <definedName name="DATE">[21]LMAIN!#REF!</definedName>
    <definedName name="DATE_1" localSheetId="14">[21]LMAIN!#REF!</definedName>
    <definedName name="DATE_1">[21]LMAIN!#REF!</definedName>
    <definedName name="DATE1" localSheetId="14">[21]LMAIN!#REF!</definedName>
    <definedName name="DATE1">[21]LMAIN!#REF!</definedName>
    <definedName name="DATE1_1" localSheetId="14">[21]LMAIN!#REF!</definedName>
    <definedName name="DATE1_1">[21]LMAIN!#REF!</definedName>
    <definedName name="dfd" localSheetId="3" hidden="1">{"'Sheet1'!$A$4386:$N$4591"}</definedName>
    <definedName name="dfd" localSheetId="5" hidden="1">{"'Sheet1'!$A$4386:$N$4591"}</definedName>
    <definedName name="dfd" localSheetId="10" hidden="1">{"'Sheet1'!$A$4386:$N$4591"}</definedName>
    <definedName name="dfd" localSheetId="11" hidden="1">{"'Sheet1'!$A$4386:$N$4591"}</definedName>
    <definedName name="dfd" localSheetId="13" hidden="1">{"'Sheet1'!$A$4386:$N$4591"}</definedName>
    <definedName name="dfd" localSheetId="14" hidden="1">{"'Sheet1'!$A$4386:$N$4591"}</definedName>
    <definedName name="dfd" localSheetId="19" hidden="1">{"'Sheet1'!$A$4386:$N$4591"}</definedName>
    <definedName name="dfd" localSheetId="20" hidden="1">{"'Sheet1'!$A$4386:$N$4591"}</definedName>
    <definedName name="dfd" localSheetId="4" hidden="1">{"'Sheet1'!$A$4386:$N$4591"}</definedName>
    <definedName name="dfd" localSheetId="0" hidden="1">{"'Sheet1'!$A$4386:$N$4591"}</definedName>
    <definedName name="dfd" hidden="1">{"'Sheet1'!$A$4386:$N$4591"}</definedName>
    <definedName name="DMTHLOS_17" localSheetId="14">#REF!</definedName>
    <definedName name="DMTHLOS_17">#REF!</definedName>
    <definedName name="Document_array_3">NA()</definedName>
    <definedName name="DT" localSheetId="14">#REF!</definedName>
    <definedName name="DT" localSheetId="18">#REF!</definedName>
    <definedName name="DT">#REF!</definedName>
    <definedName name="DT_1" localSheetId="14">#REF!</definedName>
    <definedName name="DT_1">#REF!</definedName>
    <definedName name="DT_11" localSheetId="14">#REF!</definedName>
    <definedName name="DT_11">#REF!</definedName>
    <definedName name="DT_2" localSheetId="14">#REF!</definedName>
    <definedName name="DT_2">#REF!</definedName>
    <definedName name="DT_6" localSheetId="14">#REF!</definedName>
    <definedName name="DT_6">#REF!</definedName>
    <definedName name="DTT" localSheetId="14">#REF!</definedName>
    <definedName name="DTT" localSheetId="18">#REF!</definedName>
    <definedName name="DTT">#REF!</definedName>
    <definedName name="DTT_1" localSheetId="14">#REF!</definedName>
    <definedName name="DTT_1">#REF!</definedName>
    <definedName name="DTT_11" localSheetId="14">#REF!</definedName>
    <definedName name="DTT_11">#REF!</definedName>
    <definedName name="DTT_2" localSheetId="14">#REF!</definedName>
    <definedName name="DTT_2">#REF!</definedName>
    <definedName name="DTT_6" localSheetId="14">#REF!</definedName>
    <definedName name="DTT_6">#REF!</definedName>
    <definedName name="Excel_BuiltIn__FilterDatabase_1" localSheetId="14">#REF!</definedName>
    <definedName name="Excel_BuiltIn__FilterDatabase_1">#REF!</definedName>
    <definedName name="Excel_BuiltIn__FilterDatabase_1_1" localSheetId="14">#REF!</definedName>
    <definedName name="Excel_BuiltIn__FilterDatabase_1_1">#REF!</definedName>
    <definedName name="Excel_BuiltIn__FilterDatabase_1_10" localSheetId="14">#REF!</definedName>
    <definedName name="Excel_BuiltIn__FilterDatabase_1_10">#REF!</definedName>
    <definedName name="Excel_BuiltIn__FilterDatabase_1_11" localSheetId="14">#REF!</definedName>
    <definedName name="Excel_BuiltIn__FilterDatabase_1_11">#REF!</definedName>
    <definedName name="Excel_BuiltIn__FilterDatabase_1_6" localSheetId="14">#REF!</definedName>
    <definedName name="Excel_BuiltIn__FilterDatabase_1_6">#REF!</definedName>
    <definedName name="Excel_BuiltIn__FilterDatabase_1_9" localSheetId="14">#REF!</definedName>
    <definedName name="Excel_BuiltIn__FilterDatabase_1_9">#REF!</definedName>
    <definedName name="Excel_BuiltIn__FilterDatabase_10" localSheetId="14">#REF!</definedName>
    <definedName name="Excel_BuiltIn__FilterDatabase_10">#REF!</definedName>
    <definedName name="Excel_BuiltIn__FilterDatabase_11" localSheetId="14">#REF!</definedName>
    <definedName name="Excel_BuiltIn__FilterDatabase_11">#REF!</definedName>
    <definedName name="Excel_BuiltIn__FilterDatabase_11_1" localSheetId="14">#REF!</definedName>
    <definedName name="Excel_BuiltIn__FilterDatabase_11_1">#REF!</definedName>
    <definedName name="Excel_BuiltIn__FilterDatabase_15" localSheetId="14">#REF!</definedName>
    <definedName name="Excel_BuiltIn__FilterDatabase_15">#REF!</definedName>
    <definedName name="Excel_BuiltIn__FilterDatabase_17" localSheetId="14">#REF!</definedName>
    <definedName name="Excel_BuiltIn__FilterDatabase_17">#REF!</definedName>
    <definedName name="Excel_BuiltIn__FilterDatabase_17_10" localSheetId="14">#REF!</definedName>
    <definedName name="Excel_BuiltIn__FilterDatabase_17_10">#REF!</definedName>
    <definedName name="Excel_BuiltIn__FilterDatabase_17_11" localSheetId="14">#REF!</definedName>
    <definedName name="Excel_BuiltIn__FilterDatabase_17_11">#REF!</definedName>
    <definedName name="Excel_BuiltIn__FilterDatabase_17_8" localSheetId="14">#REF!</definedName>
    <definedName name="Excel_BuiltIn__FilterDatabase_17_8">#REF!</definedName>
    <definedName name="Excel_BuiltIn__FilterDatabase_17_9" localSheetId="14">#REF!</definedName>
    <definedName name="Excel_BuiltIn__FilterDatabase_17_9">#REF!</definedName>
    <definedName name="Excel_BuiltIn__FilterDatabase_18" localSheetId="14">#REF!</definedName>
    <definedName name="Excel_BuiltIn__FilterDatabase_18">#REF!</definedName>
    <definedName name="Excel_BuiltIn__FilterDatabase_18_10" localSheetId="14">#REF!</definedName>
    <definedName name="Excel_BuiltIn__FilterDatabase_18_10">#REF!</definedName>
    <definedName name="Excel_BuiltIn__FilterDatabase_18_11" localSheetId="14">#REF!</definedName>
    <definedName name="Excel_BuiltIn__FilterDatabase_18_11">#REF!</definedName>
    <definedName name="Excel_BuiltIn__FilterDatabase_18_8" localSheetId="14">#REF!</definedName>
    <definedName name="Excel_BuiltIn__FilterDatabase_18_8">#REF!</definedName>
    <definedName name="Excel_BuiltIn__FilterDatabase_18_9" localSheetId="14">#REF!</definedName>
    <definedName name="Excel_BuiltIn__FilterDatabase_18_9">#REF!</definedName>
    <definedName name="Excel_BuiltIn__FilterDatabase_2" localSheetId="14">#REF!</definedName>
    <definedName name="Excel_BuiltIn__FilterDatabase_2">#REF!</definedName>
    <definedName name="Excel_BuiltIn__FilterDatabase_36" localSheetId="14">#REF!</definedName>
    <definedName name="Excel_BuiltIn__FilterDatabase_36">#REF!</definedName>
    <definedName name="Excel_BuiltIn__FilterDatabase_4" localSheetId="14">[22]PRO_39_C!#REF!</definedName>
    <definedName name="Excel_BuiltIn__FilterDatabase_4">[22]PRO_39_C!#REF!</definedName>
    <definedName name="Excel_BuiltIn__FilterDatabase_9" localSheetId="14">#REF!</definedName>
    <definedName name="Excel_BuiltIn__FilterDatabase_9">#REF!</definedName>
    <definedName name="Excel_BuiltIn_Database" localSheetId="14">#REF!</definedName>
    <definedName name="Excel_BuiltIn_Database" localSheetId="18">#REF!</definedName>
    <definedName name="Excel_BuiltIn_Database">#REF!</definedName>
    <definedName name="Excel_BuiltIn_Database_1" localSheetId="14">#REF!</definedName>
    <definedName name="Excel_BuiltIn_Database_1">#REF!</definedName>
    <definedName name="Excel_BuiltIn_Database_1_11" localSheetId="14">#REF!</definedName>
    <definedName name="Excel_BuiltIn_Database_1_11">#REF!</definedName>
    <definedName name="Excel_BuiltIn_Database_1_6" localSheetId="14">#REF!</definedName>
    <definedName name="Excel_BuiltIn_Database_1_6">#REF!</definedName>
    <definedName name="Excel_BuiltIn_Database_15" localSheetId="14">#REF!</definedName>
    <definedName name="Excel_BuiltIn_Database_15">#REF!</definedName>
    <definedName name="Excel_BuiltIn_Database_16" localSheetId="14">#REF!</definedName>
    <definedName name="Excel_BuiltIn_Database_16">#REF!</definedName>
    <definedName name="Excel_BuiltIn_Database_17" localSheetId="14">#REF!</definedName>
    <definedName name="Excel_BuiltIn_Database_17">#REF!</definedName>
    <definedName name="Excel_BuiltIn_Database_18" localSheetId="14">#REF!</definedName>
    <definedName name="Excel_BuiltIn_Database_18">#REF!</definedName>
    <definedName name="Excel_BuiltIn_Database_20" localSheetId="14">#REF!</definedName>
    <definedName name="Excel_BuiltIn_Database_20">#REF!</definedName>
    <definedName name="Excel_BuiltIn_Print_Area_1" localSheetId="14">#REF!</definedName>
    <definedName name="Excel_BuiltIn_Print_Area_1" localSheetId="18">'accd-2'!$A$1:$M$749</definedName>
    <definedName name="Excel_BuiltIn_Print_Area_1">#REF!</definedName>
    <definedName name="Excel_BuiltIn_Print_Area_1_11" localSheetId="14">#REF!</definedName>
    <definedName name="Excel_BuiltIn_Print_Area_1_11">#REF!</definedName>
    <definedName name="Excel_BuiltIn_Print_Area_2" localSheetId="14">#REF!</definedName>
    <definedName name="Excel_BuiltIn_Print_Area_2">#REF!</definedName>
    <definedName name="Excel_BuiltIn_Print_Area_9" localSheetId="14">#REF!</definedName>
    <definedName name="Excel_BuiltIn_Print_Area_9">#REF!</definedName>
    <definedName name="Excel_BuiltIn_Print_Area_9_1" localSheetId="14">#REF!</definedName>
    <definedName name="Excel_BuiltIn_Print_Area_9_1">#REF!</definedName>
    <definedName name="Excel_BuiltIn_Print_Area_9_11" localSheetId="14">#REF!</definedName>
    <definedName name="Excel_BuiltIn_Print_Area_9_11">#REF!</definedName>
    <definedName name="Excel_BuiltIn_Print_Area_9_6" localSheetId="14">#REF!</definedName>
    <definedName name="Excel_BuiltIn_Print_Area_9_6">#REF!</definedName>
    <definedName name="Excel_BuiltIn_Print_Titles_10_1" localSheetId="14">#REF!,#REF!</definedName>
    <definedName name="Excel_BuiltIn_Print_Titles_10_1">#REF!,#REF!</definedName>
    <definedName name="Excel_BuiltIn_Print_Titles_11" localSheetId="14">[23]SuvP_Ltg_Catwise!$D$1:$D$65484,[23]SuvP_Ltg_Catwise!$A$1:$IV$6</definedName>
    <definedName name="Excel_BuiltIn_Print_Titles_11">[24]SuvP_Ltg_Catwise!$D$1:$D$65484,[24]SuvP_Ltg_Catwise!$A$1:$IV$6</definedName>
    <definedName name="Excel_BuiltIn_Print_Titles_11_1">[25]SuvP_Ltg_Catwise!$D$1:$D$65484,[25]SuvP_Ltg_Catwise!$A$1:$IV$6</definedName>
    <definedName name="Excel_BuiltIn_Print_Titles_11_11">[24]SuvP_Ltg_Catwise!$D$1:$D$65484,[24]SuvP_Ltg_Catwise!$A$1:$IV$6</definedName>
    <definedName name="Excel_BuiltIn_Print_Titles_11_2">[24]SuvP_Ltg_Catwise!$D$1:$D$65484,[24]SuvP_Ltg_Catwise!$A$1:$IV$6</definedName>
    <definedName name="Excel_BuiltIn_Print_Titles_11_4">[25]SuvP_Ltg_Catwise!$D$1:$D$65484,[25]SuvP_Ltg_Catwise!$A$1:$IV$6</definedName>
    <definedName name="Excel_BuiltIn_Print_Titles_12" localSheetId="14">[23]PP_Ltg_Catwise!$D$1:$D$65479,[23]PP_Ltg_Catwise!$A$1:$IV$6</definedName>
    <definedName name="Excel_BuiltIn_Print_Titles_12">[24]PP_Ltg_Catwise!$D$1:$D$65479,[24]PP_Ltg_Catwise!$A$1:$IV$6</definedName>
    <definedName name="Excel_BuiltIn_Print_Titles_12_1">[25]PP_Ltg_Catwise!$D$1:$D$65479,[25]PP_Ltg_Catwise!$A$1:$IV$6</definedName>
    <definedName name="Excel_BuiltIn_Print_Titles_12_11">[24]PP_Ltg_Catwise!$D$1:$D$65479,[24]PP_Ltg_Catwise!$A$1:$IV$6</definedName>
    <definedName name="Excel_BuiltIn_Print_Titles_12_2">[24]PP_Ltg_Catwise!$D$1:$D$65479,[24]PP_Ltg_Catwise!$A$1:$IV$6</definedName>
    <definedName name="Excel_BuiltIn_Print_Titles_12_4">[25]PP_Ltg_Catwise!$D$1:$D$65479,[25]PP_Ltg_Catwise!$A$1:$IV$6</definedName>
    <definedName name="Excel_BuiltIn_Print_Titles_2" localSheetId="14">'[26]T_D COMP'!$A$1:$B$65536,'[26]T_D COMP'!#REF!</definedName>
    <definedName name="Excel_BuiltIn_Print_Titles_2">'[26]T_D COMP'!$A$1:$B$65536,'[26]T_D COMP'!#REF!</definedName>
    <definedName name="Excel_BuiltIn_Print_Titles_2_1" localSheetId="14">'[26]T_D COMP'!$A$1:$B$65536,'[26]T_D COMP'!#REF!</definedName>
    <definedName name="Excel_BuiltIn_Print_Titles_2_1">'[26]T_D COMP'!$A$1:$B$65536,'[26]T_D COMP'!#REF!</definedName>
    <definedName name="Excel_BuiltIn_Print_Titles_2_10" localSheetId="14">'[26]T_D COMP'!$A$1:$B$65536,'[26]T_D COMP'!#REF!</definedName>
    <definedName name="Excel_BuiltIn_Print_Titles_2_10">'[26]T_D COMP'!$A$1:$B$65536,'[26]T_D COMP'!#REF!</definedName>
    <definedName name="Excel_BuiltIn_Print_Titles_2_7" localSheetId="14">'[26]T_D COMP'!$A$1:$B$65536,'[26]T_D COMP'!#REF!</definedName>
    <definedName name="Excel_BuiltIn_Print_Titles_2_7">'[26]T_D COMP'!$A$1:$B$65536,'[26]T_D COMP'!#REF!</definedName>
    <definedName name="Excel_BuiltIn_Print_Titles_2_8" localSheetId="14">'[26]T_D COMP'!$A$1:$B$65536,'[26]T_D COMP'!#REF!</definedName>
    <definedName name="Excel_BuiltIn_Print_Titles_2_8">'[26]T_D COMP'!$A$1:$B$65536,'[26]T_D COMP'!#REF!</definedName>
    <definedName name="Excel_BuiltIn_Print_Titles_2_9" localSheetId="14">'[26]T_D COMP'!$A$1:$B$65536,'[26]T_D COMP'!#REF!</definedName>
    <definedName name="Excel_BuiltIn_Print_Titles_2_9">'[26]T_D COMP'!$A$1:$B$65536,'[26]T_D COMP'!#REF!</definedName>
    <definedName name="Excel_BuiltIn_Print_Titles_5" localSheetId="14">'[23]SuvP_Ind_Catwise '!$D$1:$D$65484,'[23]SuvP_Ind_Catwise '!$A$1:$IV$6</definedName>
    <definedName name="Excel_BuiltIn_Print_Titles_5">'[24]SuvP_Ind_Catwise '!$D$1:$D$65484,'[24]SuvP_Ind_Catwise '!$A$1:$IV$6</definedName>
    <definedName name="Excel_BuiltIn_Print_Titles_5_1">'[25]SuvP_Ind_Catwise '!$D$1:$D$65484,'[25]SuvP_Ind_Catwise '!$A$1:$IV$6</definedName>
    <definedName name="Excel_BuiltIn_Print_Titles_5_11">'[24]SuvP_Ind_Catwise '!$D$1:$D$65484,'[24]SuvP_Ind_Catwise '!$A$1:$IV$6</definedName>
    <definedName name="Excel_BuiltIn_Print_Titles_5_2">'[24]SuvP_Ind_Catwise '!$D$1:$D$65484,'[24]SuvP_Ind_Catwise '!$A$1:$IV$6</definedName>
    <definedName name="Excel_BuiltIn_Print_Titles_5_4">'[25]SuvP_Ind_Catwise '!$D$1:$D$65484,'[25]SuvP_Ind_Catwise '!$A$1:$IV$6</definedName>
    <definedName name="Excel_BuiltIn_Print_Titles_6" localSheetId="14">'[23]PP_Ind_Catwise '!$A$1:$D$65484,'[23]PP_Ind_Catwise '!$A$1:$IV$6</definedName>
    <definedName name="Excel_BuiltIn_Print_Titles_6">'[24]PP_Ind_Catwise '!$A$1:$D$65484,'[24]PP_Ind_Catwise '!$A$1:$IV$6</definedName>
    <definedName name="Excel_BuiltIn_Print_Titles_6_1">'[25]PP_Ind_Catwise '!$A$1:$D$65484,'[25]PP_Ind_Catwise '!$A$1:$IV$6</definedName>
    <definedName name="Excel_BuiltIn_Print_Titles_6_11">'[24]PP_Ind_Catwise '!$A$1:$D$65484,'[24]PP_Ind_Catwise '!$A$1:$IV$6</definedName>
    <definedName name="Excel_BuiltIn_Print_Titles_6_2">'[24]PP_Ind_Catwise '!$A$1:$D$65484,'[24]PP_Ind_Catwise '!$A$1:$IV$6</definedName>
    <definedName name="Excel_BuiltIn_Print_Titles_6_4">'[25]PP_Ind_Catwise '!$A$1:$D$65484,'[25]PP_Ind_Catwise '!$A$1:$IV$6</definedName>
    <definedName name="H" localSheetId="14">#REF!</definedName>
    <definedName name="H">#REF!</definedName>
    <definedName name="hht" localSheetId="3" hidden="1">{"'Sheet1'!$A$4386:$N$4591"}</definedName>
    <definedName name="hht" localSheetId="10" hidden="1">{"'Sheet1'!$A$4386:$N$4591"}</definedName>
    <definedName name="hht" localSheetId="13" hidden="1">{"'Sheet1'!$A$4386:$N$4591"}</definedName>
    <definedName name="hht" localSheetId="19" hidden="1">{"'Sheet1'!$A$4386:$N$4591"}</definedName>
    <definedName name="hht" localSheetId="0" hidden="1">{"'Sheet1'!$A$4386:$N$4591"}</definedName>
    <definedName name="hht" hidden="1">{"'Sheet1'!$A$4386:$N$4591"}</definedName>
    <definedName name="HT" localSheetId="3" hidden="1">{"'Sheet1'!$A$4386:$N$4591"}</definedName>
    <definedName name="HT" localSheetId="5" hidden="1">{"'Sheet1'!$A$4386:$N$4591"}</definedName>
    <definedName name="HT" localSheetId="10" hidden="1">{"'Sheet1'!$A$4386:$N$4591"}</definedName>
    <definedName name="HT" localSheetId="11" hidden="1">{"'Sheet1'!$A$4386:$N$4591"}</definedName>
    <definedName name="HT" localSheetId="13" hidden="1">{"'Sheet1'!$A$4386:$N$4591"}</definedName>
    <definedName name="HT" localSheetId="14" hidden="1">{"'Sheet1'!$A$4386:$N$4591"}</definedName>
    <definedName name="HT" localSheetId="19" hidden="1">{"'Sheet1'!$A$4386:$N$4591"}</definedName>
    <definedName name="HT" localSheetId="20" hidden="1">{"'Sheet1'!$A$4386:$N$4591"}</definedName>
    <definedName name="HT" localSheetId="4" hidden="1">{"'Sheet1'!$A$4386:$N$4591"}</definedName>
    <definedName name="HT" localSheetId="0" hidden="1">{"'Sheet1'!$A$4386:$N$4591"}</definedName>
    <definedName name="HT" hidden="1">{"'Sheet1'!$A$4386:$N$4591"}</definedName>
    <definedName name="HTML_CodePage" hidden="1">1252</definedName>
    <definedName name="HTML_Control" localSheetId="3" hidden="1">{"'Sheet1'!$A$4386:$N$4591"}</definedName>
    <definedName name="HTML_Control" localSheetId="5" hidden="1">{"'Sheet1'!$A$4386:$N$4591"}</definedName>
    <definedName name="HTML_Control" localSheetId="10" hidden="1">{"'Sheet1'!$A$4386:$N$4591"}</definedName>
    <definedName name="HTML_Control" localSheetId="11" hidden="1">{"'Sheet1'!$A$4386:$N$4591"}</definedName>
    <definedName name="HTML_Control" localSheetId="13" hidden="1">{"'Sheet1'!$A$4386:$N$4591"}</definedName>
    <definedName name="HTML_Control" localSheetId="14" hidden="1">{"'Sheet1'!$A$4386:$N$4591"}</definedName>
    <definedName name="HTML_Control" localSheetId="19" hidden="1">{"'Sheet1'!$A$4386:$N$4591"}</definedName>
    <definedName name="HTML_Control" localSheetId="20" hidden="1">{"'Sheet1'!$A$4386:$N$4591"}</definedName>
    <definedName name="HTML_Control" localSheetId="4" hidden="1">{"'Sheet1'!$A$4386:$N$4591"}</definedName>
    <definedName name="HTML_Control" localSheetId="18" hidden="1">{"'Sheet1'!$A$4386:$N$4591"}</definedName>
    <definedName name="HTML_Control" localSheetId="17" hidden="1">{"'Sheet1'!$A$4386:$N$4591"}</definedName>
    <definedName name="HTML_Control" localSheetId="16" hidden="1">{"'Sheet1'!$A$4386:$N$4591"}</definedName>
    <definedName name="HTML_Control" localSheetId="0" hidden="1">{"'Sheet1'!$A$4386:$N$4591"}</definedName>
    <definedName name="HTML_Control" hidden="1">{"'Sheet1'!$A$4386:$N$4591"}</definedName>
    <definedName name="HTML_Control_1" localSheetId="3" hidden="1">{"'Sheet1'!$A$4386:$N$4591"}</definedName>
    <definedName name="HTML_Control_1" localSheetId="5" hidden="1">{"'Sheet1'!$A$4386:$N$4591"}</definedName>
    <definedName name="HTML_Control_1" localSheetId="10" hidden="1">{"'Sheet1'!$A$4386:$N$4591"}</definedName>
    <definedName name="HTML_Control_1" localSheetId="11" hidden="1">{"'Sheet1'!$A$4386:$N$4591"}</definedName>
    <definedName name="HTML_Control_1" localSheetId="13" hidden="1">{"'Sheet1'!$A$4386:$N$4591"}</definedName>
    <definedName name="HTML_Control_1" localSheetId="14" hidden="1">{"'Sheet1'!$A$4386:$N$4591"}</definedName>
    <definedName name="HTML_Control_1" localSheetId="19" hidden="1">{"'Sheet1'!$A$4386:$N$4591"}</definedName>
    <definedName name="HTML_Control_1" localSheetId="20" hidden="1">{"'Sheet1'!$A$4386:$N$4591"}</definedName>
    <definedName name="HTML_Control_1" localSheetId="4" hidden="1">{"'Sheet1'!$A$4386:$N$4591"}</definedName>
    <definedName name="HTML_Control_1" localSheetId="0" hidden="1">{"'Sheet1'!$A$4386:$N$4591"}</definedName>
    <definedName name="HTML_Control_1" hidden="1">{"'Sheet1'!$A$4386:$N$4591"}</definedName>
    <definedName name="HTML_Control_2" localSheetId="3" hidden="1">{"'Sheet1'!$A$4386:$N$4591"}</definedName>
    <definedName name="HTML_Control_2" localSheetId="5" hidden="1">{"'Sheet1'!$A$4386:$N$4591"}</definedName>
    <definedName name="HTML_Control_2" localSheetId="10" hidden="1">{"'Sheet1'!$A$4386:$N$4591"}</definedName>
    <definedName name="HTML_Control_2" localSheetId="11" hidden="1">{"'Sheet1'!$A$4386:$N$4591"}</definedName>
    <definedName name="HTML_Control_2" localSheetId="13" hidden="1">{"'Sheet1'!$A$4386:$N$4591"}</definedName>
    <definedName name="HTML_Control_2" localSheetId="14" hidden="1">{"'Sheet1'!$A$4386:$N$4591"}</definedName>
    <definedName name="HTML_Control_2" localSheetId="19" hidden="1">{"'Sheet1'!$A$4386:$N$4591"}</definedName>
    <definedName name="HTML_Control_2" localSheetId="20" hidden="1">{"'Sheet1'!$A$4386:$N$4591"}</definedName>
    <definedName name="HTML_Control_2" localSheetId="4" hidden="1">{"'Sheet1'!$A$4386:$N$4591"}</definedName>
    <definedName name="HTML_Control_2" localSheetId="0" hidden="1">{"'Sheet1'!$A$4386:$N$4591"}</definedName>
    <definedName name="HTML_Control_2" hidden="1">{"'Sheet1'!$A$4386:$N$4591"}</definedName>
    <definedName name="HTML_Control_3" localSheetId="3" hidden="1">{"'Sheet1'!$A$4386:$N$4591"}</definedName>
    <definedName name="HTML_Control_3" localSheetId="5" hidden="1">{"'Sheet1'!$A$4386:$N$4591"}</definedName>
    <definedName name="HTML_Control_3" localSheetId="10" hidden="1">{"'Sheet1'!$A$4386:$N$4591"}</definedName>
    <definedName name="HTML_Control_3" localSheetId="11" hidden="1">{"'Sheet1'!$A$4386:$N$4591"}</definedName>
    <definedName name="HTML_Control_3" localSheetId="13" hidden="1">{"'Sheet1'!$A$4386:$N$4591"}</definedName>
    <definedName name="HTML_Control_3" localSheetId="14" hidden="1">{"'Sheet1'!$A$4386:$N$4591"}</definedName>
    <definedName name="HTML_Control_3" localSheetId="19" hidden="1">{"'Sheet1'!$A$4386:$N$4591"}</definedName>
    <definedName name="HTML_Control_3" localSheetId="20" hidden="1">{"'Sheet1'!$A$4386:$N$4591"}</definedName>
    <definedName name="HTML_Control_3" localSheetId="4" hidden="1">{"'Sheet1'!$A$4386:$N$4591"}</definedName>
    <definedName name="HTML_Control_3" localSheetId="0" hidden="1">{"'Sheet1'!$A$4386:$N$4591"}</definedName>
    <definedName name="HTML_Control_3" hidden="1">{"'Sheet1'!$A$4386:$N$4591"}</definedName>
    <definedName name="HTML_Control_4" localSheetId="3" hidden="1">{"'Sheet1'!$A$4386:$N$4591"}</definedName>
    <definedName name="HTML_Control_4" localSheetId="5" hidden="1">{"'Sheet1'!$A$4386:$N$4591"}</definedName>
    <definedName name="HTML_Control_4" localSheetId="10" hidden="1">{"'Sheet1'!$A$4386:$N$4591"}</definedName>
    <definedName name="HTML_Control_4" localSheetId="11" hidden="1">{"'Sheet1'!$A$4386:$N$4591"}</definedName>
    <definedName name="HTML_Control_4" localSheetId="13" hidden="1">{"'Sheet1'!$A$4386:$N$4591"}</definedName>
    <definedName name="HTML_Control_4" localSheetId="14" hidden="1">{"'Sheet1'!$A$4386:$N$4591"}</definedName>
    <definedName name="HTML_Control_4" localSheetId="19" hidden="1">{"'Sheet1'!$A$4386:$N$4591"}</definedName>
    <definedName name="HTML_Control_4" localSheetId="20" hidden="1">{"'Sheet1'!$A$4386:$N$4591"}</definedName>
    <definedName name="HTML_Control_4" localSheetId="4" hidden="1">{"'Sheet1'!$A$4386:$N$4591"}</definedName>
    <definedName name="HTML_Control_4" localSheetId="0" hidden="1">{"'Sheet1'!$A$4386:$N$4591"}</definedName>
    <definedName name="HTML_Control_4" hidden="1">{"'Sheet1'!$A$4386:$N$4591"}</definedName>
    <definedName name="HTML_Control_5" localSheetId="3" hidden="1">{"'Sheet1'!$A$4386:$N$4591"}</definedName>
    <definedName name="HTML_Control_5" localSheetId="5" hidden="1">{"'Sheet1'!$A$4386:$N$4591"}</definedName>
    <definedName name="HTML_Control_5" localSheetId="10" hidden="1">{"'Sheet1'!$A$4386:$N$4591"}</definedName>
    <definedName name="HTML_Control_5" localSheetId="11" hidden="1">{"'Sheet1'!$A$4386:$N$4591"}</definedName>
    <definedName name="HTML_Control_5" localSheetId="13" hidden="1">{"'Sheet1'!$A$4386:$N$4591"}</definedName>
    <definedName name="HTML_Control_5" localSheetId="14" hidden="1">{"'Sheet1'!$A$4386:$N$4591"}</definedName>
    <definedName name="HTML_Control_5" localSheetId="19" hidden="1">{"'Sheet1'!$A$4386:$N$4591"}</definedName>
    <definedName name="HTML_Control_5" localSheetId="20" hidden="1">{"'Sheet1'!$A$4386:$N$4591"}</definedName>
    <definedName name="HTML_Control_5" localSheetId="4" hidden="1">{"'Sheet1'!$A$4386:$N$4591"}</definedName>
    <definedName name="HTML_Control_5" localSheetId="0"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3" hidden="1">{"'Sheet1'!$A$4386:$N$4591"}</definedName>
    <definedName name="j" localSheetId="5" hidden="1">{"'Sheet1'!$A$4386:$N$4591"}</definedName>
    <definedName name="j" localSheetId="10" hidden="1">{"'Sheet1'!$A$4386:$N$4591"}</definedName>
    <definedName name="j" localSheetId="11" hidden="1">{"'Sheet1'!$A$4386:$N$4591"}</definedName>
    <definedName name="j" localSheetId="13" hidden="1">{"'Sheet1'!$A$4386:$N$4591"}</definedName>
    <definedName name="j" localSheetId="14" hidden="1">{"'Sheet1'!$A$4386:$N$4591"}</definedName>
    <definedName name="j" localSheetId="19" hidden="1">{"'Sheet1'!$A$4386:$N$4591"}</definedName>
    <definedName name="j" localSheetId="20" hidden="1">{"'Sheet1'!$A$4386:$N$4591"}</definedName>
    <definedName name="j" localSheetId="4" hidden="1">{"'Sheet1'!$A$4386:$N$4591"}</definedName>
    <definedName name="j" localSheetId="0" hidden="1">{"'Sheet1'!$A$4386:$N$4591"}</definedName>
    <definedName name="j" hidden="1">{"'Sheet1'!$A$4386:$N$4591"}</definedName>
    <definedName name="jjj" localSheetId="3" hidden="1">{"'Sheet1'!$A$4386:$N$4591"}</definedName>
    <definedName name="jjj" localSheetId="5" hidden="1">{"'Sheet1'!$A$4386:$N$4591"}</definedName>
    <definedName name="jjj" localSheetId="10" hidden="1">{"'Sheet1'!$A$4386:$N$4591"}</definedName>
    <definedName name="jjj" localSheetId="11" hidden="1">{"'Sheet1'!$A$4386:$N$4591"}</definedName>
    <definedName name="jjj" localSheetId="13" hidden="1">{"'Sheet1'!$A$4386:$N$4591"}</definedName>
    <definedName name="jjj" localSheetId="14" hidden="1">{"'Sheet1'!$A$4386:$N$4591"}</definedName>
    <definedName name="jjj" localSheetId="19" hidden="1">{"'Sheet1'!$A$4386:$N$4591"}</definedName>
    <definedName name="jjj" localSheetId="20" hidden="1">{"'Sheet1'!$A$4386:$N$4591"}</definedName>
    <definedName name="jjj" localSheetId="4" hidden="1">{"'Sheet1'!$A$4386:$N$4591"}</definedName>
    <definedName name="jjj" localSheetId="0" hidden="1">{"'Sheet1'!$A$4386:$N$4591"}</definedName>
    <definedName name="jjj" hidden="1">{"'Sheet1'!$A$4386:$N$4591"}</definedName>
    <definedName name="k" localSheetId="3" hidden="1">{"'Sheet1'!$A$4386:$N$4591"}</definedName>
    <definedName name="k" localSheetId="10" hidden="1">{"'Sheet1'!$A$4386:$N$4591"}</definedName>
    <definedName name="k" localSheetId="13" hidden="1">{"'Sheet1'!$A$4386:$N$4591"}</definedName>
    <definedName name="k" localSheetId="19" hidden="1">{"'Sheet1'!$A$4386:$N$4591"}</definedName>
    <definedName name="k" localSheetId="0" hidden="1">{"'Sheet1'!$A$4386:$N$4591"}</definedName>
    <definedName name="k" hidden="1">{"'Sheet1'!$A$4386:$N$4591"}</definedName>
    <definedName name="ltg" localSheetId="3" hidden="1">#REF!</definedName>
    <definedName name="ltg" localSheetId="5" hidden="1">#REF!</definedName>
    <definedName name="ltg" localSheetId="10" hidden="1">#REF!</definedName>
    <definedName name="ltg" localSheetId="13" hidden="1">#REF!</definedName>
    <definedName name="ltg" localSheetId="14" hidden="1">#REF!</definedName>
    <definedName name="ltg" localSheetId="19" hidden="1">#REF!</definedName>
    <definedName name="ltg" localSheetId="20" hidden="1">#REF!</definedName>
    <definedName name="ltg" localSheetId="0" hidden="1">#REF!</definedName>
    <definedName name="ltg" hidden="1">#REF!</definedName>
    <definedName name="Man" hidden="1">[3]zpF0001!$E$39:$E$78</definedName>
    <definedName name="oil" hidden="1">[3]zpF0001!$A$39:$CB$78</definedName>
    <definedName name="OO" localSheetId="14">#REF!</definedName>
    <definedName name="OO">#REF!</definedName>
    <definedName name="oooo" localSheetId="14">#REF!</definedName>
    <definedName name="oooo">#REF!</definedName>
    <definedName name="P8V" localSheetId="14">#REF!</definedName>
    <definedName name="P8V">#REF!</definedName>
    <definedName name="po" hidden="1">[3]zpF0001!$E$39:$E$78</definedName>
    <definedName name="pptat" localSheetId="14">#REF!</definedName>
    <definedName name="pptat" localSheetId="18">#REF!</definedName>
    <definedName name="pptat">#REF!</definedName>
    <definedName name="pptat_1" localSheetId="14">#REF!</definedName>
    <definedName name="pptat_1">#REF!</definedName>
    <definedName name="pptat_11" localSheetId="14">#REF!</definedName>
    <definedName name="pptat_11">#REF!</definedName>
    <definedName name="pptat_2" localSheetId="14">#REF!</definedName>
    <definedName name="pptat_2">#REF!</definedName>
    <definedName name="pptat_6" localSheetId="14">#REF!</definedName>
    <definedName name="pptat_6">#REF!</definedName>
    <definedName name="PR5IND3" localSheetId="14">#REF!</definedName>
    <definedName name="PR5IND3" localSheetId="18">#REF!</definedName>
    <definedName name="PR5IND3">#REF!</definedName>
    <definedName name="PR5IND3_1" localSheetId="14">#REF!</definedName>
    <definedName name="PR5IND3_1">#REF!</definedName>
    <definedName name="PR5IND5" localSheetId="14">#REF!</definedName>
    <definedName name="PR5IND5" localSheetId="18">#REF!</definedName>
    <definedName name="PR5IND5">#REF!</definedName>
    <definedName name="PR5IND5_1" localSheetId="14">#REF!</definedName>
    <definedName name="PR5IND5_1">#REF!</definedName>
    <definedName name="PR5LTG3" localSheetId="14">#REF!</definedName>
    <definedName name="PR5LTG3" localSheetId="18">#REF!</definedName>
    <definedName name="PR5LTG3">#REF!</definedName>
    <definedName name="PR5LTG3_1" localSheetId="14">#REF!</definedName>
    <definedName name="PR5LTG3_1">#REF!</definedName>
    <definedName name="PR5LTG5" localSheetId="14">#REF!</definedName>
    <definedName name="PR5LTG5" localSheetId="18">#REF!</definedName>
    <definedName name="PR5LTG5">#REF!</definedName>
    <definedName name="PR5LTG5_1" localSheetId="14">#REF!</definedName>
    <definedName name="PR5LTG5_1">#REF!</definedName>
    <definedName name="_xlnm.Print_Area" localSheetId="12">'012'!$A$1:$D$27</definedName>
    <definedName name="_xlnm.Print_Area" localSheetId="14">'014'!$A$1:$K$22</definedName>
    <definedName name="_xlnm.Print_Area" localSheetId="18">'accd-2'!$A$1:$N$753</definedName>
    <definedName name="_xlnm.Print_Area" localSheetId="17">Accident!$A$1:$G$26</definedName>
    <definedName name="_xlnm.Print_Area" localSheetId="16">'Accident (2)'!$A$1:$S$70</definedName>
    <definedName name="_xlnm.Print_Area" localSheetId="0">INDEX!$A$1:$E$18</definedName>
    <definedName name="_xlnm.Print_Area" localSheetId="21">'sop011-(AG)'!$A$1:$H$60</definedName>
    <definedName name="_xlnm.Print_Area" localSheetId="22">'SOP011-(JGY)'!$A$1:$H$60</definedName>
    <definedName name="_xlnm.Print_Area" localSheetId="24">'SOP011-(Other all)'!$A$1:$H$60</definedName>
    <definedName name="_xlnm.Print_Area" localSheetId="25">'SOP011-(OVERALL)'!$A$1:$H$60</definedName>
    <definedName name="_xlnm.Print_Area" localSheetId="23">'SOP011-(URBAN)'!$A$1:$H$60</definedName>
    <definedName name="PRINT_AREA_MI" localSheetId="14">#REF!</definedName>
    <definedName name="PRINT_AREA_MI">#REF!</definedName>
    <definedName name="_xlnm.Print_Titles" localSheetId="14">'014'!$1:$5</definedName>
    <definedName name="_xlnm.Print_Titles" localSheetId="18">'accd-2'!$1:$5</definedName>
    <definedName name="_xlnm.Print_Titles" localSheetId="17">Accident!#REF!</definedName>
    <definedName name="_xlnm.Print_Titles" localSheetId="16">'Accident (2)'!$1:$5</definedName>
    <definedName name="q" localSheetId="18">[27]shp_T_D_drive!$A$1:$AE$31</definedName>
    <definedName name="q">'[27]shp_T&amp;D_drive'!$A$1:$AE$31</definedName>
    <definedName name="q_10">[27]shp_T_D_drive!$A$1:$AE$31</definedName>
    <definedName name="q_11">[27]shp_T_D_drive!$A$1:$AE$31</definedName>
    <definedName name="q_17">[28]shp_T_D_drive!$A$1:$AE$31</definedName>
    <definedName name="q_18">[28]shp_T_D_drive!$A$1:$AE$31</definedName>
    <definedName name="q_2">'[29]ACN_PLN  _2_'!$A$1:$AE$31</definedName>
    <definedName name="q_5">'[29]ACN_PLN  _2_'!$A$1:$AE$31</definedName>
    <definedName name="q_7">[28]shp_T_D_drive!$A$1:$AE$31</definedName>
    <definedName name="q_8">[27]shp_T_D_drive!$A$1:$AE$31</definedName>
    <definedName name="q_9">[27]shp_T_D_drive!$A$1:$AE$31</definedName>
    <definedName name="ra.city" localSheetId="3" hidden="1">{"'Sheet1'!$A$4386:$N$4591"}</definedName>
    <definedName name="ra.city" localSheetId="5" hidden="1">{"'Sheet1'!$A$4386:$N$4591"}</definedName>
    <definedName name="ra.city" localSheetId="10" hidden="1">{"'Sheet1'!$A$4386:$N$4591"}</definedName>
    <definedName name="ra.city" localSheetId="11" hidden="1">{"'Sheet1'!$A$4386:$N$4591"}</definedName>
    <definedName name="ra.city" localSheetId="13" hidden="1">{"'Sheet1'!$A$4386:$N$4591"}</definedName>
    <definedName name="ra.city" localSheetId="14" hidden="1">{"'Sheet1'!$A$4386:$N$4591"}</definedName>
    <definedName name="ra.city" localSheetId="19" hidden="1">{"'Sheet1'!$A$4386:$N$4591"}</definedName>
    <definedName name="ra.city" localSheetId="20" hidden="1">{"'Sheet1'!$A$4386:$N$4591"}</definedName>
    <definedName name="ra.city" localSheetId="4" hidden="1">{"'Sheet1'!$A$4386:$N$4591"}</definedName>
    <definedName name="ra.city" localSheetId="18" hidden="1">{"'Sheet1'!$A$4386:$N$4591"}</definedName>
    <definedName name="ra.city" localSheetId="0" hidden="1">{"'Sheet1'!$A$4386:$N$4591"}</definedName>
    <definedName name="ra.city" hidden="1">{"'Sheet1'!$A$4386:$N$4591"}</definedName>
    <definedName name="REN" localSheetId="14">'[30]SUM-04-05'!#REF!</definedName>
    <definedName name="REN">'[30]SUM-04-05'!#REF!</definedName>
    <definedName name="RngSteel">[31]CDSteelMaster!$B$3:$S$12</definedName>
    <definedName name="S" localSheetId="14">#REF!</definedName>
    <definedName name="S" localSheetId="18">#REF!</definedName>
    <definedName name="S">#REF!</definedName>
    <definedName name="S_1" localSheetId="14">#REF!</definedName>
    <definedName name="S_1">#REF!</definedName>
    <definedName name="S_11" localSheetId="14">#REF!</definedName>
    <definedName name="S_11">#REF!</definedName>
    <definedName name="S_2" localSheetId="14">#REF!</definedName>
    <definedName name="S_2">#REF!</definedName>
    <definedName name="S_6" localSheetId="14">#REF!</definedName>
    <definedName name="S_6">#REF!</definedName>
    <definedName name="SI_1">#N/A</definedName>
    <definedName name="SI_2">#N/A</definedName>
    <definedName name="ss" localSheetId="18">[11]shp_T_D_drive!$A$1:$AE$31</definedName>
    <definedName name="ss">'[11]shp_T&amp;D_drive'!$A$1:$AE$31</definedName>
    <definedName name="ss_10">[11]shp_T_D_drive!$A$1:$AE$31</definedName>
    <definedName name="ss_11">[11]shp_T_D_drive!$A$1:$AE$31</definedName>
    <definedName name="ss_17">[12]shp_T_D_drive!$A$1:$AE$31</definedName>
    <definedName name="ss_18">[12]shp_T_D_drive!$A$1:$AE$31</definedName>
    <definedName name="ss_2">[13]shp_T_D_drive!$A$1:$AE$31</definedName>
    <definedName name="ss_5">[13]shp_T_D_drive!$A$1:$AE$31</definedName>
    <definedName name="ss_7">[12]shp_T_D_drive!$A$1:$AE$31</definedName>
    <definedName name="ss_8">[11]shp_T_D_drive!$A$1:$AE$31</definedName>
    <definedName name="ss_9">[11]shp_T_D_drive!$A$1:$AE$31</definedName>
    <definedName name="t" localSheetId="18">[11]shp_T_D_drive!$A$1:$AE$31</definedName>
    <definedName name="t">'[11]shp_T&amp;D_drive'!$A$1:$AE$31</definedName>
    <definedName name="t_10">[11]shp_T_D_drive!$A$1:$AE$31</definedName>
    <definedName name="t_11">[11]shp_T_D_drive!$A$1:$AE$31</definedName>
    <definedName name="t_17">[12]shp_T_D_drive!$A$1:$AE$31</definedName>
    <definedName name="t_18">[12]shp_T_D_drive!$A$1:$AE$31</definedName>
    <definedName name="t_2">[13]shp_T_D_drive!$A$1:$AE$31</definedName>
    <definedName name="t_5">[13]shp_T_D_drive!$A$1:$AE$31</definedName>
    <definedName name="t_7">[12]shp_T_D_drive!$A$1:$AE$31</definedName>
    <definedName name="t_8">[11]shp_T_D_drive!$A$1:$AE$31</definedName>
    <definedName name="t_9">[11]shp_T_D_drive!$A$1:$AE$31</definedName>
    <definedName name="TableName">"Dummy"</definedName>
    <definedName name="TaxTV">10%</definedName>
    <definedName name="TaxXL">5%</definedName>
    <definedName name="TC" localSheetId="14">#REF!</definedName>
    <definedName name="TC" localSheetId="18">#REF!</definedName>
    <definedName name="TC">#REF!</definedName>
    <definedName name="TC_1" localSheetId="14">#REF!</definedName>
    <definedName name="TC_1">#REF!</definedName>
    <definedName name="TC_11" localSheetId="14">#REF!</definedName>
    <definedName name="TC_11">#REF!</definedName>
    <definedName name="TC_2" localSheetId="14">#REF!</definedName>
    <definedName name="TC_2">#REF!</definedName>
    <definedName name="TC_6" localSheetId="14">#REF!</definedName>
    <definedName name="TC_6">#REF!</definedName>
    <definedName name="temp" localSheetId="3" hidden="1">{"'Sheet1'!$A$4386:$N$4591"}</definedName>
    <definedName name="temp" localSheetId="5" hidden="1">{"'Sheet1'!$A$4386:$N$4591"}</definedName>
    <definedName name="temp" localSheetId="10" hidden="1">{"'Sheet1'!$A$4386:$N$4591"}</definedName>
    <definedName name="temp" localSheetId="11" hidden="1">{"'Sheet1'!$A$4386:$N$4591"}</definedName>
    <definedName name="temp" localSheetId="13" hidden="1">{"'Sheet1'!$A$4386:$N$4591"}</definedName>
    <definedName name="temp" localSheetId="14" hidden="1">{"'Sheet1'!$A$4386:$N$4591"}</definedName>
    <definedName name="temp" localSheetId="19" hidden="1">{"'Sheet1'!$A$4386:$N$4591"}</definedName>
    <definedName name="temp" localSheetId="20" hidden="1">{"'Sheet1'!$A$4386:$N$4591"}</definedName>
    <definedName name="temp" localSheetId="4" hidden="1">{"'Sheet1'!$A$4386:$N$4591"}</definedName>
    <definedName name="temp" localSheetId="18" hidden="1">{"'Sheet1'!$A$4386:$N$4591"}</definedName>
    <definedName name="temp" localSheetId="0" hidden="1">{"'Sheet1'!$A$4386:$N$4591"}</definedName>
    <definedName name="temp" hidden="1">{"'Sheet1'!$A$4386:$N$4591"}</definedName>
    <definedName name="TRANS" localSheetId="3" hidden="1">{"'Sheet1'!$A$4386:$N$4591"}</definedName>
    <definedName name="TRANS" localSheetId="5" hidden="1">{"'Sheet1'!$A$4386:$N$4591"}</definedName>
    <definedName name="TRANS" localSheetId="10" hidden="1">{"'Sheet1'!$A$4386:$N$4591"}</definedName>
    <definedName name="TRANS" localSheetId="11" hidden="1">{"'Sheet1'!$A$4386:$N$4591"}</definedName>
    <definedName name="TRANS" localSheetId="13" hidden="1">{"'Sheet1'!$A$4386:$N$4591"}</definedName>
    <definedName name="TRANS" localSheetId="14" hidden="1">{"'Sheet1'!$A$4386:$N$4591"}</definedName>
    <definedName name="TRANS" localSheetId="19" hidden="1">{"'Sheet1'!$A$4386:$N$4591"}</definedName>
    <definedName name="TRANS" localSheetId="20" hidden="1">{"'Sheet1'!$A$4386:$N$4591"}</definedName>
    <definedName name="TRANS" localSheetId="4" hidden="1">{"'Sheet1'!$A$4386:$N$4591"}</definedName>
    <definedName name="TRANS" localSheetId="18" hidden="1">{"'Sheet1'!$A$4386:$N$4591"}</definedName>
    <definedName name="TRANS" localSheetId="0" hidden="1">{"'Sheet1'!$A$4386:$N$4591"}</definedName>
    <definedName name="TRANS" hidden="1">{"'Sheet1'!$A$4386:$N$4591"}</definedName>
    <definedName name="TRANS_1" localSheetId="3" hidden="1">{"'Sheet1'!$A$4386:$N$4591"}</definedName>
    <definedName name="TRANS_1" localSheetId="5" hidden="1">{"'Sheet1'!$A$4386:$N$4591"}</definedName>
    <definedName name="TRANS_1" localSheetId="10" hidden="1">{"'Sheet1'!$A$4386:$N$4591"}</definedName>
    <definedName name="TRANS_1" localSheetId="11" hidden="1">{"'Sheet1'!$A$4386:$N$4591"}</definedName>
    <definedName name="TRANS_1" localSheetId="13" hidden="1">{"'Sheet1'!$A$4386:$N$4591"}</definedName>
    <definedName name="TRANS_1" localSheetId="14" hidden="1">{"'Sheet1'!$A$4386:$N$4591"}</definedName>
    <definedName name="TRANS_1" localSheetId="19" hidden="1">{"'Sheet1'!$A$4386:$N$4591"}</definedName>
    <definedName name="TRANS_1" localSheetId="20" hidden="1">{"'Sheet1'!$A$4386:$N$4591"}</definedName>
    <definedName name="TRANS_1" localSheetId="4" hidden="1">{"'Sheet1'!$A$4386:$N$4591"}</definedName>
    <definedName name="TRANS_1" localSheetId="0" hidden="1">{"'Sheet1'!$A$4386:$N$4591"}</definedName>
    <definedName name="TRANS_1" hidden="1">{"'Sheet1'!$A$4386:$N$4591"}</definedName>
    <definedName name="TRANS_2" localSheetId="3" hidden="1">{"'Sheet1'!$A$4386:$N$4591"}</definedName>
    <definedName name="TRANS_2" localSheetId="5" hidden="1">{"'Sheet1'!$A$4386:$N$4591"}</definedName>
    <definedName name="TRANS_2" localSheetId="10" hidden="1">{"'Sheet1'!$A$4386:$N$4591"}</definedName>
    <definedName name="TRANS_2" localSheetId="11" hidden="1">{"'Sheet1'!$A$4386:$N$4591"}</definedName>
    <definedName name="TRANS_2" localSheetId="13" hidden="1">{"'Sheet1'!$A$4386:$N$4591"}</definedName>
    <definedName name="TRANS_2" localSheetId="14" hidden="1">{"'Sheet1'!$A$4386:$N$4591"}</definedName>
    <definedName name="TRANS_2" localSheetId="19" hidden="1">{"'Sheet1'!$A$4386:$N$4591"}</definedName>
    <definedName name="TRANS_2" localSheetId="20" hidden="1">{"'Sheet1'!$A$4386:$N$4591"}</definedName>
    <definedName name="TRANS_2" localSheetId="4" hidden="1">{"'Sheet1'!$A$4386:$N$4591"}</definedName>
    <definedName name="TRANS_2" localSheetId="0" hidden="1">{"'Sheet1'!$A$4386:$N$4591"}</definedName>
    <definedName name="TRANS_2" hidden="1">{"'Sheet1'!$A$4386:$N$4591"}</definedName>
    <definedName name="TRANS_3" localSheetId="3" hidden="1">{"'Sheet1'!$A$4386:$N$4591"}</definedName>
    <definedName name="TRANS_3" localSheetId="5" hidden="1">{"'Sheet1'!$A$4386:$N$4591"}</definedName>
    <definedName name="TRANS_3" localSheetId="10" hidden="1">{"'Sheet1'!$A$4386:$N$4591"}</definedName>
    <definedName name="TRANS_3" localSheetId="11" hidden="1">{"'Sheet1'!$A$4386:$N$4591"}</definedName>
    <definedName name="TRANS_3" localSheetId="13" hidden="1">{"'Sheet1'!$A$4386:$N$4591"}</definedName>
    <definedName name="TRANS_3" localSheetId="14" hidden="1">{"'Sheet1'!$A$4386:$N$4591"}</definedName>
    <definedName name="TRANS_3" localSheetId="19" hidden="1">{"'Sheet1'!$A$4386:$N$4591"}</definedName>
    <definedName name="TRANS_3" localSheetId="20" hidden="1">{"'Sheet1'!$A$4386:$N$4591"}</definedName>
    <definedName name="TRANS_3" localSheetId="4" hidden="1">{"'Sheet1'!$A$4386:$N$4591"}</definedName>
    <definedName name="TRANS_3" localSheetId="0" hidden="1">{"'Sheet1'!$A$4386:$N$4591"}</definedName>
    <definedName name="TRANS_3" hidden="1">{"'Sheet1'!$A$4386:$N$4591"}</definedName>
    <definedName name="TRANS_4" localSheetId="3" hidden="1">{"'Sheet1'!$A$4386:$N$4591"}</definedName>
    <definedName name="TRANS_4" localSheetId="5" hidden="1">{"'Sheet1'!$A$4386:$N$4591"}</definedName>
    <definedName name="TRANS_4" localSheetId="10" hidden="1">{"'Sheet1'!$A$4386:$N$4591"}</definedName>
    <definedName name="TRANS_4" localSheetId="11" hidden="1">{"'Sheet1'!$A$4386:$N$4591"}</definedName>
    <definedName name="TRANS_4" localSheetId="13" hidden="1">{"'Sheet1'!$A$4386:$N$4591"}</definedName>
    <definedName name="TRANS_4" localSheetId="14" hidden="1">{"'Sheet1'!$A$4386:$N$4591"}</definedName>
    <definedName name="TRANS_4" localSheetId="19" hidden="1">{"'Sheet1'!$A$4386:$N$4591"}</definedName>
    <definedName name="TRANS_4" localSheetId="20" hidden="1">{"'Sheet1'!$A$4386:$N$4591"}</definedName>
    <definedName name="TRANS_4" localSheetId="4" hidden="1">{"'Sheet1'!$A$4386:$N$4591"}</definedName>
    <definedName name="TRANS_4" localSheetId="0" hidden="1">{"'Sheet1'!$A$4386:$N$4591"}</definedName>
    <definedName name="TRANS_4" hidden="1">{"'Sheet1'!$A$4386:$N$4591"}</definedName>
    <definedName name="TRANS_5" localSheetId="3" hidden="1">{"'Sheet1'!$A$4386:$N$4591"}</definedName>
    <definedName name="TRANS_5" localSheetId="5" hidden="1">{"'Sheet1'!$A$4386:$N$4591"}</definedName>
    <definedName name="TRANS_5" localSheetId="10" hidden="1">{"'Sheet1'!$A$4386:$N$4591"}</definedName>
    <definedName name="TRANS_5" localSheetId="11" hidden="1">{"'Sheet1'!$A$4386:$N$4591"}</definedName>
    <definedName name="TRANS_5" localSheetId="13" hidden="1">{"'Sheet1'!$A$4386:$N$4591"}</definedName>
    <definedName name="TRANS_5" localSheetId="14" hidden="1">{"'Sheet1'!$A$4386:$N$4591"}</definedName>
    <definedName name="TRANS_5" localSheetId="19" hidden="1">{"'Sheet1'!$A$4386:$N$4591"}</definedName>
    <definedName name="TRANS_5" localSheetId="20" hidden="1">{"'Sheet1'!$A$4386:$N$4591"}</definedName>
    <definedName name="TRANS_5" localSheetId="4" hidden="1">{"'Sheet1'!$A$4386:$N$4591"}</definedName>
    <definedName name="TRANS_5" localSheetId="0" hidden="1">{"'Sheet1'!$A$4386:$N$4591"}</definedName>
    <definedName name="TRANS_5" hidden="1">{"'Sheet1'!$A$4386:$N$4591"}</definedName>
    <definedName name="TST" hidden="1">'[3]mpmla wise pp0001'!$B$166:$B$172</definedName>
    <definedName name="uyuy" localSheetId="3" hidden="1">#REF!</definedName>
    <definedName name="uyuy" localSheetId="10" hidden="1">#REF!</definedName>
    <definedName name="uyuy" localSheetId="13" hidden="1">#REF!</definedName>
    <definedName name="uyuy" localSheetId="19" hidden="1">#REF!</definedName>
    <definedName name="uyuy" localSheetId="0" hidden="1">#REF!</definedName>
    <definedName name="uyuy" hidden="1">#REF!</definedName>
    <definedName name="VG" localSheetId="3" hidden="1">{"'Sheet1'!$A$4386:$N$4591"}</definedName>
    <definedName name="VG" localSheetId="5" hidden="1">{"'Sheet1'!$A$4386:$N$4591"}</definedName>
    <definedName name="VG" localSheetId="10" hidden="1">{"'Sheet1'!$A$4386:$N$4591"}</definedName>
    <definedName name="VG" localSheetId="11" hidden="1">{"'Sheet1'!$A$4386:$N$4591"}</definedName>
    <definedName name="VG" localSheetId="13" hidden="1">{"'Sheet1'!$A$4386:$N$4591"}</definedName>
    <definedName name="VG" localSheetId="14" hidden="1">{"'Sheet1'!$A$4386:$N$4591"}</definedName>
    <definedName name="VG" localSheetId="19" hidden="1">{"'Sheet1'!$A$4386:$N$4591"}</definedName>
    <definedName name="VG" localSheetId="20" hidden="1">{"'Sheet1'!$A$4386:$N$4591"}</definedName>
    <definedName name="VG" localSheetId="4" hidden="1">{"'Sheet1'!$A$4386:$N$4591"}</definedName>
    <definedName name="VG" localSheetId="0" hidden="1">{"'Sheet1'!$A$4386:$N$4591"}</definedName>
    <definedName name="VG" hidden="1">{"'Sheet1'!$A$4386:$N$4591"}</definedName>
    <definedName name="wctat" localSheetId="14">#REF!</definedName>
    <definedName name="wctat" localSheetId="18">#REF!</definedName>
    <definedName name="wctat">#REF!</definedName>
    <definedName name="wctat_1" localSheetId="14">#REF!</definedName>
    <definedName name="wctat_1">#REF!</definedName>
    <definedName name="wctat_11" localSheetId="14">#REF!</definedName>
    <definedName name="wctat_11">#REF!</definedName>
    <definedName name="wctat_2" localSheetId="14">#REF!</definedName>
    <definedName name="wctat_2">#REF!</definedName>
    <definedName name="wctat_6" localSheetId="14">#REF!</definedName>
    <definedName name="wctat_6">#REF!</definedName>
    <definedName name="work_pp_0601" localSheetId="14">[1]TLPPOCT!#REF!</definedName>
    <definedName name="work_pp_0601">[1]TLPPOCT!#REF!</definedName>
    <definedName name="work_pp_0601_1" localSheetId="14">[1]TLPPOCT!#REF!</definedName>
    <definedName name="work_pp_0601_1">[1]TLPPOCT!#REF!</definedName>
    <definedName name="work_pp_0601_10" localSheetId="14">[1]TLPPOCT!#REF!</definedName>
    <definedName name="work_pp_0601_10">[1]TLPPOCT!#REF!</definedName>
    <definedName name="work_pp_0601_7" localSheetId="14">[1]TLPPOCT!#REF!</definedName>
    <definedName name="work_pp_0601_7">[1]TLPPOCT!#REF!</definedName>
    <definedName name="work_pp_0601_8" localSheetId="14">[1]TLPPOCT!#REF!</definedName>
    <definedName name="work_pp_0601_8">[1]TLPPOCT!#REF!</definedName>
    <definedName name="work_pp_0601_9" localSheetId="14">[1]TLPPOCT!#REF!</definedName>
    <definedName name="work_pp_0601_9">[1]TLPPOCT!#REF!</definedName>
    <definedName name="xyz" localSheetId="3" hidden="1">'[14]mpmla wise pp01_02'!#REF!</definedName>
    <definedName name="xyz" localSheetId="5" hidden="1">'[14]mpmla wise pp01_02'!#REF!</definedName>
    <definedName name="xyz" localSheetId="10" hidden="1">'[14]mpmla wise pp01_02'!#REF!</definedName>
    <definedName name="xyz" localSheetId="13" hidden="1">'[14]mpmla wise pp01_02'!#REF!</definedName>
    <definedName name="xyz" localSheetId="14" hidden="1">'[15]mpmla wise pp01_02'!#REF!</definedName>
    <definedName name="xyz" localSheetId="19" hidden="1">'[14]mpmla wise pp01_02'!#REF!</definedName>
    <definedName name="xyz" localSheetId="20" hidden="1">'[14]mpmla wise pp01_02'!#REF!</definedName>
    <definedName name="xyz" localSheetId="18" hidden="1">'[10]mpmla wise pp01_02'!#REF!</definedName>
    <definedName name="xyz" localSheetId="17" hidden="1">'[16]mpmla wise pp01_02'!#REF!</definedName>
    <definedName name="xyz" localSheetId="16" hidden="1">'[17]mpmla wise pp01_02'!#REF!</definedName>
    <definedName name="xyz" localSheetId="0" hidden="1">'[14]mpmla wise pp01_02'!#REF!</definedName>
    <definedName name="xyz" hidden="1">'[14]mpmla wise pp01_02'!#REF!</definedName>
    <definedName name="YASH" localSheetId="14">#REF!</definedName>
    <definedName name="YASH" localSheetId="18">#REF!</definedName>
    <definedName name="YASH">#REF!</definedName>
    <definedName name="YASH_1" localSheetId="14">#REF!</definedName>
    <definedName name="YASH_1">#REF!</definedName>
    <definedName name="YASH_11" localSheetId="14">#REF!</definedName>
    <definedName name="YASH_11">#REF!</definedName>
    <definedName name="YASH_2" localSheetId="14">#REF!</definedName>
    <definedName name="YASH_2">#REF!</definedName>
    <definedName name="YASH_6" localSheetId="14">#REF!</definedName>
    <definedName name="YASH_6">#REF!</definedName>
    <definedName name="YY" localSheetId="14">#REF!</definedName>
    <definedName name="YY">#REF!</definedName>
  </definedNames>
  <calcPr calcId="162913"/>
</workbook>
</file>

<file path=xl/calcChain.xml><?xml version="1.0" encoding="utf-8"?>
<calcChain xmlns="http://schemas.openxmlformats.org/spreadsheetml/2006/main">
  <c r="D24" i="267" l="1"/>
  <c r="D23" i="267"/>
  <c r="D22" i="267"/>
  <c r="D26" i="267" l="1"/>
  <c r="D27" i="267"/>
  <c r="D25" i="267"/>
  <c r="H22" i="268"/>
  <c r="I22" i="268" s="1"/>
  <c r="G22" i="268"/>
  <c r="E22" i="268"/>
  <c r="F22" i="268" s="1"/>
  <c r="J22" i="268" s="1"/>
  <c r="K22" i="268" s="1"/>
  <c r="D22" i="268"/>
  <c r="I21" i="268"/>
  <c r="H21" i="268"/>
  <c r="G21" i="268"/>
  <c r="F21" i="268"/>
  <c r="J21" i="268" s="1"/>
  <c r="K21" i="268" s="1"/>
  <c r="E21" i="268"/>
  <c r="D21" i="268"/>
  <c r="J20" i="268"/>
  <c r="K20" i="268" s="1"/>
  <c r="I20" i="268"/>
  <c r="F20" i="268"/>
  <c r="J19" i="268"/>
  <c r="K19" i="268" s="1"/>
  <c r="I19" i="268"/>
  <c r="F19" i="268"/>
  <c r="J18" i="268"/>
  <c r="K18" i="268" s="1"/>
  <c r="I18" i="268"/>
  <c r="F18" i="268"/>
  <c r="I17" i="268"/>
  <c r="J17" i="268" s="1"/>
  <c r="K17" i="268" s="1"/>
  <c r="H17" i="268"/>
  <c r="G17" i="268"/>
  <c r="F17" i="268"/>
  <c r="E17" i="268"/>
  <c r="D17" i="268"/>
  <c r="J16" i="268"/>
  <c r="K16" i="268" s="1"/>
  <c r="I16" i="268"/>
  <c r="F16" i="268"/>
  <c r="J15" i="268"/>
  <c r="K15" i="268" s="1"/>
  <c r="I15" i="268"/>
  <c r="F15" i="268"/>
  <c r="J14" i="268"/>
  <c r="K14" i="268" s="1"/>
  <c r="I14" i="268"/>
  <c r="F14" i="268"/>
  <c r="I13" i="268"/>
  <c r="H13" i="268"/>
  <c r="G13" i="268"/>
  <c r="F13" i="268"/>
  <c r="J13" i="268" s="1"/>
  <c r="K13" i="268" s="1"/>
  <c r="E13" i="268"/>
  <c r="D13" i="268"/>
  <c r="J12" i="268"/>
  <c r="K12" i="268" s="1"/>
  <c r="I12" i="268"/>
  <c r="F12" i="268"/>
  <c r="J11" i="268"/>
  <c r="K11" i="268" s="1"/>
  <c r="I11" i="268"/>
  <c r="F11" i="268"/>
  <c r="J10" i="268"/>
  <c r="K10" i="268" s="1"/>
  <c r="I10" i="268"/>
  <c r="F10" i="268"/>
  <c r="I9" i="268"/>
  <c r="J9" i="268" s="1"/>
  <c r="K9" i="268" s="1"/>
  <c r="H9" i="268"/>
  <c r="G9" i="268"/>
  <c r="F9" i="268"/>
  <c r="E9" i="268"/>
  <c r="D9" i="268"/>
  <c r="J8" i="268"/>
  <c r="K8" i="268" s="1"/>
  <c r="I8" i="268"/>
  <c r="F8" i="268"/>
  <c r="J7" i="268"/>
  <c r="K7" i="268" s="1"/>
  <c r="I7" i="268"/>
  <c r="F7" i="268"/>
  <c r="J6" i="268"/>
  <c r="K6" i="268" s="1"/>
  <c r="I6" i="268"/>
  <c r="F6" i="268"/>
  <c r="D18" i="267"/>
  <c r="D17" i="267"/>
  <c r="D16" i="267"/>
  <c r="D9" i="267"/>
  <c r="D8" i="267"/>
  <c r="D7" i="267"/>
  <c r="G6" i="232" l="1"/>
  <c r="F6" i="232"/>
  <c r="F43" i="266" l="1"/>
  <c r="E43" i="266"/>
  <c r="C43" i="266"/>
  <c r="F42" i="266"/>
  <c r="E42" i="266"/>
  <c r="C42" i="266"/>
  <c r="F41" i="266"/>
  <c r="E41" i="266"/>
  <c r="C41" i="266"/>
  <c r="F31" i="266"/>
  <c r="F30" i="266"/>
  <c r="F21" i="266"/>
  <c r="F12" i="266"/>
  <c r="F9" i="266"/>
  <c r="F6" i="266"/>
  <c r="C43" i="265"/>
  <c r="C42" i="265"/>
  <c r="C41" i="265"/>
  <c r="C108" i="264"/>
  <c r="C106" i="264"/>
  <c r="C105" i="264"/>
  <c r="C104" i="264"/>
  <c r="C103" i="264"/>
  <c r="C102" i="264"/>
  <c r="I32" i="263" l="1"/>
  <c r="H32" i="263"/>
  <c r="G32" i="263"/>
  <c r="F32" i="263"/>
  <c r="D32" i="263"/>
  <c r="I31" i="263"/>
  <c r="H31" i="263"/>
  <c r="G31" i="263"/>
  <c r="F31" i="263"/>
  <c r="E31" i="263"/>
  <c r="D31" i="263"/>
  <c r="D30" i="263"/>
  <c r="I29" i="263"/>
  <c r="H29" i="263"/>
  <c r="G29" i="263"/>
  <c r="F29" i="263"/>
  <c r="E29" i="263"/>
  <c r="D29" i="263"/>
  <c r="I28" i="263"/>
  <c r="H28" i="263"/>
  <c r="G28" i="263"/>
  <c r="F28" i="263"/>
  <c r="E28" i="263"/>
  <c r="D28" i="263"/>
  <c r="I27" i="263"/>
  <c r="H27" i="263"/>
  <c r="G27" i="263"/>
  <c r="F27" i="263"/>
  <c r="E27" i="263"/>
  <c r="D27" i="263"/>
  <c r="I26" i="263"/>
  <c r="H26" i="263"/>
  <c r="G26" i="263"/>
  <c r="F26" i="263"/>
  <c r="E26" i="263"/>
  <c r="D26" i="263"/>
  <c r="I25" i="263"/>
  <c r="H25" i="263"/>
  <c r="G25" i="263"/>
  <c r="F25" i="263"/>
  <c r="E25" i="263"/>
  <c r="D25" i="263"/>
  <c r="I24" i="263"/>
  <c r="H24" i="263"/>
  <c r="G24" i="263"/>
  <c r="F24" i="263"/>
  <c r="E24" i="263"/>
  <c r="D24" i="263"/>
  <c r="D33" i="263" s="1"/>
  <c r="I23" i="263"/>
  <c r="H23" i="263"/>
  <c r="G23" i="263"/>
  <c r="F23" i="263"/>
  <c r="E23" i="263"/>
  <c r="D23" i="263"/>
  <c r="I13" i="263"/>
  <c r="H13" i="263"/>
  <c r="G13" i="263"/>
  <c r="F13" i="263"/>
  <c r="E13" i="263"/>
  <c r="E33" i="263" l="1"/>
  <c r="F33" i="263"/>
  <c r="G33" i="263"/>
  <c r="H33" i="263"/>
  <c r="I33" i="263"/>
  <c r="A5" i="262"/>
  <c r="A6" i="262" s="1"/>
  <c r="A7" i="262" s="1"/>
  <c r="A8" i="262" s="1"/>
  <c r="B60" i="261" l="1"/>
  <c r="B59" i="261"/>
  <c r="B58" i="261"/>
  <c r="B57" i="261"/>
  <c r="B56" i="261"/>
  <c r="B55" i="261"/>
  <c r="B54" i="261"/>
  <c r="B53" i="261"/>
  <c r="B52" i="261"/>
  <c r="B51" i="261"/>
  <c r="B50" i="261"/>
  <c r="B49" i="261"/>
  <c r="B48" i="261"/>
  <c r="B47" i="261"/>
  <c r="B46" i="261"/>
  <c r="B45" i="261"/>
  <c r="B44" i="261"/>
  <c r="B40" i="261"/>
  <c r="B39" i="261"/>
  <c r="G38" i="261"/>
  <c r="F38" i="261"/>
  <c r="F39" i="261" s="1"/>
  <c r="F40" i="261" s="1"/>
  <c r="E38" i="261"/>
  <c r="D38" i="261"/>
  <c r="C38" i="261"/>
  <c r="B38" i="261"/>
  <c r="G37" i="261"/>
  <c r="F37" i="261"/>
  <c r="E37" i="261"/>
  <c r="D37" i="261"/>
  <c r="C37" i="261"/>
  <c r="B37" i="261"/>
  <c r="G36" i="261"/>
  <c r="F36" i="261"/>
  <c r="E36" i="261"/>
  <c r="D36" i="261"/>
  <c r="C36" i="261"/>
  <c r="B36" i="261"/>
  <c r="B35" i="261"/>
  <c r="G34" i="261"/>
  <c r="F34" i="261"/>
  <c r="F35" i="261" s="1"/>
  <c r="E34" i="261"/>
  <c r="D34" i="261"/>
  <c r="C34" i="261"/>
  <c r="B34" i="261"/>
  <c r="G33" i="261"/>
  <c r="F33" i="261"/>
  <c r="E33" i="261"/>
  <c r="D33" i="261"/>
  <c r="C33" i="261"/>
  <c r="B33" i="261"/>
  <c r="G32" i="261"/>
  <c r="F32" i="261"/>
  <c r="E32" i="261"/>
  <c r="D32" i="261"/>
  <c r="C32" i="261"/>
  <c r="B32" i="261"/>
  <c r="B31" i="261"/>
  <c r="G30" i="261"/>
  <c r="F30" i="261"/>
  <c r="F31" i="261" s="1"/>
  <c r="E30" i="261"/>
  <c r="D30" i="261"/>
  <c r="C30" i="261"/>
  <c r="B30" i="261"/>
  <c r="G29" i="261"/>
  <c r="H29" i="261" s="1"/>
  <c r="F29" i="261"/>
  <c r="E29" i="261"/>
  <c r="D29" i="261"/>
  <c r="C29" i="261"/>
  <c r="B29" i="261"/>
  <c r="G28" i="261"/>
  <c r="F28" i="261"/>
  <c r="E28" i="261"/>
  <c r="D28" i="261"/>
  <c r="C28" i="261"/>
  <c r="B28" i="261"/>
  <c r="B27" i="261"/>
  <c r="G26" i="261"/>
  <c r="F26" i="261"/>
  <c r="F27" i="261" s="1"/>
  <c r="E26" i="261"/>
  <c r="D26" i="261"/>
  <c r="C26" i="261"/>
  <c r="B26" i="261"/>
  <c r="G25" i="261"/>
  <c r="F25" i="261"/>
  <c r="E25" i="261"/>
  <c r="D25" i="261"/>
  <c r="C25" i="261"/>
  <c r="B25" i="261"/>
  <c r="G24" i="261"/>
  <c r="F24" i="261"/>
  <c r="E24" i="261"/>
  <c r="D24" i="261"/>
  <c r="C24" i="261"/>
  <c r="B24" i="261"/>
  <c r="B20" i="261"/>
  <c r="B19" i="261"/>
  <c r="B18" i="261"/>
  <c r="B17" i="261"/>
  <c r="B16" i="261"/>
  <c r="B15" i="261"/>
  <c r="B14" i="261"/>
  <c r="B13" i="261"/>
  <c r="B12" i="261"/>
  <c r="B11" i="261"/>
  <c r="B10" i="261"/>
  <c r="B9" i="261"/>
  <c r="B8" i="261"/>
  <c r="B7" i="261"/>
  <c r="B6" i="261"/>
  <c r="B5" i="261"/>
  <c r="B4" i="261"/>
  <c r="B60" i="260"/>
  <c r="B59" i="260"/>
  <c r="H58" i="260"/>
  <c r="G58" i="260"/>
  <c r="F58" i="260"/>
  <c r="F59" i="260" s="1"/>
  <c r="F60" i="260" s="1"/>
  <c r="E58" i="260"/>
  <c r="D58" i="260"/>
  <c r="C58" i="260"/>
  <c r="B58" i="260"/>
  <c r="H57" i="260"/>
  <c r="G57" i="260"/>
  <c r="F57" i="260"/>
  <c r="E57" i="260"/>
  <c r="D57" i="260"/>
  <c r="C57" i="260"/>
  <c r="B57" i="260"/>
  <c r="H56" i="260"/>
  <c r="G56" i="260"/>
  <c r="F56" i="260"/>
  <c r="E56" i="260"/>
  <c r="D56" i="260"/>
  <c r="C56" i="260"/>
  <c r="B56" i="260"/>
  <c r="B55" i="260"/>
  <c r="H54" i="260"/>
  <c r="G54" i="260"/>
  <c r="F54" i="260"/>
  <c r="F55" i="260" s="1"/>
  <c r="E54" i="260"/>
  <c r="D54" i="260"/>
  <c r="C54" i="260"/>
  <c r="B54" i="260"/>
  <c r="H53" i="260"/>
  <c r="G53" i="260"/>
  <c r="F53" i="260"/>
  <c r="E53" i="260"/>
  <c r="D53" i="260"/>
  <c r="C53" i="260"/>
  <c r="B53" i="260"/>
  <c r="H52" i="260"/>
  <c r="G52" i="260"/>
  <c r="F52" i="260"/>
  <c r="E52" i="260"/>
  <c r="D52" i="260"/>
  <c r="C52" i="260"/>
  <c r="B52" i="260"/>
  <c r="B51" i="260"/>
  <c r="H50" i="260"/>
  <c r="G50" i="260"/>
  <c r="F50" i="260"/>
  <c r="F51" i="260" s="1"/>
  <c r="E50" i="260"/>
  <c r="D50" i="260"/>
  <c r="C50" i="260"/>
  <c r="B50" i="260"/>
  <c r="H49" i="260"/>
  <c r="G49" i="260"/>
  <c r="F49" i="260"/>
  <c r="E49" i="260"/>
  <c r="D49" i="260"/>
  <c r="C49" i="260"/>
  <c r="B49" i="260"/>
  <c r="H48" i="260"/>
  <c r="G48" i="260"/>
  <c r="F48" i="260"/>
  <c r="E48" i="260"/>
  <c r="D48" i="260"/>
  <c r="C48" i="260"/>
  <c r="B48" i="260"/>
  <c r="B47" i="260"/>
  <c r="H46" i="260"/>
  <c r="G46" i="260"/>
  <c r="F46" i="260"/>
  <c r="F47" i="260" s="1"/>
  <c r="E46" i="260"/>
  <c r="D46" i="260"/>
  <c r="C46" i="260"/>
  <c r="B46" i="260"/>
  <c r="H45" i="260"/>
  <c r="G45" i="260"/>
  <c r="F45" i="260"/>
  <c r="E45" i="260"/>
  <c r="D45" i="260"/>
  <c r="C45" i="260"/>
  <c r="B45" i="260"/>
  <c r="H44" i="260"/>
  <c r="G44" i="260"/>
  <c r="F44" i="260"/>
  <c r="E44" i="260"/>
  <c r="D44" i="260"/>
  <c r="C44" i="260"/>
  <c r="B44" i="260"/>
  <c r="B40" i="260"/>
  <c r="B39" i="260"/>
  <c r="H38" i="260"/>
  <c r="G38" i="260"/>
  <c r="F38" i="260"/>
  <c r="F39" i="260" s="1"/>
  <c r="F40" i="260" s="1"/>
  <c r="E38" i="260"/>
  <c r="D38" i="260"/>
  <c r="C38" i="260"/>
  <c r="B38" i="260"/>
  <c r="H37" i="260"/>
  <c r="G37" i="260"/>
  <c r="F37" i="260"/>
  <c r="E37" i="260"/>
  <c r="D37" i="260"/>
  <c r="C37" i="260"/>
  <c r="B37" i="260"/>
  <c r="H36" i="260"/>
  <c r="G36" i="260"/>
  <c r="F36" i="260"/>
  <c r="E36" i="260"/>
  <c r="D36" i="260"/>
  <c r="C36" i="260"/>
  <c r="B36" i="260"/>
  <c r="B35" i="260"/>
  <c r="H34" i="260"/>
  <c r="G34" i="260"/>
  <c r="F34" i="260"/>
  <c r="F35" i="260" s="1"/>
  <c r="E34" i="260"/>
  <c r="D34" i="260"/>
  <c r="C34" i="260"/>
  <c r="B34" i="260"/>
  <c r="H33" i="260"/>
  <c r="G33" i="260"/>
  <c r="F33" i="260"/>
  <c r="E33" i="260"/>
  <c r="D33" i="260"/>
  <c r="C33" i="260"/>
  <c r="B33" i="260"/>
  <c r="H32" i="260"/>
  <c r="G32" i="260"/>
  <c r="F32" i="260"/>
  <c r="E32" i="260"/>
  <c r="D32" i="260"/>
  <c r="C32" i="260"/>
  <c r="B32" i="260"/>
  <c r="B31" i="260"/>
  <c r="H30" i="260"/>
  <c r="G30" i="260"/>
  <c r="F30" i="260"/>
  <c r="F31" i="260" s="1"/>
  <c r="E30" i="260"/>
  <c r="D30" i="260"/>
  <c r="C30" i="260"/>
  <c r="B30" i="260"/>
  <c r="H29" i="260"/>
  <c r="G29" i="260"/>
  <c r="F29" i="260"/>
  <c r="E29" i="260"/>
  <c r="D29" i="260"/>
  <c r="C29" i="260"/>
  <c r="B29" i="260"/>
  <c r="H28" i="260"/>
  <c r="G28" i="260"/>
  <c r="F28" i="260"/>
  <c r="E28" i="260"/>
  <c r="D28" i="260"/>
  <c r="C28" i="260"/>
  <c r="B28" i="260"/>
  <c r="B27" i="260"/>
  <c r="H26" i="260"/>
  <c r="G26" i="260"/>
  <c r="F26" i="260"/>
  <c r="F27" i="260" s="1"/>
  <c r="E26" i="260"/>
  <c r="D26" i="260"/>
  <c r="C26" i="260"/>
  <c r="B26" i="260"/>
  <c r="H25" i="260"/>
  <c r="G25" i="260"/>
  <c r="F25" i="260"/>
  <c r="E25" i="260"/>
  <c r="D25" i="260"/>
  <c r="C25" i="260"/>
  <c r="B25" i="260"/>
  <c r="H24" i="260"/>
  <c r="G24" i="260"/>
  <c r="F24" i="260"/>
  <c r="E24" i="260"/>
  <c r="D24" i="260"/>
  <c r="C24" i="260"/>
  <c r="B24" i="260"/>
  <c r="B20" i="260"/>
  <c r="B19" i="260"/>
  <c r="F18" i="260"/>
  <c r="E18" i="260"/>
  <c r="D18" i="260"/>
  <c r="D19" i="260" s="1"/>
  <c r="D20" i="260" s="1"/>
  <c r="C18" i="260"/>
  <c r="B18" i="260"/>
  <c r="F17" i="260"/>
  <c r="E17" i="260"/>
  <c r="D17" i="260"/>
  <c r="C17" i="260"/>
  <c r="B17" i="260"/>
  <c r="F16" i="260"/>
  <c r="E16" i="260"/>
  <c r="D16" i="260"/>
  <c r="C16" i="260"/>
  <c r="B16" i="260"/>
  <c r="B15" i="260"/>
  <c r="F14" i="260"/>
  <c r="E14" i="260"/>
  <c r="D14" i="260"/>
  <c r="D15" i="260" s="1"/>
  <c r="C14" i="260"/>
  <c r="B14" i="260"/>
  <c r="F13" i="260"/>
  <c r="E13" i="260"/>
  <c r="D13" i="260"/>
  <c r="C13" i="260"/>
  <c r="B13" i="260"/>
  <c r="F12" i="260"/>
  <c r="E12" i="260"/>
  <c r="D12" i="260"/>
  <c r="C12" i="260"/>
  <c r="B12" i="260"/>
  <c r="B11" i="260"/>
  <c r="F10" i="260"/>
  <c r="E10" i="260"/>
  <c r="D10" i="260"/>
  <c r="D11" i="260" s="1"/>
  <c r="C10" i="260"/>
  <c r="B10" i="260"/>
  <c r="F9" i="260"/>
  <c r="E9" i="260"/>
  <c r="D9" i="260"/>
  <c r="C9" i="260"/>
  <c r="B9" i="260"/>
  <c r="F8" i="260"/>
  <c r="E8" i="260"/>
  <c r="D8" i="260"/>
  <c r="C8" i="260"/>
  <c r="B8" i="260"/>
  <c r="B7" i="260"/>
  <c r="F6" i="260"/>
  <c r="E6" i="260"/>
  <c r="D6" i="260"/>
  <c r="D7" i="260" s="1"/>
  <c r="C6" i="260"/>
  <c r="B6" i="260"/>
  <c r="F5" i="260"/>
  <c r="E5" i="260"/>
  <c r="D5" i="260"/>
  <c r="C5" i="260"/>
  <c r="B5" i="260"/>
  <c r="F4" i="260"/>
  <c r="E4" i="260"/>
  <c r="D4" i="260"/>
  <c r="C4" i="260"/>
  <c r="B4" i="260"/>
  <c r="B60" i="259"/>
  <c r="B59" i="259"/>
  <c r="H58" i="259"/>
  <c r="G58" i="259"/>
  <c r="G59" i="259" s="1"/>
  <c r="F58" i="259"/>
  <c r="F59" i="259" s="1"/>
  <c r="E58" i="259"/>
  <c r="D58" i="259"/>
  <c r="C58" i="259"/>
  <c r="B58" i="259"/>
  <c r="H57" i="259"/>
  <c r="G57" i="259"/>
  <c r="F57" i="259"/>
  <c r="E57" i="259"/>
  <c r="D57" i="259"/>
  <c r="C57" i="259"/>
  <c r="B57" i="259"/>
  <c r="H56" i="259"/>
  <c r="G56" i="259"/>
  <c r="F56" i="259"/>
  <c r="E56" i="259"/>
  <c r="D56" i="259"/>
  <c r="C56" i="259"/>
  <c r="B56" i="259"/>
  <c r="B55" i="259"/>
  <c r="H54" i="259"/>
  <c r="G54" i="259"/>
  <c r="F54" i="259"/>
  <c r="F55" i="259" s="1"/>
  <c r="E54" i="259"/>
  <c r="D54" i="259"/>
  <c r="C54" i="259"/>
  <c r="B54" i="259"/>
  <c r="H53" i="259"/>
  <c r="G53" i="259"/>
  <c r="F53" i="259"/>
  <c r="E53" i="259"/>
  <c r="D53" i="259"/>
  <c r="C53" i="259"/>
  <c r="B53" i="259"/>
  <c r="H52" i="259"/>
  <c r="G52" i="259"/>
  <c r="F52" i="259"/>
  <c r="E52" i="259"/>
  <c r="D52" i="259"/>
  <c r="C52" i="259"/>
  <c r="B52" i="259"/>
  <c r="B51" i="259"/>
  <c r="H50" i="259"/>
  <c r="G50" i="259"/>
  <c r="F50" i="259"/>
  <c r="F51" i="259" s="1"/>
  <c r="E50" i="259"/>
  <c r="D50" i="259"/>
  <c r="C50" i="259"/>
  <c r="B50" i="259"/>
  <c r="H49" i="259"/>
  <c r="G49" i="259"/>
  <c r="F49" i="259"/>
  <c r="E49" i="259"/>
  <c r="D49" i="259"/>
  <c r="C49" i="259"/>
  <c r="B49" i="259"/>
  <c r="H48" i="259"/>
  <c r="G48" i="259"/>
  <c r="F48" i="259"/>
  <c r="E48" i="259"/>
  <c r="D48" i="259"/>
  <c r="C48" i="259"/>
  <c r="B48" i="259"/>
  <c r="C47" i="259"/>
  <c r="B47" i="259"/>
  <c r="H46" i="259"/>
  <c r="G46" i="259"/>
  <c r="F46" i="259"/>
  <c r="F47" i="259" s="1"/>
  <c r="E46" i="259"/>
  <c r="D46" i="259"/>
  <c r="C46" i="259"/>
  <c r="B46" i="259"/>
  <c r="H45" i="259"/>
  <c r="G45" i="259"/>
  <c r="F45" i="259"/>
  <c r="E45" i="259"/>
  <c r="D45" i="259"/>
  <c r="C45" i="259"/>
  <c r="B45" i="259"/>
  <c r="H44" i="259"/>
  <c r="G44" i="259"/>
  <c r="F44" i="259"/>
  <c r="E44" i="259"/>
  <c r="D44" i="259"/>
  <c r="C44" i="259"/>
  <c r="B44" i="259"/>
  <c r="B40" i="259"/>
  <c r="B39" i="259"/>
  <c r="H38" i="259"/>
  <c r="G38" i="259"/>
  <c r="G39" i="259" s="1"/>
  <c r="H39" i="259" s="1"/>
  <c r="F38" i="259"/>
  <c r="F39" i="259" s="1"/>
  <c r="F40" i="259" s="1"/>
  <c r="E38" i="259"/>
  <c r="D38" i="259"/>
  <c r="C38" i="259"/>
  <c r="B38" i="259"/>
  <c r="H37" i="259"/>
  <c r="G37" i="259"/>
  <c r="F37" i="259"/>
  <c r="E37" i="259"/>
  <c r="D37" i="259"/>
  <c r="C37" i="259"/>
  <c r="B37" i="259"/>
  <c r="H36" i="259"/>
  <c r="G36" i="259"/>
  <c r="F36" i="259"/>
  <c r="E36" i="259"/>
  <c r="D36" i="259"/>
  <c r="C36" i="259"/>
  <c r="B36" i="259"/>
  <c r="B35" i="259"/>
  <c r="H34" i="259"/>
  <c r="G34" i="259"/>
  <c r="F34" i="259"/>
  <c r="F35" i="259" s="1"/>
  <c r="E34" i="259"/>
  <c r="D34" i="259"/>
  <c r="C34" i="259"/>
  <c r="B34" i="259"/>
  <c r="H33" i="259"/>
  <c r="G33" i="259"/>
  <c r="F33" i="259"/>
  <c r="E33" i="259"/>
  <c r="D33" i="259"/>
  <c r="C33" i="259"/>
  <c r="B33" i="259"/>
  <c r="H32" i="259"/>
  <c r="G32" i="259"/>
  <c r="F32" i="259"/>
  <c r="E32" i="259"/>
  <c r="D32" i="259"/>
  <c r="C32" i="259"/>
  <c r="B32" i="259"/>
  <c r="B31" i="259"/>
  <c r="H30" i="259"/>
  <c r="G30" i="259"/>
  <c r="F30" i="259"/>
  <c r="F31" i="259" s="1"/>
  <c r="E30" i="259"/>
  <c r="D30" i="259"/>
  <c r="C30" i="259"/>
  <c r="B30" i="259"/>
  <c r="H29" i="259"/>
  <c r="G29" i="259"/>
  <c r="F29" i="259"/>
  <c r="E29" i="259"/>
  <c r="D29" i="259"/>
  <c r="C29" i="259"/>
  <c r="B29" i="259"/>
  <c r="H28" i="259"/>
  <c r="G28" i="259"/>
  <c r="F28" i="259"/>
  <c r="E28" i="259"/>
  <c r="D28" i="259"/>
  <c r="C28" i="259"/>
  <c r="B28" i="259"/>
  <c r="B27" i="259"/>
  <c r="H26" i="259"/>
  <c r="G26" i="259"/>
  <c r="F26" i="259"/>
  <c r="F27" i="259" s="1"/>
  <c r="E26" i="259"/>
  <c r="D26" i="259"/>
  <c r="C26" i="259"/>
  <c r="C27" i="259" s="1"/>
  <c r="B26" i="259"/>
  <c r="H25" i="259"/>
  <c r="G25" i="259"/>
  <c r="F25" i="259"/>
  <c r="E25" i="259"/>
  <c r="D25" i="259"/>
  <c r="C25" i="259"/>
  <c r="B25" i="259"/>
  <c r="H24" i="259"/>
  <c r="G24" i="259"/>
  <c r="F24" i="259"/>
  <c r="E24" i="259"/>
  <c r="D24" i="259"/>
  <c r="C24" i="259"/>
  <c r="B24" i="259"/>
  <c r="B20" i="259"/>
  <c r="B19" i="259"/>
  <c r="F18" i="259"/>
  <c r="E18" i="259"/>
  <c r="D18" i="259"/>
  <c r="D19" i="259" s="1"/>
  <c r="D20" i="259" s="1"/>
  <c r="C18" i="259"/>
  <c r="B18" i="259"/>
  <c r="F17" i="259"/>
  <c r="E17" i="259"/>
  <c r="D17" i="259"/>
  <c r="C17" i="259"/>
  <c r="B17" i="259"/>
  <c r="F16" i="259"/>
  <c r="E16" i="259"/>
  <c r="D16" i="259"/>
  <c r="C16" i="259"/>
  <c r="B16" i="259"/>
  <c r="B15" i="259"/>
  <c r="F14" i="259"/>
  <c r="E14" i="259"/>
  <c r="D14" i="259"/>
  <c r="D15" i="259" s="1"/>
  <c r="C14" i="259"/>
  <c r="B14" i="259"/>
  <c r="F13" i="259"/>
  <c r="E13" i="259"/>
  <c r="D13" i="259"/>
  <c r="C13" i="259"/>
  <c r="B13" i="259"/>
  <c r="F12" i="259"/>
  <c r="E12" i="259"/>
  <c r="D12" i="259"/>
  <c r="C12" i="259"/>
  <c r="B12" i="259"/>
  <c r="D11" i="259"/>
  <c r="B11" i="259"/>
  <c r="F10" i="259"/>
  <c r="E10" i="259"/>
  <c r="D10" i="259"/>
  <c r="C10" i="259"/>
  <c r="B10" i="259"/>
  <c r="F9" i="259"/>
  <c r="E9" i="259"/>
  <c r="D9" i="259"/>
  <c r="C9" i="259"/>
  <c r="B9" i="259"/>
  <c r="F8" i="259"/>
  <c r="E8" i="259"/>
  <c r="D8" i="259"/>
  <c r="C8" i="259"/>
  <c r="B8" i="259"/>
  <c r="B7" i="259"/>
  <c r="F6" i="259"/>
  <c r="E6" i="259"/>
  <c r="D6" i="259"/>
  <c r="D7" i="259" s="1"/>
  <c r="C6" i="259"/>
  <c r="B6" i="259"/>
  <c r="F5" i="259"/>
  <c r="E5" i="259"/>
  <c r="D5" i="259"/>
  <c r="C5" i="259"/>
  <c r="B5" i="259"/>
  <c r="F4" i="259"/>
  <c r="E4" i="259"/>
  <c r="D4" i="259"/>
  <c r="C4" i="259"/>
  <c r="B4" i="259"/>
  <c r="B60" i="258"/>
  <c r="B59" i="258"/>
  <c r="H58" i="258"/>
  <c r="G58" i="258"/>
  <c r="F58" i="258"/>
  <c r="F59" i="258" s="1"/>
  <c r="F60" i="258" s="1"/>
  <c r="E58" i="258"/>
  <c r="D58" i="258"/>
  <c r="D59" i="258" s="1"/>
  <c r="C58" i="258"/>
  <c r="B58" i="258"/>
  <c r="H57" i="258"/>
  <c r="G57" i="258"/>
  <c r="F57" i="258"/>
  <c r="E57" i="258"/>
  <c r="D57" i="258"/>
  <c r="C57" i="258"/>
  <c r="B57" i="258"/>
  <c r="H56" i="258"/>
  <c r="G56" i="258"/>
  <c r="F56" i="258"/>
  <c r="E56" i="258"/>
  <c r="D56" i="258"/>
  <c r="C56" i="258"/>
  <c r="B56" i="258"/>
  <c r="F55" i="258"/>
  <c r="B55" i="258"/>
  <c r="H54" i="258"/>
  <c r="G54" i="258"/>
  <c r="F54" i="258"/>
  <c r="E54" i="258"/>
  <c r="D54" i="258"/>
  <c r="C54" i="258"/>
  <c r="B54" i="258"/>
  <c r="H53" i="258"/>
  <c r="G53" i="258"/>
  <c r="F53" i="258"/>
  <c r="E53" i="258"/>
  <c r="D53" i="258"/>
  <c r="C53" i="258"/>
  <c r="B53" i="258"/>
  <c r="H52" i="258"/>
  <c r="G52" i="258"/>
  <c r="F52" i="258"/>
  <c r="E52" i="258"/>
  <c r="D52" i="258"/>
  <c r="C52" i="258"/>
  <c r="B52" i="258"/>
  <c r="B51" i="258"/>
  <c r="H50" i="258"/>
  <c r="G50" i="258"/>
  <c r="F50" i="258"/>
  <c r="F51" i="258" s="1"/>
  <c r="E50" i="258"/>
  <c r="D50" i="258"/>
  <c r="C50" i="258"/>
  <c r="B50" i="258"/>
  <c r="H49" i="258"/>
  <c r="G49" i="258"/>
  <c r="F49" i="258"/>
  <c r="E49" i="258"/>
  <c r="D49" i="258"/>
  <c r="C49" i="258"/>
  <c r="B49" i="258"/>
  <c r="H48" i="258"/>
  <c r="G48" i="258"/>
  <c r="F48" i="258"/>
  <c r="E48" i="258"/>
  <c r="D48" i="258"/>
  <c r="C48" i="258"/>
  <c r="B48" i="258"/>
  <c r="B47" i="258"/>
  <c r="H46" i="258"/>
  <c r="G46" i="258"/>
  <c r="F46" i="258"/>
  <c r="F47" i="258" s="1"/>
  <c r="E46" i="258"/>
  <c r="D46" i="258"/>
  <c r="C46" i="258"/>
  <c r="B46" i="258"/>
  <c r="H45" i="258"/>
  <c r="G45" i="258"/>
  <c r="F45" i="258"/>
  <c r="E45" i="258"/>
  <c r="D45" i="258"/>
  <c r="C45" i="258"/>
  <c r="B45" i="258"/>
  <c r="H44" i="258"/>
  <c r="G44" i="258"/>
  <c r="F44" i="258"/>
  <c r="E44" i="258"/>
  <c r="D44" i="258"/>
  <c r="C44" i="258"/>
  <c r="B44" i="258"/>
  <c r="B40" i="258"/>
  <c r="B39" i="258"/>
  <c r="H38" i="258"/>
  <c r="G38" i="258"/>
  <c r="F38" i="258"/>
  <c r="F39" i="258" s="1"/>
  <c r="F40" i="258" s="1"/>
  <c r="E38" i="258"/>
  <c r="D38" i="258"/>
  <c r="C38" i="258"/>
  <c r="B38" i="258"/>
  <c r="H37" i="258"/>
  <c r="G37" i="258"/>
  <c r="F37" i="258"/>
  <c r="E37" i="258"/>
  <c r="D37" i="258"/>
  <c r="C37" i="258"/>
  <c r="B37" i="258"/>
  <c r="H36" i="258"/>
  <c r="G36" i="258"/>
  <c r="F36" i="258"/>
  <c r="E36" i="258"/>
  <c r="D36" i="258"/>
  <c r="C36" i="258"/>
  <c r="B36" i="258"/>
  <c r="B35" i="258"/>
  <c r="H34" i="258"/>
  <c r="G34" i="258"/>
  <c r="F34" i="258"/>
  <c r="F35" i="258" s="1"/>
  <c r="E34" i="258"/>
  <c r="D34" i="258"/>
  <c r="C34" i="258"/>
  <c r="B34" i="258"/>
  <c r="H33" i="258"/>
  <c r="G33" i="258"/>
  <c r="F33" i="258"/>
  <c r="E33" i="258"/>
  <c r="D33" i="258"/>
  <c r="C33" i="258"/>
  <c r="B33" i="258"/>
  <c r="H32" i="258"/>
  <c r="G32" i="258"/>
  <c r="F32" i="258"/>
  <c r="E32" i="258"/>
  <c r="D32" i="258"/>
  <c r="C32" i="258"/>
  <c r="B32" i="258"/>
  <c r="B31" i="258"/>
  <c r="H30" i="258"/>
  <c r="G30" i="258"/>
  <c r="F30" i="258"/>
  <c r="F31" i="258" s="1"/>
  <c r="E30" i="258"/>
  <c r="D30" i="258"/>
  <c r="C30" i="258"/>
  <c r="B30" i="258"/>
  <c r="H29" i="258"/>
  <c r="G29" i="258"/>
  <c r="F29" i="258"/>
  <c r="E29" i="258"/>
  <c r="D29" i="258"/>
  <c r="C29" i="258"/>
  <c r="B29" i="258"/>
  <c r="H28" i="258"/>
  <c r="G28" i="258"/>
  <c r="F28" i="258"/>
  <c r="E28" i="258"/>
  <c r="D28" i="258"/>
  <c r="C28" i="258"/>
  <c r="B28" i="258"/>
  <c r="B27" i="258"/>
  <c r="H26" i="258"/>
  <c r="G26" i="258"/>
  <c r="F26" i="258"/>
  <c r="F27" i="258" s="1"/>
  <c r="E26" i="258"/>
  <c r="D26" i="258"/>
  <c r="C26" i="258"/>
  <c r="B26" i="258"/>
  <c r="H25" i="258"/>
  <c r="G25" i="258"/>
  <c r="F25" i="258"/>
  <c r="E25" i="258"/>
  <c r="D25" i="258"/>
  <c r="C25" i="258"/>
  <c r="B25" i="258"/>
  <c r="H24" i="258"/>
  <c r="G24" i="258"/>
  <c r="F24" i="258"/>
  <c r="E24" i="258"/>
  <c r="D24" i="258"/>
  <c r="C24" i="258"/>
  <c r="B24" i="258"/>
  <c r="B20" i="258"/>
  <c r="B19" i="258"/>
  <c r="F18" i="258"/>
  <c r="E18" i="258"/>
  <c r="D18" i="258"/>
  <c r="D19" i="258" s="1"/>
  <c r="D20" i="258" s="1"/>
  <c r="C18" i="258"/>
  <c r="B18" i="258"/>
  <c r="F17" i="258"/>
  <c r="E17" i="258"/>
  <c r="D17" i="258"/>
  <c r="C17" i="258"/>
  <c r="B17" i="258"/>
  <c r="F16" i="258"/>
  <c r="E16" i="258"/>
  <c r="D16" i="258"/>
  <c r="C16" i="258"/>
  <c r="B16" i="258"/>
  <c r="B15" i="258"/>
  <c r="F14" i="258"/>
  <c r="E14" i="258"/>
  <c r="D14" i="258"/>
  <c r="D15" i="258" s="1"/>
  <c r="C14" i="258"/>
  <c r="C15" i="258" s="1"/>
  <c r="B14" i="258"/>
  <c r="F13" i="258"/>
  <c r="E13" i="258"/>
  <c r="D13" i="258"/>
  <c r="C13" i="258"/>
  <c r="B13" i="258"/>
  <c r="F12" i="258"/>
  <c r="E12" i="258"/>
  <c r="D12" i="258"/>
  <c r="C12" i="258"/>
  <c r="B12" i="258"/>
  <c r="B11" i="258"/>
  <c r="F10" i="258"/>
  <c r="E10" i="258"/>
  <c r="D10" i="258"/>
  <c r="D11" i="258" s="1"/>
  <c r="C10" i="258"/>
  <c r="B10" i="258"/>
  <c r="F9" i="258"/>
  <c r="E9" i="258"/>
  <c r="D9" i="258"/>
  <c r="C9" i="258"/>
  <c r="B9" i="258"/>
  <c r="F8" i="258"/>
  <c r="E8" i="258"/>
  <c r="D8" i="258"/>
  <c r="C8" i="258"/>
  <c r="B8" i="258"/>
  <c r="B7" i="258"/>
  <c r="F6" i="258"/>
  <c r="E6" i="258"/>
  <c r="D6" i="258"/>
  <c r="D7" i="258" s="1"/>
  <c r="C6" i="258"/>
  <c r="B6" i="258"/>
  <c r="F5" i="258"/>
  <c r="E5" i="258"/>
  <c r="D5" i="258"/>
  <c r="C5" i="258"/>
  <c r="B5" i="258"/>
  <c r="F4" i="258"/>
  <c r="E4" i="258"/>
  <c r="D4" i="258"/>
  <c r="C4" i="258"/>
  <c r="B4" i="258"/>
  <c r="B60" i="257"/>
  <c r="B59" i="257"/>
  <c r="H58" i="257"/>
  <c r="G58" i="257"/>
  <c r="F58" i="257"/>
  <c r="E58" i="257"/>
  <c r="D58" i="257"/>
  <c r="C58" i="257"/>
  <c r="B58" i="257"/>
  <c r="H57" i="257"/>
  <c r="G57" i="257"/>
  <c r="F57" i="257"/>
  <c r="E57" i="257"/>
  <c r="D57" i="257"/>
  <c r="C57" i="257"/>
  <c r="B57" i="257"/>
  <c r="H56" i="257"/>
  <c r="G56" i="257"/>
  <c r="F56" i="257"/>
  <c r="F56" i="261" s="1"/>
  <c r="E56" i="257"/>
  <c r="D56" i="257"/>
  <c r="C56" i="257"/>
  <c r="B56" i="257"/>
  <c r="B55" i="257"/>
  <c r="H54" i="257"/>
  <c r="G54" i="257"/>
  <c r="F54" i="257"/>
  <c r="F55" i="257" s="1"/>
  <c r="E54" i="257"/>
  <c r="D54" i="257"/>
  <c r="C54" i="257"/>
  <c r="B54" i="257"/>
  <c r="H53" i="257"/>
  <c r="G53" i="257"/>
  <c r="F53" i="257"/>
  <c r="E53" i="257"/>
  <c r="D53" i="257"/>
  <c r="C53" i="257"/>
  <c r="B53" i="257"/>
  <c r="H52" i="257"/>
  <c r="G52" i="257"/>
  <c r="F52" i="257"/>
  <c r="E52" i="257"/>
  <c r="D52" i="257"/>
  <c r="D52" i="261" s="1"/>
  <c r="C52" i="257"/>
  <c r="B52" i="257"/>
  <c r="B51" i="257"/>
  <c r="H50" i="257"/>
  <c r="G50" i="257"/>
  <c r="F50" i="257"/>
  <c r="E50" i="257"/>
  <c r="D50" i="257"/>
  <c r="C50" i="257"/>
  <c r="B50" i="257"/>
  <c r="H49" i="257"/>
  <c r="G49" i="257"/>
  <c r="F49" i="257"/>
  <c r="E49" i="257"/>
  <c r="D49" i="257"/>
  <c r="D49" i="261" s="1"/>
  <c r="C49" i="257"/>
  <c r="B49" i="257"/>
  <c r="H48" i="257"/>
  <c r="G48" i="257"/>
  <c r="F48" i="257"/>
  <c r="E48" i="257"/>
  <c r="D48" i="257"/>
  <c r="C48" i="257"/>
  <c r="C48" i="261" s="1"/>
  <c r="B48" i="257"/>
  <c r="B47" i="257"/>
  <c r="H46" i="257"/>
  <c r="G46" i="257"/>
  <c r="F46" i="257"/>
  <c r="E46" i="257"/>
  <c r="D46" i="257"/>
  <c r="C46" i="257"/>
  <c r="B46" i="257"/>
  <c r="H45" i="257"/>
  <c r="G45" i="257"/>
  <c r="F45" i="257"/>
  <c r="E45" i="257"/>
  <c r="D45" i="257"/>
  <c r="C45" i="257"/>
  <c r="B45" i="257"/>
  <c r="H44" i="257"/>
  <c r="G44" i="257"/>
  <c r="F44" i="257"/>
  <c r="E44" i="257"/>
  <c r="D44" i="257"/>
  <c r="C44" i="257"/>
  <c r="B44" i="257"/>
  <c r="B40" i="257"/>
  <c r="B39" i="257"/>
  <c r="H38" i="257"/>
  <c r="G38" i="257"/>
  <c r="F38" i="257"/>
  <c r="F39" i="257" s="1"/>
  <c r="F40" i="257" s="1"/>
  <c r="E38" i="257"/>
  <c r="D38" i="257"/>
  <c r="C38" i="257"/>
  <c r="B38" i="257"/>
  <c r="H37" i="257"/>
  <c r="G37" i="257"/>
  <c r="F37" i="257"/>
  <c r="E37" i="257"/>
  <c r="D37" i="257"/>
  <c r="C37" i="257"/>
  <c r="B37" i="257"/>
  <c r="H36" i="257"/>
  <c r="G36" i="257"/>
  <c r="F36" i="257"/>
  <c r="E36" i="257"/>
  <c r="D36" i="257"/>
  <c r="C36" i="257"/>
  <c r="B36" i="257"/>
  <c r="B35" i="257"/>
  <c r="H34" i="257"/>
  <c r="G34" i="257"/>
  <c r="F34" i="257"/>
  <c r="F35" i="257" s="1"/>
  <c r="E34" i="257"/>
  <c r="D34" i="257"/>
  <c r="C34" i="257"/>
  <c r="B34" i="257"/>
  <c r="H33" i="257"/>
  <c r="G33" i="257"/>
  <c r="F33" i="257"/>
  <c r="E33" i="257"/>
  <c r="D33" i="257"/>
  <c r="C33" i="257"/>
  <c r="B33" i="257"/>
  <c r="H32" i="257"/>
  <c r="G32" i="257"/>
  <c r="F32" i="257"/>
  <c r="E32" i="257"/>
  <c r="D32" i="257"/>
  <c r="C32" i="257"/>
  <c r="B32" i="257"/>
  <c r="B31" i="257"/>
  <c r="H30" i="257"/>
  <c r="G30" i="257"/>
  <c r="F30" i="257"/>
  <c r="F31" i="257" s="1"/>
  <c r="E30" i="257"/>
  <c r="D30" i="257"/>
  <c r="C30" i="257"/>
  <c r="B30" i="257"/>
  <c r="H29" i="257"/>
  <c r="G29" i="257"/>
  <c r="F29" i="257"/>
  <c r="E29" i="257"/>
  <c r="D29" i="257"/>
  <c r="C29" i="257"/>
  <c r="B29" i="257"/>
  <c r="H28" i="257"/>
  <c r="G28" i="257"/>
  <c r="F28" i="257"/>
  <c r="E28" i="257"/>
  <c r="D28" i="257"/>
  <c r="C28" i="257"/>
  <c r="B28" i="257"/>
  <c r="B27" i="257"/>
  <c r="H26" i="257"/>
  <c r="G26" i="257"/>
  <c r="F26" i="257"/>
  <c r="F27" i="257" s="1"/>
  <c r="E26" i="257"/>
  <c r="D26" i="257"/>
  <c r="C26" i="257"/>
  <c r="B26" i="257"/>
  <c r="H25" i="257"/>
  <c r="G25" i="257"/>
  <c r="F25" i="257"/>
  <c r="E25" i="257"/>
  <c r="D25" i="257"/>
  <c r="C25" i="257"/>
  <c r="B25" i="257"/>
  <c r="H24" i="257"/>
  <c r="G24" i="257"/>
  <c r="F24" i="257"/>
  <c r="E24" i="257"/>
  <c r="D24" i="257"/>
  <c r="C24" i="257"/>
  <c r="B24" i="257"/>
  <c r="E18" i="257"/>
  <c r="D18" i="257"/>
  <c r="C18" i="257"/>
  <c r="E17" i="257"/>
  <c r="D17" i="257"/>
  <c r="C17" i="257"/>
  <c r="E16" i="257"/>
  <c r="D16" i="257"/>
  <c r="C16" i="257"/>
  <c r="E14" i="257"/>
  <c r="D14" i="257"/>
  <c r="C14" i="257"/>
  <c r="E13" i="257"/>
  <c r="D13" i="257"/>
  <c r="C13" i="257"/>
  <c r="E12" i="257"/>
  <c r="D12" i="257"/>
  <c r="C12" i="257"/>
  <c r="C12" i="261" s="1"/>
  <c r="E10" i="257"/>
  <c r="D10" i="257"/>
  <c r="C10" i="257"/>
  <c r="E9" i="257"/>
  <c r="D9" i="257"/>
  <c r="C9" i="257"/>
  <c r="E8" i="257"/>
  <c r="D8" i="257"/>
  <c r="C8" i="257"/>
  <c r="E6" i="257"/>
  <c r="D6" i="257"/>
  <c r="C6" i="257"/>
  <c r="E5" i="257"/>
  <c r="D5" i="257"/>
  <c r="C5" i="257"/>
  <c r="E4" i="257"/>
  <c r="D4" i="257"/>
  <c r="C4" i="257"/>
  <c r="F87" i="256"/>
  <c r="E87" i="256"/>
  <c r="D87" i="256"/>
  <c r="F86" i="256"/>
  <c r="E86" i="256"/>
  <c r="D86" i="256"/>
  <c r="F85" i="256"/>
  <c r="E85" i="256"/>
  <c r="D85" i="256"/>
  <c r="F84" i="256"/>
  <c r="E84" i="256"/>
  <c r="D84" i="256"/>
  <c r="F83" i="256"/>
  <c r="E83" i="256"/>
  <c r="D83" i="256"/>
  <c r="F82" i="256"/>
  <c r="E82" i="256"/>
  <c r="D82" i="256"/>
  <c r="F81" i="256"/>
  <c r="E81" i="256"/>
  <c r="D81" i="256"/>
  <c r="F80" i="256"/>
  <c r="E80" i="256"/>
  <c r="D80" i="256"/>
  <c r="F79" i="256"/>
  <c r="E79" i="256"/>
  <c r="D79" i="256"/>
  <c r="F78" i="256"/>
  <c r="E78" i="256"/>
  <c r="D78" i="256"/>
  <c r="F77" i="256"/>
  <c r="E77" i="256"/>
  <c r="D77" i="256"/>
  <c r="F76" i="256"/>
  <c r="E76" i="256"/>
  <c r="D76" i="256"/>
  <c r="F75" i="256"/>
  <c r="E75" i="256"/>
  <c r="D75" i="256"/>
  <c r="F74" i="256"/>
  <c r="E74" i="256"/>
  <c r="D74" i="256"/>
  <c r="F73" i="256"/>
  <c r="E73" i="256"/>
  <c r="D73" i="256"/>
  <c r="F72" i="256"/>
  <c r="E72" i="256"/>
  <c r="D72" i="256"/>
  <c r="F71" i="256"/>
  <c r="E71" i="256"/>
  <c r="D71" i="256"/>
  <c r="F70" i="256"/>
  <c r="E70" i="256"/>
  <c r="D70" i="256"/>
  <c r="F69" i="256"/>
  <c r="E69" i="256"/>
  <c r="D69" i="256"/>
  <c r="F68" i="256"/>
  <c r="E68" i="256"/>
  <c r="D68" i="256"/>
  <c r="F66" i="256"/>
  <c r="E66" i="256"/>
  <c r="D66" i="256"/>
  <c r="F65" i="256"/>
  <c r="E65" i="256"/>
  <c r="D65" i="256"/>
  <c r="F64" i="256"/>
  <c r="E64" i="256"/>
  <c r="D64" i="256"/>
  <c r="F63" i="256"/>
  <c r="E63" i="256"/>
  <c r="D63" i="256"/>
  <c r="F62" i="256"/>
  <c r="E62" i="256"/>
  <c r="D62" i="256"/>
  <c r="F61" i="256"/>
  <c r="E61" i="256"/>
  <c r="D61" i="256"/>
  <c r="F60" i="256"/>
  <c r="E60" i="256"/>
  <c r="D60" i="256"/>
  <c r="F59" i="256"/>
  <c r="E59" i="256"/>
  <c r="D59" i="256"/>
  <c r="F58" i="256"/>
  <c r="E58" i="256"/>
  <c r="D58" i="256"/>
  <c r="F57" i="256"/>
  <c r="E57" i="256"/>
  <c r="D57" i="256"/>
  <c r="F56" i="256"/>
  <c r="E56" i="256"/>
  <c r="D56" i="256"/>
  <c r="F55" i="256"/>
  <c r="E55" i="256"/>
  <c r="D55" i="256"/>
  <c r="F54" i="256"/>
  <c r="E54" i="256"/>
  <c r="D54" i="256"/>
  <c r="F53" i="256"/>
  <c r="E53" i="256"/>
  <c r="D53" i="256"/>
  <c r="F52" i="256"/>
  <c r="E52" i="256"/>
  <c r="D52" i="256"/>
  <c r="F51" i="256"/>
  <c r="E51" i="256"/>
  <c r="D51" i="256"/>
  <c r="F50" i="256"/>
  <c r="E50" i="256"/>
  <c r="D50" i="256"/>
  <c r="F49" i="256"/>
  <c r="E49" i="256"/>
  <c r="D49" i="256"/>
  <c r="F48" i="256"/>
  <c r="E48" i="256"/>
  <c r="D48" i="256"/>
  <c r="F47" i="256"/>
  <c r="E47" i="256"/>
  <c r="D47" i="256"/>
  <c r="F44" i="256"/>
  <c r="E44" i="256"/>
  <c r="D44" i="256"/>
  <c r="F43" i="256"/>
  <c r="E43" i="256"/>
  <c r="D43" i="256"/>
  <c r="F42" i="256"/>
  <c r="E42" i="256"/>
  <c r="D42" i="256"/>
  <c r="F41" i="256"/>
  <c r="E41" i="256"/>
  <c r="D41" i="256"/>
  <c r="F40" i="256"/>
  <c r="E40" i="256"/>
  <c r="D40" i="256"/>
  <c r="F39" i="256"/>
  <c r="E39" i="256"/>
  <c r="D39" i="256"/>
  <c r="F38" i="256"/>
  <c r="E38" i="256"/>
  <c r="D38" i="256"/>
  <c r="F37" i="256"/>
  <c r="E37" i="256"/>
  <c r="D37" i="256"/>
  <c r="F36" i="256"/>
  <c r="E36" i="256"/>
  <c r="D36" i="256"/>
  <c r="F35" i="256"/>
  <c r="E35" i="256"/>
  <c r="D35" i="256"/>
  <c r="F34" i="256"/>
  <c r="E34" i="256"/>
  <c r="D34" i="256"/>
  <c r="F33" i="256"/>
  <c r="E33" i="256"/>
  <c r="D33" i="256"/>
  <c r="F32" i="256"/>
  <c r="E32" i="256"/>
  <c r="D32" i="256"/>
  <c r="F31" i="256"/>
  <c r="E31" i="256"/>
  <c r="D31" i="256"/>
  <c r="F30" i="256"/>
  <c r="E30" i="256"/>
  <c r="D30" i="256"/>
  <c r="F29" i="256"/>
  <c r="E29" i="256"/>
  <c r="D29" i="256"/>
  <c r="F28" i="256"/>
  <c r="E28" i="256"/>
  <c r="D28" i="256"/>
  <c r="F27" i="256"/>
  <c r="E27" i="256"/>
  <c r="D27" i="256"/>
  <c r="F26" i="256"/>
  <c r="E26" i="256"/>
  <c r="D26" i="256"/>
  <c r="F25" i="256"/>
  <c r="E25" i="256"/>
  <c r="D25" i="256"/>
  <c r="F22" i="256"/>
  <c r="E22" i="256"/>
  <c r="D22" i="256"/>
  <c r="F21" i="256"/>
  <c r="E21" i="256"/>
  <c r="D21" i="256"/>
  <c r="F20" i="256"/>
  <c r="E20" i="256"/>
  <c r="D20" i="256"/>
  <c r="F19" i="256"/>
  <c r="E19" i="256"/>
  <c r="D19" i="256"/>
  <c r="F18" i="256"/>
  <c r="E18" i="256"/>
  <c r="D18" i="256"/>
  <c r="F17" i="256"/>
  <c r="E17" i="256"/>
  <c r="D17" i="256"/>
  <c r="F16" i="256"/>
  <c r="E16" i="256"/>
  <c r="D16" i="256"/>
  <c r="F15" i="256"/>
  <c r="E15" i="256"/>
  <c r="D15" i="256"/>
  <c r="F14" i="256"/>
  <c r="E14" i="256"/>
  <c r="D14" i="256"/>
  <c r="F13" i="256"/>
  <c r="E13" i="256"/>
  <c r="D13" i="256"/>
  <c r="F12" i="256"/>
  <c r="E12" i="256"/>
  <c r="D12" i="256"/>
  <c r="F11" i="256"/>
  <c r="E11" i="256"/>
  <c r="D11" i="256"/>
  <c r="F10" i="256"/>
  <c r="E10" i="256"/>
  <c r="D10" i="256"/>
  <c r="F9" i="256"/>
  <c r="E9" i="256"/>
  <c r="D9" i="256"/>
  <c r="F8" i="256"/>
  <c r="E8" i="256"/>
  <c r="D8" i="256"/>
  <c r="F7" i="256"/>
  <c r="E7" i="256"/>
  <c r="D7" i="256"/>
  <c r="F6" i="256"/>
  <c r="E6" i="256"/>
  <c r="D6" i="256"/>
  <c r="F5" i="256"/>
  <c r="E5" i="256"/>
  <c r="D5" i="256"/>
  <c r="F4" i="256"/>
  <c r="E4" i="256"/>
  <c r="D4" i="256"/>
  <c r="F3" i="256"/>
  <c r="E3" i="256"/>
  <c r="D3" i="256"/>
  <c r="D17" i="261" l="1"/>
  <c r="C57" i="261"/>
  <c r="D58" i="261"/>
  <c r="F45" i="261"/>
  <c r="H33" i="261"/>
  <c r="H25" i="261"/>
  <c r="C59" i="258"/>
  <c r="C27" i="257"/>
  <c r="C40" i="257" s="1"/>
  <c r="C31" i="260"/>
  <c r="C44" i="261"/>
  <c r="D45" i="261"/>
  <c r="G52" i="261"/>
  <c r="G27" i="257"/>
  <c r="H27" i="257" s="1"/>
  <c r="D9" i="261"/>
  <c r="C13" i="261"/>
  <c r="C15" i="261" s="1"/>
  <c r="D48" i="261"/>
  <c r="G51" i="260"/>
  <c r="H51" i="260" s="1"/>
  <c r="D39" i="261"/>
  <c r="E11" i="258"/>
  <c r="F11" i="258" s="1"/>
  <c r="G27" i="260"/>
  <c r="D35" i="261"/>
  <c r="E15" i="258"/>
  <c r="F15" i="258" s="1"/>
  <c r="E11" i="260"/>
  <c r="F11" i="260" s="1"/>
  <c r="G48" i="261"/>
  <c r="H48" i="261" s="1"/>
  <c r="C54" i="261"/>
  <c r="G35" i="258"/>
  <c r="C51" i="258"/>
  <c r="D47" i="259"/>
  <c r="G39" i="260"/>
  <c r="H39" i="260" s="1"/>
  <c r="D27" i="261"/>
  <c r="C39" i="261"/>
  <c r="D4" i="261"/>
  <c r="G39" i="257"/>
  <c r="F44" i="261"/>
  <c r="G45" i="261"/>
  <c r="H45" i="261" s="1"/>
  <c r="D27" i="258"/>
  <c r="C19" i="259"/>
  <c r="C39" i="259"/>
  <c r="C40" i="259" s="1"/>
  <c r="D39" i="259"/>
  <c r="E39" i="259" s="1"/>
  <c r="C51" i="260"/>
  <c r="C35" i="261"/>
  <c r="D51" i="260"/>
  <c r="G31" i="261"/>
  <c r="H31" i="261" s="1"/>
  <c r="C5" i="261"/>
  <c r="G35" i="257"/>
  <c r="H35" i="257" s="1"/>
  <c r="E15" i="259"/>
  <c r="D35" i="259"/>
  <c r="C47" i="260"/>
  <c r="G55" i="260"/>
  <c r="C27" i="261"/>
  <c r="C39" i="257"/>
  <c r="D44" i="261"/>
  <c r="E44" i="261" s="1"/>
  <c r="F46" i="261"/>
  <c r="F47" i="261" s="1"/>
  <c r="G55" i="258"/>
  <c r="H55" i="258" s="1"/>
  <c r="C39" i="260"/>
  <c r="C18" i="261"/>
  <c r="C19" i="261" s="1"/>
  <c r="C31" i="258"/>
  <c r="D31" i="258"/>
  <c r="E19" i="259"/>
  <c r="E47" i="259"/>
  <c r="G55" i="259"/>
  <c r="H55" i="259" s="1"/>
  <c r="G59" i="260"/>
  <c r="H59" i="260" s="1"/>
  <c r="D8" i="261"/>
  <c r="D56" i="261"/>
  <c r="C7" i="258"/>
  <c r="G47" i="258"/>
  <c r="H47" i="258" s="1"/>
  <c r="E7" i="259"/>
  <c r="F7" i="259" s="1"/>
  <c r="G39" i="261"/>
  <c r="F8" i="257"/>
  <c r="D12" i="261"/>
  <c r="C52" i="261"/>
  <c r="D53" i="261"/>
  <c r="F57" i="261"/>
  <c r="G58" i="261"/>
  <c r="G31" i="258"/>
  <c r="H31" i="258" s="1"/>
  <c r="C11" i="259"/>
  <c r="G51" i="259"/>
  <c r="H51" i="259" s="1"/>
  <c r="G47" i="260"/>
  <c r="H47" i="260" s="1"/>
  <c r="H30" i="261"/>
  <c r="H38" i="261"/>
  <c r="C11" i="257"/>
  <c r="D16" i="261"/>
  <c r="C31" i="257"/>
  <c r="C49" i="261"/>
  <c r="D50" i="261"/>
  <c r="C19" i="258"/>
  <c r="E7" i="260"/>
  <c r="F7" i="260" s="1"/>
  <c r="C59" i="260"/>
  <c r="E59" i="260" s="1"/>
  <c r="H37" i="261"/>
  <c r="C46" i="261"/>
  <c r="D47" i="258"/>
  <c r="G59" i="258"/>
  <c r="D27" i="259"/>
  <c r="E27" i="259" s="1"/>
  <c r="D59" i="259"/>
  <c r="D60" i="259" s="1"/>
  <c r="E15" i="260"/>
  <c r="F15" i="260" s="1"/>
  <c r="E19" i="260"/>
  <c r="F19" i="260" s="1"/>
  <c r="D31" i="260"/>
  <c r="E31" i="260" s="1"/>
  <c r="D59" i="260"/>
  <c r="D47" i="257"/>
  <c r="F52" i="261"/>
  <c r="G53" i="261"/>
  <c r="D35" i="258"/>
  <c r="D51" i="258"/>
  <c r="E51" i="258" s="1"/>
  <c r="G31" i="259"/>
  <c r="H31" i="259" s="1"/>
  <c r="C55" i="259"/>
  <c r="D55" i="259"/>
  <c r="H59" i="259"/>
  <c r="C19" i="260"/>
  <c r="G35" i="260"/>
  <c r="H35" i="260" s="1"/>
  <c r="C55" i="260"/>
  <c r="E55" i="260" s="1"/>
  <c r="H39" i="261"/>
  <c r="C39" i="258"/>
  <c r="D13" i="261"/>
  <c r="E55" i="259"/>
  <c r="F49" i="261"/>
  <c r="G50" i="261"/>
  <c r="E7" i="258"/>
  <c r="F7" i="258" s="1"/>
  <c r="H28" i="261"/>
  <c r="H36" i="261"/>
  <c r="C35" i="259"/>
  <c r="C11" i="260"/>
  <c r="H27" i="260"/>
  <c r="D39" i="260"/>
  <c r="C6" i="261"/>
  <c r="F16" i="257"/>
  <c r="D39" i="258"/>
  <c r="D40" i="258" s="1"/>
  <c r="H24" i="261"/>
  <c r="H32" i="261"/>
  <c r="C17" i="261"/>
  <c r="G44" i="261"/>
  <c r="H44" i="261" s="1"/>
  <c r="G51" i="257"/>
  <c r="C55" i="257"/>
  <c r="C10" i="261"/>
  <c r="E19" i="258"/>
  <c r="F19" i="258" s="1"/>
  <c r="C45" i="261"/>
  <c r="C53" i="261"/>
  <c r="D55" i="258"/>
  <c r="C15" i="259"/>
  <c r="G27" i="259"/>
  <c r="H27" i="259" s="1"/>
  <c r="D47" i="260"/>
  <c r="D60" i="260" s="1"/>
  <c r="G31" i="257"/>
  <c r="H31" i="257" s="1"/>
  <c r="D51" i="257"/>
  <c r="D55" i="257"/>
  <c r="D59" i="257"/>
  <c r="G39" i="258"/>
  <c r="C15" i="260"/>
  <c r="C27" i="260"/>
  <c r="C31" i="261"/>
  <c r="C7" i="257"/>
  <c r="C14" i="261"/>
  <c r="D39" i="257"/>
  <c r="F47" i="257"/>
  <c r="D5" i="261"/>
  <c r="G27" i="258"/>
  <c r="H27" i="258" s="1"/>
  <c r="E11" i="259"/>
  <c r="F11" i="259" s="1"/>
  <c r="G35" i="259"/>
  <c r="H35" i="259" s="1"/>
  <c r="C51" i="259"/>
  <c r="D55" i="260"/>
  <c r="C8" i="261"/>
  <c r="C35" i="257"/>
  <c r="D35" i="257"/>
  <c r="C11" i="258"/>
  <c r="D27" i="260"/>
  <c r="C35" i="260"/>
  <c r="G27" i="261"/>
  <c r="H27" i="261" s="1"/>
  <c r="D31" i="261"/>
  <c r="G35" i="261"/>
  <c r="H35" i="261" s="1"/>
  <c r="E49" i="261"/>
  <c r="C56" i="261"/>
  <c r="D57" i="261"/>
  <c r="E57" i="261" s="1"/>
  <c r="C27" i="258"/>
  <c r="E27" i="258" s="1"/>
  <c r="C35" i="258"/>
  <c r="E35" i="258" s="1"/>
  <c r="C7" i="259"/>
  <c r="C31" i="259"/>
  <c r="D31" i="259"/>
  <c r="E31" i="259" s="1"/>
  <c r="G47" i="259"/>
  <c r="H47" i="259" s="1"/>
  <c r="D51" i="259"/>
  <c r="C59" i="259"/>
  <c r="C7" i="260"/>
  <c r="H26" i="261"/>
  <c r="H34" i="261"/>
  <c r="C16" i="261"/>
  <c r="F53" i="261"/>
  <c r="H35" i="258"/>
  <c r="F48" i="261"/>
  <c r="G57" i="261"/>
  <c r="G59" i="261" s="1"/>
  <c r="G31" i="260"/>
  <c r="H31" i="260" s="1"/>
  <c r="D35" i="260"/>
  <c r="E35" i="260" s="1"/>
  <c r="E12" i="261"/>
  <c r="F12" i="261" s="1"/>
  <c r="F12" i="257"/>
  <c r="E15" i="257"/>
  <c r="E9" i="261"/>
  <c r="F9" i="257"/>
  <c r="E11" i="257"/>
  <c r="G51" i="258"/>
  <c r="H51" i="258" s="1"/>
  <c r="G49" i="261"/>
  <c r="H49" i="261" s="1"/>
  <c r="C4" i="261"/>
  <c r="E6" i="261"/>
  <c r="F6" i="257"/>
  <c r="E7" i="257"/>
  <c r="G56" i="261"/>
  <c r="H56" i="261" s="1"/>
  <c r="G59" i="257"/>
  <c r="E59" i="258"/>
  <c r="E35" i="257"/>
  <c r="D19" i="257"/>
  <c r="D20" i="257" s="1"/>
  <c r="D18" i="261"/>
  <c r="D19" i="261" s="1"/>
  <c r="D20" i="261" s="1"/>
  <c r="D6" i="261"/>
  <c r="D7" i="261" s="1"/>
  <c r="D7" i="257"/>
  <c r="C15" i="257"/>
  <c r="D31" i="257"/>
  <c r="E31" i="257" s="1"/>
  <c r="C51" i="257"/>
  <c r="E51" i="257" s="1"/>
  <c r="C50" i="261"/>
  <c r="C51" i="261" s="1"/>
  <c r="C47" i="258"/>
  <c r="E47" i="258" s="1"/>
  <c r="E18" i="261"/>
  <c r="F18" i="257"/>
  <c r="E39" i="257"/>
  <c r="H39" i="257"/>
  <c r="G47" i="257"/>
  <c r="H47" i="257" s="1"/>
  <c r="G46" i="261"/>
  <c r="D60" i="257"/>
  <c r="E4" i="261"/>
  <c r="F4" i="257"/>
  <c r="D11" i="257"/>
  <c r="D10" i="261"/>
  <c r="D11" i="261" s="1"/>
  <c r="C19" i="257"/>
  <c r="E48" i="261"/>
  <c r="F51" i="257"/>
  <c r="F50" i="261"/>
  <c r="C59" i="257"/>
  <c r="E59" i="257" s="1"/>
  <c r="C58" i="261"/>
  <c r="H59" i="258"/>
  <c r="F19" i="259"/>
  <c r="G40" i="260"/>
  <c r="H40" i="260" s="1"/>
  <c r="D46" i="261"/>
  <c r="E10" i="261"/>
  <c r="F10" i="257"/>
  <c r="F13" i="257"/>
  <c r="E13" i="261"/>
  <c r="E19" i="257"/>
  <c r="E52" i="261"/>
  <c r="E47" i="260"/>
  <c r="D54" i="261"/>
  <c r="C47" i="257"/>
  <c r="E47" i="257" s="1"/>
  <c r="G55" i="257"/>
  <c r="H55" i="257" s="1"/>
  <c r="G54" i="261"/>
  <c r="C55" i="258"/>
  <c r="E55" i="258" s="1"/>
  <c r="F15" i="259"/>
  <c r="H55" i="260"/>
  <c r="E8" i="261"/>
  <c r="E16" i="261"/>
  <c r="F16" i="261" s="1"/>
  <c r="F5" i="257"/>
  <c r="E5" i="261"/>
  <c r="F5" i="261" s="1"/>
  <c r="D14" i="261"/>
  <c r="D15" i="261" s="1"/>
  <c r="D15" i="257"/>
  <c r="F59" i="257"/>
  <c r="F60" i="257" s="1"/>
  <c r="F58" i="261"/>
  <c r="C9" i="261"/>
  <c r="E14" i="261"/>
  <c r="F14" i="257"/>
  <c r="E17" i="261"/>
  <c r="F17" i="261" s="1"/>
  <c r="F17" i="257"/>
  <c r="D27" i="257"/>
  <c r="E27" i="257" s="1"/>
  <c r="F54" i="261"/>
  <c r="F55" i="261" s="1"/>
  <c r="F60" i="259"/>
  <c r="C60" i="260" l="1"/>
  <c r="E39" i="260"/>
  <c r="H52" i="261"/>
  <c r="E27" i="260"/>
  <c r="D51" i="261"/>
  <c r="F4" i="261"/>
  <c r="E35" i="259"/>
  <c r="C47" i="261"/>
  <c r="F8" i="261"/>
  <c r="E31" i="258"/>
  <c r="E35" i="261"/>
  <c r="F13" i="261"/>
  <c r="C40" i="261"/>
  <c r="E27" i="261"/>
  <c r="E53" i="261"/>
  <c r="F9" i="261"/>
  <c r="G40" i="257"/>
  <c r="H40" i="257" s="1"/>
  <c r="E45" i="261"/>
  <c r="E39" i="261"/>
  <c r="E59" i="259"/>
  <c r="D60" i="258"/>
  <c r="H57" i="261"/>
  <c r="H53" i="261"/>
  <c r="E20" i="260"/>
  <c r="F20" i="260" s="1"/>
  <c r="G60" i="259"/>
  <c r="D40" i="259"/>
  <c r="D59" i="261"/>
  <c r="E59" i="261" s="1"/>
  <c r="D40" i="261"/>
  <c r="C20" i="258"/>
  <c r="E51" i="260"/>
  <c r="E51" i="259"/>
  <c r="E56" i="261"/>
  <c r="C40" i="258"/>
  <c r="E40" i="258" s="1"/>
  <c r="C11" i="261"/>
  <c r="C40" i="260"/>
  <c r="G60" i="260"/>
  <c r="H60" i="260" s="1"/>
  <c r="C55" i="261"/>
  <c r="C7" i="261"/>
  <c r="E31" i="261"/>
  <c r="D40" i="260"/>
  <c r="E40" i="260" s="1"/>
  <c r="C59" i="261"/>
  <c r="C60" i="259"/>
  <c r="E60" i="259" s="1"/>
  <c r="E40" i="261"/>
  <c r="G40" i="261"/>
  <c r="H40" i="261" s="1"/>
  <c r="E39" i="258"/>
  <c r="H51" i="257"/>
  <c r="C20" i="260"/>
  <c r="E20" i="258"/>
  <c r="F20" i="258" s="1"/>
  <c r="H39" i="258"/>
  <c r="G40" i="258"/>
  <c r="H40" i="258" s="1"/>
  <c r="F15" i="257"/>
  <c r="E20" i="259"/>
  <c r="F20" i="259" s="1"/>
  <c r="G60" i="258"/>
  <c r="H60" i="258" s="1"/>
  <c r="G40" i="259"/>
  <c r="H40" i="259" s="1"/>
  <c r="C20" i="259"/>
  <c r="E55" i="257"/>
  <c r="E60" i="260"/>
  <c r="F18" i="261"/>
  <c r="E19" i="261"/>
  <c r="D55" i="261"/>
  <c r="E54" i="261"/>
  <c r="E51" i="261"/>
  <c r="E40" i="259"/>
  <c r="D47" i="261"/>
  <c r="E47" i="261" s="1"/>
  <c r="E46" i="261"/>
  <c r="C60" i="257"/>
  <c r="E60" i="257" s="1"/>
  <c r="E50" i="261"/>
  <c r="G60" i="257"/>
  <c r="H60" i="257" s="1"/>
  <c r="H59" i="257"/>
  <c r="F7" i="257"/>
  <c r="F51" i="261"/>
  <c r="H50" i="261"/>
  <c r="E15" i="261"/>
  <c r="F15" i="261" s="1"/>
  <c r="F14" i="261"/>
  <c r="G51" i="261"/>
  <c r="E58" i="261"/>
  <c r="E7" i="261"/>
  <c r="F7" i="261" s="1"/>
  <c r="F6" i="261"/>
  <c r="F59" i="261"/>
  <c r="F60" i="261" s="1"/>
  <c r="H58" i="261"/>
  <c r="H60" i="259"/>
  <c r="H46" i="261"/>
  <c r="G47" i="261"/>
  <c r="H47" i="261" s="1"/>
  <c r="C60" i="258"/>
  <c r="E60" i="258" s="1"/>
  <c r="D40" i="257"/>
  <c r="E40" i="257" s="1"/>
  <c r="C20" i="257"/>
  <c r="C60" i="261"/>
  <c r="F10" i="261"/>
  <c r="E11" i="261"/>
  <c r="F11" i="261" s="1"/>
  <c r="H54" i="261"/>
  <c r="G55" i="261"/>
  <c r="H55" i="261" s="1"/>
  <c r="F19" i="257"/>
  <c r="E20" i="257"/>
  <c r="F20" i="257" s="1"/>
  <c r="F11" i="257"/>
  <c r="C20" i="261" l="1"/>
  <c r="H59" i="261"/>
  <c r="E55" i="261"/>
  <c r="D60" i="261"/>
  <c r="E60" i="261" s="1"/>
  <c r="E20" i="261"/>
  <c r="F20" i="261" s="1"/>
  <c r="F19" i="261"/>
  <c r="G60" i="261"/>
  <c r="H60" i="261" s="1"/>
  <c r="H51" i="261"/>
  <c r="G51" i="248" l="1"/>
  <c r="F51" i="248"/>
  <c r="E51" i="248"/>
  <c r="D51" i="248"/>
  <c r="C51" i="248"/>
  <c r="J50" i="248"/>
  <c r="I50" i="248"/>
  <c r="H50" i="248"/>
  <c r="J49" i="248"/>
  <c r="I49" i="248"/>
  <c r="H49" i="248"/>
  <c r="J48" i="248"/>
  <c r="I48" i="248"/>
  <c r="H48" i="248"/>
  <c r="J47" i="248"/>
  <c r="I47" i="248"/>
  <c r="H47" i="248"/>
  <c r="J46" i="248"/>
  <c r="I46" i="248"/>
  <c r="H46" i="248"/>
  <c r="J45" i="248"/>
  <c r="I45" i="248"/>
  <c r="H45" i="248"/>
  <c r="J44" i="248"/>
  <c r="I44" i="248"/>
  <c r="H44" i="248"/>
  <c r="J43" i="248"/>
  <c r="I43" i="248"/>
  <c r="H43" i="248"/>
  <c r="J42" i="248"/>
  <c r="I42" i="248"/>
  <c r="H42" i="248"/>
  <c r="J41" i="248"/>
  <c r="I41" i="248"/>
  <c r="H41" i="248"/>
  <c r="J40" i="248"/>
  <c r="I40" i="248"/>
  <c r="H40" i="248"/>
  <c r="J39" i="248"/>
  <c r="I39" i="248"/>
  <c r="H39" i="248"/>
  <c r="G37" i="248"/>
  <c r="F37" i="248"/>
  <c r="E37" i="248"/>
  <c r="D37" i="248"/>
  <c r="C37" i="248"/>
  <c r="J36" i="248"/>
  <c r="I36" i="248"/>
  <c r="H36" i="248"/>
  <c r="J35" i="248"/>
  <c r="I35" i="248"/>
  <c r="H35" i="248"/>
  <c r="J34" i="248"/>
  <c r="I34" i="248"/>
  <c r="H34" i="248"/>
  <c r="J33" i="248"/>
  <c r="I33" i="248"/>
  <c r="H33" i="248"/>
  <c r="J32" i="248"/>
  <c r="I32" i="248"/>
  <c r="H32" i="248"/>
  <c r="J31" i="248"/>
  <c r="I31" i="248"/>
  <c r="H31" i="248"/>
  <c r="J30" i="248"/>
  <c r="I30" i="248"/>
  <c r="H30" i="248"/>
  <c r="J29" i="248"/>
  <c r="I29" i="248"/>
  <c r="H29" i="248"/>
  <c r="J28" i="248"/>
  <c r="I28" i="248"/>
  <c r="H28" i="248"/>
  <c r="J27" i="248"/>
  <c r="I27" i="248"/>
  <c r="H27" i="248"/>
  <c r="J26" i="248"/>
  <c r="I26" i="248"/>
  <c r="H26" i="248"/>
  <c r="J25" i="248"/>
  <c r="I25" i="248"/>
  <c r="H25" i="248"/>
  <c r="G23" i="248"/>
  <c r="F23" i="248"/>
  <c r="E23" i="248"/>
  <c r="D23" i="248"/>
  <c r="C23" i="248"/>
  <c r="J22" i="248"/>
  <c r="I22" i="248"/>
  <c r="H22" i="248"/>
  <c r="J21" i="248"/>
  <c r="I21" i="248"/>
  <c r="H21" i="248"/>
  <c r="J20" i="248"/>
  <c r="I20" i="248"/>
  <c r="H20" i="248"/>
  <c r="J19" i="248"/>
  <c r="I19" i="248"/>
  <c r="H19" i="248"/>
  <c r="J18" i="248"/>
  <c r="I18" i="248"/>
  <c r="H18" i="248"/>
  <c r="J17" i="248"/>
  <c r="I17" i="248"/>
  <c r="H17" i="248"/>
  <c r="J16" i="248"/>
  <c r="I16" i="248"/>
  <c r="H16" i="248"/>
  <c r="J15" i="248"/>
  <c r="I15" i="248"/>
  <c r="H15" i="248"/>
  <c r="J14" i="248"/>
  <c r="I14" i="248"/>
  <c r="H14" i="248"/>
  <c r="J13" i="248"/>
  <c r="I13" i="248"/>
  <c r="H13" i="248"/>
  <c r="J12" i="248"/>
  <c r="I12" i="248"/>
  <c r="H12" i="248"/>
  <c r="J11" i="248"/>
  <c r="I11" i="248"/>
  <c r="H11" i="248"/>
  <c r="I51" i="248" l="1"/>
  <c r="I23" i="248"/>
  <c r="H23" i="248"/>
  <c r="H37" i="248"/>
  <c r="J37" i="248"/>
  <c r="J23" i="248"/>
  <c r="I37" i="248"/>
  <c r="H51" i="248"/>
  <c r="J51" i="248"/>
  <c r="BG56" i="44"/>
  <c r="BH56" i="44"/>
  <c r="BH47" i="44"/>
  <c r="BH44" i="44"/>
  <c r="BG38" i="44"/>
  <c r="BH38" i="44"/>
  <c r="BH65" i="44" s="1"/>
  <c r="BH14" i="44"/>
  <c r="BK55" i="44"/>
  <c r="BJ55" i="44"/>
  <c r="BI55" i="44"/>
  <c r="BK54" i="44"/>
  <c r="BJ54" i="44"/>
  <c r="BI54" i="44"/>
  <c r="BK53" i="44"/>
  <c r="BK56" i="44" s="1"/>
  <c r="BK69" i="44" s="1"/>
  <c r="BJ53" i="44"/>
  <c r="BJ56" i="44" s="1"/>
  <c r="BI53" i="44"/>
  <c r="BI56" i="44" s="1"/>
  <c r="BI69" i="44" s="1"/>
  <c r="BK51" i="44"/>
  <c r="BJ51" i="44"/>
  <c r="BI51" i="44"/>
  <c r="BK50" i="44"/>
  <c r="BJ50" i="44"/>
  <c r="BI50" i="44"/>
  <c r="BK49" i="44"/>
  <c r="BJ49" i="44"/>
  <c r="BI49" i="44"/>
  <c r="BK48" i="44"/>
  <c r="BJ48" i="44"/>
  <c r="BI48" i="44"/>
  <c r="BI52" i="44" s="1"/>
  <c r="BI68" i="44" s="1"/>
  <c r="BK46" i="44"/>
  <c r="BJ46" i="44"/>
  <c r="BI46" i="44"/>
  <c r="BK45" i="44"/>
  <c r="BJ45" i="44"/>
  <c r="BJ47" i="44" s="1"/>
  <c r="BI45" i="44"/>
  <c r="BI47" i="44" s="1"/>
  <c r="BK43" i="44"/>
  <c r="BJ43" i="44"/>
  <c r="BI43" i="44"/>
  <c r="BK42" i="44"/>
  <c r="BJ42" i="44"/>
  <c r="BI42" i="44"/>
  <c r="BK41" i="44"/>
  <c r="BJ41" i="44"/>
  <c r="BI41" i="44"/>
  <c r="BK40" i="44"/>
  <c r="BJ40" i="44"/>
  <c r="BI40" i="44"/>
  <c r="BK39" i="44"/>
  <c r="BJ39" i="44"/>
  <c r="BJ44" i="44" s="1"/>
  <c r="BJ66" i="44" s="1"/>
  <c r="BI39" i="44"/>
  <c r="BK37" i="44"/>
  <c r="BK38" i="44" s="1"/>
  <c r="BK65" i="44" s="1"/>
  <c r="BJ37" i="44"/>
  <c r="BI37" i="44"/>
  <c r="BK36" i="44"/>
  <c r="BJ36" i="44"/>
  <c r="BI36" i="44"/>
  <c r="BK35" i="44"/>
  <c r="BJ35" i="44"/>
  <c r="BI35" i="44"/>
  <c r="BI38" i="44" s="1"/>
  <c r="BK34" i="44"/>
  <c r="BJ34" i="44"/>
  <c r="BI34" i="44"/>
  <c r="BK32" i="44"/>
  <c r="BJ32" i="44"/>
  <c r="BI32" i="44"/>
  <c r="BK31" i="44"/>
  <c r="BJ31" i="44"/>
  <c r="BI31" i="44"/>
  <c r="BK30" i="44"/>
  <c r="BJ30" i="44"/>
  <c r="BI30" i="44"/>
  <c r="BK29" i="44"/>
  <c r="BK33" i="44"/>
  <c r="BK64" i="44" s="1"/>
  <c r="BJ29" i="44"/>
  <c r="BI29" i="44"/>
  <c r="BI33" i="44" s="1"/>
  <c r="BI64" i="44" s="1"/>
  <c r="BK27" i="44"/>
  <c r="BJ27" i="44"/>
  <c r="BI27" i="44"/>
  <c r="BK26" i="44"/>
  <c r="BJ26" i="44"/>
  <c r="BJ28" i="44" s="1"/>
  <c r="BJ63" i="44" s="1"/>
  <c r="BI26" i="44"/>
  <c r="BK25" i="44"/>
  <c r="BJ25" i="44"/>
  <c r="BI25" i="44"/>
  <c r="BK24" i="44"/>
  <c r="BJ24" i="44"/>
  <c r="BI24" i="44"/>
  <c r="BK23" i="44"/>
  <c r="BJ23" i="44"/>
  <c r="BI23" i="44"/>
  <c r="BK21" i="44"/>
  <c r="BJ21" i="44"/>
  <c r="BI21" i="44"/>
  <c r="BK20" i="44"/>
  <c r="BJ20" i="44"/>
  <c r="BI20" i="44"/>
  <c r="BK19" i="44"/>
  <c r="BJ19" i="44"/>
  <c r="BI19" i="44"/>
  <c r="BK18" i="44"/>
  <c r="BK22" i="44"/>
  <c r="BK62" i="44" s="1"/>
  <c r="BJ18" i="44"/>
  <c r="BJ22" i="44" s="1"/>
  <c r="BJ62" i="44" s="1"/>
  <c r="BI18" i="44"/>
  <c r="BI22" i="44" s="1"/>
  <c r="BK16" i="44"/>
  <c r="BJ16" i="44"/>
  <c r="BI16" i="44"/>
  <c r="BK15" i="44"/>
  <c r="BK17" i="44"/>
  <c r="BK61" i="44" s="1"/>
  <c r="BJ15" i="44"/>
  <c r="BJ17" i="44" s="1"/>
  <c r="BJ61" i="44" s="1"/>
  <c r="BI15" i="44"/>
  <c r="BI17" i="44" s="1"/>
  <c r="BK13" i="44"/>
  <c r="BJ13" i="44"/>
  <c r="BI13" i="44"/>
  <c r="BK12" i="44"/>
  <c r="BJ12" i="44"/>
  <c r="BI12" i="44"/>
  <c r="BK11" i="44"/>
  <c r="BJ11" i="44"/>
  <c r="BI11" i="44"/>
  <c r="BK10" i="44"/>
  <c r="BK14" i="44" s="1"/>
  <c r="BK60" i="44" s="1"/>
  <c r="BJ10" i="44"/>
  <c r="BI10" i="44"/>
  <c r="BI14" i="44" s="1"/>
  <c r="BI60" i="44" s="1"/>
  <c r="BK8" i="44"/>
  <c r="BJ8" i="44"/>
  <c r="BI8" i="44"/>
  <c r="BK7" i="44"/>
  <c r="BJ7" i="44"/>
  <c r="BI7" i="44"/>
  <c r="BJ6" i="44"/>
  <c r="BJ9" i="44" s="1"/>
  <c r="BJ59" i="44" s="1"/>
  <c r="BK6" i="44"/>
  <c r="BK9" i="44" s="1"/>
  <c r="BK59" i="44" s="1"/>
  <c r="BI6" i="44"/>
  <c r="X5" i="44"/>
  <c r="I6" i="44"/>
  <c r="J6" i="44"/>
  <c r="K6" i="44"/>
  <c r="Q6" i="44"/>
  <c r="R6" i="44"/>
  <c r="S6" i="44"/>
  <c r="I7" i="44"/>
  <c r="J7" i="44"/>
  <c r="K7" i="44"/>
  <c r="Q7" i="44"/>
  <c r="R7" i="44"/>
  <c r="S7" i="44"/>
  <c r="I8" i="44"/>
  <c r="J8" i="44"/>
  <c r="K8" i="44"/>
  <c r="Q8" i="44"/>
  <c r="R8" i="44"/>
  <c r="S8" i="44"/>
  <c r="D9" i="44"/>
  <c r="E9" i="44"/>
  <c r="F9" i="44"/>
  <c r="F59" i="44" s="1"/>
  <c r="G9" i="44"/>
  <c r="H9" i="44"/>
  <c r="L9" i="44"/>
  <c r="L59" i="44"/>
  <c r="M9" i="44"/>
  <c r="M59" i="44"/>
  <c r="N9" i="44"/>
  <c r="Q9" i="44"/>
  <c r="O9" i="44"/>
  <c r="R9" i="44" s="1"/>
  <c r="R59" i="44" s="1"/>
  <c r="P9" i="44"/>
  <c r="S9" i="44" s="1"/>
  <c r="S59" i="44" s="1"/>
  <c r="Y9" i="44"/>
  <c r="Z9" i="44"/>
  <c r="Z59" i="44" s="1"/>
  <c r="AA9" i="44"/>
  <c r="AA59" i="44" s="1"/>
  <c r="AB9" i="44"/>
  <c r="AB59" i="44" s="1"/>
  <c r="AC9" i="44"/>
  <c r="AC59" i="44" s="1"/>
  <c r="AD9" i="44"/>
  <c r="AD59" i="44" s="1"/>
  <c r="AE9" i="44"/>
  <c r="AE59" i="44"/>
  <c r="AF9" i="44"/>
  <c r="AF59" i="44"/>
  <c r="AG9" i="44"/>
  <c r="AH9" i="44"/>
  <c r="AH59" i="44" s="1"/>
  <c r="AI9" i="44"/>
  <c r="AI59" i="44" s="1"/>
  <c r="AJ9" i="44"/>
  <c r="AJ59" i="44" s="1"/>
  <c r="AK9" i="44"/>
  <c r="AL9" i="44"/>
  <c r="AL59" i="44" s="1"/>
  <c r="AM9" i="44"/>
  <c r="AM59" i="44"/>
  <c r="AN9" i="44"/>
  <c r="AN59" i="44" s="1"/>
  <c r="AO9" i="44"/>
  <c r="AP9" i="44"/>
  <c r="AP59" i="44" s="1"/>
  <c r="AQ9" i="44"/>
  <c r="AQ59" i="44" s="1"/>
  <c r="AR9" i="44"/>
  <c r="AR59" i="44" s="1"/>
  <c r="AS9" i="44"/>
  <c r="AT9" i="44"/>
  <c r="AT59" i="44"/>
  <c r="AU9" i="44"/>
  <c r="AU59" i="44" s="1"/>
  <c r="AV9" i="44"/>
  <c r="AV59" i="44"/>
  <c r="AW9" i="44"/>
  <c r="AX9" i="44"/>
  <c r="AX59" i="44" s="1"/>
  <c r="AY9" i="44"/>
  <c r="AY59" i="44" s="1"/>
  <c r="AZ9" i="44"/>
  <c r="AZ59" i="44" s="1"/>
  <c r="BA9" i="44"/>
  <c r="BB9" i="44"/>
  <c r="BB59" i="44" s="1"/>
  <c r="BC9" i="44"/>
  <c r="BC59" i="44" s="1"/>
  <c r="BD9" i="44"/>
  <c r="BD59" i="44"/>
  <c r="BE9" i="44"/>
  <c r="BE59" i="44" s="1"/>
  <c r="BF9" i="44"/>
  <c r="BF59" i="44" s="1"/>
  <c r="BG9" i="44"/>
  <c r="BG59" i="44" s="1"/>
  <c r="BH9" i="44"/>
  <c r="BH59" i="44" s="1"/>
  <c r="I10" i="44"/>
  <c r="J10" i="44"/>
  <c r="K10" i="44"/>
  <c r="Q10" i="44"/>
  <c r="R10" i="44"/>
  <c r="S10" i="44"/>
  <c r="I11" i="44"/>
  <c r="J11" i="44"/>
  <c r="K11" i="44"/>
  <c r="Q11" i="44"/>
  <c r="R11" i="44"/>
  <c r="S11" i="44"/>
  <c r="I12" i="44"/>
  <c r="J12" i="44"/>
  <c r="K12" i="44"/>
  <c r="Q12" i="44"/>
  <c r="R12" i="44"/>
  <c r="T12" i="44" s="1"/>
  <c r="S12" i="44"/>
  <c r="I13" i="44"/>
  <c r="J13" i="44"/>
  <c r="K13" i="44"/>
  <c r="Q13" i="44"/>
  <c r="R13" i="44"/>
  <c r="S13" i="44"/>
  <c r="D14" i="44"/>
  <c r="E14" i="44"/>
  <c r="E60" i="44" s="1"/>
  <c r="F14" i="44"/>
  <c r="G14" i="44"/>
  <c r="J14" i="44" s="1"/>
  <c r="J60" i="44" s="1"/>
  <c r="H14" i="44"/>
  <c r="L14" i="44"/>
  <c r="M14" i="44"/>
  <c r="M60" i="44" s="1"/>
  <c r="N14" i="44"/>
  <c r="Q14" i="44"/>
  <c r="O14" i="44"/>
  <c r="R14" i="44" s="1"/>
  <c r="R60" i="44" s="1"/>
  <c r="P14" i="44"/>
  <c r="S14" i="44" s="1"/>
  <c r="S60" i="44" s="1"/>
  <c r="Y14" i="44"/>
  <c r="Y60" i="44" s="1"/>
  <c r="Z14" i="44"/>
  <c r="Z60" i="44" s="1"/>
  <c r="AA14" i="44"/>
  <c r="AA60" i="44"/>
  <c r="AB14" i="44"/>
  <c r="AB57" i="44" s="1"/>
  <c r="AC14" i="44"/>
  <c r="AC60" i="44" s="1"/>
  <c r="AD14" i="44"/>
  <c r="AE14" i="44"/>
  <c r="AE60" i="44"/>
  <c r="AF14" i="44"/>
  <c r="AG14" i="44"/>
  <c r="AG60" i="44" s="1"/>
  <c r="AH14" i="44"/>
  <c r="AH60" i="44" s="1"/>
  <c r="AI14" i="44"/>
  <c r="AI60" i="44" s="1"/>
  <c r="AJ14" i="44"/>
  <c r="AK14" i="44"/>
  <c r="AK60" i="44" s="1"/>
  <c r="AL14" i="44"/>
  <c r="AM14" i="44"/>
  <c r="AM60" i="44"/>
  <c r="AN14" i="44"/>
  <c r="AO14" i="44"/>
  <c r="AO60" i="44" s="1"/>
  <c r="AP14" i="44"/>
  <c r="AP60" i="44" s="1"/>
  <c r="AQ14" i="44"/>
  <c r="AQ60" i="44" s="1"/>
  <c r="AR14" i="44"/>
  <c r="AS14" i="44"/>
  <c r="AS60" i="44" s="1"/>
  <c r="AT14" i="44"/>
  <c r="AU14" i="44"/>
  <c r="AU60" i="44"/>
  <c r="AV14" i="44"/>
  <c r="AW14" i="44"/>
  <c r="AW60" i="44" s="1"/>
  <c r="AX14" i="44"/>
  <c r="AX60" i="44" s="1"/>
  <c r="AY14" i="44"/>
  <c r="AY60" i="44" s="1"/>
  <c r="AZ14" i="44"/>
  <c r="BA14" i="44"/>
  <c r="BA60" i="44" s="1"/>
  <c r="BB14" i="44"/>
  <c r="BB60" i="44" s="1"/>
  <c r="BC14" i="44"/>
  <c r="BC60" i="44" s="1"/>
  <c r="BD14" i="44"/>
  <c r="BE14" i="44"/>
  <c r="BE60" i="44" s="1"/>
  <c r="BF14" i="44"/>
  <c r="BF60" i="44" s="1"/>
  <c r="BG14" i="44"/>
  <c r="BG60" i="44"/>
  <c r="I15" i="44"/>
  <c r="J15" i="44"/>
  <c r="K15" i="44"/>
  <c r="Q15" i="44"/>
  <c r="R15" i="44"/>
  <c r="S15" i="44"/>
  <c r="I16" i="44"/>
  <c r="J16" i="44"/>
  <c r="K16" i="44"/>
  <c r="Q16" i="44"/>
  <c r="T16" i="44" s="1"/>
  <c r="R16" i="44"/>
  <c r="S16" i="44"/>
  <c r="D17" i="44"/>
  <c r="E17" i="44"/>
  <c r="E61" i="44" s="1"/>
  <c r="F17" i="44"/>
  <c r="G17" i="44"/>
  <c r="J17" i="44" s="1"/>
  <c r="J61" i="44" s="1"/>
  <c r="H17" i="44"/>
  <c r="K17" i="44" s="1"/>
  <c r="K61" i="44" s="1"/>
  <c r="L17" i="44"/>
  <c r="M17" i="44"/>
  <c r="M61" i="44" s="1"/>
  <c r="N17" i="44"/>
  <c r="O17" i="44"/>
  <c r="P17" i="44"/>
  <c r="R17" i="44"/>
  <c r="R61" i="44" s="1"/>
  <c r="Y17" i="44"/>
  <c r="Y61" i="44" s="1"/>
  <c r="Z17" i="44"/>
  <c r="AA17" i="44"/>
  <c r="AB17" i="44"/>
  <c r="AC17" i="44"/>
  <c r="AD17" i="44"/>
  <c r="AE17" i="44"/>
  <c r="AF17" i="44"/>
  <c r="AG17" i="44"/>
  <c r="AG61" i="44" s="1"/>
  <c r="AH17" i="44"/>
  <c r="AI17" i="44"/>
  <c r="AJ17" i="44"/>
  <c r="AK17" i="44"/>
  <c r="AL17" i="44"/>
  <c r="AM17" i="44"/>
  <c r="AN17" i="44"/>
  <c r="AO17" i="44"/>
  <c r="AO61" i="44" s="1"/>
  <c r="AP17" i="44"/>
  <c r="AQ17" i="44"/>
  <c r="AR17" i="44"/>
  <c r="AS17" i="44"/>
  <c r="AT17" i="44"/>
  <c r="AU17" i="44"/>
  <c r="AV17" i="44"/>
  <c r="AW17" i="44"/>
  <c r="AW61" i="44" s="1"/>
  <c r="AX17" i="44"/>
  <c r="AY17" i="44"/>
  <c r="AZ17" i="44"/>
  <c r="BA17" i="44"/>
  <c r="BB17" i="44"/>
  <c r="BC17" i="44"/>
  <c r="BD17" i="44"/>
  <c r="BE17" i="44"/>
  <c r="BE61" i="44" s="1"/>
  <c r="BF17" i="44"/>
  <c r="BG17" i="44"/>
  <c r="BH17" i="44"/>
  <c r="I18" i="44"/>
  <c r="J18" i="44"/>
  <c r="K18" i="44"/>
  <c r="Q18" i="44"/>
  <c r="R18" i="44"/>
  <c r="T18" i="44" s="1"/>
  <c r="S18" i="44"/>
  <c r="I19" i="44"/>
  <c r="J19" i="44"/>
  <c r="K19" i="44"/>
  <c r="Q19" i="44"/>
  <c r="R19" i="44"/>
  <c r="S19" i="44"/>
  <c r="T19" i="44"/>
  <c r="I20" i="44"/>
  <c r="J20" i="44"/>
  <c r="K20" i="44"/>
  <c r="Q20" i="44"/>
  <c r="R20" i="44"/>
  <c r="S20" i="44"/>
  <c r="I21" i="44"/>
  <c r="J21" i="44"/>
  <c r="K21" i="44"/>
  <c r="Q21" i="44"/>
  <c r="R21" i="44"/>
  <c r="S21" i="44"/>
  <c r="D22" i="44"/>
  <c r="D62" i="44"/>
  <c r="E22" i="44"/>
  <c r="K22" i="44" s="1"/>
  <c r="K62" i="44" s="1"/>
  <c r="F22" i="44"/>
  <c r="F62" i="44" s="1"/>
  <c r="G22" i="44"/>
  <c r="J22" i="44" s="1"/>
  <c r="J62" i="44" s="1"/>
  <c r="H22" i="44"/>
  <c r="L22" i="44"/>
  <c r="M22" i="44"/>
  <c r="S22" i="44" s="1"/>
  <c r="S62" i="44" s="1"/>
  <c r="N22" i="44"/>
  <c r="Q22" i="44" s="1"/>
  <c r="Q62" i="44" s="1"/>
  <c r="O22" i="44"/>
  <c r="P22" i="44"/>
  <c r="Y22" i="44"/>
  <c r="Y62" i="44" s="1"/>
  <c r="Z22" i="44"/>
  <c r="AA22" i="44"/>
  <c r="AA62" i="44" s="1"/>
  <c r="AB22" i="44"/>
  <c r="AB62" i="44" s="1"/>
  <c r="AC22" i="44"/>
  <c r="AC62" i="44" s="1"/>
  <c r="AD22" i="44"/>
  <c r="AE22" i="44"/>
  <c r="AE62" i="44" s="1"/>
  <c r="AE70" i="44" s="1"/>
  <c r="AF22" i="44"/>
  <c r="AG22" i="44"/>
  <c r="AG62" i="44" s="1"/>
  <c r="AH22" i="44"/>
  <c r="AH62" i="44" s="1"/>
  <c r="AI22" i="44"/>
  <c r="AI62" i="44" s="1"/>
  <c r="AJ22" i="44"/>
  <c r="AJ62" i="44"/>
  <c r="AK22" i="44"/>
  <c r="AK62" i="44"/>
  <c r="AL22" i="44"/>
  <c r="AM22" i="44"/>
  <c r="AM62" i="44" s="1"/>
  <c r="AM70" i="44" s="1"/>
  <c r="AN22" i="44"/>
  <c r="AO22" i="44"/>
  <c r="AO62" i="44" s="1"/>
  <c r="AP22" i="44"/>
  <c r="AQ22" i="44"/>
  <c r="AQ62" i="44" s="1"/>
  <c r="AR22" i="44"/>
  <c r="AR62" i="44" s="1"/>
  <c r="AS22" i="44"/>
  <c r="AS62" i="44" s="1"/>
  <c r="AT22" i="44"/>
  <c r="AT62" i="44" s="1"/>
  <c r="AU22" i="44"/>
  <c r="AU62" i="44" s="1"/>
  <c r="AV22" i="44"/>
  <c r="AW22" i="44"/>
  <c r="AW62" i="44" s="1"/>
  <c r="AX22" i="44"/>
  <c r="AY22" i="44"/>
  <c r="AY62" i="44"/>
  <c r="AZ22" i="44"/>
  <c r="AZ62" i="44" s="1"/>
  <c r="BA22" i="44"/>
  <c r="BA62" i="44" s="1"/>
  <c r="BB22" i="44"/>
  <c r="BC22" i="44"/>
  <c r="BC62" i="44" s="1"/>
  <c r="BD22" i="44"/>
  <c r="BD62" i="44" s="1"/>
  <c r="BE22" i="44"/>
  <c r="BE62" i="44"/>
  <c r="BF22" i="44"/>
  <c r="BG22" i="44"/>
  <c r="BG62" i="44" s="1"/>
  <c r="BH22" i="44"/>
  <c r="BH62" i="44" s="1"/>
  <c r="I23" i="44"/>
  <c r="I28" i="44" s="1"/>
  <c r="I63" i="44" s="1"/>
  <c r="J23" i="44"/>
  <c r="K23" i="44"/>
  <c r="Q23" i="44"/>
  <c r="R23" i="44"/>
  <c r="S23" i="44"/>
  <c r="I24" i="44"/>
  <c r="J24" i="44"/>
  <c r="K24" i="44"/>
  <c r="Q24" i="44"/>
  <c r="R24" i="44"/>
  <c r="S24" i="44"/>
  <c r="I25" i="44"/>
  <c r="J25" i="44"/>
  <c r="K25" i="44"/>
  <c r="Q25" i="44"/>
  <c r="R25" i="44"/>
  <c r="S25" i="44"/>
  <c r="I26" i="44"/>
  <c r="J26" i="44"/>
  <c r="J28" i="44" s="1"/>
  <c r="J63" i="44" s="1"/>
  <c r="K26" i="44"/>
  <c r="Q26" i="44"/>
  <c r="R26" i="44"/>
  <c r="S26" i="44"/>
  <c r="I27" i="44"/>
  <c r="J27" i="44"/>
  <c r="K27" i="44"/>
  <c r="Q27" i="44"/>
  <c r="T27" i="44" s="1"/>
  <c r="R27" i="44"/>
  <c r="S27" i="44"/>
  <c r="D28" i="44"/>
  <c r="E28" i="44"/>
  <c r="F28" i="44"/>
  <c r="F63" i="44" s="1"/>
  <c r="G28" i="44"/>
  <c r="G63" i="44" s="1"/>
  <c r="H28" i="44"/>
  <c r="L28" i="44"/>
  <c r="L63" i="44" s="1"/>
  <c r="L70" i="44" s="1"/>
  <c r="M28" i="44"/>
  <c r="M63" i="44" s="1"/>
  <c r="N28" i="44"/>
  <c r="O28" i="44"/>
  <c r="O63" i="44" s="1"/>
  <c r="P28" i="44"/>
  <c r="Y28" i="44"/>
  <c r="Z28" i="44"/>
  <c r="AA28" i="44"/>
  <c r="AA63" i="44" s="1"/>
  <c r="AB28" i="44"/>
  <c r="AC28" i="44"/>
  <c r="AD28" i="44"/>
  <c r="AE28" i="44"/>
  <c r="AF28" i="44"/>
  <c r="AG28" i="44"/>
  <c r="AH28" i="44"/>
  <c r="AI28" i="44"/>
  <c r="AI63" i="44" s="1"/>
  <c r="AJ28" i="44"/>
  <c r="AK28" i="44"/>
  <c r="AL28" i="44"/>
  <c r="AM28" i="44"/>
  <c r="AN28" i="44"/>
  <c r="AO28" i="44"/>
  <c r="AP28" i="44"/>
  <c r="AQ28" i="44"/>
  <c r="AQ63" i="44" s="1"/>
  <c r="AR28" i="44"/>
  <c r="AS28" i="44"/>
  <c r="AT28" i="44"/>
  <c r="AU28" i="44"/>
  <c r="AV28" i="44"/>
  <c r="AW28" i="44"/>
  <c r="AX28" i="44"/>
  <c r="AY28" i="44"/>
  <c r="AY63" i="44" s="1"/>
  <c r="AZ28" i="44"/>
  <c r="BA28" i="44"/>
  <c r="BB28" i="44"/>
  <c r="BC28" i="44"/>
  <c r="BD28" i="44"/>
  <c r="BE28" i="44"/>
  <c r="BF28" i="44"/>
  <c r="BG28" i="44"/>
  <c r="BG63" i="44" s="1"/>
  <c r="BH28" i="44"/>
  <c r="I29" i="44"/>
  <c r="J29" i="44"/>
  <c r="K29" i="44"/>
  <c r="Q29" i="44"/>
  <c r="R29" i="44"/>
  <c r="S29" i="44"/>
  <c r="I30" i="44"/>
  <c r="J30" i="44"/>
  <c r="K30" i="44"/>
  <c r="Q30" i="44"/>
  <c r="R30" i="44"/>
  <c r="S30" i="44"/>
  <c r="I31" i="44"/>
  <c r="J31" i="44"/>
  <c r="K31" i="44"/>
  <c r="Q31" i="44"/>
  <c r="R31" i="44"/>
  <c r="T31" i="44" s="1"/>
  <c r="S31" i="44"/>
  <c r="I32" i="44"/>
  <c r="J32" i="44"/>
  <c r="K32" i="44"/>
  <c r="Q32" i="44"/>
  <c r="R32" i="44"/>
  <c r="T32" i="44" s="1"/>
  <c r="S32" i="44"/>
  <c r="D33" i="44"/>
  <c r="D64" i="44" s="1"/>
  <c r="E33" i="44"/>
  <c r="F33" i="44"/>
  <c r="F64" i="44" s="1"/>
  <c r="G33" i="44"/>
  <c r="H33" i="44"/>
  <c r="L33" i="44"/>
  <c r="M33" i="44"/>
  <c r="M57" i="44" s="1"/>
  <c r="N33" i="44"/>
  <c r="O33" i="44"/>
  <c r="R33" i="44" s="1"/>
  <c r="R64" i="44" s="1"/>
  <c r="P33" i="44"/>
  <c r="P64" i="44" s="1"/>
  <c r="Y33" i="44"/>
  <c r="Z33" i="44"/>
  <c r="Z64" i="44" s="1"/>
  <c r="AA33" i="44"/>
  <c r="AB33" i="44"/>
  <c r="AC33" i="44"/>
  <c r="AD33" i="44"/>
  <c r="AE33" i="44"/>
  <c r="AF33" i="44"/>
  <c r="AG33" i="44"/>
  <c r="AH33" i="44"/>
  <c r="AH64" i="44" s="1"/>
  <c r="AI33" i="44"/>
  <c r="AJ33" i="44"/>
  <c r="AK33" i="44"/>
  <c r="AL33" i="44"/>
  <c r="AM33" i="44"/>
  <c r="AN33" i="44"/>
  <c r="AO33" i="44"/>
  <c r="AP33" i="44"/>
  <c r="AP64" i="44" s="1"/>
  <c r="AQ33" i="44"/>
  <c r="AR33" i="44"/>
  <c r="AS33" i="44"/>
  <c r="AT33" i="44"/>
  <c r="AU33" i="44"/>
  <c r="AV33" i="44"/>
  <c r="AW33" i="44"/>
  <c r="AX33" i="44"/>
  <c r="AX64" i="44" s="1"/>
  <c r="AY33" i="44"/>
  <c r="AZ33" i="44"/>
  <c r="BA33" i="44"/>
  <c r="BB33" i="44"/>
  <c r="BC33" i="44"/>
  <c r="BD33" i="44"/>
  <c r="BE33" i="44"/>
  <c r="BF33" i="44"/>
  <c r="BF64" i="44" s="1"/>
  <c r="BG33" i="44"/>
  <c r="BH33" i="44"/>
  <c r="I34" i="44"/>
  <c r="J34" i="44"/>
  <c r="K34" i="44"/>
  <c r="Q34" i="44"/>
  <c r="R34" i="44"/>
  <c r="S34" i="44"/>
  <c r="T34" i="44" s="1"/>
  <c r="I35" i="44"/>
  <c r="J35" i="44"/>
  <c r="K35" i="44"/>
  <c r="Q35" i="44"/>
  <c r="R35" i="44"/>
  <c r="S35" i="44"/>
  <c r="T35" i="44"/>
  <c r="I36" i="44"/>
  <c r="J36" i="44"/>
  <c r="K36" i="44"/>
  <c r="Q36" i="44"/>
  <c r="R36" i="44"/>
  <c r="S36" i="44"/>
  <c r="I37" i="44"/>
  <c r="J37" i="44"/>
  <c r="K37" i="44"/>
  <c r="Q37" i="44"/>
  <c r="R37" i="44"/>
  <c r="S37" i="44"/>
  <c r="D38" i="44"/>
  <c r="E38" i="44"/>
  <c r="F38" i="44"/>
  <c r="G38" i="44"/>
  <c r="H38" i="44"/>
  <c r="K38" i="44" s="1"/>
  <c r="K65" i="44" s="1"/>
  <c r="L38" i="44"/>
  <c r="Q38" i="44" s="1"/>
  <c r="M38" i="44"/>
  <c r="N38" i="44"/>
  <c r="O38" i="44"/>
  <c r="R38" i="44" s="1"/>
  <c r="P38" i="44"/>
  <c r="Y38" i="44"/>
  <c r="Y65" i="44" s="1"/>
  <c r="Z38" i="44"/>
  <c r="AA38" i="44"/>
  <c r="AA65" i="44" s="1"/>
  <c r="AB38" i="44"/>
  <c r="AC38" i="44"/>
  <c r="AC65" i="44" s="1"/>
  <c r="AD38" i="44"/>
  <c r="AE38" i="44"/>
  <c r="AF38" i="44"/>
  <c r="AG38" i="44"/>
  <c r="AG65" i="44" s="1"/>
  <c r="AH38" i="44"/>
  <c r="AI38" i="44"/>
  <c r="AI65" i="44" s="1"/>
  <c r="AJ38" i="44"/>
  <c r="AJ65" i="44" s="1"/>
  <c r="AK38" i="44"/>
  <c r="AK65" i="44" s="1"/>
  <c r="AL38" i="44"/>
  <c r="AM38" i="44"/>
  <c r="AM65" i="44"/>
  <c r="AN38" i="44"/>
  <c r="AO38" i="44"/>
  <c r="AO65" i="44" s="1"/>
  <c r="AP38" i="44"/>
  <c r="AQ38" i="44"/>
  <c r="AQ65" i="44" s="1"/>
  <c r="AR38" i="44"/>
  <c r="AS38" i="44"/>
  <c r="AS65" i="44"/>
  <c r="AT38" i="44"/>
  <c r="AT65" i="44" s="1"/>
  <c r="AU38" i="44"/>
  <c r="AU65" i="44"/>
  <c r="AV38" i="44"/>
  <c r="AW38" i="44"/>
  <c r="AW65" i="44" s="1"/>
  <c r="AX38" i="44"/>
  <c r="AY38" i="44"/>
  <c r="AY65" i="44"/>
  <c r="AZ38" i="44"/>
  <c r="AZ65" i="44" s="1"/>
  <c r="BA38" i="44"/>
  <c r="BA65" i="44" s="1"/>
  <c r="BB38" i="44"/>
  <c r="BC38" i="44"/>
  <c r="BD38" i="44"/>
  <c r="BE38" i="44"/>
  <c r="BE65" i="44" s="1"/>
  <c r="BF38" i="44"/>
  <c r="I39" i="44"/>
  <c r="J39" i="44"/>
  <c r="K39" i="44"/>
  <c r="Q39" i="44"/>
  <c r="R39" i="44"/>
  <c r="S39" i="44"/>
  <c r="I40" i="44"/>
  <c r="J40" i="44"/>
  <c r="K40" i="44"/>
  <c r="Q40" i="44"/>
  <c r="R40" i="44"/>
  <c r="S40" i="44"/>
  <c r="I41" i="44"/>
  <c r="J41" i="44"/>
  <c r="K41" i="44"/>
  <c r="Q41" i="44"/>
  <c r="R41" i="44"/>
  <c r="S41" i="44"/>
  <c r="T41" i="44" s="1"/>
  <c r="I42" i="44"/>
  <c r="J42" i="44"/>
  <c r="K42" i="44"/>
  <c r="Q42" i="44"/>
  <c r="R42" i="44"/>
  <c r="S42" i="44"/>
  <c r="I43" i="44"/>
  <c r="J43" i="44"/>
  <c r="K43" i="44"/>
  <c r="Q43" i="44"/>
  <c r="T43" i="44" s="1"/>
  <c r="R43" i="44"/>
  <c r="S43" i="44"/>
  <c r="D44" i="44"/>
  <c r="I44" i="44" s="1"/>
  <c r="I66" i="44" s="1"/>
  <c r="E44" i="44"/>
  <c r="K44" i="44" s="1"/>
  <c r="K66" i="44" s="1"/>
  <c r="F44" i="44"/>
  <c r="F66" i="44" s="1"/>
  <c r="G44" i="44"/>
  <c r="J44" i="44" s="1"/>
  <c r="J66" i="44" s="1"/>
  <c r="H44" i="44"/>
  <c r="H66" i="44" s="1"/>
  <c r="L44" i="44"/>
  <c r="M44" i="44"/>
  <c r="N44" i="44"/>
  <c r="Q44" i="44"/>
  <c r="O44" i="44"/>
  <c r="R44" i="44" s="1"/>
  <c r="R66" i="44" s="1"/>
  <c r="P44" i="44"/>
  <c r="Y44" i="44"/>
  <c r="Z44" i="44"/>
  <c r="AA44" i="44"/>
  <c r="AA66" i="44" s="1"/>
  <c r="AB44" i="44"/>
  <c r="AC44" i="44"/>
  <c r="AD44" i="44"/>
  <c r="AD66" i="44" s="1"/>
  <c r="AE44" i="44"/>
  <c r="AE66" i="44" s="1"/>
  <c r="AF44" i="44"/>
  <c r="AG44" i="44"/>
  <c r="AH44" i="44"/>
  <c r="AH66" i="44" s="1"/>
  <c r="AI44" i="44"/>
  <c r="AI66" i="44"/>
  <c r="AJ44" i="44"/>
  <c r="AK44" i="44"/>
  <c r="AK66" i="44" s="1"/>
  <c r="AL44" i="44"/>
  <c r="AM44" i="44"/>
  <c r="AM66" i="44" s="1"/>
  <c r="AN44" i="44"/>
  <c r="AO44" i="44"/>
  <c r="AP44" i="44"/>
  <c r="AQ44" i="44"/>
  <c r="AQ66" i="44"/>
  <c r="AR44" i="44"/>
  <c r="AR57" i="44" s="1"/>
  <c r="AS44" i="44"/>
  <c r="AT44" i="44"/>
  <c r="AU44" i="44"/>
  <c r="AU66" i="44" s="1"/>
  <c r="AV44" i="44"/>
  <c r="AW44" i="44"/>
  <c r="AW66" i="44"/>
  <c r="AX44" i="44"/>
  <c r="AY44" i="44"/>
  <c r="AY66" i="44" s="1"/>
  <c r="AZ44" i="44"/>
  <c r="BA44" i="44"/>
  <c r="BA66" i="44" s="1"/>
  <c r="BB44" i="44"/>
  <c r="BC44" i="44"/>
  <c r="BC66" i="44" s="1"/>
  <c r="BD44" i="44"/>
  <c r="BE44" i="44"/>
  <c r="BE66" i="44"/>
  <c r="BF44" i="44"/>
  <c r="BG44" i="44"/>
  <c r="BG66" i="44" s="1"/>
  <c r="I45" i="44"/>
  <c r="J45" i="44"/>
  <c r="K45" i="44"/>
  <c r="Q45" i="44"/>
  <c r="R45" i="44"/>
  <c r="S45" i="44"/>
  <c r="T45" i="44" s="1"/>
  <c r="I46" i="44"/>
  <c r="J46" i="44"/>
  <c r="K46" i="44"/>
  <c r="Q46" i="44"/>
  <c r="R46" i="44"/>
  <c r="S46" i="44"/>
  <c r="D47" i="44"/>
  <c r="I47" i="44" s="1"/>
  <c r="I67" i="44" s="1"/>
  <c r="E47" i="44"/>
  <c r="E67" i="44" s="1"/>
  <c r="F47" i="44"/>
  <c r="G47" i="44"/>
  <c r="J47" i="44" s="1"/>
  <c r="J67" i="44" s="1"/>
  <c r="H47" i="44"/>
  <c r="L47" i="44"/>
  <c r="L67" i="44" s="1"/>
  <c r="M47" i="44"/>
  <c r="N47" i="44"/>
  <c r="Q47" i="44" s="1"/>
  <c r="Q67" i="44" s="1"/>
  <c r="O47" i="44"/>
  <c r="P47" i="44"/>
  <c r="Y47" i="44"/>
  <c r="Y67" i="44"/>
  <c r="Z47" i="44"/>
  <c r="AA47" i="44"/>
  <c r="AB47" i="44"/>
  <c r="AC47" i="44"/>
  <c r="AD47" i="44"/>
  <c r="AE47" i="44"/>
  <c r="AF47" i="44"/>
  <c r="AG47" i="44"/>
  <c r="AH47" i="44"/>
  <c r="AI47" i="44"/>
  <c r="AJ47" i="44"/>
  <c r="AK47" i="44"/>
  <c r="AL47" i="44"/>
  <c r="AM47" i="44"/>
  <c r="AN47" i="44"/>
  <c r="AO47" i="44"/>
  <c r="AP47" i="44"/>
  <c r="AQ47" i="44"/>
  <c r="AR47" i="44"/>
  <c r="AS47" i="44"/>
  <c r="AT47" i="44"/>
  <c r="AU47" i="44"/>
  <c r="AV47" i="44"/>
  <c r="AW47" i="44"/>
  <c r="AX47" i="44"/>
  <c r="AY47" i="44"/>
  <c r="AZ47" i="44"/>
  <c r="BA47" i="44"/>
  <c r="BB47" i="44"/>
  <c r="BC47" i="44"/>
  <c r="BD47" i="44"/>
  <c r="BE47" i="44"/>
  <c r="BF47" i="44"/>
  <c r="BG47" i="44"/>
  <c r="I48" i="44"/>
  <c r="J48" i="44"/>
  <c r="K48" i="44"/>
  <c r="Q48" i="44"/>
  <c r="R48" i="44"/>
  <c r="S48" i="44"/>
  <c r="I49" i="44"/>
  <c r="J49" i="44"/>
  <c r="K49" i="44"/>
  <c r="Q49" i="44"/>
  <c r="R49" i="44"/>
  <c r="S49" i="44"/>
  <c r="I50" i="44"/>
  <c r="J50" i="44"/>
  <c r="K50" i="44"/>
  <c r="Q50" i="44"/>
  <c r="R50" i="44"/>
  <c r="S50" i="44"/>
  <c r="I51" i="44"/>
  <c r="J51" i="44"/>
  <c r="K51" i="44"/>
  <c r="Q51" i="44"/>
  <c r="R51" i="44"/>
  <c r="S51" i="44"/>
  <c r="D52" i="44"/>
  <c r="I52" i="44" s="1"/>
  <c r="E52" i="44"/>
  <c r="F52" i="44"/>
  <c r="G52" i="44"/>
  <c r="J52" i="44"/>
  <c r="H52" i="44"/>
  <c r="K52" i="44" s="1"/>
  <c r="K68" i="44" s="1"/>
  <c r="L52" i="44"/>
  <c r="Q52" i="44" s="1"/>
  <c r="M52" i="44"/>
  <c r="N52" i="44"/>
  <c r="O52" i="44"/>
  <c r="R52" i="44" s="1"/>
  <c r="P52" i="44"/>
  <c r="S52" i="44"/>
  <c r="S68" i="44" s="1"/>
  <c r="Y52" i="44"/>
  <c r="Y68" i="44" s="1"/>
  <c r="Z52" i="44"/>
  <c r="AA52" i="44"/>
  <c r="AB52" i="44"/>
  <c r="AC52" i="44"/>
  <c r="AD52" i="44"/>
  <c r="AE52" i="44"/>
  <c r="AF52" i="44"/>
  <c r="AG52" i="44"/>
  <c r="AG57" i="44" s="1"/>
  <c r="AH52" i="44"/>
  <c r="AI52" i="44"/>
  <c r="AJ52" i="44"/>
  <c r="AK52" i="44"/>
  <c r="AL52" i="44"/>
  <c r="AM52" i="44"/>
  <c r="AN52" i="44"/>
  <c r="AO52" i="44"/>
  <c r="AO68" i="44" s="1"/>
  <c r="AP52" i="44"/>
  <c r="AQ52" i="44"/>
  <c r="AR52" i="44"/>
  <c r="AS52" i="44"/>
  <c r="AT52" i="44"/>
  <c r="AU52" i="44"/>
  <c r="AV52" i="44"/>
  <c r="AW52" i="44"/>
  <c r="AW68" i="44" s="1"/>
  <c r="AX52" i="44"/>
  <c r="AY52" i="44"/>
  <c r="AZ52" i="44"/>
  <c r="BA52" i="44"/>
  <c r="BB52" i="44"/>
  <c r="BC52" i="44"/>
  <c r="BD52" i="44"/>
  <c r="BE52" i="44"/>
  <c r="BE68" i="44" s="1"/>
  <c r="BF52" i="44"/>
  <c r="BG52" i="44"/>
  <c r="BH52" i="44"/>
  <c r="I53" i="44"/>
  <c r="J53" i="44"/>
  <c r="K53" i="44"/>
  <c r="Q53" i="44"/>
  <c r="T53" i="44" s="1"/>
  <c r="R53" i="44"/>
  <c r="S53" i="44"/>
  <c r="I54" i="44"/>
  <c r="J54" i="44"/>
  <c r="K54" i="44"/>
  <c r="Q54" i="44"/>
  <c r="R54" i="44"/>
  <c r="S54" i="44"/>
  <c r="T54" i="44" s="1"/>
  <c r="I55" i="44"/>
  <c r="J55" i="44"/>
  <c r="K55" i="44"/>
  <c r="Q55" i="44"/>
  <c r="R55" i="44"/>
  <c r="S55" i="44"/>
  <c r="D56" i="44"/>
  <c r="E56" i="44"/>
  <c r="E57" i="44" s="1"/>
  <c r="F56" i="44"/>
  <c r="G56" i="44"/>
  <c r="H56" i="44"/>
  <c r="L56" i="44"/>
  <c r="M56" i="44"/>
  <c r="M69" i="44" s="1"/>
  <c r="N56" i="44"/>
  <c r="N57" i="44" s="1"/>
  <c r="Q56" i="44"/>
  <c r="Q69" i="44" s="1"/>
  <c r="O56" i="44"/>
  <c r="P56" i="44"/>
  <c r="S56" i="44" s="1"/>
  <c r="S69" i="44" s="1"/>
  <c r="Y56" i="44"/>
  <c r="Z56" i="44"/>
  <c r="AA56" i="44"/>
  <c r="AA69" i="44" s="1"/>
  <c r="AB56" i="44"/>
  <c r="AC56" i="44"/>
  <c r="AC69" i="44" s="1"/>
  <c r="AD56" i="44"/>
  <c r="AE56" i="44"/>
  <c r="AE57" i="44" s="1"/>
  <c r="AF56" i="44"/>
  <c r="AG56" i="44"/>
  <c r="AH56" i="44"/>
  <c r="AI56" i="44"/>
  <c r="AI69" i="44" s="1"/>
  <c r="AJ56" i="44"/>
  <c r="AJ57" i="44"/>
  <c r="AK56" i="44"/>
  <c r="AL56" i="44"/>
  <c r="AL57" i="44" s="1"/>
  <c r="AM56" i="44"/>
  <c r="AN56" i="44"/>
  <c r="AN57" i="44" s="1"/>
  <c r="AO56" i="44"/>
  <c r="AP56" i="44"/>
  <c r="AQ56" i="44"/>
  <c r="AQ69" i="44" s="1"/>
  <c r="AR56" i="44"/>
  <c r="AS56" i="44"/>
  <c r="AT56" i="44"/>
  <c r="AU56" i="44"/>
  <c r="AV56" i="44"/>
  <c r="AW56" i="44"/>
  <c r="AX56" i="44"/>
  <c r="AY56" i="44"/>
  <c r="AY69" i="44" s="1"/>
  <c r="AZ56" i="44"/>
  <c r="AZ57" i="44" s="1"/>
  <c r="BA56" i="44"/>
  <c r="BB56" i="44"/>
  <c r="BC56" i="44"/>
  <c r="BC69" i="44" s="1"/>
  <c r="BD56" i="44"/>
  <c r="BD57" i="44"/>
  <c r="BE56" i="44"/>
  <c r="BF56" i="44"/>
  <c r="X57" i="44"/>
  <c r="AU57" i="44"/>
  <c r="BM57" i="44"/>
  <c r="BN57" i="44"/>
  <c r="BO57" i="44"/>
  <c r="BP57" i="44"/>
  <c r="BQ57" i="44"/>
  <c r="BR57" i="44"/>
  <c r="BS57" i="44"/>
  <c r="BT57" i="44"/>
  <c r="BU57" i="44"/>
  <c r="BV57" i="44"/>
  <c r="BW57" i="44"/>
  <c r="BX57" i="44"/>
  <c r="BY57" i="44"/>
  <c r="BZ57" i="44"/>
  <c r="CA57" i="44"/>
  <c r="CB57" i="44"/>
  <c r="CC57" i="44"/>
  <c r="CD57" i="44"/>
  <c r="E59" i="44"/>
  <c r="O59" i="44"/>
  <c r="U59" i="44"/>
  <c r="V59" i="44"/>
  <c r="W59" i="44"/>
  <c r="X59" i="44"/>
  <c r="Y59" i="44"/>
  <c r="AG59" i="44"/>
  <c r="AK59" i="44"/>
  <c r="AO59" i="44"/>
  <c r="AS59" i="44"/>
  <c r="AW59" i="44"/>
  <c r="BA59" i="44"/>
  <c r="BM59" i="44"/>
  <c r="BN59" i="44"/>
  <c r="BO59" i="44"/>
  <c r="BP59" i="44"/>
  <c r="BQ59" i="44"/>
  <c r="BR59" i="44"/>
  <c r="BS59" i="44"/>
  <c r="BT59" i="44"/>
  <c r="BU59" i="44"/>
  <c r="BV59" i="44"/>
  <c r="BW59" i="44"/>
  <c r="BX59" i="44"/>
  <c r="BY59" i="44"/>
  <c r="BZ59" i="44"/>
  <c r="CA59" i="44"/>
  <c r="CB59" i="44"/>
  <c r="CC59" i="44"/>
  <c r="CD59" i="44"/>
  <c r="CE59" i="44"/>
  <c r="CF59" i="44"/>
  <c r="CG59" i="44"/>
  <c r="CH59" i="44"/>
  <c r="CI59" i="44"/>
  <c r="CJ59" i="44"/>
  <c r="CK59" i="44"/>
  <c r="CL59" i="44"/>
  <c r="CM59" i="44"/>
  <c r="CN59" i="44"/>
  <c r="CO59" i="44"/>
  <c r="CP59" i="44"/>
  <c r="CQ59" i="44"/>
  <c r="CR59" i="44"/>
  <c r="CS59" i="44"/>
  <c r="D60" i="44"/>
  <c r="F60" i="44"/>
  <c r="H60" i="44"/>
  <c r="L60" i="44"/>
  <c r="N60" i="44"/>
  <c r="P60" i="44"/>
  <c r="U60" i="44"/>
  <c r="V60" i="44"/>
  <c r="W60" i="44"/>
  <c r="W70" i="44" s="1"/>
  <c r="X60" i="44"/>
  <c r="AD60" i="44"/>
  <c r="AF60" i="44"/>
  <c r="AJ60" i="44"/>
  <c r="AL60" i="44"/>
  <c r="AN60" i="44"/>
  <c r="AR60" i="44"/>
  <c r="AR70" i="44" s="1"/>
  <c r="AT60" i="44"/>
  <c r="AV60" i="44"/>
  <c r="AZ60" i="44"/>
  <c r="BD60" i="44"/>
  <c r="BH60" i="44"/>
  <c r="BM60" i="44"/>
  <c r="BN60" i="44"/>
  <c r="BO60" i="44"/>
  <c r="BP60" i="44"/>
  <c r="BQ60" i="44"/>
  <c r="BR60" i="44"/>
  <c r="BS60" i="44"/>
  <c r="BT60" i="44"/>
  <c r="BU60" i="44"/>
  <c r="BV60" i="44"/>
  <c r="BW60" i="44"/>
  <c r="BX60" i="44"/>
  <c r="BY60" i="44"/>
  <c r="BZ60" i="44"/>
  <c r="CA60" i="44"/>
  <c r="CB60" i="44"/>
  <c r="CC60" i="44"/>
  <c r="CD60" i="44"/>
  <c r="CE60" i="44"/>
  <c r="CF60" i="44"/>
  <c r="CG60" i="44"/>
  <c r="CH60" i="44"/>
  <c r="CI60" i="44"/>
  <c r="CJ60" i="44"/>
  <c r="CK60" i="44"/>
  <c r="CL60" i="44"/>
  <c r="CM60" i="44"/>
  <c r="CN60" i="44"/>
  <c r="CO60" i="44"/>
  <c r="CP60" i="44"/>
  <c r="CQ60" i="44"/>
  <c r="CR60" i="44"/>
  <c r="CS60" i="44"/>
  <c r="D61" i="44"/>
  <c r="F61" i="44"/>
  <c r="L61" i="44"/>
  <c r="O61" i="44"/>
  <c r="U61" i="44"/>
  <c r="V61" i="44"/>
  <c r="W61" i="44"/>
  <c r="X61" i="44"/>
  <c r="Z61" i="44"/>
  <c r="AA61" i="44"/>
  <c r="AB61" i="44"/>
  <c r="AC61" i="44"/>
  <c r="AD61" i="44"/>
  <c r="AE61" i="44"/>
  <c r="AF61" i="44"/>
  <c r="AF70" i="44" s="1"/>
  <c r="AH61" i="44"/>
  <c r="AI61" i="44"/>
  <c r="AJ61" i="44"/>
  <c r="AK61" i="44"/>
  <c r="AL61" i="44"/>
  <c r="AM61" i="44"/>
  <c r="AN61" i="44"/>
  <c r="AP61" i="44"/>
  <c r="AQ61" i="44"/>
  <c r="AR61" i="44"/>
  <c r="AS61" i="44"/>
  <c r="AT61" i="44"/>
  <c r="AU61" i="44"/>
  <c r="AV61" i="44"/>
  <c r="AV70" i="44" s="1"/>
  <c r="AX61" i="44"/>
  <c r="AY61" i="44"/>
  <c r="AZ61" i="44"/>
  <c r="BA61" i="44"/>
  <c r="BB61" i="44"/>
  <c r="BC61" i="44"/>
  <c r="BD61" i="44"/>
  <c r="BF61" i="44"/>
  <c r="BG61" i="44"/>
  <c r="BH61" i="44"/>
  <c r="BM61" i="44"/>
  <c r="BN61" i="44"/>
  <c r="BO61" i="44"/>
  <c r="BP61" i="44"/>
  <c r="BQ61" i="44"/>
  <c r="BR61" i="44"/>
  <c r="BS61" i="44"/>
  <c r="BT61" i="44"/>
  <c r="BU61" i="44"/>
  <c r="BV61" i="44"/>
  <c r="BW61" i="44"/>
  <c r="BX61" i="44"/>
  <c r="BY61" i="44"/>
  <c r="BZ61" i="44"/>
  <c r="CA61" i="44"/>
  <c r="CB61" i="44"/>
  <c r="CC61" i="44"/>
  <c r="CD61" i="44"/>
  <c r="CE61" i="44"/>
  <c r="CE70" i="44" s="1"/>
  <c r="CF61" i="44"/>
  <c r="CG61" i="44"/>
  <c r="CH61" i="44"/>
  <c r="CI61" i="44"/>
  <c r="CJ61" i="44"/>
  <c r="CK61" i="44"/>
  <c r="CL61" i="44"/>
  <c r="CM61" i="44"/>
  <c r="CN61" i="44"/>
  <c r="CO61" i="44"/>
  <c r="CP61" i="44"/>
  <c r="CQ61" i="44"/>
  <c r="CR61" i="44"/>
  <c r="CS61" i="44"/>
  <c r="E62" i="44"/>
  <c r="G62" i="44"/>
  <c r="H62" i="44"/>
  <c r="L62" i="44"/>
  <c r="N62" i="44"/>
  <c r="P62" i="44"/>
  <c r="U62" i="44"/>
  <c r="V62" i="44"/>
  <c r="W62" i="44"/>
  <c r="X62" i="44"/>
  <c r="Z62" i="44"/>
  <c r="AD62" i="44"/>
  <c r="AF62" i="44"/>
  <c r="AL62" i="44"/>
  <c r="AN62" i="44"/>
  <c r="AP62" i="44"/>
  <c r="AV62" i="44"/>
  <c r="AX62" i="44"/>
  <c r="BB62" i="44"/>
  <c r="BF62" i="44"/>
  <c r="BM62" i="44"/>
  <c r="BN62" i="44"/>
  <c r="BO62" i="44"/>
  <c r="BP62" i="44"/>
  <c r="BQ62" i="44"/>
  <c r="BR62" i="44"/>
  <c r="BS62" i="44"/>
  <c r="BT62" i="44"/>
  <c r="BU62" i="44"/>
  <c r="BV62" i="44"/>
  <c r="BW62" i="44"/>
  <c r="BX62" i="44"/>
  <c r="BY62" i="44"/>
  <c r="BZ62" i="44"/>
  <c r="CA62" i="44"/>
  <c r="CB62" i="44"/>
  <c r="CC62" i="44"/>
  <c r="CD62" i="44"/>
  <c r="CE62" i="44"/>
  <c r="CF62" i="44"/>
  <c r="CG62" i="44"/>
  <c r="CH62" i="44"/>
  <c r="CI62" i="44"/>
  <c r="CJ62" i="44"/>
  <c r="CK62" i="44"/>
  <c r="CL62" i="44"/>
  <c r="CM62" i="44"/>
  <c r="CN62" i="44"/>
  <c r="CO62" i="44"/>
  <c r="CP62" i="44"/>
  <c r="CQ62" i="44"/>
  <c r="CR62" i="44"/>
  <c r="CS62" i="44"/>
  <c r="E63" i="44"/>
  <c r="N63" i="44"/>
  <c r="P63" i="44"/>
  <c r="U63" i="44"/>
  <c r="V63" i="44"/>
  <c r="W63" i="44"/>
  <c r="X63" i="44"/>
  <c r="Y63" i="44"/>
  <c r="AC63" i="44"/>
  <c r="AE63" i="44"/>
  <c r="AG63" i="44"/>
  <c r="AK63" i="44"/>
  <c r="AM63" i="44"/>
  <c r="AO63" i="44"/>
  <c r="AS63" i="44"/>
  <c r="AU63" i="44"/>
  <c r="AW63" i="44"/>
  <c r="BA63" i="44"/>
  <c r="BC63" i="44"/>
  <c r="BE63" i="44"/>
  <c r="BM63" i="44"/>
  <c r="BN63" i="44"/>
  <c r="BO63" i="44"/>
  <c r="BP63" i="44"/>
  <c r="BQ63" i="44"/>
  <c r="BR63" i="44"/>
  <c r="BS63" i="44"/>
  <c r="BT63" i="44"/>
  <c r="BU63" i="44"/>
  <c r="BV63" i="44"/>
  <c r="BW63" i="44"/>
  <c r="BX63" i="44"/>
  <c r="BY63" i="44"/>
  <c r="BZ63" i="44"/>
  <c r="CA63" i="44"/>
  <c r="CB63" i="44"/>
  <c r="CC63" i="44"/>
  <c r="CD63" i="44"/>
  <c r="CE63" i="44"/>
  <c r="CF63" i="44"/>
  <c r="CG63" i="44"/>
  <c r="CH63" i="44"/>
  <c r="CI63" i="44"/>
  <c r="CJ63" i="44"/>
  <c r="CK63" i="44"/>
  <c r="CL63" i="44"/>
  <c r="CM63" i="44"/>
  <c r="CN63" i="44"/>
  <c r="CO63" i="44"/>
  <c r="CP63" i="44"/>
  <c r="CQ63" i="44"/>
  <c r="CR63" i="44"/>
  <c r="CS63" i="44"/>
  <c r="H64" i="44"/>
  <c r="L64" i="44"/>
  <c r="N64" i="44"/>
  <c r="O64" i="44"/>
  <c r="U64" i="44"/>
  <c r="V64" i="44"/>
  <c r="W64" i="44"/>
  <c r="X64" i="44"/>
  <c r="Y64" i="44"/>
  <c r="AA64" i="44"/>
  <c r="AB64" i="44"/>
  <c r="AC64" i="44"/>
  <c r="AD64" i="44"/>
  <c r="AE64" i="44"/>
  <c r="AF64" i="44"/>
  <c r="AG64" i="44"/>
  <c r="AI64" i="44"/>
  <c r="AJ64" i="44"/>
  <c r="AK64" i="44"/>
  <c r="AL64" i="44"/>
  <c r="AM64" i="44"/>
  <c r="AN64" i="44"/>
  <c r="AO64" i="44"/>
  <c r="AQ64" i="44"/>
  <c r="AR64" i="44"/>
  <c r="AS64" i="44"/>
  <c r="AT64" i="44"/>
  <c r="AU64" i="44"/>
  <c r="AV64" i="44"/>
  <c r="AW64" i="44"/>
  <c r="AY64" i="44"/>
  <c r="AZ64" i="44"/>
  <c r="BA64" i="44"/>
  <c r="BB64" i="44"/>
  <c r="BC64" i="44"/>
  <c r="BD64" i="44"/>
  <c r="BE64" i="44"/>
  <c r="BG64" i="44"/>
  <c r="BH64" i="44"/>
  <c r="BM64" i="44"/>
  <c r="BN64" i="44"/>
  <c r="BO64" i="44"/>
  <c r="BP64" i="44"/>
  <c r="BQ64" i="44"/>
  <c r="BR64" i="44"/>
  <c r="BS64" i="44"/>
  <c r="BT64" i="44"/>
  <c r="BU64" i="44"/>
  <c r="BV64" i="44"/>
  <c r="BW64" i="44"/>
  <c r="BX64" i="44"/>
  <c r="BY64" i="44"/>
  <c r="BZ64" i="44"/>
  <c r="CA64" i="44"/>
  <c r="CB64" i="44"/>
  <c r="CC64" i="44"/>
  <c r="CD64" i="44"/>
  <c r="CE64" i="44"/>
  <c r="CF64" i="44"/>
  <c r="CG64" i="44"/>
  <c r="CH64" i="44"/>
  <c r="CI64" i="44"/>
  <c r="CJ64" i="44"/>
  <c r="CK64" i="44"/>
  <c r="CL64" i="44"/>
  <c r="CM64" i="44"/>
  <c r="CN64" i="44"/>
  <c r="CO64" i="44"/>
  <c r="CP64" i="44"/>
  <c r="CQ64" i="44"/>
  <c r="CR64" i="44"/>
  <c r="CS64" i="44"/>
  <c r="D65" i="44"/>
  <c r="F65" i="44"/>
  <c r="L65" i="44"/>
  <c r="N65" i="44"/>
  <c r="Q65" i="44"/>
  <c r="R65" i="44"/>
  <c r="U65" i="44"/>
  <c r="V65" i="44"/>
  <c r="W65" i="44"/>
  <c r="X65" i="44"/>
  <c r="Z65" i="44"/>
  <c r="AB65" i="44"/>
  <c r="AD65" i="44"/>
  <c r="AF65" i="44"/>
  <c r="AH65" i="44"/>
  <c r="AL65" i="44"/>
  <c r="AN65" i="44"/>
  <c r="AP65" i="44"/>
  <c r="AR65" i="44"/>
  <c r="AV65" i="44"/>
  <c r="AX65" i="44"/>
  <c r="BB65" i="44"/>
  <c r="BD65" i="44"/>
  <c r="BF65" i="44"/>
  <c r="BG65" i="44"/>
  <c r="BM65" i="44"/>
  <c r="BN65" i="44"/>
  <c r="BO65" i="44"/>
  <c r="BP65" i="44"/>
  <c r="BQ65" i="44"/>
  <c r="BR65" i="44"/>
  <c r="BS65" i="44"/>
  <c r="BT65" i="44"/>
  <c r="BU65" i="44"/>
  <c r="BV65" i="44"/>
  <c r="BW65" i="44"/>
  <c r="BX65" i="44"/>
  <c r="BY65" i="44"/>
  <c r="BZ65" i="44"/>
  <c r="CA65" i="44"/>
  <c r="CB65" i="44"/>
  <c r="CC65" i="44"/>
  <c r="CD65" i="44"/>
  <c r="CE65" i="44"/>
  <c r="CF65" i="44"/>
  <c r="CG65" i="44"/>
  <c r="CH65" i="44"/>
  <c r="CI65" i="44"/>
  <c r="CJ65" i="44"/>
  <c r="CK65" i="44"/>
  <c r="CL65" i="44"/>
  <c r="CM65" i="44"/>
  <c r="CN65" i="44"/>
  <c r="CO65" i="44"/>
  <c r="CP65" i="44"/>
  <c r="CQ65" i="44"/>
  <c r="CR65" i="44"/>
  <c r="CS65" i="44"/>
  <c r="D66" i="44"/>
  <c r="L66" i="44"/>
  <c r="N66" i="44"/>
  <c r="P66" i="44"/>
  <c r="U66" i="44"/>
  <c r="V66" i="44"/>
  <c r="W66" i="44"/>
  <c r="X66" i="44"/>
  <c r="Z66" i="44"/>
  <c r="AB66" i="44"/>
  <c r="AF66" i="44"/>
  <c r="AJ66" i="44"/>
  <c r="AL66" i="44"/>
  <c r="AN66" i="44"/>
  <c r="AP66" i="44"/>
  <c r="AR66" i="44"/>
  <c r="AT66" i="44"/>
  <c r="AV66" i="44"/>
  <c r="AX66" i="44"/>
  <c r="AZ66" i="44"/>
  <c r="BB66" i="44"/>
  <c r="BD66" i="44"/>
  <c r="BF66" i="44"/>
  <c r="BH66" i="44"/>
  <c r="BM66" i="44"/>
  <c r="BN66" i="44"/>
  <c r="BO66" i="44"/>
  <c r="BP66" i="44"/>
  <c r="BQ66" i="44"/>
  <c r="BR66" i="44"/>
  <c r="BS66" i="44"/>
  <c r="BS70" i="44" s="1"/>
  <c r="BT66" i="44"/>
  <c r="BU66" i="44"/>
  <c r="BV66" i="44"/>
  <c r="BW66" i="44"/>
  <c r="BX66" i="44"/>
  <c r="BY66" i="44"/>
  <c r="BZ66" i="44"/>
  <c r="CA66" i="44"/>
  <c r="CA70" i="44" s="1"/>
  <c r="CB66" i="44"/>
  <c r="CC66" i="44"/>
  <c r="CD66" i="44"/>
  <c r="CE66" i="44"/>
  <c r="CF66" i="44"/>
  <c r="CG66" i="44"/>
  <c r="CH66" i="44"/>
  <c r="CI66" i="44"/>
  <c r="CJ66" i="44"/>
  <c r="CK66" i="44"/>
  <c r="CL66" i="44"/>
  <c r="CM66" i="44"/>
  <c r="CN66" i="44"/>
  <c r="CO66" i="44"/>
  <c r="CP66" i="44"/>
  <c r="CQ66" i="44"/>
  <c r="CQ70" i="44" s="1"/>
  <c r="CR66" i="44"/>
  <c r="CS66" i="44"/>
  <c r="D67" i="44"/>
  <c r="F67" i="44"/>
  <c r="G67" i="44"/>
  <c r="H67" i="44"/>
  <c r="N67" i="44"/>
  <c r="P67" i="44"/>
  <c r="U67" i="44"/>
  <c r="V67" i="44"/>
  <c r="W67" i="44"/>
  <c r="X67" i="44"/>
  <c r="Z67" i="44"/>
  <c r="AA67" i="44"/>
  <c r="AB67" i="44"/>
  <c r="AC67" i="44"/>
  <c r="AD67" i="44"/>
  <c r="AE67" i="44"/>
  <c r="AF67" i="44"/>
  <c r="AG67" i="44"/>
  <c r="AH67" i="44"/>
  <c r="AI67" i="44"/>
  <c r="AJ67" i="44"/>
  <c r="AK67" i="44"/>
  <c r="AL67" i="44"/>
  <c r="AM67" i="44"/>
  <c r="AN67" i="44"/>
  <c r="AO67" i="44"/>
  <c r="AP67" i="44"/>
  <c r="AQ67" i="44"/>
  <c r="AR67" i="44"/>
  <c r="AS67" i="44"/>
  <c r="AT67" i="44"/>
  <c r="AU67" i="44"/>
  <c r="AV67" i="44"/>
  <c r="AW67" i="44"/>
  <c r="AX67" i="44"/>
  <c r="AY67" i="44"/>
  <c r="AZ67" i="44"/>
  <c r="BA67" i="44"/>
  <c r="BB67" i="44"/>
  <c r="BC67" i="44"/>
  <c r="BD67" i="44"/>
  <c r="BE67" i="44"/>
  <c r="BF67" i="44"/>
  <c r="BG67" i="44"/>
  <c r="BH67" i="44"/>
  <c r="BM67" i="44"/>
  <c r="BN67" i="44"/>
  <c r="BO67" i="44"/>
  <c r="BP67" i="44"/>
  <c r="BQ67" i="44"/>
  <c r="BR67" i="44"/>
  <c r="BS67" i="44"/>
  <c r="BT67" i="44"/>
  <c r="BU67" i="44"/>
  <c r="BV67" i="44"/>
  <c r="BW67" i="44"/>
  <c r="BX67" i="44"/>
  <c r="BY67" i="44"/>
  <c r="BZ67" i="44"/>
  <c r="CA67" i="44"/>
  <c r="CB67" i="44"/>
  <c r="CC67" i="44"/>
  <c r="CD67" i="44"/>
  <c r="CE67" i="44"/>
  <c r="CF67" i="44"/>
  <c r="CG67" i="44"/>
  <c r="CH67" i="44"/>
  <c r="CI67" i="44"/>
  <c r="CJ67" i="44"/>
  <c r="CK67" i="44"/>
  <c r="CL67" i="44"/>
  <c r="CM67" i="44"/>
  <c r="CN67" i="44"/>
  <c r="CO67" i="44"/>
  <c r="CP67" i="44"/>
  <c r="CQ67" i="44"/>
  <c r="CR67" i="44"/>
  <c r="CS67" i="44"/>
  <c r="D68" i="44"/>
  <c r="F68" i="44"/>
  <c r="G68" i="44"/>
  <c r="J68" i="44"/>
  <c r="L68" i="44"/>
  <c r="M68" i="44"/>
  <c r="N68" i="44"/>
  <c r="O68" i="44"/>
  <c r="P68" i="44"/>
  <c r="R68" i="44"/>
  <c r="U68" i="44"/>
  <c r="V68" i="44"/>
  <c r="W68" i="44"/>
  <c r="X68" i="44"/>
  <c r="Z68" i="44"/>
  <c r="AA68" i="44"/>
  <c r="AB68" i="44"/>
  <c r="AC68" i="44"/>
  <c r="AD68" i="44"/>
  <c r="AE68" i="44"/>
  <c r="AF68" i="44"/>
  <c r="AH68" i="44"/>
  <c r="AI68" i="44"/>
  <c r="AJ68" i="44"/>
  <c r="AK68" i="44"/>
  <c r="AL68" i="44"/>
  <c r="AM68" i="44"/>
  <c r="AN68" i="44"/>
  <c r="AP68" i="44"/>
  <c r="AQ68" i="44"/>
  <c r="AR68" i="44"/>
  <c r="AS68" i="44"/>
  <c r="AT68" i="44"/>
  <c r="AU68" i="44"/>
  <c r="AV68" i="44"/>
  <c r="AX68" i="44"/>
  <c r="AY68" i="44"/>
  <c r="AZ68" i="44"/>
  <c r="BA68" i="44"/>
  <c r="BB68" i="44"/>
  <c r="BC68" i="44"/>
  <c r="BD68" i="44"/>
  <c r="BF68" i="44"/>
  <c r="BG68" i="44"/>
  <c r="BH68" i="44"/>
  <c r="BM68" i="44"/>
  <c r="BN68" i="44"/>
  <c r="BO68" i="44"/>
  <c r="BP68" i="44"/>
  <c r="BQ68" i="44"/>
  <c r="BR68" i="44"/>
  <c r="BS68" i="44"/>
  <c r="BT68" i="44"/>
  <c r="BU68" i="44"/>
  <c r="BV68" i="44"/>
  <c r="BW68" i="44"/>
  <c r="BX68" i="44"/>
  <c r="BY68" i="44"/>
  <c r="BZ68" i="44"/>
  <c r="CA68" i="44"/>
  <c r="CB68" i="44"/>
  <c r="CC68" i="44"/>
  <c r="CD68" i="44"/>
  <c r="CE68" i="44"/>
  <c r="CF68" i="44"/>
  <c r="CG68" i="44"/>
  <c r="CH68" i="44"/>
  <c r="CI68" i="44"/>
  <c r="CJ68" i="44"/>
  <c r="CK68" i="44"/>
  <c r="CL68" i="44"/>
  <c r="CM68" i="44"/>
  <c r="CN68" i="44"/>
  <c r="CO68" i="44"/>
  <c r="CP68" i="44"/>
  <c r="CQ68" i="44"/>
  <c r="CR68" i="44"/>
  <c r="CS68" i="44"/>
  <c r="D69" i="44"/>
  <c r="H69" i="44"/>
  <c r="L69" i="44"/>
  <c r="N69" i="44"/>
  <c r="O69" i="44"/>
  <c r="P69" i="44"/>
  <c r="U69" i="44"/>
  <c r="V69" i="44"/>
  <c r="W69" i="44"/>
  <c r="X69" i="44"/>
  <c r="Y69" i="44"/>
  <c r="AE69" i="44"/>
  <c r="AG69" i="44"/>
  <c r="AK69" i="44"/>
  <c r="AM69" i="44"/>
  <c r="AO69" i="44"/>
  <c r="AS69" i="44"/>
  <c r="AU69" i="44"/>
  <c r="AW69" i="44"/>
  <c r="BA69" i="44"/>
  <c r="BE69" i="44"/>
  <c r="BH69" i="44"/>
  <c r="BM69" i="44"/>
  <c r="BN69" i="44"/>
  <c r="BO69" i="44"/>
  <c r="BP69" i="44"/>
  <c r="BQ69" i="44"/>
  <c r="BR69" i="44"/>
  <c r="BS69" i="44"/>
  <c r="BT69" i="44"/>
  <c r="BU69" i="44"/>
  <c r="BV69" i="44"/>
  <c r="BW69" i="44"/>
  <c r="BX69" i="44"/>
  <c r="BY69" i="44"/>
  <c r="BZ69" i="44"/>
  <c r="CA69" i="44"/>
  <c r="CB69" i="44"/>
  <c r="CC69" i="44"/>
  <c r="CD69" i="44"/>
  <c r="CE69" i="44"/>
  <c r="CF69" i="44"/>
  <c r="CG69" i="44"/>
  <c r="CH69" i="44"/>
  <c r="CI69" i="44"/>
  <c r="CJ69" i="44"/>
  <c r="CK69" i="44"/>
  <c r="CL69" i="44"/>
  <c r="CM69" i="44"/>
  <c r="CN69" i="44"/>
  <c r="CO69" i="44"/>
  <c r="CP69" i="44"/>
  <c r="CQ69" i="44"/>
  <c r="CR69" i="44"/>
  <c r="CS69" i="44"/>
  <c r="BO70" i="44"/>
  <c r="BW70" i="44"/>
  <c r="CI70" i="44"/>
  <c r="CM70" i="44"/>
  <c r="H20" i="35"/>
  <c r="I20" i="35" s="1"/>
  <c r="G20" i="35"/>
  <c r="H21" i="35"/>
  <c r="G21" i="35"/>
  <c r="H22" i="35"/>
  <c r="G22" i="35"/>
  <c r="H23" i="35"/>
  <c r="I23" i="35" s="1"/>
  <c r="G23" i="35"/>
  <c r="G24" i="35"/>
  <c r="I24" i="35" s="1"/>
  <c r="H25" i="35"/>
  <c r="G25" i="35"/>
  <c r="H8" i="35"/>
  <c r="G8" i="35"/>
  <c r="I8" i="35" s="1"/>
  <c r="H9" i="35"/>
  <c r="I9" i="35"/>
  <c r="G9" i="35"/>
  <c r="G6" i="35"/>
  <c r="I6" i="35" s="1"/>
  <c r="G7" i="35"/>
  <c r="G10" i="35"/>
  <c r="I10" i="35" s="1"/>
  <c r="G11" i="35"/>
  <c r="G12" i="35"/>
  <c r="G13" i="35"/>
  <c r="G14" i="35"/>
  <c r="G15" i="35"/>
  <c r="G16" i="35"/>
  <c r="G17" i="35"/>
  <c r="G18" i="35"/>
  <c r="I18" i="35" s="1"/>
  <c r="G19" i="35"/>
  <c r="D32" i="41"/>
  <c r="C32" i="41"/>
  <c r="D29" i="41"/>
  <c r="C29" i="41"/>
  <c r="D26" i="41"/>
  <c r="C26" i="41"/>
  <c r="D23" i="41"/>
  <c r="C23" i="41"/>
  <c r="D20" i="41"/>
  <c r="C20" i="41"/>
  <c r="D17" i="41"/>
  <c r="C17" i="41"/>
  <c r="D14" i="41"/>
  <c r="C14" i="41"/>
  <c r="D11" i="41"/>
  <c r="C11" i="41"/>
  <c r="D8" i="41"/>
  <c r="C8" i="41"/>
  <c r="D5" i="41"/>
  <c r="C5" i="41"/>
  <c r="C26" i="35"/>
  <c r="D26" i="35"/>
  <c r="E26" i="35"/>
  <c r="F26" i="35"/>
  <c r="B26" i="35"/>
  <c r="G26" i="35" s="1"/>
  <c r="H7" i="35"/>
  <c r="I7" i="35" s="1"/>
  <c r="H11" i="35"/>
  <c r="I11" i="35" s="1"/>
  <c r="I12" i="35"/>
  <c r="H13" i="35"/>
  <c r="H14" i="35"/>
  <c r="I14" i="35" s="1"/>
  <c r="H15" i="35"/>
  <c r="H16" i="35"/>
  <c r="I16" i="35" s="1"/>
  <c r="H17" i="35"/>
  <c r="H19" i="35"/>
  <c r="I19" i="35" s="1"/>
  <c r="H5" i="35"/>
  <c r="G5" i="35"/>
  <c r="G753" i="31"/>
  <c r="H753" i="31"/>
  <c r="I753" i="31"/>
  <c r="J753" i="31"/>
  <c r="K753" i="31"/>
  <c r="J56" i="44"/>
  <c r="J69" i="44" s="1"/>
  <c r="R47" i="44"/>
  <c r="R67" i="44" s="1"/>
  <c r="O67" i="44"/>
  <c r="S47" i="44"/>
  <c r="S67" i="44" s="1"/>
  <c r="M67" i="44"/>
  <c r="AS57" i="44"/>
  <c r="AS66" i="44"/>
  <c r="AO57" i="44"/>
  <c r="AO66" i="44"/>
  <c r="AG66" i="44"/>
  <c r="AC66" i="44"/>
  <c r="Y66" i="44"/>
  <c r="J38" i="44"/>
  <c r="J65" i="44" s="1"/>
  <c r="G65" i="44"/>
  <c r="E65" i="44"/>
  <c r="J33" i="44"/>
  <c r="J64" i="44"/>
  <c r="G64" i="44"/>
  <c r="K33" i="44"/>
  <c r="K64" i="44" s="1"/>
  <c r="E64" i="44"/>
  <c r="T29" i="44"/>
  <c r="T25" i="44"/>
  <c r="R22" i="44"/>
  <c r="R62" i="44" s="1"/>
  <c r="O62" i="44"/>
  <c r="T20" i="44"/>
  <c r="BI67" i="44"/>
  <c r="BH63" i="44"/>
  <c r="BF63" i="44"/>
  <c r="BD63" i="44"/>
  <c r="BB63" i="44"/>
  <c r="AZ63" i="44"/>
  <c r="AX63" i="44"/>
  <c r="AV63" i="44"/>
  <c r="AT63" i="44"/>
  <c r="AR63" i="44"/>
  <c r="AP63" i="44"/>
  <c r="AN63" i="44"/>
  <c r="AL63" i="44"/>
  <c r="AJ63" i="44"/>
  <c r="AH63" i="44"/>
  <c r="AF63" i="44"/>
  <c r="AD63" i="44"/>
  <c r="AB63" i="44"/>
  <c r="Z63" i="44"/>
  <c r="H63" i="44"/>
  <c r="D63" i="44"/>
  <c r="N59" i="44"/>
  <c r="H59" i="44"/>
  <c r="D59" i="44"/>
  <c r="AW57" i="44"/>
  <c r="T48" i="44"/>
  <c r="Q66" i="44"/>
  <c r="S44" i="44"/>
  <c r="S66" i="44"/>
  <c r="M66" i="44"/>
  <c r="T42" i="44"/>
  <c r="I14" i="44"/>
  <c r="I60" i="44" s="1"/>
  <c r="T11" i="44"/>
  <c r="R56" i="44"/>
  <c r="T50" i="44"/>
  <c r="T36" i="44"/>
  <c r="I17" i="44"/>
  <c r="I61" i="44" s="1"/>
  <c r="T13" i="44"/>
  <c r="T8" i="44"/>
  <c r="BJ14" i="44"/>
  <c r="BJ60" i="44" s="1"/>
  <c r="BI44" i="44"/>
  <c r="BI66" i="44" s="1"/>
  <c r="R69" i="44"/>
  <c r="I5" i="35"/>
  <c r="I21" i="35"/>
  <c r="BD69" i="44"/>
  <c r="BB69" i="44"/>
  <c r="AZ69" i="44"/>
  <c r="AX69" i="44"/>
  <c r="AV69" i="44"/>
  <c r="AR69" i="44"/>
  <c r="AP69" i="44"/>
  <c r="AN69" i="44"/>
  <c r="AL69" i="44"/>
  <c r="AJ69" i="44"/>
  <c r="AH69" i="44"/>
  <c r="AF69" i="44"/>
  <c r="AB69" i="44"/>
  <c r="Z69" i="44"/>
  <c r="F69" i="44"/>
  <c r="E68" i="44"/>
  <c r="BC65" i="44"/>
  <c r="AE65" i="44"/>
  <c r="O65" i="44"/>
  <c r="M65" i="44"/>
  <c r="T55" i="44"/>
  <c r="AY57" i="44"/>
  <c r="T49" i="44"/>
  <c r="I38" i="44"/>
  <c r="I65" i="44" s="1"/>
  <c r="Q60" i="44"/>
  <c r="T10" i="44"/>
  <c r="Q59" i="44"/>
  <c r="BK52" i="44"/>
  <c r="BK68" i="44" s="1"/>
  <c r="BH57" i="44"/>
  <c r="I56" i="44"/>
  <c r="T46" i="44"/>
  <c r="T37" i="44"/>
  <c r="I33" i="44"/>
  <c r="I64" i="44" s="1"/>
  <c r="T21" i="44"/>
  <c r="S17" i="44"/>
  <c r="S61" i="44" s="1"/>
  <c r="P61" i="44"/>
  <c r="BG69" i="44"/>
  <c r="BG57" i="44"/>
  <c r="I69" i="44"/>
  <c r="AW70" i="44" l="1"/>
  <c r="AO70" i="44"/>
  <c r="Y70" i="44"/>
  <c r="BL22" i="44"/>
  <c r="BL62" i="44" s="1"/>
  <c r="BI62" i="44"/>
  <c r="AU70" i="44"/>
  <c r="BL17" i="44"/>
  <c r="BL61" i="44" s="1"/>
  <c r="BI61" i="44"/>
  <c r="Q68" i="44"/>
  <c r="T52" i="44"/>
  <c r="T68" i="44" s="1"/>
  <c r="BE70" i="44"/>
  <c r="BJ67" i="44"/>
  <c r="L57" i="44"/>
  <c r="AK57" i="44"/>
  <c r="H65" i="44"/>
  <c r="M64" i="44"/>
  <c r="H61" i="44"/>
  <c r="AB60" i="44"/>
  <c r="AB70" i="44" s="1"/>
  <c r="CN70" i="44"/>
  <c r="CF70" i="44"/>
  <c r="BX70" i="44"/>
  <c r="BP70" i="44"/>
  <c r="BF57" i="44"/>
  <c r="G57" i="44"/>
  <c r="AF57" i="44"/>
  <c r="BG70" i="44"/>
  <c r="AJ70" i="44"/>
  <c r="K9" i="44"/>
  <c r="K59" i="44" s="1"/>
  <c r="BN70" i="44"/>
  <c r="AQ70" i="44"/>
  <c r="AI57" i="44"/>
  <c r="I15" i="35"/>
  <c r="BB70" i="44"/>
  <c r="AY70" i="44"/>
  <c r="AD57" i="44"/>
  <c r="T40" i="44"/>
  <c r="Q33" i="44"/>
  <c r="Q64" i="44" s="1"/>
  <c r="Q70" i="44" s="1"/>
  <c r="R28" i="44"/>
  <c r="R63" i="44" s="1"/>
  <c r="R70" i="44" s="1"/>
  <c r="S28" i="44"/>
  <c r="S63" i="44" s="1"/>
  <c r="AP70" i="44"/>
  <c r="O60" i="44"/>
  <c r="G60" i="44"/>
  <c r="BK28" i="44"/>
  <c r="BK63" i="44" s="1"/>
  <c r="BJ33" i="44"/>
  <c r="BJ64" i="44" s="1"/>
  <c r="CL70" i="44"/>
  <c r="BE57" i="44"/>
  <c r="Y57" i="44"/>
  <c r="H68" i="44"/>
  <c r="H70" i="44" s="1"/>
  <c r="AN70" i="44"/>
  <c r="CS70" i="44"/>
  <c r="CK70" i="44"/>
  <c r="CC70" i="44"/>
  <c r="BU70" i="44"/>
  <c r="BM70" i="44"/>
  <c r="T23" i="44"/>
  <c r="BA70" i="44"/>
  <c r="T14" i="44"/>
  <c r="T60" i="44" s="1"/>
  <c r="T6" i="44"/>
  <c r="BV70" i="44"/>
  <c r="F70" i="44"/>
  <c r="AZ70" i="44"/>
  <c r="I13" i="35"/>
  <c r="D70" i="44"/>
  <c r="E69" i="44"/>
  <c r="K56" i="44"/>
  <c r="K69" i="44" s="1"/>
  <c r="I22" i="35"/>
  <c r="BH70" i="44"/>
  <c r="CR70" i="44"/>
  <c r="CJ70" i="44"/>
  <c r="CB70" i="44"/>
  <c r="BT70" i="44"/>
  <c r="K47" i="44"/>
  <c r="K67" i="44" s="1"/>
  <c r="S33" i="44"/>
  <c r="S64" i="44" s="1"/>
  <c r="BD70" i="44"/>
  <c r="R57" i="44"/>
  <c r="O66" i="44"/>
  <c r="AC57" i="44"/>
  <c r="U70" i="44"/>
  <c r="BB57" i="44"/>
  <c r="AA70" i="44"/>
  <c r="S38" i="44"/>
  <c r="T38" i="44" s="1"/>
  <c r="T65" i="44" s="1"/>
  <c r="Z70" i="44"/>
  <c r="CD70" i="44"/>
  <c r="Q28" i="44"/>
  <c r="Q63" i="44" s="1"/>
  <c r="AG68" i="44"/>
  <c r="AG70" i="44" s="1"/>
  <c r="AL70" i="44"/>
  <c r="CP70" i="44"/>
  <c r="CH70" i="44"/>
  <c r="BZ70" i="44"/>
  <c r="BR70" i="44"/>
  <c r="AT57" i="44"/>
  <c r="H57" i="44"/>
  <c r="AV57" i="44"/>
  <c r="I22" i="44"/>
  <c r="I62" i="44" s="1"/>
  <c r="Q17" i="44"/>
  <c r="Q61" i="44" s="1"/>
  <c r="BI28" i="44"/>
  <c r="BJ38" i="44"/>
  <c r="BJ65" i="44" s="1"/>
  <c r="BK44" i="44"/>
  <c r="BK57" i="44" s="1"/>
  <c r="I17" i="35"/>
  <c r="I25" i="35"/>
  <c r="X70" i="44"/>
  <c r="CO70" i="44"/>
  <c r="CG70" i="44"/>
  <c r="BY70" i="44"/>
  <c r="BQ70" i="44"/>
  <c r="V70" i="44"/>
  <c r="T15" i="44"/>
  <c r="AX70" i="44"/>
  <c r="BK47" i="44"/>
  <c r="BK67" i="44" s="1"/>
  <c r="BJ52" i="44"/>
  <c r="I68" i="44"/>
  <c r="AT70" i="44"/>
  <c r="BK66" i="44"/>
  <c r="BK70" i="44" s="1"/>
  <c r="BL44" i="44"/>
  <c r="BL66" i="44" s="1"/>
  <c r="BC70" i="44"/>
  <c r="AI70" i="44"/>
  <c r="AH70" i="44"/>
  <c r="BJ68" i="44"/>
  <c r="BJ70" i="44" s="1"/>
  <c r="BL52" i="44"/>
  <c r="BL68" i="44" s="1"/>
  <c r="BJ69" i="44"/>
  <c r="BL56" i="44"/>
  <c r="BL69" i="44" s="1"/>
  <c r="AS70" i="44"/>
  <c r="AK70" i="44"/>
  <c r="AC70" i="44"/>
  <c r="BC57" i="44"/>
  <c r="T26" i="44"/>
  <c r="T7" i="44"/>
  <c r="S57" i="44"/>
  <c r="T17" i="44"/>
  <c r="T61" i="44" s="1"/>
  <c r="T9" i="44"/>
  <c r="T59" i="44" s="1"/>
  <c r="AM57" i="44"/>
  <c r="AD69" i="44"/>
  <c r="AD70" i="44" s="1"/>
  <c r="AT69" i="44"/>
  <c r="BF69" i="44"/>
  <c r="BF70" i="44" s="1"/>
  <c r="T44" i="44"/>
  <c r="T66" i="44" s="1"/>
  <c r="T28" i="44"/>
  <c r="T63" i="44" s="1"/>
  <c r="T47" i="44"/>
  <c r="T67" i="44" s="1"/>
  <c r="BL14" i="44"/>
  <c r="BL60" i="44" s="1"/>
  <c r="BL33" i="44"/>
  <c r="BL64" i="44" s="1"/>
  <c r="K57" i="44"/>
  <c r="T22" i="44"/>
  <c r="T62" i="44" s="1"/>
  <c r="T56" i="44"/>
  <c r="T69" i="44" s="1"/>
  <c r="O57" i="44"/>
  <c r="P57" i="44"/>
  <c r="AA57" i="44"/>
  <c r="AQ57" i="44"/>
  <c r="BA57" i="44"/>
  <c r="P59" i="44"/>
  <c r="G69" i="44"/>
  <c r="BI65" i="44"/>
  <c r="I9" i="44"/>
  <c r="I59" i="44" s="1"/>
  <c r="M62" i="44"/>
  <c r="M70" i="44" s="1"/>
  <c r="G66" i="44"/>
  <c r="E66" i="44"/>
  <c r="E70" i="44" s="1"/>
  <c r="P65" i="44"/>
  <c r="N61" i="44"/>
  <c r="N70" i="44" s="1"/>
  <c r="G61" i="44"/>
  <c r="AX57" i="44"/>
  <c r="AP57" i="44"/>
  <c r="AH57" i="44"/>
  <c r="Z57" i="44"/>
  <c r="F57" i="44"/>
  <c r="D57" i="44"/>
  <c r="T51" i="44"/>
  <c r="T39" i="44"/>
  <c r="T30" i="44"/>
  <c r="K28" i="44"/>
  <c r="K63" i="44" s="1"/>
  <c r="T24" i="44"/>
  <c r="K14" i="44"/>
  <c r="K60" i="44" s="1"/>
  <c r="K70" i="44" s="1"/>
  <c r="G59" i="44"/>
  <c r="G70" i="44" s="1"/>
  <c r="J9" i="44"/>
  <c r="BI9" i="44"/>
  <c r="BL47" i="44" l="1"/>
  <c r="BL67" i="44" s="1"/>
  <c r="Q57" i="44"/>
  <c r="T57" i="44" s="1"/>
  <c r="BI63" i="44"/>
  <c r="BL28" i="44"/>
  <c r="BL63" i="44" s="1"/>
  <c r="O70" i="44"/>
  <c r="BL38" i="44"/>
  <c r="BL65" i="44" s="1"/>
  <c r="T33" i="44"/>
  <c r="T64" i="44" s="1"/>
  <c r="T70" i="44" s="1"/>
  <c r="BJ57" i="44"/>
  <c r="S65" i="44"/>
  <c r="S70" i="44" s="1"/>
  <c r="P70" i="44"/>
  <c r="BI59" i="44"/>
  <c r="BI70" i="44" s="1"/>
  <c r="BI57" i="44"/>
  <c r="BL9" i="44"/>
  <c r="BL59" i="44" s="1"/>
  <c r="J59" i="44"/>
  <c r="J70" i="44" s="1"/>
  <c r="J57" i="44"/>
  <c r="I70" i="44"/>
  <c r="I57" i="44"/>
  <c r="BL70" i="44" l="1"/>
  <c r="BL57" i="44"/>
</calcChain>
</file>

<file path=xl/sharedStrings.xml><?xml version="1.0" encoding="utf-8"?>
<sst xmlns="http://schemas.openxmlformats.org/spreadsheetml/2006/main" count="11010" uniqueCount="3795">
  <si>
    <t>Mechanical Unbalance while coming down from pole &amp; hence accident occurred.</t>
  </si>
  <si>
    <t>WR</t>
  </si>
  <si>
    <t>22/7/2007</t>
  </si>
  <si>
    <t>Leakage Current Through earth. (PM Report avaited)</t>
  </si>
  <si>
    <t>TKR</t>
  </si>
  <si>
    <t>He-Buffallow</t>
  </si>
  <si>
    <t>26/7/2007</t>
  </si>
  <si>
    <t>Leakage Current Through Earthing wire of T/C</t>
  </si>
  <si>
    <t>28/7/2007</t>
  </si>
  <si>
    <t>Sukhabhai Tejabhai</t>
  </si>
  <si>
    <t>30/7/2007</t>
  </si>
  <si>
    <t>Insulation of service get damaged &amp; leakage current flown through earthing wire</t>
  </si>
  <si>
    <t>31/7/2007</t>
  </si>
  <si>
    <t>Bird Fault on 11 KV &amp; leakage current flown through earth</t>
  </si>
  <si>
    <t>Leakage Current Through earthing wire of T/C Centre</t>
  </si>
  <si>
    <t>Buffallow - 2 Nos.</t>
  </si>
  <si>
    <t>Bullock</t>
  </si>
  <si>
    <t>17/8/2007</t>
  </si>
  <si>
    <t>Leakage Current Through T/c earthing</t>
  </si>
  <si>
    <t xml:space="preserve">Leakage current  Pass through Guy Wire Which Is Damaged By Buffalo        </t>
  </si>
  <si>
    <t>30/08/2007</t>
  </si>
  <si>
    <t>due to heavy wind phase wire get detached from binding &amp; touched to the c clamp of neutral wire &amp; leakage current flown through earth wire due to wet land.</t>
  </si>
  <si>
    <t>21/09/2007</t>
  </si>
  <si>
    <t>An electric motor of pumping the water in house of Shri Shamji Moti Vishodiya get its body Short, a return power flows thro' a neutral wire &amp; reaches at a T/C &amp; from it the current flows thro' earth wire to a gnd. level of land &amp; also due to moisture in a</t>
  </si>
  <si>
    <t>W®</t>
  </si>
  <si>
    <t>3.10.2007</t>
  </si>
  <si>
    <t>21/11/2007</t>
  </si>
  <si>
    <t>Remarks</t>
  </si>
  <si>
    <t>While the victim was removing broken tree branch lying on 1 phase S/L in front yard of his house, the GI wire broken and one end of it came in contact with live L.T.line, the second end of GI wire was in contact with the victim, hense got electrocuted &amp; r</t>
  </si>
  <si>
    <t>BHUJ RURAL</t>
  </si>
  <si>
    <t>SIDDIK SUMAR NODE</t>
  </si>
  <si>
    <t>22/07/07</t>
  </si>
  <si>
    <t>24/6/07 reporting on July - 07</t>
  </si>
  <si>
    <t>Due to snapping of LT line wire and both the Buffalo passed near the snapped cond. &amp; come in contact and electrocuted.</t>
  </si>
  <si>
    <t>Due to Pin puncture leakage  current was passing in pole</t>
  </si>
  <si>
    <t>Due to leakage of current in earthing of service pole</t>
  </si>
  <si>
    <t>Accident accured in his premises.</t>
  </si>
  <si>
    <t>2no's cow of Sh.Gokalbhai Danabhai</t>
  </si>
  <si>
    <t>24-09-07</t>
  </si>
  <si>
    <t>Buffalo of Sh. Madhabhai Dhanjibhai</t>
  </si>
  <si>
    <t>27-09-07</t>
  </si>
  <si>
    <t>Savarkundla®</t>
  </si>
  <si>
    <t>Buffalo of Sh.Rameshbhai Virjibhai.</t>
  </si>
  <si>
    <t>Buffalo of Sh.Mulubhai Smatbhai.</t>
  </si>
  <si>
    <t>25-09-07</t>
  </si>
  <si>
    <t>Bullock of sh.Ajibhai lakhabhai</t>
  </si>
  <si>
    <t>22-08-07</t>
  </si>
  <si>
    <t>Electrocuted from another supply while working due to crossing of line</t>
  </si>
  <si>
    <t>Necessary action taken</t>
  </si>
  <si>
    <t>Sihor-R</t>
  </si>
  <si>
    <t>Sh. Girish D Solanki  (VS-HLP)</t>
  </si>
  <si>
    <t>A fatal accident occurred to A buffalo at Vill: Mendarda due to leakage current of telephone galvanized pole &amp; current pass nearby LT to a buffalo.</t>
  </si>
  <si>
    <t>Prabhas Patan</t>
  </si>
  <si>
    <t>Buffalos</t>
  </si>
  <si>
    <t>Complaints received during the Qtr</t>
  </si>
  <si>
    <t>No. of Complaints redressed during the Qtr</t>
  </si>
  <si>
    <t>Pending complaints of previous Qtr</t>
  </si>
  <si>
    <t>Sh. Khushalbhai Shambubhai Gajera</t>
  </si>
  <si>
    <t>Winding the DO in his Ag. group without permission of company</t>
  </si>
  <si>
    <t>Una</t>
  </si>
  <si>
    <t>Una-1</t>
  </si>
  <si>
    <t>Sh. Bhupendra Kantilal Bariya</t>
  </si>
  <si>
    <t>Contractor man felt from the pole and the mech. accident occurred</t>
  </si>
  <si>
    <t>Lathi</t>
  </si>
  <si>
    <t>17.08.07</t>
  </si>
  <si>
    <t>Earthing wire of T/C was broken from earthing plate at under ground level buffalo of Sh. Rajeshbhai Jerambhai Ardeshana while passes near this T/C and came in contact with this broken earthing wire from which leakage current flow and got an electric shock</t>
  </si>
  <si>
    <t>Jetpur Town</t>
  </si>
  <si>
    <t>FA to buffalo of Sh. Naran Vira</t>
  </si>
  <si>
    <t>22.08.07</t>
  </si>
  <si>
    <t>LT cable burned on top of PSC pole so live cable terminal touched to the GI wire which is earthing of PSC pole so leakage current passed through the GI wire while buffalo of Sh. Naran Vira Rabari came in contact with this GI wire and got an electric shock</t>
  </si>
  <si>
    <t>Jetpur Rural</t>
  </si>
  <si>
    <t>FA to buffalo of Sh. Pragji Mohan</t>
  </si>
  <si>
    <t>05.09.07</t>
  </si>
  <si>
    <t>Transformer neutral failed hence leakage current flowing through the transformer centre earth wire and buffalo of Sh. Pragaji Mohan Paghdar while passes near the T/C and came in contact with earth wire of T/C and got an electric shock and died.</t>
  </si>
  <si>
    <t>FA to buffalo of Sh. Amra Ala</t>
  </si>
  <si>
    <t>14.09.07</t>
  </si>
  <si>
    <t>Tempo was struck to the LT PSC Pole and psc pole fallen on victim with live conductor</t>
  </si>
  <si>
    <t>Rural-2</t>
  </si>
  <si>
    <t>Bachubhai kanabhai Hadiya</t>
  </si>
  <si>
    <t>As per party's information PSC Pole was broken and fall downon buffallow and due to live wire of the pole the animal got shock and it died. But as per the rojkam  there is no wire on the pole and the animal was 10' away from the broken pole.</t>
  </si>
  <si>
    <t>Palitana-Rural</t>
  </si>
  <si>
    <t>Fatal Human - Shri Bhupatbhai Shamjibhai Varsadiya</t>
  </si>
  <si>
    <t>City - 1</t>
  </si>
  <si>
    <t>Khargate</t>
  </si>
  <si>
    <t>Non Fatal Human to Staff</t>
  </si>
  <si>
    <t>SHIHOR-R</t>
  </si>
  <si>
    <t>Fatal human</t>
  </si>
  <si>
    <t>Wire extended from nearby house to use electricity.It touched G I Wire used for drying cloths. Victim touched the G I Wire &amp; got shocked &amp; dead.</t>
  </si>
  <si>
    <t>SHIHOR-T</t>
  </si>
  <si>
    <t>Fatal Animal-buffalow</t>
  </si>
  <si>
    <t>RCD-3</t>
  </si>
  <si>
    <t>RSD</t>
  </si>
  <si>
    <t>Jasubhai Bhagwatsinh Rana</t>
  </si>
  <si>
    <t>28.04.07</t>
  </si>
  <si>
    <t>Due to snapping of the conductor the animals came in contact with this snapped conductor and got shock and they died.</t>
  </si>
  <si>
    <t>Palitana-R</t>
  </si>
  <si>
    <t xml:space="preserve">Non Fatal Human(Boy)                                         Prakash Raghavbhai Chauhan </t>
  </si>
  <si>
    <t>Due to snapping of HT conductor the load side of the conductor was fall down and it was touching eith the fancing. The fancing was binded with the main iron gate of the temple. The victim came in contact with the gate and he got shock.</t>
  </si>
  <si>
    <t>The three span to the HT line is replaced.</t>
  </si>
  <si>
    <t>While working on the T/C, suddenly the induction was started from live LT condctors.</t>
  </si>
  <si>
    <t>Sefty belt issued in gang but not used</t>
  </si>
  <si>
    <t>Two bullock of sh. Pravinbhai Virjibhai Malavia</t>
  </si>
  <si>
    <t>Chalala</t>
  </si>
  <si>
    <t>Ankhlo of Sh. Hanifbhai Kasambhai</t>
  </si>
  <si>
    <t xml:space="preserve">Leckage of power at street light brocken,open cond. Tutch the pole </t>
  </si>
  <si>
    <t>A cow of Sh. Ramjibhai Khimjibahi Parmar</t>
  </si>
  <si>
    <t>A buffalo of Sh. Rama Sidi</t>
  </si>
  <si>
    <t>Damnagar</t>
  </si>
  <si>
    <t>Sh. Praduman Chhotala Joshi</t>
  </si>
  <si>
    <t>3-7-07</t>
  </si>
  <si>
    <t>BEING A GRAM PANCHAYAT PERSON Not Applicable</t>
  </si>
  <si>
    <t>A Calf &amp; A Cow</t>
  </si>
  <si>
    <t>LT line leakage in earthing</t>
  </si>
  <si>
    <t>Smt. Vliben Ravajibhai &amp; 
Pankaj Ravaji</t>
  </si>
  <si>
    <t>Due to heavy rain and wind pressure conductor  binding damage and LT line conductor fall on c clamp</t>
  </si>
  <si>
    <t>Due to heavy rain and wind pressure LT line conductor snapped.</t>
  </si>
  <si>
    <t>Smt. Rasilaben Ratibhai</t>
  </si>
  <si>
    <t>Due to internal wiring leakage in private premises</t>
  </si>
  <si>
    <t>Due to heavy rain and wind pressure conductor binding damage and LT line conductor fall on c clamp</t>
  </si>
  <si>
    <t xml:space="preserve">Cow </t>
  </si>
  <si>
    <t>Leakage in insulation of 1 phase service wire</t>
  </si>
  <si>
    <t>Ku. Monikaben Vinubhai &amp;
Ku. Bhumikaben Kamleshbhai</t>
  </si>
  <si>
    <t>Due to touching of live 11 kV line passes near terrace</t>
  </si>
  <si>
    <t>2 Nos Of Buffalo</t>
  </si>
  <si>
    <t>Due to touching of LT phase wire with neutral wire. Neutral wire was fall on c clamp.</t>
  </si>
  <si>
    <t>Due to touching of LT  phase wire with guard wire, bird fault</t>
  </si>
  <si>
    <t>Shapur</t>
  </si>
  <si>
    <t>One Buffalo</t>
  </si>
  <si>
    <t>Due to came to contact with the Kit Kat fuse on LT side of TC</t>
  </si>
  <si>
    <t>Sh. Arfebgar Dhangar Aparnathi</t>
  </si>
  <si>
    <t>Due to broke down of 11kV Line pole when he was working on line</t>
  </si>
  <si>
    <t>Manavadar-1</t>
  </si>
  <si>
    <t>A Calf</t>
  </si>
  <si>
    <t>Due to rain situation minor leakage current passed through earthing and at that time victim came to contact with the earthing wire and electrocuted.</t>
  </si>
  <si>
    <t>Due to leakage current passed through 100kVA transformer earthing</t>
  </si>
  <si>
    <t>While working on line by taking tripping, due to one pole of breaker was not isolated and victim got shock</t>
  </si>
  <si>
    <t>Gadhada</t>
  </si>
  <si>
    <t>V.P.Siyani</t>
  </si>
  <si>
    <t>06.4.07</t>
  </si>
  <si>
    <t>Came in contact with live HT line</t>
  </si>
  <si>
    <t>G'DHAM</t>
  </si>
  <si>
    <t>Adipur</t>
  </si>
  <si>
    <t>Nitin Arafebdas Kapta</t>
  </si>
  <si>
    <t>Jyotsnaben Hakabhai Bhadeliya</t>
  </si>
  <si>
    <t>08.04.07</t>
  </si>
  <si>
    <t>Due to sparking between two conductors it was broken and fallen on wires of the clothes drying. Hence a leakage current passes through this cloth drying wire.Victim contact with this wire and FA occurred.(In Private Premises)</t>
  </si>
  <si>
    <t xml:space="preserve">Jetpur (R) </t>
  </si>
  <si>
    <t>Sonalben Kamleshbhai
Dobariya</t>
  </si>
  <si>
    <t>20.05.07</t>
  </si>
  <si>
    <t>Accident in private premises</t>
  </si>
  <si>
    <t>FA to bullock of Sh. Ramnikbhai Mandanbhai Radadiya</t>
  </si>
  <si>
    <t>Due to snapping of conductor</t>
  </si>
  <si>
    <t>Ghanshyambhai Jasmatbhai Jethava</t>
  </si>
  <si>
    <t>Total (6) to (9)</t>
  </si>
  <si>
    <t>Balance Complaints to be redressed
(5) – (10)</t>
  </si>
  <si>
    <t>leakage current through earthing due to broken LT wire from T/C &amp; neutral touched to the fabriction.</t>
  </si>
  <si>
    <t>MT-2</t>
  </si>
  <si>
    <t>M.H.Shilu</t>
  </si>
  <si>
    <t xml:space="preserve">In agriculture farm while victim was working near T/C, his hand contact with earthing wire of T/C which was broken inside the ground and not seen out side ground , in this way due to return leakage current flowing through the earthing wire FA occurred to </t>
  </si>
  <si>
    <t>NA</t>
  </si>
  <si>
    <t>Sh. Bhupatbhai Khodabhai Bambhva</t>
  </si>
  <si>
    <t>While cutting branch of tree accidantly came in contact with near by 11 KV Line &amp; get electric shock.</t>
  </si>
  <si>
    <t>Nagajibhai Haribhai Vala</t>
  </si>
  <si>
    <t>Metalic fencing wire of the farm house touched Un authorised exteneded wire of AG connection at Targhadi village</t>
  </si>
  <si>
    <t>-</t>
  </si>
  <si>
    <t>NFH to outsider Shri Keshavbhai Naranbhai Rathod at Vill. Kalana</t>
  </si>
  <si>
    <t>Khengarbhyai Dayabhai Dafada</t>
  </si>
  <si>
    <t>On request by victim JE has taken LCP of 11KV Sanosara feeder.but actually work was taken on hand on 11 KV water works feeder. Hence victim touched live wire of 11 KV ww fdr.</t>
  </si>
  <si>
    <t>Nareshbhai Mangaldas Asari</t>
  </si>
  <si>
    <t>While carrying out the work on the transformer center he might have fell down to the land.</t>
  </si>
  <si>
    <t>Vinodbhai A Vaniya</t>
  </si>
  <si>
    <t>private truckGJ11U 8691 damaged the psc pole and hence conductor snapped on the animals and animal came contact with live conductor and electrocuted</t>
  </si>
  <si>
    <t>FIR lodge against the vehicle driver of v.no:GJ11 U 869. FIR lodge by the owner of the animal shri Kanubhai Dayabhai Bambha.</t>
  </si>
  <si>
    <t>SNR 1</t>
  </si>
  <si>
    <t>LIMBADI ( T)</t>
  </si>
  <si>
    <t>Hasmukhbhai Bababhai</t>
  </si>
  <si>
    <t>S`nagar city 1</t>
  </si>
  <si>
    <t>Daxaben Pareshbhai Parmar</t>
  </si>
  <si>
    <t>Mechanical accident, fall down from Pole</t>
  </si>
  <si>
    <t>Mandvi</t>
  </si>
  <si>
    <t>Mundra</t>
  </si>
  <si>
    <t>There is a100 kva transformer for royal cement industries LT connection. Due to any how reason in consumers premises, leakage current flows in transformers earthing.there is a mud and water near transformer surrounding area,buffalow &amp; cow passes near it ,</t>
  </si>
  <si>
    <t>Gulab Klayan Jadeja</t>
  </si>
  <si>
    <t>On one LT line pole,10 span away from T/C, one LT line conductor, fall down from insulator &amp; touch to "C"clamp, &amp; earthed. Which make a leakage current flow from T/C earthing to that pole earthing. As the earth are watery &amp; Buffalo came in contact with th</t>
  </si>
  <si>
    <t>Dhoraji Town</t>
  </si>
  <si>
    <t>FA to cow of Sh. Khodabhai Bhutabhai</t>
  </si>
  <si>
    <t>20.09.07</t>
  </si>
  <si>
    <t>Due to heavy rain and wind pressure a very old PSC Pole broken down and victim passing nearby that pole got injured</t>
  </si>
  <si>
    <t>The victim slept his leg while he was fixing a junction box on L.T. line Girder pole and fall down from the girder and meet with non-fatal mechanical accident</t>
  </si>
  <si>
    <t>11 kv   Chhattar (JGY)  Feeders  Top Clamp Conductor  Snapped   And  Fall Down  On   Land (Between  Loc. No.306,307) &amp; That Time  One No.Of Cow of Sh. Gajera Vijay D. At-Prabhunagar    Pass- Out  From That  Place  And  Comes In To Contact  With  Live Wire</t>
  </si>
  <si>
    <t>RRD</t>
  </si>
  <si>
    <t>Jasdan</t>
  </si>
  <si>
    <t>11 KV conductor broke down from load side of 11 KV Sanala JGY feeder and fell down on the earth. Due to this return power flew in the conductor. While shri Najubhai Bijalbhai were passing with his cart, his one no. of bullock came in contact with this bro</t>
  </si>
  <si>
    <t>Leakage current</t>
  </si>
  <si>
    <t>5.1.08</t>
  </si>
  <si>
    <t>3 Nos.  Cow- 1). Shri Jaga Raja Shamla, 2). Shri Rama Gova Kodiyatar 3). Shri Kisa Bhikha Makwana</t>
  </si>
  <si>
    <t>Due to failure of 11 KV Pin Insulator, 11 KV Conductor Snapped.</t>
  </si>
  <si>
    <t>Keshod-1</t>
  </si>
  <si>
    <t>Out Sider Human - Shri Dhirubhai Mavjibhai (Bhikhabhai) Pipaliya</t>
  </si>
  <si>
    <t>Diring Checking of 3 Phase Power Supply in Kit Kat Fuse by victim in his Private Premises (Agriculture Installation)</t>
  </si>
  <si>
    <t>Dwarka/ Khambhalia</t>
  </si>
  <si>
    <t>24.08.07</t>
  </si>
  <si>
    <t>Snapping of LT Conductor.</t>
  </si>
  <si>
    <t>Sikka/City-II</t>
  </si>
  <si>
    <t>25.08.07</t>
  </si>
  <si>
    <t>Due to leakage of earth wire buffalo came in contact with earth wire and accd. Occurred.</t>
  </si>
  <si>
    <t xml:space="preserve">(1)Uttamshinh, (2) Raijibhai </t>
  </si>
  <si>
    <t>Due to heavy rain and wind pin H/W of D.P. touch to other JGY pipali feeder and both are getting shock.</t>
  </si>
  <si>
    <t>Kanabhai Rajabhai Odedara</t>
  </si>
  <si>
    <t>26.08.07</t>
  </si>
  <si>
    <t xml:space="preserve"> When victim climbed on LT line PSC pole for maintenance work at that time PSC pole was broken and fall down. Hence accident is occurred. </t>
  </si>
  <si>
    <t>Kanubhai Jivabhai Makwana</t>
  </si>
  <si>
    <t>NFH to Deptt. Person Manishkumar M Pandya_VS Helper</t>
  </si>
  <si>
    <t>FA to cow (Rowery)</t>
  </si>
  <si>
    <t>FA to 5 nos of wild animal (3 lioness + 2 cub)</t>
  </si>
  <si>
    <t>24.10.07</t>
  </si>
  <si>
    <t>3.11.07</t>
  </si>
  <si>
    <t>4.11.07</t>
  </si>
  <si>
    <t>5.11.07</t>
  </si>
  <si>
    <t>11.11.07</t>
  </si>
  <si>
    <t>16.11.07</t>
  </si>
  <si>
    <t>29.12.07</t>
  </si>
  <si>
    <t>Snapping of 11 KV conductor</t>
  </si>
  <si>
    <t>31.12.07</t>
  </si>
  <si>
    <t>7.01.08</t>
  </si>
  <si>
    <t>maintainance work carried out</t>
  </si>
  <si>
    <t>Fatal accident to O/S human late sumitraben VajupariGosai-age 32 yrs at village Manchiyala taluka amreli dist amreli</t>
  </si>
  <si>
    <t>06.3.08</t>
  </si>
  <si>
    <t>Fatal accident to he-buffallo and she buffallo of shri Kanubhai Dayabhai Bambha at village Mota kankot Tal;Lilya, Dist Amreli</t>
  </si>
  <si>
    <t>25.03.08</t>
  </si>
  <si>
    <t>Circle</t>
  </si>
  <si>
    <t>OFA</t>
  </si>
  <si>
    <t>Grand Total</t>
  </si>
  <si>
    <t xml:space="preserve">AMR </t>
  </si>
  <si>
    <t xml:space="preserve">BHJ </t>
  </si>
  <si>
    <t xml:space="preserve">BVN </t>
  </si>
  <si>
    <t xml:space="preserve">JMN </t>
  </si>
  <si>
    <t xml:space="preserve">JND </t>
  </si>
  <si>
    <t xml:space="preserve">PBR </t>
  </si>
  <si>
    <t xml:space="preserve">RJR </t>
  </si>
  <si>
    <t xml:space="preserve">SNR </t>
  </si>
  <si>
    <t>snapping of 11KV conductor from the shackle point insulator hardware and snapped  conductor from load side lying on the road and at a same time victim passing through the road and came in contact with the snapped conductor and electrocuted.</t>
  </si>
  <si>
    <t>Non fatal accident to Shri Sarvansinh age 40 yrs at village Gangad Taluka Jafrabad</t>
  </si>
  <si>
    <t>container having height having 9.6' touched the 11 kv line and tyre of the container was totally burnt, when victim came in the contact  of live part of the container, he got the electric shock.</t>
  </si>
  <si>
    <t>Fatal accident to buffallo of shri Bhupatbhai Kantibhai Soanki  at villageNani Garmali tal:Chalala</t>
  </si>
  <si>
    <t>leakage of current from the transformer earthing of village t/c</t>
  </si>
  <si>
    <t>maintainance work carried out.</t>
  </si>
  <si>
    <t>Amreli_I</t>
  </si>
  <si>
    <t>open extention code wire touched the iron roof of house and hence leakage current flow through the iron string utlised for hanging the wet clothes, victim touched the iron string and got electric shock.</t>
  </si>
  <si>
    <t>C.K.Makwana</t>
  </si>
  <si>
    <t>While working on line of 11 KV,  another 11 KV line touch to line on which work taken on hand due to wind pressure</t>
  </si>
  <si>
    <t>Proper guarding done and clearance increased</t>
  </si>
  <si>
    <t>1 Cow &amp; 1 Calf</t>
  </si>
  <si>
    <t>LT Conductor was snapped and was touch to LT shackle, so leakage current was flow in pole earthing and victim got shock.</t>
  </si>
  <si>
    <t>Bufallow</t>
  </si>
  <si>
    <t>Unauthoried line extension by unknown person</t>
  </si>
  <si>
    <t>Leakage current passed through guy wire of TC</t>
  </si>
  <si>
    <t>Leakage Current through the earth wire of tc</t>
  </si>
  <si>
    <t>Came in direct contact with live conductor</t>
  </si>
  <si>
    <t>20-09-07</t>
  </si>
  <si>
    <t xml:space="preserve"> The B-phase of out going cable from D. B. was deteriorated and it was thouching with distribution box. The animal came in contact with this D.B. hence it got shock and it died. </t>
  </si>
  <si>
    <t>Leakage Current was passing through earthing wire. The current was passing in surrounding area. The animal came in contact with the earhing wire and it get shock and it ided</t>
  </si>
  <si>
    <t>Not Applicable</t>
  </si>
  <si>
    <t>Accident is occurred in her premises when she was going to remove pin from plug. The live wire of the pin may come in contact with her &amp; this accident may occurred</t>
  </si>
  <si>
    <t>Talala</t>
  </si>
  <si>
    <t>Sh. Parshbhai Sigala &amp; 
Sh. Mansukh M Kachhadiya</t>
  </si>
  <si>
    <t>Accident is occurred when they were working on TC for cabling work.</t>
  </si>
  <si>
    <t>Central</t>
  </si>
  <si>
    <t>Mrs. Shahina Iiyas Shekh</t>
  </si>
  <si>
    <t>Due to leakage current of T/C earthing, buffalo came in contact with wire and accd. Occurred.</t>
  </si>
  <si>
    <t>Lakhman Keshavji Mungra</t>
  </si>
  <si>
    <t>Snapping of HT line buffalo came in contact with wire and accd. Occurred.</t>
  </si>
  <si>
    <t>29.08.07</t>
  </si>
  <si>
    <t>cable shorted, leakage current pass through earthing wire, cow came in contact with leakage wire accd. Occurred.</t>
  </si>
  <si>
    <t>3 nos. of Buffalo</t>
  </si>
  <si>
    <t>illegally Power tapped from an  unauthorised persons through bambu &amp; cable system, as the buffalo rubbed,its body with pole,its body came in contact with illegally tapped cable &amp; Electrolux</t>
  </si>
  <si>
    <t>Ramde Jaga Bhadarka</t>
  </si>
  <si>
    <t>08.09.07</t>
  </si>
  <si>
    <t>Due to cracking of the boarder of the PSC pole while climbing the pole. so he loose his balance and fall down to the earth and met the mechanical accident.</t>
  </si>
  <si>
    <t>Due to leakage current in LT pole earthing.</t>
  </si>
  <si>
    <t>Pranchi</t>
  </si>
  <si>
    <t>Due to touching of scratched cable to guy wire and buffalo has come in contact with this guy wire</t>
  </si>
  <si>
    <t>While cutting tree branches for food of his animals with the help of iron Rod, he came in contact with 11 kv phase wire through that rod and electrolux and died.</t>
  </si>
  <si>
    <t>01.03.08</t>
  </si>
  <si>
    <t>03.03.09</t>
  </si>
  <si>
    <t>Victim was trying to start house floormill &amp; accidently got electric shock</t>
  </si>
  <si>
    <t>NIL</t>
  </si>
  <si>
    <t>Snapped cond. Lying on road victim on motorcycle, he applied the breaks &amp; slipped.</t>
  </si>
  <si>
    <t>snapped cond. Joined</t>
  </si>
  <si>
    <t>Bhuj</t>
  </si>
  <si>
    <t>NAKHATRANA</t>
  </si>
  <si>
    <t>RAJESH NARSHI  NUT</t>
  </si>
  <si>
    <t>25/06/2007</t>
  </si>
  <si>
    <t>Due to heavy wind pressure tree branch Fall down on L.T. circuit,phase &amp; neutral short circuited &amp; conductor snapped on the victim, resulted into fatal accident</t>
  </si>
  <si>
    <t>COW</t>
  </si>
  <si>
    <t>BHUJ CITY-2</t>
  </si>
  <si>
    <t>26/06/07</t>
  </si>
  <si>
    <t>Leakage current flow through trans.center earthing</t>
  </si>
  <si>
    <t>Rapar</t>
  </si>
  <si>
    <t>Cow &amp; Ox</t>
  </si>
  <si>
    <t>May be induction with girder Pole</t>
  </si>
  <si>
    <t>Savjibhai P Bhutak</t>
  </si>
  <si>
    <t>Reparing service line on the Pole</t>
  </si>
  <si>
    <t>Manjulaben P Goyal</t>
  </si>
  <si>
    <t>Meter was provided on T/c. It was provided with MMB. The neutral was touching with MMB. The MMB was also earthed with T/c. earth and the ani,mal thouhed with earting.</t>
  </si>
  <si>
    <t>Palitana _-T</t>
  </si>
  <si>
    <t>LT jumper touched with Guy wire. Guy insulator was broken. Animal thouched with guy wire and it get shock.</t>
  </si>
  <si>
    <t>Talaja</t>
  </si>
  <si>
    <t>Due to heavy rain and wind LT jumper touched with C-clamp and Current pass thorugh earting of GI Wire at PSC Pole.</t>
  </si>
  <si>
    <t>Jaysukhbhai Somatbhai Parmar</t>
  </si>
  <si>
    <t>Mahvua R-2</t>
  </si>
  <si>
    <t>The earthing of the T/c. was leakage. Due to rain the water was clogging in surrounding area. So the leakage current was passing in the water. The animal came in contact with the was water and it get shock.</t>
  </si>
  <si>
    <t>Sh. Shaileshbhai Rupabhai Palas Vill. Helper VS</t>
  </si>
  <si>
    <t>Due to climbing of 11 KV DP where two feeders are passing namely Deva &amp; Vidyutnagar on which only one line L.C. was taken (Devka) &amp; another line was in live condition, so during jumpering work on Devka Feeder Jumper wire may touched to the live wire and t</t>
  </si>
  <si>
    <t>Due to snapping of LT line conductor.</t>
  </si>
  <si>
    <t>Sh. Dhirubhai Mandanbhai Solanki</t>
  </si>
  <si>
    <t>Victim may come in contact with live broken service wire</t>
  </si>
  <si>
    <t>Due to broken of AG LT line in monsoon period victim might came in contact and met with F.A.</t>
  </si>
  <si>
    <t>Due to T/C earthing was leakage in monsson period victim might have came in contact with F.A.</t>
  </si>
  <si>
    <t>A Buffalo's Calf</t>
  </si>
  <si>
    <t>Shri Manilal Somabhai</t>
  </si>
  <si>
    <t>DUE TO PSC POLE BROKEN. MECHANICAL ACCIDENT</t>
  </si>
  <si>
    <t>Shri Yunus Ismail Savan</t>
  </si>
  <si>
    <t>DIRECT TOUCHING TO LIVE 11 K.V. LINE</t>
  </si>
  <si>
    <t>Shri Bharatsinh Chhatrasinh</t>
  </si>
  <si>
    <t>DUE TO UN ISOLATION OF G.O. SWITCH CONTACT</t>
  </si>
  <si>
    <t>DUE TO SNAPPING OF L.T. LINE COND.</t>
  </si>
  <si>
    <t>Sh. Bholabhai Merubhai Kamariya</t>
  </si>
  <si>
    <t>When Victim was trying to connect VCD Player wire in Stereo wire in private primises at that time due to short circuit of VCD player victim Electrocuted and met with Non Fatal Accidedent.</t>
  </si>
  <si>
    <t>21.08.07</t>
  </si>
  <si>
    <t xml:space="preserve">Due to heavy rain the pole was fall down and the live LT wires were fall on the victim she </t>
  </si>
  <si>
    <t>Due to leakage of LT wire and earth wire, buffalo came in contact with leakage wire and got shocked.</t>
  </si>
  <si>
    <t>Shri Samji Valji Vasoya</t>
  </si>
  <si>
    <t>23.08.07</t>
  </si>
  <si>
    <t>Internal wiring fault at consumer's premises.</t>
  </si>
  <si>
    <t>Rural/City-II</t>
  </si>
  <si>
    <t>Accident was occurred during laying of illegal wiring for un-authorized power taking from nearby house in private premises.</t>
  </si>
  <si>
    <t>Street light phase was ON. The victim came in contact with the strreet light phase and he got shock.</t>
  </si>
  <si>
    <t>The LT guard wire was touching with the LT phase wire. Hence the current was pssing through the guard wire and the Girder pole. The animal came in contact with this girder and it got shock and it died.</t>
  </si>
  <si>
    <t>Came in direct contact of 11 KV line when he climbed on Tree.</t>
  </si>
  <si>
    <r>
      <t xml:space="preserve"> </t>
    </r>
    <r>
      <rPr>
        <sz val="10"/>
        <rFont val="Arial"/>
        <family val="2"/>
      </rPr>
      <t>Telephonically line clear taken by Lineman of 11 KV Dudh talawadi Ag. Dom Feeder for repairing of TC lugs. By mistake 66 KV Mangrol S/S (GETCO) staff has taken out trolly of 11 KV Datar Manzil Ag. Dom. Feeder. Sh. B. B. Garchar (Victim) came in to contac</t>
    </r>
  </si>
  <si>
    <r>
      <t xml:space="preserve">FIR LODGE AGAINST THE TRUCK DRIVER BY THE CONCERN DE vide no </t>
    </r>
    <r>
      <rPr>
        <b/>
        <sz val="10"/>
        <rFont val="Times New Roman"/>
        <family val="1"/>
      </rPr>
      <t>114/07</t>
    </r>
  </si>
  <si>
    <t xml:space="preserve">1. Gordhanbhai Sakhiya,          </t>
  </si>
  <si>
    <t>Lalitbhai Sakhiya</t>
  </si>
  <si>
    <t>1. Vimlaben S. Jaishwal</t>
  </si>
  <si>
    <t>Sharmilaben P. Jaishwal</t>
  </si>
  <si>
    <t>while bullock coming back after drinking from river, it came in contact with live LT wire which were laying on earth due to broken pole by heavy rain and flood. Got ele. Shock and accd. Occurred.</t>
  </si>
  <si>
    <t>LT Pole  tillted , buffalow came in to contact with live wire</t>
  </si>
  <si>
    <t>Buffallow-Sh. Duda Karshan Odedara</t>
  </si>
  <si>
    <t>Smt. Jethiben Bhikhabhai Odedara</t>
  </si>
  <si>
    <t>Fatal  Accident Due To Snapping Of Lt Conductor At Village Navagam</t>
  </si>
  <si>
    <t>Buffalow-Sh. Bhimbhai Menand Modhavadiya</t>
  </si>
  <si>
    <t>Diring Checking of  Power Supply in Kit Kat Fuse by victim in his Private Premises (Agriculture Installation)</t>
  </si>
  <si>
    <t>Buffalo - of Shri Bhima Foga Khunti at Village Adityana</t>
  </si>
  <si>
    <t>12.12.07</t>
  </si>
  <si>
    <t>Buffalo of Shri Vikram Rambhai at Village Malia Hatina</t>
  </si>
  <si>
    <t>08.01.08</t>
  </si>
  <si>
    <t>Outsider Human - Shri Safeb Raja Odedara at Village Bhetakadi</t>
  </si>
  <si>
    <t>21.11.07 Reported by EE(O&amp;M)  on dated 08.01.08</t>
  </si>
  <si>
    <t>Un- Authorised work on Live LT Line by Victim</t>
  </si>
  <si>
    <t>kmbl</t>
  </si>
  <si>
    <t xml:space="preserve">Bhatia </t>
  </si>
  <si>
    <t>A Bullock</t>
  </si>
  <si>
    <t>Due to snapping of neutral conductor from 'c' clamp the conductor falls on bullock and acci. occurred.</t>
  </si>
  <si>
    <t>City-2</t>
  </si>
  <si>
    <t>Rural S/dn</t>
  </si>
  <si>
    <t>Shri S.V.Solanki</t>
  </si>
  <si>
    <t>In her home, victim was making tea in vessal on hot plate that time flow of tea occurred and she touch the vessal and she got electric shock &amp; accident took place.</t>
  </si>
  <si>
    <t>07.02.08</t>
  </si>
  <si>
    <t>Due to one current leading to breaking of coductor, which fall on cow &amp; accd. Occurred.</t>
  </si>
  <si>
    <t>16.02.08</t>
  </si>
  <si>
    <t>21.02.08</t>
  </si>
  <si>
    <t>Leckage power of transformer earthing</t>
  </si>
  <si>
    <t xml:space="preserve">A Bullock of Sh. Nanjibhai Savjibhai </t>
  </si>
  <si>
    <t>8-7-07</t>
  </si>
  <si>
    <t>Leckage of  GUY  wire</t>
  </si>
  <si>
    <t>Vadia</t>
  </si>
  <si>
    <t>Sh. Yasvantbhai Bhupatbhai Solanki</t>
  </si>
  <si>
    <t>Victim is Panchayat helper and Accident occurred when the crossing live line came into contact of the span of dead line on which victim was working</t>
  </si>
  <si>
    <t>Performa SoP 006: Failure of Distribution Transformer</t>
  </si>
  <si>
    <t>Performa SoP 007: Failure of Power Transformer</t>
  </si>
  <si>
    <t>Performa SoP 013: Meter faults</t>
  </si>
  <si>
    <t>Submitted To : GUJARAT ELECTRICITY REGULATORY COMMISSION</t>
  </si>
  <si>
    <t>due to heavy rain and wind pressure conductor snapped</t>
  </si>
  <si>
    <t>Burnt 11 kv jumper touched to nearby live 11 kv line due to heavy wind.</t>
  </si>
  <si>
    <t xml:space="preserve">City-1 </t>
  </si>
  <si>
    <t>Sat Rasta</t>
  </si>
  <si>
    <t>Leakage current flows, buffalo came in contact with live wire &amp; accident occurred.</t>
  </si>
  <si>
    <t>Sikka</t>
  </si>
  <si>
    <t>Goat</t>
  </si>
  <si>
    <t>Due to Snapping of LT conductor, accident occurred.</t>
  </si>
  <si>
    <t>rural</t>
  </si>
  <si>
    <t>J.J.(E)</t>
  </si>
  <si>
    <t>Due to Snapping of LT conductor, accident occurred</t>
  </si>
  <si>
    <t xml:space="preserve">Lalpur </t>
  </si>
  <si>
    <t>Jayantibhai Pithadbhai Chavda</t>
  </si>
  <si>
    <t>03.06.07</t>
  </si>
  <si>
    <t>During the repairing work on electrical line the deteriorated v-cross arm, clamp broken &amp; victim lost his balance from pole &amp; fall down to earth</t>
  </si>
  <si>
    <t>Kmbl(T)</t>
  </si>
  <si>
    <t>Rasiklal Damji</t>
  </si>
  <si>
    <t>Snapping of conductor</t>
  </si>
  <si>
    <t>PGVCL</t>
  </si>
  <si>
    <t>N.A.</t>
  </si>
  <si>
    <t>Snapping of Conductor</t>
  </si>
  <si>
    <t>Total</t>
  </si>
  <si>
    <t>Name of Area / Circle</t>
  </si>
  <si>
    <t>09.11.07</t>
  </si>
  <si>
    <t>Total number of   Power transformer failed</t>
  </si>
  <si>
    <t>% failure rate of Power transformer</t>
  </si>
  <si>
    <t>Female Buffalo</t>
  </si>
  <si>
    <t>Electrocuted from another supply while Waking</t>
  </si>
  <si>
    <t>Animal</t>
  </si>
  <si>
    <t>Vall'pur</t>
  </si>
  <si>
    <t>Mohansing Udesing Ravat</t>
  </si>
  <si>
    <t>Sop 003</t>
  </si>
  <si>
    <t>Sop 004</t>
  </si>
  <si>
    <t>Publicity carried out</t>
  </si>
  <si>
    <t>Action taken report by the Redressal Committee II</t>
  </si>
  <si>
    <t>Sop 006</t>
  </si>
  <si>
    <t>Failure of Distribution Transformer</t>
  </si>
  <si>
    <t>Sop 011</t>
  </si>
  <si>
    <t>Reliability Indices – SAIDI, SAIFI, MAIFI</t>
  </si>
  <si>
    <t>Sop 013</t>
  </si>
  <si>
    <t>Meter faults</t>
  </si>
  <si>
    <t>COMPENSATION DETAILS</t>
  </si>
  <si>
    <t>Event</t>
  </si>
  <si>
    <t>Compensation</t>
  </si>
  <si>
    <t>No of cases where compensation was given (in numbers)</t>
  </si>
  <si>
    <t>Amt of compensation paid (in Rs.)</t>
  </si>
  <si>
    <t>Duty to provide supply</t>
  </si>
  <si>
    <t>a) New Connection</t>
  </si>
  <si>
    <t>b) Additional Load</t>
  </si>
  <si>
    <t>c) Temporary supply</t>
  </si>
  <si>
    <t>d) Shifting service connection</t>
  </si>
  <si>
    <t>e)Transfer of service connection</t>
  </si>
  <si>
    <t>f) Change in tariff category of consumer</t>
  </si>
  <si>
    <t>Complaints in billing</t>
  </si>
  <si>
    <t>Replacement of meters</t>
  </si>
  <si>
    <t>Interruption of supply</t>
  </si>
  <si>
    <t>Voltage fluctuations and complaints</t>
  </si>
  <si>
    <t>Responding to consumer's complaints</t>
  </si>
  <si>
    <t>Grievance Handling</t>
  </si>
  <si>
    <t>10-8-07</t>
  </si>
  <si>
    <t xml:space="preserve">Leakage power of X'mer earthing </t>
  </si>
  <si>
    <t xml:space="preserve">FH - Sh. Rameshbhai Jivabhai                                   NFH - (1) Sh. Kanubhai Ravjibhai                                                                                                                                                                </t>
  </si>
  <si>
    <t>19-8-07</t>
  </si>
  <si>
    <t>Due to heavy rain and wind presure tree branch fall on L.T. live cond.</t>
  </si>
  <si>
    <t xml:space="preserve">A buffalo of Sh. Bhimabhai Balubhai </t>
  </si>
  <si>
    <t xml:space="preserve">A buffalo of Mandanbhai Hamirbhai </t>
  </si>
  <si>
    <t>12-8-07</t>
  </si>
  <si>
    <t xml:space="preserve">Leakage power of PSC pole earthing </t>
  </si>
  <si>
    <t xml:space="preserve">Una-1 </t>
  </si>
  <si>
    <t xml:space="preserve">A buffalo of Ranabhai Sarmanbhai </t>
  </si>
  <si>
    <t>27-8-07</t>
  </si>
  <si>
    <t>A Trailor carrying logs of wood was passing on the road the rear side of the logs touch the LT Line pole. As a result the LT Pole fell down and the LT Line touch the victim</t>
  </si>
  <si>
    <t>Party has lodged FIR Against the driver of Trailor</t>
  </si>
  <si>
    <t>Laxman Arfeb Parmar</t>
  </si>
  <si>
    <t>Short Circuit in internal premises of victim</t>
  </si>
  <si>
    <t>Buffallow</t>
  </si>
  <si>
    <t>Conductor Snapping</t>
  </si>
  <si>
    <t>Leakage Current through LT Pole due to rubbibng of buffallow's horn</t>
  </si>
  <si>
    <t>Short Circuit of Street Light Fixture of LT Pole</t>
  </si>
  <si>
    <t>Revuben Naranbhai Tundia</t>
  </si>
  <si>
    <t>Cattle Bull 2 No (ધણ ખૂંટ)</t>
  </si>
  <si>
    <t>Asif Habib Sandhi</t>
  </si>
  <si>
    <t>15/06/2007</t>
  </si>
  <si>
    <t>Kirtikumar A.Patel</t>
  </si>
  <si>
    <t>Without isolating the LT power he climbed on pole to repair jumper fault and died due to elecric shock.</t>
  </si>
  <si>
    <t>No</t>
  </si>
  <si>
    <t>Bhuj City-1</t>
  </si>
  <si>
    <t>LT Conductor Snapping</t>
  </si>
  <si>
    <t>Bhuj Rural</t>
  </si>
  <si>
    <t>Buffallo</t>
  </si>
  <si>
    <t>25/08/07</t>
  </si>
  <si>
    <t>11 KV Pole broken</t>
  </si>
  <si>
    <t>Bhuj City-2</t>
  </si>
  <si>
    <t>Ali Asgar</t>
  </si>
  <si>
    <t>Defective appliances at consumer's premises</t>
  </si>
  <si>
    <t>Acci took place due to leakage current of Neutral.</t>
  </si>
  <si>
    <t>7.12.07</t>
  </si>
  <si>
    <t>Dhoraji</t>
  </si>
  <si>
    <t xml:space="preserve">Dhoraji (R) </t>
  </si>
  <si>
    <t>Dinesh Ruda Manvar</t>
  </si>
  <si>
    <t>26.03.07</t>
  </si>
  <si>
    <t>Labour of civil contractor when taking iron pipe from machdo touch the 11 KV line and leakage current pass through body of victim</t>
  </si>
  <si>
    <t>Upleta (T)</t>
  </si>
  <si>
    <t>Rajendra Babubhai Gadiyal</t>
  </si>
  <si>
    <t>07.04.07</t>
  </si>
  <si>
    <t>Victim claimb another feeder for which line clear was not taken by his own mistake.</t>
  </si>
  <si>
    <t>Jetpur (T)</t>
  </si>
  <si>
    <t>Sh Ghanshyambhai Bhikhabhai Chauhan At vill   Chokadi</t>
  </si>
  <si>
    <t>Came in direct contact of 11 KV line while filling the building Slabe.</t>
  </si>
  <si>
    <t>Sh Mukeshbhai Mohanbhai Nakiya App. LM at vill Limbdi</t>
  </si>
  <si>
    <t>27-03-08</t>
  </si>
  <si>
    <t>Climbed up on wrong feeder pole.</t>
  </si>
  <si>
    <t>Explanation from ALM Sh M D Chauhan is asked.</t>
  </si>
  <si>
    <t>Charadwa</t>
  </si>
  <si>
    <t>Sh Mansukhbhai Bhavabhai At vill Chupani</t>
  </si>
  <si>
    <t>31-03-08</t>
  </si>
  <si>
    <t>A Big flying bird called "Varvangdu" was found in touching possition between P-P in Ag. LT Line hence P-P Short Circuit was occurred in LT line, Wire was broken and falling on the earth, Shri Nandlal passong with his bullock cart near this LT line and one</t>
  </si>
  <si>
    <t>6.10.07</t>
  </si>
  <si>
    <t>IT WAS OCCURRED DUE TO TRUCK STRIKE WITH LT LINE NUTRAL CONDUCTOR &amp; THE LABOUR FALL DOWN FROM THE TRUCK</t>
  </si>
  <si>
    <t>SONUBHAI NANDRAM VAGHELA</t>
  </si>
  <si>
    <t>THE VICTIM WAS DOING PAINTING WORK AND TOUCHED TO 11 KV LINE DURING WHILE PAINTING</t>
  </si>
  <si>
    <t>VASAVAD</t>
  </si>
  <si>
    <t>SOMABHAI BHANABHAI</t>
  </si>
  <si>
    <t>DUE TO CONDUCTOR FALL DOWN AND TOUCHED TO C CLAMP AND IT POLE WAS EARTH. THE ANIMAL TOUCHED THE POLE</t>
  </si>
  <si>
    <t>CHANDULAL UMIYASHANKAR</t>
  </si>
  <si>
    <t>DUE TO DROP OF CONDUCTOR FROM SHACKLE INSULATOR &amp; CONDUCTOR TOUCHED THE COW</t>
  </si>
  <si>
    <t>KOTDA</t>
  </si>
  <si>
    <t>Popatbhai Dungarbhai Kakadiya</t>
  </si>
  <si>
    <t>due person repairedd starter on his premises and touch to live wire</t>
  </si>
  <si>
    <t>Panchabhai Bachubhai Choriya</t>
  </si>
  <si>
    <t xml:space="preserve">due to leakage of earthing current at LST transformer </t>
  </si>
  <si>
    <t>RURAL</t>
  </si>
  <si>
    <t>C.J.Jadeja (Helper)</t>
  </si>
  <si>
    <t xml:space="preserve">man was working on LT line and at that time LT line Touched to 11KV line at crossing of both line </t>
  </si>
  <si>
    <t>Khenga Machha Ghodasara</t>
  </si>
  <si>
    <t xml:space="preserve">LT line touched to garding and due to that leakage current accident occured </t>
  </si>
  <si>
    <t>LODHIKA</t>
  </si>
  <si>
    <t>Rupabhai Dayabhai Lal</t>
  </si>
  <si>
    <t>BUFF Of Dilipbhai Shivabhai Patel</t>
  </si>
  <si>
    <t>BUFF Of Bipinbhai Chhaganbhai</t>
  </si>
  <si>
    <t>BUFF of GovindbhaiSandhabhai</t>
  </si>
  <si>
    <t>15.10.07</t>
  </si>
  <si>
    <t>Due to Broken incoming LT
Line and Bullock was
came in contact with 
broken wire and met
with electrical accident</t>
  </si>
  <si>
    <t>Accidental contact with live wire while installing dish TV cable</t>
  </si>
  <si>
    <t>Kesha Kuka Parmar</t>
  </si>
  <si>
    <t>16/06/2007</t>
  </si>
  <si>
    <t>Cattle Bull 1 No (ધણ ખૂંટ)</t>
  </si>
  <si>
    <t>Victim climbed on overhighted truck Accidently coming in contact with 11kv line</t>
  </si>
  <si>
    <t>BHUJ</t>
  </si>
  <si>
    <t>FULCHAND DWARKAPRASAD</t>
  </si>
  <si>
    <t>A(i)</t>
  </si>
  <si>
    <t>A(ii)</t>
  </si>
  <si>
    <t>A(iii)</t>
  </si>
  <si>
    <t>B(i)</t>
  </si>
  <si>
    <t>B(ii)</t>
  </si>
  <si>
    <t>C(i)</t>
  </si>
  <si>
    <t>C(ii)</t>
  </si>
  <si>
    <t>D(i)</t>
  </si>
  <si>
    <t>D(ii)</t>
  </si>
  <si>
    <t>E(i)</t>
  </si>
  <si>
    <t>E(ii)</t>
  </si>
  <si>
    <t>F(i)</t>
  </si>
  <si>
    <t>F(ii)</t>
  </si>
  <si>
    <t>F(iii)</t>
  </si>
  <si>
    <t>F(iv)</t>
  </si>
  <si>
    <t>G</t>
  </si>
  <si>
    <t>H</t>
  </si>
  <si>
    <t>Fall from the pole and mech. Accident</t>
  </si>
  <si>
    <t>Victim is Panchayat helper but he has not used any safety tools while working on line.</t>
  </si>
  <si>
    <t>Instruction has already been given to line staff for using safety tools while working.</t>
  </si>
  <si>
    <t>Shri. Hitesh Vithalbhai</t>
  </si>
  <si>
    <t>To attend jumper fault of Kamalpur AG fdr by mistake GO switch of other side was made OFF on main line,while power was ON,from 66 Kv kamaalpur S/S. Victime came in contact with live wire and Fell fown.</t>
  </si>
  <si>
    <t>Panch Uka Gholakiya</t>
  </si>
  <si>
    <t>Snapping of Conductor at Jungvad village.</t>
  </si>
  <si>
    <t>NFH to human outsider Sh. Dinesh Lakharam Vanad at Vill: Thanagalol</t>
  </si>
  <si>
    <t>Performa SoP 016: Release of New Connection status</t>
  </si>
  <si>
    <t>CIRCLE</t>
  </si>
  <si>
    <t>DIVISION</t>
  </si>
  <si>
    <t>PASCHIM GUJARAT VIJ COMPANY LIMITED
REGD &amp; CORP OFFICE, RAJKOT</t>
  </si>
  <si>
    <t>ELECTRICAL ACCIDENTS DETAIL (Cummulative)</t>
  </si>
  <si>
    <t>No.</t>
  </si>
  <si>
    <t>S/div</t>
  </si>
  <si>
    <t>Name of Victim</t>
  </si>
  <si>
    <t>Date Of Accident</t>
  </si>
  <si>
    <t xml:space="preserve">Details of  accidents </t>
  </si>
  <si>
    <t>Saftery
Tools utilised
or not?</t>
  </si>
  <si>
    <t>Action taken
against the defaulter</t>
  </si>
  <si>
    <t>Deprt</t>
  </si>
  <si>
    <t>Thread/Rag pulled by any resident of multistory building or may be flying of kite guide wire and L.T. live wire was wrilling to each other hence a leakage current flowing through the guide wire to the girder pole while a cow of Sh. Khodabhai Bhutabhai Bha</t>
  </si>
  <si>
    <t>FA to Cow of Sh. Menshi Ramshi</t>
  </si>
  <si>
    <t>On 11 KV pole of first span ahead agriculture T/C. A pin insulator was becomes faulty and broke out. Due to this 11 KV line conductor snapped from the binding of pin insulator and fallen on the V X Arm and due to shot circuit conductor was broken &amp; fallen</t>
  </si>
  <si>
    <t>FA to bullock of Sh. Arafebbhai Ladhabhai</t>
  </si>
  <si>
    <t>25.09.07</t>
  </si>
  <si>
    <t>Due to deterioration of agriculture LT line conductor one of the phase conductor was broken near the C Clamp and fallen down on the ground. While Sh. Arfebbhai Ladhabhai passes with his bullock-cart near this LT line a bullock came in contact with live LT</t>
  </si>
  <si>
    <t>Upleta ®</t>
  </si>
  <si>
    <t>FA to bullock of Sh. Nandalal Dharamshi at Vill. Mervadar</t>
  </si>
  <si>
    <t>30.9.07</t>
  </si>
  <si>
    <t>While opening of mail female pin of flexcible extension wire of the motor which is in running condition, victim came in contact with live part of male pin portion and got shocked, result in fatal accident</t>
  </si>
  <si>
    <t>Nirubhai R Mehta</t>
  </si>
  <si>
    <t>12.11.07</t>
  </si>
  <si>
    <t>Yes</t>
  </si>
  <si>
    <t>12.01.2008</t>
  </si>
  <si>
    <t>19.02.2008</t>
  </si>
  <si>
    <t xml:space="preserve">KOTHARIYA ROAD </t>
  </si>
  <si>
    <t>02.03.2008</t>
  </si>
  <si>
    <t>Morbi</t>
  </si>
  <si>
    <t>Shanala</t>
  </si>
  <si>
    <t>Ramesh Kana</t>
  </si>
  <si>
    <t>The 11 KV line was passing over the house at village Bharatimba. The victim was on the tarrace and accidently he came in contact  with the feeder wire and he got shock and he died.</t>
  </si>
  <si>
    <t>Palitana-T</t>
  </si>
  <si>
    <t>No any avidence is found, which lead to leakage of current resulted into accident.</t>
  </si>
  <si>
    <t>Bhachau</t>
  </si>
  <si>
    <t>Buffalo &amp; Calf</t>
  </si>
  <si>
    <t>Pravinbhai Govindbhai</t>
  </si>
  <si>
    <t>Victim was climbed on ag t/c and he touch live conductor and got shocked</t>
  </si>
  <si>
    <t>Bhupatbhai Bachubhai Chauhan</t>
  </si>
  <si>
    <t>While curing on newly constructed house, victim came in contact with LT line passing above the house ceiling due to wet surface</t>
  </si>
  <si>
    <t xml:space="preserve">Ind </t>
  </si>
  <si>
    <t>05.06.07</t>
  </si>
  <si>
    <t>12.08.07</t>
  </si>
  <si>
    <t>Due to touching flexible wire to sign board and through sign board leakage was passing in the door</t>
  </si>
  <si>
    <t>Due to leakage of current at T/C D.P. earthing</t>
  </si>
  <si>
    <t>Smt. Hemiben Bhaya Balash</t>
  </si>
  <si>
    <t>The LT Line cond.was snapped due to Lungaries</t>
  </si>
  <si>
    <t>Jumper was broken and touching to pole earth wire</t>
  </si>
  <si>
    <t>Due to broken binding from LT Shackle, Cond. Was lying on "U" Clamp and so leakage was passing through pole</t>
  </si>
  <si>
    <t>slipped from pole</t>
  </si>
  <si>
    <t>Anjar-R</t>
  </si>
  <si>
    <t>Shri Kantibhai V. Baria</t>
  </si>
  <si>
    <t>15.03.08</t>
  </si>
  <si>
    <t>Victim(Unauthorized person) was doing some illegal work on X'mer Centre and met with electrical accident.</t>
  </si>
  <si>
    <t>Notice given to Victim &amp; villagers has been warned for not do unauthorized and illegal work on lines &amp; T/C</t>
  </si>
  <si>
    <t>Rajendra Trivedi</t>
  </si>
  <si>
    <t>While attending fault, on 11KV Medisar JGY feeder, person got electric sock. Due to tuching of 11 conductor of 11 KV sumarasar feeder to 11 KV Medisar JGY feeder.</t>
  </si>
  <si>
    <t>Deshalpar</t>
  </si>
  <si>
    <t>Viththal Mithu Maheshwari</t>
  </si>
  <si>
    <t>8.03.08</t>
  </si>
  <si>
    <t>Person was climed on tree branches &amp; came in contact of live conductor</t>
  </si>
  <si>
    <t>City Division</t>
  </si>
  <si>
    <t>GIDC JND</t>
  </si>
  <si>
    <t>Sh. Suresh Ravaji Chauhan</t>
  </si>
  <si>
    <t>It is necessary to instruct line staff strictly to make all crossing live lines dead, where the work is to be carried out by disconnecting the flow of supply before starting the work.</t>
  </si>
  <si>
    <t>Sh. Mala Ram Sanklhat</t>
  </si>
  <si>
    <t xml:space="preserve">Victim was tutched live 11KV cond. Near his Balcony. </t>
  </si>
  <si>
    <t>Notice has been served to the victim, either to dismantle the balcony or to produce the permission given by the connected Nagarpalika regarding construction of the balcony.</t>
  </si>
  <si>
    <t>Anil H. Badhia</t>
  </si>
  <si>
    <t>The DE Gadhada has demanded the line clear  of  Tatam JGY for to reconnect  the DO Fuse of Nana Sakhpar Section. So the SBO of 66KV Tatam S/s. had give the line clear of Nana Sakhpar Ag. feeder instead of Tatam JGY Feeder. The line clear was demanded on C</t>
  </si>
  <si>
    <t xml:space="preserve">Leakage in TC earthing </t>
  </si>
  <si>
    <t>Vinchhiya</t>
  </si>
  <si>
    <t>Amra Bhura Bharvad</t>
  </si>
  <si>
    <t>23/6/07</t>
  </si>
  <si>
    <t>Raziyaben Hanifbhai Lohiya</t>
  </si>
  <si>
    <t>Due to short circuit of 1-Ph.Motor in private premises</t>
  </si>
  <si>
    <t xml:space="preserve">During change of loads in service at his primises </t>
  </si>
  <si>
    <t>Installation of terminal of CT's ACB deteriorated &amp; came in contact to the structure, dead short circuit occurred resulted into heavy flesh. Face of victim was near ACB influenced that place &amp; met with not fatal accident.</t>
  </si>
  <si>
    <t>Chhaganbhai R. Kochhra (Helper)</t>
  </si>
  <si>
    <t>11.07.07</t>
  </si>
  <si>
    <t>Fall down from PSC pole while stringing of 11 KV cond. At village Bava-Pipaliya</t>
  </si>
  <si>
    <t>Victim climbing on iron ladder came in contact with short circuited ceiling fan and got shocked.</t>
  </si>
  <si>
    <t>Pradhuymannagar</t>
  </si>
  <si>
    <t>Kushal Pankajbhai Darji</t>
  </si>
  <si>
    <t>23.06.07</t>
  </si>
  <si>
    <t>Total no. of defective / faulty Meter</t>
  </si>
  <si>
    <t>(3)=(2)+(1)</t>
  </si>
  <si>
    <t>No. of faulty Meters repaired and replaced</t>
  </si>
  <si>
    <t xml:space="preserve">No of faulty meters pending at the end of the quarter </t>
  </si>
  <si>
    <t>(5)=(3)-(4)</t>
  </si>
  <si>
    <t>Single Phase</t>
  </si>
  <si>
    <t>Three Phase</t>
  </si>
  <si>
    <t>HT</t>
  </si>
  <si>
    <t>[1]</t>
  </si>
  <si>
    <t>[2]</t>
  </si>
  <si>
    <t>[4]</t>
  </si>
  <si>
    <t>Direct wire tapped by Ashoksinh from LT line, the joint of unauthorized wire touches with fencing of  Ag. farm  while playing victim  she touches with fancying wire and accident occurred</t>
  </si>
  <si>
    <t>Dwarka</t>
  </si>
  <si>
    <t>Aanandi Dhanjibhai</t>
  </si>
  <si>
    <t>Due to defective internal house wiring, victim got electric shock</t>
  </si>
  <si>
    <t>A Buffalo</t>
  </si>
  <si>
    <t>While unknown vehicle passes under the HT line it pulled &amp; damage the line, there by reducing clearance between ground and 11kv wire. During this period, bullock cart has also passed beneath the line and while passing has touched 11kv line &amp; accident occu</t>
  </si>
  <si>
    <t>Two Bullock</t>
  </si>
  <si>
    <t>A Cow</t>
  </si>
  <si>
    <t>Due to falling of tree on LT line, conductor snapped.</t>
  </si>
  <si>
    <t>Shri Mamta Vijaybhai</t>
  </si>
  <si>
    <t>Made mistake in isolating the line during maintenance work on 11 kv Arikhana feeder  he isolated  11 kv Gafeba feeder instead of 11kv Arikhana feeder</t>
  </si>
  <si>
    <t>City-1</t>
  </si>
  <si>
    <t xml:space="preserve">Hapa </t>
  </si>
  <si>
    <t>Shri Haribhai &amp; Smt. Nathiben</t>
  </si>
  <si>
    <t>Phase cond of dead line of 11 kv nesda feeder are snapped and fall on 11kv shakun feeder and this dead line became live.Buffalow passing nearby came in contact with this live wire and shocked and died.</t>
  </si>
  <si>
    <t>city-1</t>
  </si>
  <si>
    <t>C N SOLANKI</t>
  </si>
  <si>
    <t>Main switch of streetlight fired due to earth fault when he switched on the main switch after attending fault</t>
  </si>
  <si>
    <t>palitana</t>
  </si>
  <si>
    <t>palitana-r</t>
  </si>
  <si>
    <t>loosing balance during working on DP Structure due to slipping of conductor from disc insulator</t>
  </si>
  <si>
    <t>FA to Chhagan Parsottam Sardhara</t>
  </si>
  <si>
    <t>while attending the jumper fault experience jerk and felt from the transformer center.</t>
  </si>
  <si>
    <t>13.10.2007</t>
  </si>
  <si>
    <t>12.10.2007  informed on dtd. 19.10.2007</t>
  </si>
  <si>
    <t>Ag-consumer have illigelly connected power supply from LT line passing through his field in the fencing lying around his ag. Land. The said animals came in contact and electrocuted.</t>
  </si>
  <si>
    <t>NF_Mechanical Accident to o/s human shri Rajubhai Nanjibhai Rathod age_22 yrs at village Lakhapadar</t>
  </si>
  <si>
    <t>24.10.2007</t>
  </si>
  <si>
    <t>due to breaking of psc pole</t>
  </si>
  <si>
    <t>AMRELI RURAL</t>
  </si>
  <si>
    <t>Non fatal accident to Shri Hanubha Takhtasinh Jadeja age 40 yrs at village Bai Dudhala</t>
  </si>
  <si>
    <t>Accident was occurred due to snapping of LT conductors which was snapped due to frequently jumping of monkeys from nearby tree.</t>
  </si>
  <si>
    <t xml:space="preserve">Snapping of L.T. cond. </t>
  </si>
  <si>
    <t xml:space="preserve">A buffalo of Punjabhai Caprajbhai </t>
  </si>
  <si>
    <t>A truck was struck with the girder pole. Hence the accident is Occurred</t>
  </si>
  <si>
    <t xml:space="preserve">Human </t>
  </si>
  <si>
    <t>The victim was working on the Khadsaliya Ag. Feeder. Due number of crossing of 220KV line, 66KV line and Malvav JGY feeder the victim meight have feel the induction. Hence the accident is only due to induction of the other feeder.</t>
  </si>
  <si>
    <t>Mahvua R-1</t>
  </si>
  <si>
    <t>At anandjibhai Kalyanjibhai trust Ag. Land Chhapariyali village, PGVCL's LT Line has been passed. Under this line direct connection taken (illegally) by the victim's parents for electrification of one lamp in the hut under the farm. As per the statement o</t>
  </si>
  <si>
    <t>Leackage current from the earthing of the DTC.</t>
  </si>
  <si>
    <t>The cable of the DTC was deteriorated and it was thouching with the DB. The animal came in contact with this DB and it get shcock and died.</t>
  </si>
  <si>
    <t>Snapping of coatted conductor due to heavy rain.</t>
  </si>
  <si>
    <t>Diaimond Chowk</t>
  </si>
  <si>
    <t>Human  ALM  Name : Bipinbhai Kanajibhai Undaviya.</t>
  </si>
  <si>
    <t>In Private premises of Kiran Traders, The victim came in contact with the electric circuited iron roof which arranged by the factory holder to prevent theft of material. He got the shock and met with the fatal accident in premises of Kiran traders</t>
  </si>
  <si>
    <t>Rural Division-1</t>
  </si>
  <si>
    <t>Bhesan</t>
  </si>
  <si>
    <t>Sh. S.P.Joshi</t>
  </si>
  <si>
    <t>While taking details on TC. came in to induction zone</t>
  </si>
  <si>
    <t>EE, Rural Divison-1 has been asked to inquire the victim</t>
  </si>
  <si>
    <t>Visavadar-2</t>
  </si>
  <si>
    <t>Sh. Ramesh Bhanubhai</t>
  </si>
  <si>
    <t>LT Line shock doubtful may be in private premises</t>
  </si>
  <si>
    <t>Junagadh(R)</t>
  </si>
  <si>
    <t>Due to leakage of current in TC Earthing</t>
  </si>
  <si>
    <t>Visavadar-1</t>
  </si>
  <si>
    <t>Sh.Babubhai Parbatbhai</t>
  </si>
  <si>
    <t>11 KV DO Fuse operation with wet rod</t>
  </si>
  <si>
    <t>Veraval</t>
  </si>
  <si>
    <t>Veraval Town</t>
  </si>
  <si>
    <t>Anonymous Person</t>
  </si>
  <si>
    <t>Due to touching of live line while carrying out construction below live 11 KV line</t>
  </si>
  <si>
    <t>Bilkha</t>
  </si>
  <si>
    <t>Ms. Nikita B Shapariya</t>
  </si>
  <si>
    <t>The conductor was touching with the LT X-arm due to the damage of binding wire of the shackle insulater. So the path was completed through the x-zrm and the girder pole. The animal came in contact with this girder and it got shock and it died.</t>
  </si>
  <si>
    <t>Sihor (R)</t>
  </si>
  <si>
    <t>The load side cable of the transformer i.e. LT side cable was deterirated and the animal came in contact with this cable and it got shock and it died.</t>
  </si>
  <si>
    <t>Due to brken of binding wire  and deteriorated jumper the conductor was touching with the c-clamp and the current was passing through the c-clamp and the earthing wire. The animal came in contact with this earthing wire and it got shock and it died.</t>
  </si>
  <si>
    <t>Palitana -R</t>
  </si>
  <si>
    <t xml:space="preserve">Fatal Human  Nikunj Kanajibhai </t>
  </si>
  <si>
    <t>MRB</t>
  </si>
  <si>
    <t>BTD</t>
  </si>
  <si>
    <t>Sh. Anantrai Laxmanbhai Bhimani</t>
  </si>
  <si>
    <t>Due to Electric Shock while he was switching off hos motor in his farm room where meter was attached and met with Human Fatal Accident.</t>
  </si>
  <si>
    <t>A Buffalow of Sh.Valabhbhai Shamjibhai.</t>
  </si>
  <si>
    <t>29/7/2007.  Reporting on Aug."07</t>
  </si>
  <si>
    <t>Leakage power of Tranformer earthing.</t>
  </si>
  <si>
    <t>Sh. Popatbhai Maganbhai Dhanani</t>
  </si>
  <si>
    <t>Snapping of LT  conductor at shakle point.</t>
  </si>
  <si>
    <t>Aug-08</t>
  </si>
  <si>
    <t>Khambha</t>
  </si>
  <si>
    <t>Sh.A.R.Bhatt. (App. Line Man)</t>
  </si>
  <si>
    <t>When working on 11kv nanudi feeder, He experienced induction and fall from the pole.</t>
  </si>
  <si>
    <t>Not used any safety tools while working on line.</t>
  </si>
  <si>
    <t>Sh. Rambhai Chhaganbhai Dhameliya.</t>
  </si>
  <si>
    <t>28/7/2007 Reporting on Aug.07</t>
  </si>
  <si>
    <t>Victim brother informe on dt.30.7.07, after two days of accedent occurred. We have not found any evidance at the site but victime had try to Lungar from Ex.Lt line.</t>
  </si>
  <si>
    <t>A cow of Sh. Kiritbhai Anupbhai</t>
  </si>
  <si>
    <t>3-8-07</t>
  </si>
  <si>
    <t>A buffalo of Babubhai Mulubhai</t>
  </si>
  <si>
    <t>6-8-07</t>
  </si>
  <si>
    <t>A buffalo of Hirabhai Vaghbhai</t>
  </si>
  <si>
    <t>13-8-07</t>
  </si>
  <si>
    <t>A buffalo of Jayantibhai Rambhai</t>
  </si>
  <si>
    <t>16-8-07</t>
  </si>
  <si>
    <t>A buffalo of Bhagvanbhai Thakarshibhai</t>
  </si>
  <si>
    <t>17-7-07 Reporting on Aug. 07</t>
  </si>
  <si>
    <t>Leakage current of LT pole earthing</t>
  </si>
  <si>
    <t>Sh. Shankarbhai Lakahbhai Nayak</t>
  </si>
  <si>
    <t>2-8-07</t>
  </si>
  <si>
    <t>We haven't informed by party.The rojkam is done after Newspaper Sandesh pressnote on 30.01.08.The accident has been occurred near HT-LT circuit line.Still no-strong reason has been found but came to know that victim tryed to connect lungaria to 11KV line</t>
  </si>
  <si>
    <t>Come into the direct touch to live holder in private premises</t>
  </si>
  <si>
    <t>Sh. Bhavesh M Trivedi (VS-HLP)</t>
  </si>
  <si>
    <t>Slipping from PSC pole mechanical accident</t>
  </si>
  <si>
    <t>Safety Belt was not allocated</t>
  </si>
  <si>
    <t>Sh. Bhagaram Banaram</t>
  </si>
  <si>
    <t>Electrocuted from another supply while working</t>
  </si>
  <si>
    <t xml:space="preserve"> Not Applicable(Unauthorized Operation by consumer)</t>
  </si>
  <si>
    <t>Sh. Gagjibhai Jinabahi</t>
  </si>
  <si>
    <t>In private premises while removing electric motor from bore well</t>
  </si>
  <si>
    <t>Sh. Varshben M Goswami</t>
  </si>
  <si>
    <t>in the premise of victim, when victim goes to start hils ele. Motor at open covered starter, in a room, one phase comes in contact with fingers of the hand and he got ele. Shocked.</t>
  </si>
  <si>
    <t>Snapping of LT Conductor</t>
  </si>
  <si>
    <t>Buffalo</t>
  </si>
  <si>
    <t>An ox</t>
  </si>
  <si>
    <t>15.09.07</t>
  </si>
  <si>
    <t>Earthing leakage of T/C.Water was surrounded by T/C and as Buffalo fall in water it Electro lux</t>
  </si>
  <si>
    <t>Kmbk®</t>
  </si>
  <si>
    <t>A Bufflao</t>
  </si>
  <si>
    <t>27.09.07</t>
  </si>
  <si>
    <t>Leakage current drawn in GI earth wire, buffalo came in contact with wire &amp; accd. Occurred.</t>
  </si>
  <si>
    <t>Dipak Ramji</t>
  </si>
  <si>
    <t>While isolating G.O switch forT/C replacement, switch goes to earth and fire arc took place and acc. Occurred.</t>
  </si>
  <si>
    <t>J.J.</t>
  </si>
  <si>
    <t>29.09.07</t>
  </si>
  <si>
    <t>Sh. Kesubhai Gokalbhai</t>
  </si>
  <si>
    <t>Unauthorized climbing on pole on LT pole</t>
  </si>
  <si>
    <t>Sh. Lalji Arfeb</t>
  </si>
  <si>
    <t>Due to leakage current of TC earthing</t>
  </si>
  <si>
    <t>LT conductor snapped</t>
  </si>
  <si>
    <t>Sh. D D Pandya  (Helper)</t>
  </si>
  <si>
    <t>Leakage current in service line</t>
  </si>
  <si>
    <t>Sh. M G Parmar (ALM)</t>
  </si>
  <si>
    <t>Mechanical NFA at the time of tree cutting in 11kV vadal feeder.</t>
  </si>
  <si>
    <t>Rural Division-2</t>
  </si>
  <si>
    <t>Manavadar-2</t>
  </si>
  <si>
    <t>Smt. Manishaben Rajeshkumar Trambaliya</t>
  </si>
  <si>
    <t>Consumer Category</t>
  </si>
  <si>
    <t>No. of faulty meters at the start of the quarter / year</t>
  </si>
  <si>
    <t xml:space="preserve">No. of faulty meters added during the quarter / year     </t>
  </si>
  <si>
    <t>Accidental contect with live wire</t>
  </si>
  <si>
    <t>Shapar Veraval</t>
  </si>
  <si>
    <t>Abuben Daudbhai Riyami</t>
  </si>
  <si>
    <t>Victim was checking DO fuse by taking line clear of 11KV Balaji fdr but return power came &amp; he got Elect. Shock.</t>
  </si>
  <si>
    <t>Any other Reson</t>
  </si>
  <si>
    <t>Valiben Charan</t>
  </si>
  <si>
    <t>21/6/07</t>
  </si>
  <si>
    <t>Line clear was taken but feedback owner supply came due to another source. Un authorized operation by outsider</t>
  </si>
  <si>
    <t>BULLOCK</t>
  </si>
  <si>
    <t>Due to leakage of current in T/C. Earthing</t>
  </si>
  <si>
    <t>Sh. Pithabhai Rambhai Rathod</t>
  </si>
  <si>
    <t>Leakage of Current in 1 PG motor due to some problem in his premises</t>
  </si>
  <si>
    <t>Sh. Ramesh Vira Chudasama</t>
  </si>
  <si>
    <t>During cutting work in monsoon period victim may came in vicinity of 11 KV line &amp; met with N.F.A.</t>
  </si>
  <si>
    <t>OFH</t>
  </si>
  <si>
    <t>DNFH</t>
  </si>
  <si>
    <t>DFH</t>
  </si>
  <si>
    <t>ONFH</t>
  </si>
  <si>
    <t>while buffalo was grazing near bank of small river, it came in contact with live LT wire which were laying on earth due to broken pole by  heavy rain and flood.</t>
  </si>
  <si>
    <t>City-II</t>
  </si>
  <si>
    <t>Rural S/dn/City-2</t>
  </si>
  <si>
    <t xml:space="preserve"> A Buffalo</t>
  </si>
  <si>
    <t xml:space="preserve">Snappinf of LT conductor </t>
  </si>
  <si>
    <t>Okha/Kmbl</t>
  </si>
  <si>
    <t>A Camel</t>
  </si>
  <si>
    <t>Due to heavy rain pole slipped and bend 11 kv line from foundation and hence clearance between ground and conductor reduces as the camel came in contact with wire and accd. Occurred.</t>
  </si>
  <si>
    <t>Kmbl(T)S/dn./Kmbl</t>
  </si>
  <si>
    <t>Shri D.D.Parmar</t>
  </si>
  <si>
    <t xml:space="preserve">The victim was alloted to attend the complain of Jalin Petrol pump while attending the complain on transformer , LT line side the victim came in vicinity of HT line passing above LT line and electrocuted and fall from T/C. </t>
  </si>
  <si>
    <t>Shri Ahir R.J.</t>
  </si>
  <si>
    <t xml:space="preserve">RJC </t>
  </si>
  <si>
    <t xml:space="preserve">Due to Pin Insulator's fault 11 KV conductor of Jetavira feeder was stupped and fallen on two nos of cow passing under line and cowa got electrocuted and spot dead. </t>
  </si>
  <si>
    <t>Two cows</t>
  </si>
  <si>
    <t>Due to snapping of B-phase of LT Line, the live wire come in contact of 2nos. Cows.</t>
  </si>
  <si>
    <t>LT cond. Replaced, losse jumpers replaced by the new.</t>
  </si>
  <si>
    <t>Two Buffelow</t>
  </si>
  <si>
    <t>LT line of 11 KV Fdr is broken &amp; two buffelows were came in contact with live LT wire</t>
  </si>
  <si>
    <t>LT span replaced &amp; maint. Carried out</t>
  </si>
  <si>
    <t>Performa SoP 003 B: APPENDIX-B (already in the SoP regulation)</t>
  </si>
  <si>
    <t>No. of existing Distribution Transformers at the start of the quarter / year</t>
  </si>
  <si>
    <t>Total number of Distribution Transformers</t>
  </si>
  <si>
    <t>Total number of   Distribution transformer failed</t>
  </si>
  <si>
    <t>Sr. No.</t>
  </si>
  <si>
    <t>% failure rate of Distribution transformer</t>
  </si>
  <si>
    <t>A</t>
  </si>
  <si>
    <t>B</t>
  </si>
  <si>
    <t>C=A+B</t>
  </si>
  <si>
    <t>D</t>
  </si>
  <si>
    <t>H = (D)*100/C</t>
  </si>
  <si>
    <t>No. of existing Power Transformers at the start of the quarter / year</t>
  </si>
  <si>
    <t>no. of Power Transformers added during the quarter / year</t>
  </si>
  <si>
    <t>Total number of Power Transformers</t>
  </si>
  <si>
    <t>Link switch of TC was disconnected before execution of work but power supply was not disconnected</t>
  </si>
  <si>
    <t>PALITANA-R</t>
  </si>
  <si>
    <t>Sajalben Bharatbhai Gohil</t>
  </si>
  <si>
    <t>02.02.08</t>
  </si>
  <si>
    <t>The victim was cutting the imali from the ambali tree with the help of an iron rod. The iron rod came in contact with HT live wire &amp;get electrocuted.</t>
  </si>
  <si>
    <t>Ghanshyambhai Jagdishbhai Gohil</t>
  </si>
  <si>
    <t>mahuva-r</t>
  </si>
  <si>
    <t>Bachubhai Jodhubhai , sh. Bhagvanbhai dayabhai</t>
  </si>
  <si>
    <t>The wire broken due to truck accident</t>
  </si>
  <si>
    <t>While spraying water to renovated own house, victim came in contact with electric board which was removed from wall.  Victim tried to repair the same and by mistake, he came in live contact with the supply.</t>
  </si>
  <si>
    <t>The deteriorated service is replaced.</t>
  </si>
  <si>
    <t>Due to snapping of the street  light conductor was fall down. The cow came in contact and it get shock and died.</t>
  </si>
  <si>
    <t>Necessary maitenance is carried out</t>
  </si>
  <si>
    <t>Bherumal Jethalal Bhil</t>
  </si>
  <si>
    <t>Due to electrocution the victim fall down and get injured. The victim is labourman of a contractor, he and co-worker are not giving any statement regarding the occrance of the accident.</t>
  </si>
  <si>
    <t>Due to non giving statement of the coworker the factual reason is not coming out.</t>
  </si>
  <si>
    <t>Lakhavad (Dhol)</t>
  </si>
  <si>
    <t>One phase-wire was broken at a place where cable comes out from dist-Box, Buffalo came in contact with that T/C and accident occurred.</t>
  </si>
  <si>
    <t>A cow passed near broken conductor and touched and accident occurred</t>
  </si>
  <si>
    <t>Kld(E)</t>
  </si>
  <si>
    <t>LT conductor snapped. Bullock came in contact with conductor and accident occurred</t>
  </si>
  <si>
    <t>A Bullock &amp; A Calf</t>
  </si>
  <si>
    <t>Bhanvad</t>
  </si>
  <si>
    <t>24.06.07</t>
  </si>
  <si>
    <t>From Transformer bushing neutral lug found disconnected and due to same leakage current flow in earthing wire</t>
  </si>
  <si>
    <t>Bharatsinh</t>
  </si>
  <si>
    <t>26.06.07</t>
  </si>
  <si>
    <t>While giving jumper on 11 kV line after completion of line work, the victim got shock on 11 kv line</t>
  </si>
  <si>
    <t xml:space="preserve">Rural </t>
  </si>
  <si>
    <t>Mahesh Trikambhai Bhadra</t>
  </si>
  <si>
    <t>28.06.07</t>
  </si>
  <si>
    <t>Due to snapping of LT conductor accident occurred</t>
  </si>
  <si>
    <t>Okha</t>
  </si>
  <si>
    <t>03.07.07</t>
  </si>
  <si>
    <t>Leakage of TC earthing</t>
  </si>
  <si>
    <t>Rural</t>
  </si>
  <si>
    <t>Two Buffalo</t>
  </si>
  <si>
    <t>Damage of LT line due to heavy rain and accd. Occurred.</t>
  </si>
  <si>
    <t xml:space="preserve"> febvi Bharatbhai</t>
  </si>
  <si>
    <t>Kalyanpur</t>
  </si>
  <si>
    <t>09.07.07</t>
  </si>
  <si>
    <t>A fatal accident occurred to Smt. Hemi Ben Vinbhai Vaghasiiya due to leakage current passes through meter body to leakage and touched victim in private premises</t>
  </si>
  <si>
    <t>Sh. Arfeb Chhagan Rathod</t>
  </si>
  <si>
    <t>BY mistake SBO switch "ON" Pata JGY Feeder on which victim was working after taking line clear.</t>
  </si>
  <si>
    <t>Bullock-Haji Gani Dosa Tawani</t>
  </si>
  <si>
    <t>LT Conductor Snapped</t>
  </si>
  <si>
    <t>Bufallow-Nagaji Naran</t>
  </si>
  <si>
    <t>Manoj Rameshchandra</t>
  </si>
  <si>
    <t>Accident occurred due to defective wiring  in private premises</t>
  </si>
  <si>
    <t>Shri Babulal Ravjibhai Tank</t>
  </si>
  <si>
    <t>while making "ON" 11 KV AB Switch, one bare strand of Cable wire damaged handgloves and current passes through palm.</t>
  </si>
  <si>
    <t>Cow-Sh. Bharat Arfeb Karavadara</t>
  </si>
  <si>
    <t>Buffalow-Sh. Vishal Lakha Kodiyatar</t>
  </si>
  <si>
    <t>LT Pole of village TC tillted , buffalow came in to contact with live wire</t>
  </si>
  <si>
    <t>Govindbhai Rajshibhai Solanki</t>
  </si>
  <si>
    <t>Fatal  Accident Due To Snapping Of Lt Conductor At Village Miyani</t>
  </si>
  <si>
    <t>Bufallow-Sh. Ruda Parbat Mori</t>
  </si>
  <si>
    <t>while pulling out mobile charger from the three pin socket accidently came in contact of live phase and electrocuted</t>
  </si>
  <si>
    <t>victim himself is responsible</t>
  </si>
  <si>
    <t>victim himself was responsible, said accident occurred in his private premises.</t>
  </si>
  <si>
    <t>Fatal accident to O/S late Rajesh Govind Vaja at village Mityaz Navapara</t>
  </si>
  <si>
    <t>victims herself was responsible and hence said accident occurred in her private primises.</t>
  </si>
  <si>
    <t>Lilya</t>
  </si>
  <si>
    <t>Quarterly</t>
  </si>
  <si>
    <t>Accidently Touching With 11 Kv Line During Unloading Of Marriage Luggage From The Truck At Vill. Limbuda.</t>
  </si>
  <si>
    <t>KeshodR-1</t>
  </si>
  <si>
    <t>Harsukh Ruda Chhelavada</t>
  </si>
  <si>
    <t>Suspicious (Reason Under Investigation) At  Villagerangpur</t>
  </si>
  <si>
    <t>KeshodR-2</t>
  </si>
  <si>
    <t>Buffalow - Sh. Haja J. Kangad</t>
  </si>
  <si>
    <t>Leakage Current In T/C Earth Wire</t>
  </si>
  <si>
    <t>Kutiyana</t>
  </si>
  <si>
    <t>Bullock of Shri Rambhai P. Babariya</t>
  </si>
  <si>
    <t>Snapping Of Conductor</t>
  </si>
  <si>
    <t>Bagvadar</t>
  </si>
  <si>
    <t>Buffalow - Sh. Rambhai Rajabhai</t>
  </si>
  <si>
    <t>Keshod-R-2</t>
  </si>
  <si>
    <t>Bullock of  Safeb Haja Movadia</t>
  </si>
  <si>
    <t>Leakage Current In Lt Line Earth Wire</t>
  </si>
  <si>
    <t>Keshod-R-1</t>
  </si>
  <si>
    <t>Buffalow - Jagmal Vajshi Maru</t>
  </si>
  <si>
    <t>Keshod-T</t>
  </si>
  <si>
    <t>Jayesh Hamirbhai Solanki</t>
  </si>
  <si>
    <t>Non Fatal  Accident Due To Accidental Touching Of 11 Kv By Rod At  Keshod Town</t>
  </si>
  <si>
    <t>Buffalow - Rasik Ramji Hadwani</t>
  </si>
  <si>
    <t>Ranavav</t>
  </si>
  <si>
    <t>Cow - Sh. Polabhai B. Rabari</t>
  </si>
  <si>
    <t>PBR (City)</t>
  </si>
  <si>
    <t>PBR City</t>
  </si>
  <si>
    <t>Babubhai Pamabhai Bardarshahi</t>
  </si>
  <si>
    <t xml:space="preserve">In Private Premises While Switching On Electric Motor </t>
  </si>
  <si>
    <t>Parbatbhai Masribhai Chocha</t>
  </si>
  <si>
    <t>Fatal  Accident Due To Snapping Of Lt Conductor At Village Revdra</t>
  </si>
  <si>
    <t>KSD-II</t>
  </si>
  <si>
    <t>Chorwad</t>
  </si>
  <si>
    <t>Buffalow - Bachu Jetha</t>
  </si>
  <si>
    <t>Hasmukhbhai Bachubhai Chauhan</t>
  </si>
  <si>
    <t>Nfh (Dep.) Occurred Due To Sliping Of Hand During At The Time Of Climbing Of Lt Line Girder Pole</t>
  </si>
  <si>
    <t>Rama Sarman Ratiya</t>
  </si>
  <si>
    <t>Fatal Human Accident (Os) Occurred At The Time Of Unauthorisedly Climbing Lt Line For Lungar Purpose</t>
  </si>
  <si>
    <t>Nos. of accidents(victim) during Month</t>
  </si>
  <si>
    <t>Department</t>
  </si>
  <si>
    <t>JMN CITY-1</t>
  </si>
  <si>
    <t>JMN CITY-2</t>
  </si>
  <si>
    <t xml:space="preserve">JAMNAGAR    </t>
  </si>
  <si>
    <t xml:space="preserve">KHAMBHALIA    </t>
  </si>
  <si>
    <t xml:space="preserve">JUNAGADH CITY  </t>
  </si>
  <si>
    <t xml:space="preserve">JUNAGADH DN-1 </t>
  </si>
  <si>
    <t>JUNAGADH DN-2</t>
  </si>
  <si>
    <t xml:space="preserve">VERAVAL   </t>
  </si>
  <si>
    <t>BVN CITY-1</t>
  </si>
  <si>
    <t>BVN CITY-2</t>
  </si>
  <si>
    <t xml:space="preserve">MAHUVA  </t>
  </si>
  <si>
    <t xml:space="preserve">PALITANA  </t>
  </si>
  <si>
    <t>Rajkot City</t>
  </si>
  <si>
    <t>Due to weak earthing tof the T/c the current was pssing through the earth of DP structure. The cow was passing near the DP and came in contct with the DP  and it got shock and died.</t>
  </si>
  <si>
    <t>The earthing is reactivated</t>
  </si>
  <si>
    <t>Non Fatal Human (Girl)      Komalben Ramahibhai</t>
  </si>
  <si>
    <t>The accident is occured at Baharpara, Adpur Road, jurisdiction of the Palitna-T, the victim meight ahve in contact with the joint of broken single phase service line and she got shock. But there is no any evidance like black spot or blood on the service l</t>
  </si>
  <si>
    <t>Dhoraji Rural</t>
  </si>
  <si>
    <t>FA to bullock of Sh. Devshi Ukabhai Paradava</t>
  </si>
  <si>
    <t>Due to heavy wind and rain LT line conductor was broken and fallen down on earth while Sh. Devshibhai Ukabhai Paradva passes with his cart near this LT line  and his both bullocks came in contact with the live conductor and got an electric shock and died.</t>
  </si>
  <si>
    <t>Sh. C.S. Bhut (Helper)</t>
  </si>
  <si>
    <t>14.08.07</t>
  </si>
  <si>
    <t>For restringing of LT line conductor, victim climbed on P.S.C. pole for removing of binding at that time pole is breaks &amp; fall down. Hence accident is occurred.</t>
  </si>
  <si>
    <t>FA to Buffalo of Sh. Rajesh Jeraj</t>
  </si>
  <si>
    <t>Rameshbhai Bhaijibhai Tadvi</t>
  </si>
  <si>
    <t>24/04/2007</t>
  </si>
  <si>
    <t>Unbalance from Pole &amp; Hence fall down to earth due to mechanical Injury accident occurred.</t>
  </si>
  <si>
    <t>WT</t>
  </si>
  <si>
    <t>Bhaveshbhai D Sitapara</t>
  </si>
  <si>
    <t>28/04/2007</t>
  </si>
  <si>
    <t>PSC Pole get broken from the bottom level &amp; person fall down &amp; hence accident occurred.</t>
  </si>
  <si>
    <t>MT-1</t>
  </si>
  <si>
    <t>Lalitaben Natvarlal Nakum</t>
  </si>
  <si>
    <t>Leakage current through street light fixture.</t>
  </si>
  <si>
    <t>Bhikhalal Kanjibhai Makvana</t>
  </si>
  <si>
    <t>23/05/2007</t>
  </si>
  <si>
    <t>Reverse Current came in line from unknown appliance(Generator)/place &amp; hence accident occurred.</t>
  </si>
  <si>
    <t>MR</t>
  </si>
  <si>
    <t>Bipinpal Sahdevprasad Gardia</t>
  </si>
  <si>
    <t>Sh. Chandubhai Raghav Vaghela</t>
  </si>
  <si>
    <t>Due to jerk in neutral wire at the time of fixing street light</t>
  </si>
  <si>
    <t xml:space="preserve">snapping of 11 KV conductor </t>
  </si>
  <si>
    <t>kodinar-II</t>
  </si>
  <si>
    <t>fatal accident to cow of shri Hirabhai Ranabhai Jotava at village vadnagar</t>
  </si>
  <si>
    <t>Sajid Sadgu Khan</t>
  </si>
  <si>
    <t>Due to 11 KV Deterioted Angle of Karavalu Ag Group. To Sh. Shaileshbhai Rupabhai Palas Vill. Helper (V/S)</t>
  </si>
  <si>
    <t>Power leckage in earthing of TC center the cow came in contact of pole and get electrocuted and spot dead.</t>
  </si>
  <si>
    <t>Nakhatrana</t>
  </si>
  <si>
    <t>Victim came in contact with short circuited street light fixure and got shocked.</t>
  </si>
  <si>
    <t>Bedinaka</t>
  </si>
  <si>
    <t>Chandulal D. Prajapati</t>
  </si>
  <si>
    <t>Victim came in contact with  street light conductor snapped and got shocked.</t>
  </si>
  <si>
    <t>Mavdi Road</t>
  </si>
  <si>
    <t>Durlabhji Sambhubhai Agola &amp; a cow</t>
  </si>
  <si>
    <t>18.06.07</t>
  </si>
  <si>
    <t>Snapping of LT conductor due to heavy wind and rain.</t>
  </si>
  <si>
    <t>Kalawad Road</t>
  </si>
  <si>
    <t>Poojaben B. Rajpara</t>
  </si>
  <si>
    <t>21.06.07</t>
  </si>
  <si>
    <t>Due to unauthorised 
wiring done by the 
farmer in his fancing
of the farm</t>
  </si>
  <si>
    <t>Due to leakage current
passing from T/C earthing
when buffalo passwed and
came in contact with T/C
earthing it may be electro-
cuted</t>
  </si>
  <si>
    <t>Sh. Dineshbhai 
Jagmalbhai
Pampania</t>
  </si>
  <si>
    <t>Due to touching the
11 KV Live Line on
load side DP after
Gangswitch</t>
  </si>
  <si>
    <t>Sh. Laxmanbhai
Malabhai
Solanki</t>
  </si>
  <si>
    <t>When victim repaired
TV in his own house
contact with live open
wire of his house
wiring and got
shocked and met 
with accident</t>
  </si>
  <si>
    <t>Due to falling the tree in the heavy rain and high wind pressure atmosphere snapping of the LT Conductor on the buffalo</t>
  </si>
  <si>
    <t>Sh. Munnabhai Urfe Muneshvar Mahavir</t>
  </si>
  <si>
    <t>Come into the induction zone of 11kV line</t>
  </si>
  <si>
    <t>Sh. Viththalbhai Kalabhai</t>
  </si>
  <si>
    <t>Sh. Ranjit Vikram Mandaviya</t>
  </si>
  <si>
    <t>Come to contact with the 11kV line.</t>
  </si>
  <si>
    <t>Due to broken of inside
LT line when cow passed
near this broken line
and got electrical accident</t>
  </si>
  <si>
    <t>Sh. Abdulkhan Ibrahim Belim</t>
  </si>
  <si>
    <t>Due to come in induction zone of the 66kV.</t>
  </si>
  <si>
    <t>Sh. Ibrahim Pira Thobhat</t>
  </si>
  <si>
    <t>Due to conductor snapping, but not clear reason found yet.</t>
  </si>
  <si>
    <t>Gandhigram</t>
  </si>
  <si>
    <t>Mansukh Tulsidas Vaghela</t>
  </si>
  <si>
    <t>FA to Cow of Sh. Bhikhabhai Bhurabhai</t>
  </si>
  <si>
    <t>Leackage of earthing in TC</t>
  </si>
  <si>
    <t>Bhayavadar</t>
  </si>
  <si>
    <t>FA to Cow without owner</t>
  </si>
  <si>
    <t>Due to Burning of insulation of street light wire and touch to socate and leackage current passes through girder pole.</t>
  </si>
  <si>
    <t>FA to bullock of Sh. Subhashbhai Laljibhai</t>
  </si>
  <si>
    <t>27.06.07</t>
  </si>
  <si>
    <t>Due to heavy wind pressure LT line pole was broken &amp; fallen on earth with broken LT line wire &amp; bullock contact with this LT line wire.</t>
  </si>
  <si>
    <t>Dhoraji (T)</t>
  </si>
  <si>
    <t>Ashwin I. Chauhan (Helper)</t>
  </si>
  <si>
    <t>05.07.07</t>
  </si>
  <si>
    <t>Vartej</t>
  </si>
  <si>
    <t xml:space="preserve">TOTAL </t>
  </si>
  <si>
    <t>REGISTER FOR COMPILING THE COMPLAINTS CLASSIFICATIONWISE</t>
  </si>
  <si>
    <t>Performa - SoP 001: Fatal and Non-fatal accident report</t>
  </si>
  <si>
    <t xml:space="preserve">NUMBER OF ACCIDENTS FOR THE QUARTER </t>
  </si>
  <si>
    <t>Sr.No</t>
  </si>
  <si>
    <t>Name of Area/Circle</t>
  </si>
  <si>
    <t>No of accidents in the quarter</t>
  </si>
  <si>
    <t>Cumulative since the first quarter of the current FY year</t>
  </si>
  <si>
    <t>Departmental</t>
  </si>
  <si>
    <t>Outside</t>
  </si>
  <si>
    <t>FH</t>
  </si>
  <si>
    <t>NFH</t>
  </si>
  <si>
    <t>FA</t>
  </si>
  <si>
    <t>Particulars</t>
  </si>
  <si>
    <t>Sop 001</t>
  </si>
  <si>
    <t>Fatal and Non-fatal accident report</t>
  </si>
  <si>
    <t xml:space="preserve">Neutral was touching with C-Clamp and the neutral was common with t/c earth. Animal touch with earthing wire. </t>
  </si>
  <si>
    <t>Jamkandorana</t>
  </si>
  <si>
    <t>Smt. Raliyatben Hansrajbhai Dhanani</t>
  </si>
  <si>
    <t>14.07.07</t>
  </si>
  <si>
    <t>Contact with live snapped conductor</t>
  </si>
  <si>
    <t>Smt. Labhuben Nathabhai</t>
  </si>
  <si>
    <t>While trying to save Smt. Raliyatben Hansrajbhai who was already contct with live snapped conductor</t>
  </si>
  <si>
    <t>Sh. Mahesh Ranchhod</t>
  </si>
  <si>
    <t>30.07.07</t>
  </si>
  <si>
    <t>An outsider person Shri Ramnikbhai Bhikhabhai Savaliya Was fixing 11K D.O. Fuse wire with the help of bamboo at that time 11 Kv main jumper was blowing off and touched to the pole channel of D.P.Structure and leakage current passes through earthing of DP.</t>
  </si>
  <si>
    <t>FA to bull of Sh. Pramukh Gauseva Samaj Charel</t>
  </si>
  <si>
    <t>08.08.07</t>
  </si>
  <si>
    <t>Devram Devabhai Nakum</t>
  </si>
  <si>
    <t xml:space="preserve">After isolating A.B. Switch of 11 KV Line tim has short line with piece of conductor and due to sparking met with N.F.A. </t>
  </si>
  <si>
    <t>Vallabhipur</t>
  </si>
  <si>
    <t>Sh. Vinodbhai Haribhai Jadvani</t>
  </si>
  <si>
    <t>22/6/2007</t>
  </si>
  <si>
    <t>Mahuva</t>
  </si>
  <si>
    <t>Jesar</t>
  </si>
  <si>
    <t>suspected case of electrical accident. The victim was covering the material of truck parked under 11 kv line. He might have come in visinity of line and fall down from truck.</t>
  </si>
  <si>
    <t>J.J(E)/Rural</t>
  </si>
  <si>
    <t>28.08.07</t>
  </si>
  <si>
    <t>Victim has try to fix-up DO fuse of TC and came in contact with live 11 KV line and met with F.A</t>
  </si>
  <si>
    <t>Gumanbhai Umedsangbhai</t>
  </si>
  <si>
    <t>accident was occurred on 28-4-07, but our official was informed by party on 21-5-07, on investigation no evidence found at place of accident about accident occurred by our network</t>
  </si>
  <si>
    <t>Palitan -R</t>
  </si>
  <si>
    <t>Manubhai Lakhabhai Parmar</t>
  </si>
  <si>
    <t>Unaothorised climbing on pole LT</t>
  </si>
  <si>
    <t>Gariyadhar</t>
  </si>
  <si>
    <t>Ishwarbhai Jivabhai Kharadi App LM</t>
  </si>
  <si>
    <t>While working on 11 KV line, PSC pole was tilted and lost his balance' hence fall down on ground</t>
  </si>
  <si>
    <t>Mukesh Ratilal Dodiya Helper</t>
  </si>
  <si>
    <t>While working on 11 KV line, PSC pole was broken  hence fall down on ground</t>
  </si>
  <si>
    <t>Dhasa</t>
  </si>
  <si>
    <t>Dhiru Vallabh Kathiriya</t>
  </si>
  <si>
    <t>Try to work on TC un athorised</t>
  </si>
  <si>
    <t>Paliyad</t>
  </si>
  <si>
    <t>Jeram Ladha prajapati</t>
  </si>
  <si>
    <t>Town-2</t>
  </si>
  <si>
    <t>Sandip jayesh Kosiya</t>
  </si>
  <si>
    <t>leakage current flow from ideal pole of  TC to earth, due deterioted PVC cable.</t>
  </si>
  <si>
    <t>LT PVC Cable replace</t>
  </si>
  <si>
    <t>Barwala</t>
  </si>
  <si>
    <t>J.V.Chavda</t>
  </si>
  <si>
    <t>BOTAD</t>
  </si>
  <si>
    <t>Palitana</t>
  </si>
  <si>
    <t>Trapaj</t>
  </si>
  <si>
    <t>Outsider</t>
  </si>
  <si>
    <t>Snapping of LT conductor</t>
  </si>
  <si>
    <t>22/02/08</t>
  </si>
  <si>
    <t>Botad</t>
  </si>
  <si>
    <t>23/02/08</t>
  </si>
  <si>
    <t>Internal wiring</t>
  </si>
  <si>
    <t>19.11.07</t>
  </si>
  <si>
    <t>23.09.07</t>
  </si>
  <si>
    <t>28.09.07</t>
  </si>
  <si>
    <t>Kanchanben Dhirubhai Rathod</t>
  </si>
  <si>
    <t>Babubhai Bhagwandas Mali</t>
  </si>
  <si>
    <t>Kishorbhai Bhavanbhai Chawda</t>
  </si>
  <si>
    <t>BULL OF SHARIFABEN RUSTAMBHAI</t>
  </si>
  <si>
    <t>Snapping of conductar</t>
  </si>
  <si>
    <t>Shafiq Yakubbhai Bhadula</t>
  </si>
  <si>
    <t>Kanjibhai Keshubhai Makwana</t>
  </si>
  <si>
    <t>Atulbhai Devendrabhai Trivedi ALM</t>
  </si>
  <si>
    <t>Mechanical Accedent</t>
  </si>
  <si>
    <t>Not</t>
  </si>
  <si>
    <t>S`nagar Rural</t>
  </si>
  <si>
    <t>Buff. Of Laxmanbhai Kalubhai</t>
  </si>
  <si>
    <t>DHG Rural</t>
  </si>
  <si>
    <t>Bhikhubhai Hindubhai Saraiya</t>
  </si>
  <si>
    <t>Hiteshbhai Jamanbhai Jasani</t>
  </si>
  <si>
    <t>Matter is under investigation</t>
  </si>
  <si>
    <t>She Horse Of Sh Bhabhlubhai Pithubhai</t>
  </si>
  <si>
    <t>Leakage of earthing</t>
  </si>
  <si>
    <t>Kapil Khimjibhai Bhatt</t>
  </si>
  <si>
    <t>Came in contact of live LT Phase, while climbed on truck.</t>
  </si>
  <si>
    <t>Nilamben</t>
  </si>
  <si>
    <t>Cow of Sh Devabhai Kunvarabhai</t>
  </si>
  <si>
    <t>BUFF of Dashrathbhai Gangubhai</t>
  </si>
  <si>
    <t>PATADI</t>
  </si>
  <si>
    <t>Buff of Somabhai Gandabhai</t>
  </si>
  <si>
    <t>BUFF of Sh Kasam Umar</t>
  </si>
  <si>
    <t>Sara</t>
  </si>
  <si>
    <t>Buff of Sh Chhhana Chatur</t>
  </si>
  <si>
    <t>Bufalow came in contact of 11 KV through Stay, while rubbing head with stay</t>
  </si>
  <si>
    <t>Lalabhai Kacharabhai Patel</t>
  </si>
  <si>
    <t>Came in contact of live 11 KV Line on Roof of hotel</t>
  </si>
  <si>
    <t>Ox of Sh Hamirbhai Dolabhai</t>
  </si>
  <si>
    <t>Cow of Sh Manjibhai Chhaganbhai Panara</t>
  </si>
  <si>
    <t>Buff of Sh Rameshbhai Bhurabhai Bharwad</t>
  </si>
  <si>
    <t>Cow of Sh Hindubhai Vastabhai</t>
  </si>
  <si>
    <t>Hiteshkumar Dalpatbhai  at vill Khambhalav</t>
  </si>
  <si>
    <t>Came in contact of HT Line</t>
  </si>
  <si>
    <t>n a</t>
  </si>
  <si>
    <t>Meenaben Bhupatbhai Vaghela</t>
  </si>
  <si>
    <t>BUFF of Sh Rameshbhai Dayaram Dalwadi  Karmad</t>
  </si>
  <si>
    <t>Dipakbhai Premjibhai Parmar  Employee P&amp;T</t>
  </si>
  <si>
    <t>No. of Distribution Transformers added during the quarter / year</t>
  </si>
  <si>
    <t>RJC</t>
  </si>
  <si>
    <t>RJR</t>
  </si>
  <si>
    <t>PBR</t>
  </si>
  <si>
    <t>JMN</t>
  </si>
  <si>
    <t>BHJ</t>
  </si>
  <si>
    <t>JND</t>
  </si>
  <si>
    <t>BVN</t>
  </si>
  <si>
    <t>AMR</t>
  </si>
  <si>
    <t>SNR</t>
  </si>
  <si>
    <t>While climbing round pole he lost balance and fell down on ground</t>
  </si>
  <si>
    <t>BOTAD T-2</t>
  </si>
  <si>
    <t>SNAPPING OF CONDUCTOR</t>
  </si>
  <si>
    <t>CITY-1</t>
  </si>
  <si>
    <t>POWERHOUSE</t>
  </si>
  <si>
    <t>THAKARSHIBHAI MAKAWANA</t>
  </si>
  <si>
    <t>While  attending complaint of three phase service, victim was fell down from LT pole (girder) as his grip of hand and leg to the pole was left and fell down hence got injured to both legs.</t>
  </si>
  <si>
    <t>Diptiben Viralbhai Patel</t>
  </si>
  <si>
    <t>08.01.2008</t>
  </si>
  <si>
    <t xml:space="preserve">While using the domestic heater (immersion type), victim touched the water and  got shocked </t>
  </si>
  <si>
    <t>Leakage current was passing through the fencing wire and victim came in contact with fencing wire.</t>
  </si>
  <si>
    <t>While carrying out Iron cot on terrace, victim came in contact with live 11 KV line and got shocked.</t>
  </si>
  <si>
    <t>1. Smt. Hansaben Harkantbhai Chauhan</t>
  </si>
  <si>
    <t>Snapping og conductor in LT line ph. wire</t>
  </si>
  <si>
    <t>CALF</t>
  </si>
  <si>
    <t>Due to heavy rain and wind LT. line conductor snapped</t>
  </si>
  <si>
    <t>SHRI LAKHABHAI LALABHAI</t>
  </si>
  <si>
    <t xml:space="preserve">Performa – SoP 002: Action taken report for safety </t>
  </si>
  <si>
    <t>measures complied for the accidents occurred</t>
  </si>
  <si>
    <t>Victim came in contact with water pump in his own premises</t>
  </si>
  <si>
    <t>Savshibhai Sondabhai</t>
  </si>
  <si>
    <t>25/6/07</t>
  </si>
  <si>
    <t>Cond. Snapping of 11KV Gadhala fdr</t>
  </si>
  <si>
    <t>Snapping of Cond</t>
  </si>
  <si>
    <t>Paddhari</t>
  </si>
  <si>
    <t>Khimabhai Raodevbhai</t>
  </si>
  <si>
    <t>30/6/07</t>
  </si>
  <si>
    <t>Bavanjibhai Karmanbhai</t>
  </si>
  <si>
    <t>Return Power came in T/C neutral and earthing due to deffective wiring of near by Industrial connection.</t>
  </si>
  <si>
    <t>Dipakbhai Ladhabhai Nagdadkiya</t>
  </si>
  <si>
    <t>8.09.07</t>
  </si>
  <si>
    <t>Victim eas doing some mischief with earthing wire climbing DP of Polarpar feeder &amp; earthing wire touched jumper od DP.</t>
  </si>
  <si>
    <t>04.10.07</t>
  </si>
  <si>
    <t>Un authorised work</t>
  </si>
  <si>
    <t>09.10.07</t>
  </si>
  <si>
    <t>16.10.07</t>
  </si>
  <si>
    <t>13.11.07</t>
  </si>
  <si>
    <t>Hansraj Savji Solanki</t>
  </si>
  <si>
    <t>10.8.07</t>
  </si>
  <si>
    <t>Due to heavy wind, and rain binding of LT shackle insulator broken and LT live phase conductor touched PSC pole due to which leakage current was passing through earthing wire and victim came in contact with earthing wire and met with accd.</t>
  </si>
  <si>
    <t>fault the cable touches the angle of LT line pole and through angle earthwire energized and as bullock came in contact with pole , accd. Occurred.</t>
  </si>
  <si>
    <t>13.08.07</t>
  </si>
  <si>
    <t>Due to T/C body leakage current passed to earthing wire and animal came in contact with wire of transformer body.</t>
  </si>
  <si>
    <t>The LT phase conductor loosen from shackle binding it touches cross arm and thus pole earthwire energized while buffalo came in contact with pole earthwire and accd. Occurred.</t>
  </si>
  <si>
    <t>Smt. Valiben Karsanbhai Chuchhar</t>
  </si>
  <si>
    <t>Due to breaking of shackle insulator, of LT line pole due to rain and wi9nd presence LT line conductor fall down from pole to ground level. The victim came in contact with this LT conductor and accd. Occurred.</t>
  </si>
  <si>
    <t>She Buffalo</t>
  </si>
  <si>
    <t>15.08.07</t>
  </si>
  <si>
    <t>LT phase wire Ag. Line broken and snapped. Buffalo came in contact with snapped cond. And met with accident.</t>
  </si>
  <si>
    <t>Kld(E)/Rural</t>
  </si>
  <si>
    <t>16.08.07</t>
  </si>
  <si>
    <t>Victim climbed on 11 KV pole for tapping work from existing 11 KV line, at that time victim has loosed his balance and fall down from this 11 KV line pole. Hence mechanical accident occurred.</t>
  </si>
  <si>
    <t>Kum. Jalpaben Vinodrai Mehta</t>
  </si>
  <si>
    <t>Because of Extended Balcony. Distance Bet. Balcony and 11 Kv line is less. Victim Came in Contact with this line.</t>
  </si>
  <si>
    <t xml:space="preserve">Bullock  (2 Nos.) - Harilal Thakarshi Bhoot </t>
  </si>
  <si>
    <t>Conductor Snapped</t>
  </si>
  <si>
    <t>Buffalo - Jinabhai Ranabhai Rathod</t>
  </si>
  <si>
    <t>Leakage Current</t>
  </si>
  <si>
    <t>Madhavpur</t>
  </si>
  <si>
    <t>Buffalo - Tulsibhai Nanabhai</t>
  </si>
  <si>
    <t>Rambhai N. Ranavaya</t>
  </si>
  <si>
    <t>Non Fatal Mechnical Accidentl Occured At Time Of Maintenance Of Dist. Transformer Due To Self Unbalancing</t>
  </si>
  <si>
    <t>KSD-R-1</t>
  </si>
  <si>
    <t>Buffalow (2 Nos.) - 1. Ram Govind Bhuva
2. Mandan Devdan Herbha</t>
  </si>
  <si>
    <t>Nilesh Chandrakant Pandya</t>
  </si>
  <si>
    <t>Non Fatal Mechinical Accident Occurred To Departmental Person (Applm) Sliping Of Lags While Handing Over Tools To Lineman At The Time Of Climbing Of Psc Poles</t>
  </si>
  <si>
    <t>Shantiben Ranavaya</t>
  </si>
  <si>
    <t>Fatal Human Accident (Os) Occurred In Her Premises At The Time Of Using Own Electrical Applincies (Valona)</t>
  </si>
  <si>
    <t>Mangrol®</t>
  </si>
  <si>
    <t>Dhansukh Ramji Vaja</t>
  </si>
  <si>
    <t>Fatal Accident Occurred To Os On Account Of Leackage Current In Private Premises Victim Came In To Contact With Leackage Area</t>
  </si>
  <si>
    <t>Buffalo - Kanaksinh Ranbir Dodia</t>
  </si>
  <si>
    <t>Vinja Ranmal Chellar</t>
  </si>
  <si>
    <t xml:space="preserve">Bullock - Vinja Ranmal </t>
  </si>
  <si>
    <t>Bullock-Shri Deva parbat Kodiyatar</t>
  </si>
  <si>
    <t>29-8-07</t>
  </si>
  <si>
    <t>Smt. Rudiben Kanabhai Sankhat</t>
  </si>
  <si>
    <t xml:space="preserve"> </t>
  </si>
  <si>
    <t xml:space="preserve">A buffalo of Lajibhai Bhanabhai </t>
  </si>
  <si>
    <t xml:space="preserve">A bullock of ValiMahmad Chauhan </t>
  </si>
  <si>
    <t xml:space="preserve">A bullock of Hajibhai Lakhabhai </t>
  </si>
  <si>
    <t>22-8-07</t>
  </si>
  <si>
    <t>Nirenbhai Rameshbhai Parmar</t>
  </si>
  <si>
    <t>30-8-07</t>
  </si>
  <si>
    <t>Bijalbhai Ishwerbhai Rangpara</t>
  </si>
  <si>
    <t>Slipping from pole</t>
  </si>
  <si>
    <t>Jorawernagar</t>
  </si>
  <si>
    <t>Dhirubhai Devjibhai Makwana</t>
  </si>
  <si>
    <t>Entered in induction zone of HT while working on LT Line</t>
  </si>
  <si>
    <t>SNR 2</t>
  </si>
  <si>
    <t>Muli</t>
  </si>
  <si>
    <t xml:space="preserve">Nakubhai Hathibhai </t>
  </si>
  <si>
    <t>Mukeshbhai Bijalbhai</t>
  </si>
  <si>
    <t>DHG</t>
  </si>
  <si>
    <t>DGH R</t>
  </si>
  <si>
    <t>Rajeshbhai Ratilal Darji</t>
  </si>
  <si>
    <t xml:space="preserve">LSD R </t>
  </si>
  <si>
    <t>BUFF of Bhikhubhai Shivubhai</t>
  </si>
  <si>
    <t>Broken of LT Pole</t>
  </si>
  <si>
    <t>Wadhwan</t>
  </si>
  <si>
    <t>Cow of Bijalbhai Sagrambhai</t>
  </si>
  <si>
    <t>BUFF of Nazabhai Dhanabhai</t>
  </si>
  <si>
    <t>TC Earthing Leakage</t>
  </si>
  <si>
    <t>S`nagar city 2</t>
  </si>
  <si>
    <t>Cow of Sagrambhai Malabhai</t>
  </si>
  <si>
    <t>BUFF of Kasirambhai Nagarbhai</t>
  </si>
  <si>
    <t>Pole Earthing Leakage</t>
  </si>
  <si>
    <t>Sayla</t>
  </si>
  <si>
    <t>Panchabhai Nathabhai Bharwad</t>
  </si>
  <si>
    <t>Buffalow of Madhuben Becharbhai</t>
  </si>
  <si>
    <t>Bufallow of Ratansang Malubhai</t>
  </si>
  <si>
    <t>HT Pole earthing GI wire struct in horn of BUFF.  Which touch to jumper on pole</t>
  </si>
  <si>
    <t>Chotila</t>
  </si>
  <si>
    <t>BUFF of Rupabhai Khimabhai</t>
  </si>
  <si>
    <t>Patdi</t>
  </si>
  <si>
    <t>Buffalow of Balubha Jalamsang</t>
  </si>
  <si>
    <t>Rajsitapur</t>
  </si>
  <si>
    <t>Kanjibhai Rajabhai Rabari</t>
  </si>
  <si>
    <t>Altafbhai Bachubhai Sipai</t>
  </si>
  <si>
    <t>Maliben Chanabhai Makwana</t>
  </si>
  <si>
    <t>Non Fatal Accidentl Occured Due Leakage Current In Wiring In Her Premises At Village  Baradia.</t>
  </si>
  <si>
    <t>Jisgnesh Shivram  Joshi</t>
  </si>
  <si>
    <t>Non Fatal Accidentl Occured At Time Of Attending Lt Service Fault By Private Person At Village Khapat</t>
  </si>
  <si>
    <t>Bantwa</t>
  </si>
  <si>
    <t>Prafulbhai Babubhai Chorvada</t>
  </si>
  <si>
    <t>Kanajibhai M. Chamadiya</t>
  </si>
  <si>
    <t>Victim climbing for green tree cutting at village sutaria. An overhead 11 kv mota gunda ag feeder passing over the above neem tree. Due to that victim touches the live conductor of the 11 kv line. Hence, electric shock passing through her body and died at</t>
  </si>
  <si>
    <t>Hapa S/Dn./City-1</t>
  </si>
  <si>
    <t>Jodhabhai Karabhai</t>
  </si>
  <si>
    <t>27.10.07</t>
  </si>
  <si>
    <t>Victim touches live conductor of inclined LT line conductor hence electric current passes through the body of the boy and died at that time.</t>
  </si>
  <si>
    <t>5 nos.of buffalo</t>
  </si>
  <si>
    <t>A Buffalo came for drinking water in lake after drinking water buffalo passed nearby land due to that buffalo touches live conductor of inclined LT line and accd. Occurred.</t>
  </si>
  <si>
    <t>Rajesh Balvant Khat</t>
  </si>
  <si>
    <t>Erection of Ag group for road crossing instead of 11 kv nagarsim feeder L/C asked/ issued for vijarkhi feeder hence victim got ele.shock(explanation asked from  concern.)</t>
  </si>
  <si>
    <t>Kmbl</t>
  </si>
  <si>
    <t>Jethiben Arfebbhai Khandhar</t>
  </si>
  <si>
    <t>At the time of accident flow was single phasing and snapped cond. Was not live but the victim got ele. Shock due to induction of power in snapped cond.</t>
  </si>
  <si>
    <t>Kld.(E)</t>
  </si>
  <si>
    <t>4 nos. of Goats</t>
  </si>
  <si>
    <t>07.11.07</t>
  </si>
  <si>
    <t>Breakage of LT conductor from circuit pole. Mischief made by unknown person by cutting another side of broken conductor which was touching the live wire, goat came in contact with live wire &amp; accd. Occurred.</t>
  </si>
  <si>
    <t>Shri Nahim</t>
  </si>
  <si>
    <t>A Fisherman named Nahim died when 11 kv conductor snapped on a boat in river Triveni Bhanvad.</t>
  </si>
  <si>
    <t>10.11.07</t>
  </si>
  <si>
    <t>Smt Kasurben Samsurbhai</t>
  </si>
  <si>
    <t>6.12.07</t>
  </si>
  <si>
    <t>9-8-07</t>
  </si>
  <si>
    <t>Sh. V.M. Dabhi was attending a lighting fault on PSC pole, and he experienced induction and fell from pole</t>
  </si>
  <si>
    <t>He has not used any safety tools while working on line</t>
  </si>
  <si>
    <t>A buffalo of Sh. Ghanshyamhai Ukabhai</t>
  </si>
  <si>
    <t>11-8-07</t>
  </si>
  <si>
    <t>Leakage of transformer earthing wire</t>
  </si>
  <si>
    <t>A buffalo of Ghelabhai Ukabhai</t>
  </si>
  <si>
    <t>14-8-07</t>
  </si>
  <si>
    <t>Sh. Hiteshbhai Devabhai Padhiyar</t>
  </si>
  <si>
    <t>18-8-07</t>
  </si>
  <si>
    <t xml:space="preserve">Victim was removing flexible wire from plug one wire were on his hand, and other wire in plug, he touched open wire </t>
  </si>
  <si>
    <t>A cow of Sh. Jasabhai Devayatbhai</t>
  </si>
  <si>
    <t>26-8-07</t>
  </si>
  <si>
    <t>due to line fault 11 kv power flow in earthing as the land was wet and 2 nos buffalo were in water nearby above pole then electrolux.</t>
  </si>
  <si>
    <t>Lalpur</t>
  </si>
  <si>
    <t>02.10.07</t>
  </si>
  <si>
    <t>Bhatia</t>
  </si>
  <si>
    <t>07.10.07</t>
  </si>
  <si>
    <t>Kariben Dhanabhai Gamar</t>
  </si>
  <si>
    <t>12.10.07</t>
  </si>
  <si>
    <t>sum</t>
  </si>
  <si>
    <t>count 002</t>
  </si>
  <si>
    <t>Difference</t>
  </si>
  <si>
    <t>yearly</t>
  </si>
  <si>
    <t>Motor switch was foud opened during inspection in private premises</t>
  </si>
  <si>
    <t>J B Damor</t>
  </si>
  <si>
    <t>Lakhman Devsi Gorania</t>
  </si>
  <si>
    <t>Shri Jayrajsinh Vijaysinh</t>
  </si>
  <si>
    <t>Shri Manishaben Keshubhai Solanki</t>
  </si>
  <si>
    <t>Shri Nathabhai Karabhai Karamata</t>
  </si>
  <si>
    <t>JJ(W)</t>
  </si>
  <si>
    <t>3-nos. of Bufffalo</t>
  </si>
  <si>
    <t>Ullasba Jayendra Sinh Jadeja</t>
  </si>
  <si>
    <t>Anjar</t>
  </si>
  <si>
    <t>Anjar®</t>
  </si>
  <si>
    <t>Babu jesang Khungal</t>
  </si>
  <si>
    <t>Due to leakage of jumper in 11kV line</t>
  </si>
  <si>
    <t>GIDC VRL</t>
  </si>
  <si>
    <t>Due to leakage of current in TC DP</t>
  </si>
  <si>
    <t>Bullok</t>
  </si>
  <si>
    <t>This accident is occurred in railway premises.</t>
  </si>
  <si>
    <t>Mrs. Rekhaben Bharatbhai Lathiya</t>
  </si>
  <si>
    <t xml:space="preserve">The victim come in contact with steel stair rail which charged through short- defective ceiling fan of her neighbor of row houses with minor injury in private premises. </t>
  </si>
  <si>
    <t>During the repalacement work of service wire on PSC pole, while stringing G.I.wire,victim lost his balance from pole &amp; fall down to earth</t>
  </si>
  <si>
    <t xml:space="preserve">A buffalo of Masaribhai Bhagvanbhai </t>
  </si>
  <si>
    <t>T/C earthing was leakage in monsoon period victim might came in contact with T/C and met with F.A.</t>
  </si>
  <si>
    <t>Due to minor leakage current in T/C earthing and buffalo accidently came in contact and electrocuted.</t>
  </si>
  <si>
    <t>Victim while passes near the 11 KV pole Loc. № MTH/BLP/38 broken the guy wire &amp; upper wire of guy came in contact with live D.O. Jumper through which victim come in contact and got electrocuted</t>
  </si>
  <si>
    <t>Sh. Maheshbhai Karshan Gadhiya</t>
  </si>
  <si>
    <t>Due to broken and fall down of LT Line PSC Pole he fall down on earth</t>
  </si>
  <si>
    <t>Sh. Ashok Gokaldas Solanki (Helper)</t>
  </si>
  <si>
    <t>NFH to Human outsider Kum. Amita Haribhai Barvadia at vill: Mevasa</t>
  </si>
  <si>
    <t>Salimbhai Pathan</t>
  </si>
  <si>
    <t>Came in contact of LT while tying the P&amp;T line on LT Pole</t>
  </si>
  <si>
    <t>Hiraben Dalpatbhai Rathod At vill Ankevaliya</t>
  </si>
  <si>
    <t>BUFF of Sh Bhagwan Arfeb Jograna At vill Ranagadh</t>
  </si>
  <si>
    <t>Sh Girishbhai Natvarbhai Raval      LM</t>
  </si>
  <si>
    <t>Mech. Accd. Due to PSC Pole Broken</t>
  </si>
  <si>
    <t>Cow of Sh Manji Chhagan At vill Dudhrej</t>
  </si>
  <si>
    <t>Snapping of HT Conductor</t>
  </si>
  <si>
    <t>Buff of Sh Laljibhai Merabhai Bharwad</t>
  </si>
  <si>
    <t>Due to snapping of conductor as Pin Blast</t>
  </si>
  <si>
    <t>Anjar©</t>
  </si>
  <si>
    <t>Bharat R Parmar</t>
  </si>
  <si>
    <t>Although lin was cleared power came in 11KV Line and victim fallen down from 11KV Girder Pole</t>
  </si>
  <si>
    <t>Bhimasar</t>
  </si>
  <si>
    <t>Ramehsbhai K Koli</t>
  </si>
  <si>
    <t>Taking direct power supply form existing LT Line</t>
  </si>
  <si>
    <t>Pushpaben Dabhi</t>
  </si>
  <si>
    <t>Electrocuted by electric motor while sprinkling water to newly built house.(Pribvate Premises)</t>
  </si>
  <si>
    <t>C.N.Kharadi</t>
  </si>
  <si>
    <t>01.07.07</t>
  </si>
  <si>
    <t>carelessness of isolation in power</t>
  </si>
  <si>
    <t>1-buffalow</t>
  </si>
  <si>
    <t>04.07.07</t>
  </si>
  <si>
    <t>conductor snapping</t>
  </si>
  <si>
    <t>1-cow</t>
  </si>
  <si>
    <t>Salemamad Osman Kunbhar</t>
  </si>
  <si>
    <t>22.07.07</t>
  </si>
  <si>
    <t>Manjulaben R.Dalit</t>
  </si>
  <si>
    <t>accident took place in Private primises</t>
  </si>
  <si>
    <t>P. J. Kharadi</t>
  </si>
  <si>
    <t>20.8.07</t>
  </si>
  <si>
    <t>Victim fell down from LT pole while attending complain at vill. Sapeda</t>
  </si>
  <si>
    <t>Mandvi®</t>
  </si>
  <si>
    <t>4-cow and 2-calf</t>
  </si>
  <si>
    <t>05.08.07</t>
  </si>
  <si>
    <t>Naliya</t>
  </si>
  <si>
    <t>The Victim had tied the string for drying wel clothes with the service support angle and due to bad climate condition and heavy  rain fall, there was leakage of power in service suport angle.while removing wet clothes from the string,victim got electrocat</t>
  </si>
  <si>
    <t>DESHALPAR</t>
  </si>
  <si>
    <t>ALPESH K. SAGARPUTRA</t>
  </si>
  <si>
    <t>16/07/07</t>
  </si>
  <si>
    <t>Line staff was carring out LT line maint. Agter switching off LT supply.Single LT wire of dead span at HT line crossing  came in contact with HT line, which resulted into Non Fatal Accident.</t>
  </si>
  <si>
    <t>Utilised</t>
  </si>
  <si>
    <t>HUSSAIN SIDDIK</t>
  </si>
  <si>
    <t>20/07/07</t>
  </si>
  <si>
    <t>Keshod-II</t>
  </si>
  <si>
    <t>Buffalo- Sh. Ramsinh Uka Barad</t>
  </si>
  <si>
    <t>Sh. Savajibhai Govindbhai Gadher</t>
  </si>
  <si>
    <t>accident occurred to Load side of the consumer switch board was as electrical motor was shot circuted the victim came in contact with said shot circuted switch board and got electrotuted</t>
  </si>
  <si>
    <t>Sh. Karabhai Gigabhai Godhania</t>
  </si>
  <si>
    <t>14/10/07</t>
  </si>
  <si>
    <t>In victim's shop STD/PCO printer was short and that printer thouched to freeze hence current flow through body of freeze i.e. freeze short (As there is no any earthing of freeze) and victim touched the freeze and electrocuted.</t>
  </si>
  <si>
    <t>Bullock-Shri Bharatbhai Haribhai Goriya</t>
  </si>
  <si>
    <t>24/10/07</t>
  </si>
  <si>
    <t xml:space="preserve">Mangrol (T) </t>
  </si>
  <si>
    <t>Sh. B. B. Garchar</t>
  </si>
  <si>
    <t>26/10/07</t>
  </si>
  <si>
    <t>Harsur Lakhman Dangar  -- Outsider Human</t>
  </si>
  <si>
    <t>30.10.07</t>
  </si>
  <si>
    <t xml:space="preserve"> Existing Tatkal Connection of shri Harsur Lakhman Danger in vithal ruda mendapara AG group, As per letter of Police department on date 2/11/07 Site visit by DE Bantwa and investigate no any leakage current found in our installation but as per report of e</t>
  </si>
  <si>
    <t>Keshod(T)</t>
  </si>
  <si>
    <t>3 Nos. Cow --- 2 nos. of  shri Narandas Gandhi Gaushala  1nd 1 no. Rovery</t>
  </si>
  <si>
    <t>06.11.07</t>
  </si>
  <si>
    <t xml:space="preserve">Due to Rain and wind pressure, L.T Line conductor snapped. All 3 nos Cow came in contact with live wire and electrocuted    </t>
  </si>
  <si>
    <t>PBR(CITY)</t>
  </si>
  <si>
    <t>Udyognagar</t>
  </si>
  <si>
    <t>Out Sider Human - Jaynarayan Shukala</t>
  </si>
  <si>
    <t>05.11.07</t>
  </si>
  <si>
    <t>Accident occurred while reparing the single phase motor by victim in his premises.</t>
  </si>
  <si>
    <t>PBR(O&amp;M)</t>
  </si>
  <si>
    <t>During restringing of broken LT wire of Ag. Group, suddely return power came and victim got shocked.</t>
  </si>
  <si>
    <t>RCD-1</t>
  </si>
  <si>
    <t>Prahlad Plot</t>
  </si>
  <si>
    <t>L.Z.Goswami</t>
  </si>
  <si>
    <t>27.05.07</t>
  </si>
  <si>
    <t>While fixing of standard D.O. fuse in place of non standard D.O. fuse, victim got shocked.</t>
  </si>
  <si>
    <t>Disciplinary action against L.I. who was supervising the work is under process.</t>
  </si>
  <si>
    <t>Buffalow</t>
  </si>
  <si>
    <t>10.05.07</t>
  </si>
  <si>
    <t>Rajesh N. Sagathiya</t>
  </si>
  <si>
    <t>02.06.2007</t>
  </si>
  <si>
    <t>Victim climbed on pole  for light repairing unauthorisedly.</t>
  </si>
  <si>
    <t>RCD-2</t>
  </si>
  <si>
    <t>Udhyognagar</t>
  </si>
  <si>
    <t>Shaileshbhai D. Patadiya</t>
  </si>
  <si>
    <t>20.06.07</t>
  </si>
  <si>
    <t>Amreli R</t>
  </si>
  <si>
    <t>Bullock of Sh. Bhupatbhai Valkubhai</t>
  </si>
  <si>
    <t>12-7-07</t>
  </si>
  <si>
    <t>Smt. Shardaben Mavjibhai</t>
  </si>
  <si>
    <t>23-7-07</t>
  </si>
  <si>
    <t>Contect with leakage current from butter milk making machine motor.</t>
  </si>
  <si>
    <t xml:space="preserve"> A Four Sheep of Sh. Khima Amrabhai</t>
  </si>
  <si>
    <t>24-7-07</t>
  </si>
  <si>
    <t>Chital</t>
  </si>
  <si>
    <t>A Cow of Sh. Kalubhai Harsurbhai</t>
  </si>
  <si>
    <t>25-7-07</t>
  </si>
  <si>
    <t>Leckage power of T/C earthing</t>
  </si>
  <si>
    <t>Jafrabad</t>
  </si>
  <si>
    <t>A Bullock of sh. Chitarbhai Kadvabhai</t>
  </si>
  <si>
    <t>28-7-07</t>
  </si>
  <si>
    <t>11KV cond. Fall from Disc Insulator and Bullock tutch.</t>
  </si>
  <si>
    <t>A Buffalow of Sh. Ghosabhai Jeturbhai</t>
  </si>
  <si>
    <t>29-7-07</t>
  </si>
  <si>
    <t>LT conductor fall rfrom the pole and contect.</t>
  </si>
  <si>
    <t>Kodinar-1</t>
  </si>
  <si>
    <t>A Buffalow of Sh. Karsanbhai Rambhai</t>
  </si>
  <si>
    <t>6-7-07</t>
  </si>
  <si>
    <t>Contect with live 11KV conductor</t>
  </si>
  <si>
    <t>A cow of Sh. Dhirubhai Jikabhai</t>
  </si>
  <si>
    <t>30/6/07 reporting on July - 07</t>
  </si>
  <si>
    <t>Leckage power of T/C earthing wire</t>
  </si>
  <si>
    <t xml:space="preserve">A two Buffalow of Sh. Alabhai Chinabhai </t>
  </si>
  <si>
    <t>1-7-07</t>
  </si>
  <si>
    <t>Snapping of  conductor.</t>
  </si>
  <si>
    <t>Una-2</t>
  </si>
  <si>
    <t>A Buffalow of Sh. Mohan Rana</t>
  </si>
  <si>
    <t>10-7-07</t>
  </si>
  <si>
    <t>Tuch of LT cable of T/C center.</t>
  </si>
  <si>
    <t>Kunkavav</t>
  </si>
  <si>
    <t>Sh. Keshubhai Karsanbhai</t>
  </si>
  <si>
    <t>28/6/07 reporting on July - 07</t>
  </si>
  <si>
    <t>Accident took place when cond. of LT line fell in C clamp and came into contact of earthing wire.</t>
  </si>
  <si>
    <t>A buffalow of sh Laljibhai Devabhai</t>
  </si>
  <si>
    <t>9/7/2007</t>
  </si>
  <si>
    <t>Contect with LT Conductor.</t>
  </si>
  <si>
    <t>Dhari</t>
  </si>
  <si>
    <t>A Cow of Sh. Hirabhai Arfebbhai</t>
  </si>
  <si>
    <t>21/6/07 reporting on July-07</t>
  </si>
  <si>
    <t>Leckage of PSC pole earthing</t>
  </si>
  <si>
    <t>A Cow of Sh. Anakbhai Gabhrubhai</t>
  </si>
  <si>
    <t>Victim was drying clothes on iron wire which came in direct contact with open joint of flexible wire extended in her own house.</t>
  </si>
  <si>
    <t>Cow</t>
  </si>
  <si>
    <t>02.06.07</t>
  </si>
  <si>
    <t>Madhapar</t>
  </si>
  <si>
    <t>19.06.07</t>
  </si>
  <si>
    <t>22.06.07</t>
  </si>
  <si>
    <t>MRSD</t>
  </si>
  <si>
    <t>Rameshbhai Madhabhai Sagathiya</t>
  </si>
  <si>
    <t>30.7.2007</t>
  </si>
  <si>
    <t>A Mechanical Accident, While working he fell down form the PSC pole due to Slip of legs.</t>
  </si>
  <si>
    <t>NO</t>
  </si>
  <si>
    <t xml:space="preserve">CALF </t>
  </si>
  <si>
    <t>2.7.2007</t>
  </si>
  <si>
    <t>BUFFALO</t>
  </si>
  <si>
    <t>Leakage current in guarding wire passed through earthing to pole pit. A buffalow nearby wondering came in contact.</t>
  </si>
  <si>
    <t>BUFFALO(RAVA GELA LAMBARIYA)</t>
  </si>
  <si>
    <t>8/07/2007.</t>
  </si>
  <si>
    <t>Leakage Current Flow in Earthing G.I.Wire.</t>
  </si>
  <si>
    <t>T.C.Maint with Earthing</t>
  </si>
  <si>
    <t>COW(BHARATBHAI SAMATBHAI KOLI)</t>
  </si>
  <si>
    <t>25/07/2007.</t>
  </si>
  <si>
    <t xml:space="preserve">For Changing Faulty Transformer, While Line Inspecor Taking The L.C. the contractor's worker W/O. any Instruction climb on D.P. for removal of LT cable etc. (D.O. fuse was already removed at the time of T/C. fault) and victim (Contractor's worker ) touch </t>
  </si>
  <si>
    <t>M.G. PAMBHAR(HELPER)</t>
  </si>
  <si>
    <t>While working on pole he fall down from pole</t>
  </si>
  <si>
    <t>MANSUKH PREMJI RAKHOLIYA</t>
  </si>
  <si>
    <t>While Stringing ofL.T.line</t>
  </si>
  <si>
    <t>Victim by self work to check power in kit-kat fuse of T/C and by mistake his hand touch accidentally live phase of kit-kat fuse and accident occurred</t>
  </si>
  <si>
    <t>14.01.08</t>
  </si>
  <si>
    <t>04.02.08</t>
  </si>
  <si>
    <t>fatal accident to Nathiben Jeshabhai Gadhe and Non fatal Accident to Valiben Kalabhai Chandera</t>
  </si>
  <si>
    <t>L T pole was broken by truck driver Motigar Arfebbhai  Goswami while driving truck No. GJ -10W -7981 in rough manner. One woman fell down due to breaking of LT P.S.C. pole and met with fatal accident. Another got electric shock due to falling of live cond</t>
  </si>
  <si>
    <t>fatal accident to o/s late Arshibhai Kanabhai Chudasama at village Dolasa</t>
  </si>
  <si>
    <t>Due to the fault in 70 mm2 cable which was tied with top angle, leakage current flow through  girder pole and earth wire.</t>
  </si>
  <si>
    <t>Two Cows</t>
  </si>
  <si>
    <t>kodinar-I</t>
  </si>
  <si>
    <t>FA to Buffalo of shri Oghadbhai Ranabhai Parmar</t>
  </si>
  <si>
    <t>9.10.2007</t>
  </si>
  <si>
    <t>due to snapping of conductor</t>
  </si>
  <si>
    <t>NFH_Mechanical accident to Deptt. Person Shri A.H.Chauhan (ALM)</t>
  </si>
  <si>
    <t>20/09/07</t>
  </si>
  <si>
    <t xml:space="preserve">IN LT LINE OF W.W. CONNECTION, LT LINES CEMENT POLE BECOME  CROSS DUE TO HEAVY WIND, THAT’S WHY LT LINE LIVE WIRE &amp; ITS GUARDING FROM AGLT LINE TOUCHED &amp; LEAKAGE CURRENT PASSES THROUGH POLE'S EARTHINGMUD &amp; WATER LYING NEAR POLES SURROUNDING,  COW PUT ITS </t>
  </si>
  <si>
    <t xml:space="preserve">Leakage of StreetLight Ph </t>
  </si>
  <si>
    <t>Buff of Sh Ranchhodbhai Dayabhai Rajpara vill Mokasar</t>
  </si>
  <si>
    <t>R G Vora ALM,  Rajubhai Masarusinh, Madanbhai Masrusinh at vill Dudapur</t>
  </si>
  <si>
    <t>Cont.`s labor climbed on live line for rejumpering, while ALM &amp; other one working on dead section got momentory jerk of 11 KV Power.</t>
  </si>
  <si>
    <t>Private Premises(In Bathroom came in contact with wet switch Board</t>
  </si>
  <si>
    <t>Mandvi(T)</t>
  </si>
  <si>
    <t>Mukesh Meghji Marvada</t>
  </si>
  <si>
    <t>He was trying to cut the earth wire of LST and got shock and died.</t>
  </si>
  <si>
    <t>Ajmal K.Maheshwari</t>
  </si>
  <si>
    <t>26.6.07</t>
  </si>
  <si>
    <t>Victim climbed on pole and caught the live LT line to attend the private complaint fell down and non fatal accident occured.</t>
  </si>
  <si>
    <t>Kothara</t>
  </si>
  <si>
    <t>Calf</t>
  </si>
  <si>
    <t>Due to heavy wind pressure &amp; rain there is leakage current passes through earth wire of transformer centre the calf passes near the t/c  came in contact with earth wire resulted into fatal accident</t>
  </si>
  <si>
    <t>Dahinsara</t>
  </si>
  <si>
    <t>Two Cow</t>
  </si>
  <si>
    <t>Due to Disk fault current pass through earthing wire.</t>
  </si>
  <si>
    <t>Gandidham</t>
  </si>
  <si>
    <t>G. D. Chavda (Lineman)</t>
  </si>
  <si>
    <t>13.06.07</t>
  </si>
  <si>
    <t>Attending the service line on roof Loosing his balance &amp; slipped</t>
  </si>
  <si>
    <t>YES</t>
  </si>
  <si>
    <t>concern instructed to follow safety rules</t>
  </si>
  <si>
    <t>Kamal Jagdish Dagad</t>
  </si>
  <si>
    <t>28-8-07</t>
  </si>
  <si>
    <t xml:space="preserve">A bullock of Pratapbhai Kacharabhai </t>
  </si>
  <si>
    <t>Vinod Ashokbhai Solanki</t>
  </si>
  <si>
    <t xml:space="preserve">Victim lifted Galvenised pipe upward &amp; This pipe came in contact with 11 kv Virnagar Ag feeder </t>
  </si>
  <si>
    <t>Sh.Rajesh bhai.Vibha bhai Vakatar</t>
  </si>
  <si>
    <t>At the time of cutting leavs of tree victim was touched with live 11 KV conductor and he was shocked</t>
  </si>
  <si>
    <t>NFH  to Helper Sh. Amishkumar Maganlal ghodasara at vill : Khakhi - jalia</t>
  </si>
  <si>
    <t>add</t>
  </si>
  <si>
    <t>rep</t>
  </si>
  <si>
    <t>pen</t>
  </si>
  <si>
    <t>Due to heavy wind and rain live joints of service came in contact with connection and leakage current passed through metal fuse box and victim came in contact with stay of girder pole and accident occurred</t>
  </si>
  <si>
    <t>Nalinbhai R.Chauhan</t>
  </si>
  <si>
    <t>07.06.07</t>
  </si>
  <si>
    <t>During Maintenance work by mistake retain is contect with 11 KV Line and he was socked</t>
  </si>
  <si>
    <t>Maganbhai Dayabhai Savaliya</t>
  </si>
  <si>
    <t xml:space="preserve">Because of conductor failed on bufallow by mistake of children playing with thread which was shock on LT line </t>
  </si>
  <si>
    <t>Laljibhai Devshibhai Mevada</t>
  </si>
  <si>
    <t xml:space="preserve">At the time of shock this son with jumping hence of victim where such the with live 11 Kv conductor and we volt shock </t>
  </si>
  <si>
    <t>Leakage in Private premises at the time of replacing Electric motor in Bore</t>
  </si>
  <si>
    <t>Smt. Hansaben Vithalbhai</t>
  </si>
  <si>
    <t>Unauthorized construction below 11kV line touched to it.</t>
  </si>
  <si>
    <t>Leakage in TC Earthing</t>
  </si>
  <si>
    <t>Smt. Hemiben Vinubhai Vaghasiya</t>
  </si>
  <si>
    <t>ATUL PARSHOTAM LILA</t>
  </si>
  <si>
    <t>Mansukh Batuk Vora</t>
  </si>
  <si>
    <t>KantilalBatuk Vora</t>
  </si>
  <si>
    <t>D.M.Damor</t>
  </si>
  <si>
    <t>MANISHBHAI JAGDISHBHAI CHAUHAN</t>
  </si>
  <si>
    <t>Boy named manish climbed on pole to Catch dove &amp; Shocked</t>
  </si>
  <si>
    <t>BABU BHANU SARVAIA</t>
  </si>
  <si>
    <t xml:space="preserve">Shackle insulator of 3 phase 3wireL.t Line Broken &amp; that's why conductor scrap occures. Buffallow puts its leg on it &amp; died at the place </t>
  </si>
  <si>
    <t>Bhalani Jiva Kachad</t>
  </si>
  <si>
    <t>A fatal accident occurred at ag group lighting lamp wiring insulation damage and touched with cloth hanging wire angle and leakage current pass and meet fatal accident</t>
  </si>
  <si>
    <t>Sh. Rameshbhai Somabhai Sahiya</t>
  </si>
  <si>
    <t>Due to heavy rain and wind when victim passes on road nearby LT line conductor breakdown and touches the LT cross arm &amp; accident occurred</t>
  </si>
  <si>
    <t>Sh. Sanjaybhai Lalubhai Makvana</t>
  </si>
  <si>
    <t>During TC replacement working on 11kV Alidhra feeder line clear returned by Sh. G. G. Kalola, Mendarda Sub-division</t>
  </si>
  <si>
    <t>Due to snapping of LT conductor</t>
  </si>
  <si>
    <t>Bhola bhai Hakabhai Baraiya</t>
  </si>
  <si>
    <t>The victim touched with open starter and get electric shock . The accident is occurred at load side of the consumer</t>
  </si>
  <si>
    <t>paliyad</t>
  </si>
  <si>
    <t>sh. Vinod bhai and batukbhai</t>
  </si>
  <si>
    <t>During the maintenance of Rangpur AG feeder the PSC pole broken and the two victim godhariya fall down with the pole 7 GET INJURED. This is a mechanical accident</t>
  </si>
  <si>
    <t>botad-r</t>
  </si>
  <si>
    <t>sh. Kalusinh.</t>
  </si>
  <si>
    <t>During the working on 11 kv feeder the victim got electrocution at 11 kv level and fall down.</t>
  </si>
  <si>
    <t>Botad-t</t>
  </si>
  <si>
    <t>sh. Anopsinh ukabhai parmar</t>
  </si>
  <si>
    <t>The victim climb the pole to attend complain no-533. He dis connect the power supply from the D.O Box of the T/C. The line was three phase 5-wire lt including the street light phase was dead. But when the victim came in contact with the street light phase</t>
  </si>
  <si>
    <t>Dharaben Vinubhai</t>
  </si>
  <si>
    <t>Due to leakge from electric pump in office primises</t>
  </si>
  <si>
    <t>Bhavnagar rural</t>
  </si>
  <si>
    <t>shihor-r</t>
  </si>
  <si>
    <t>bhopabhai kalubhai koli</t>
  </si>
  <si>
    <t>due to collaps of truck to the pole and it was broken and falls on victim &amp;get died.</t>
  </si>
  <si>
    <t>Amreli-1</t>
  </si>
  <si>
    <t>Liliya</t>
  </si>
  <si>
    <t>Koli Ranchhod U</t>
  </si>
  <si>
    <t>There is a residence building of Sh. Haribhai Parsotambhai Barvadia at village Mevasa. One 11 KV line is passing about 4 feet apart from the wall of this residence Sh. Haribhai Parsotambhai has constructed and extended three feet "RAVES" near the terrace.</t>
  </si>
  <si>
    <t>A buffalo of Sh. Merambhai Vaghabhai</t>
  </si>
  <si>
    <t>Buffelo had died due to contact with live condctor..</t>
  </si>
  <si>
    <t>Babra</t>
  </si>
  <si>
    <t>A cow of Sh. Pathubhai Basiya</t>
  </si>
  <si>
    <t>Sh. Vinubhai Ramji</t>
  </si>
  <si>
    <t>While sharpening the Ag. motor cable in his own room the accident occurred</t>
  </si>
  <si>
    <t>S'Kundla</t>
  </si>
  <si>
    <t>Rajula</t>
  </si>
  <si>
    <t>FH-(1) Sh. Laljibhai Devayatbhai (2) Smt. Nayanaben Devayatbhai ; NFH-(1) Sh. Devayatbhai Tapubhai (2) Smt. Chakuben devayatbhai ; FA-2 bullock</t>
  </si>
  <si>
    <t>11 KV conductor fell and touched his bullock cart</t>
  </si>
  <si>
    <t>SKD (T)</t>
  </si>
  <si>
    <t>Sh. Ramesh R. Damor, ALM</t>
  </si>
  <si>
    <t>Fell from the gurder pole and the mech. accident occurred</t>
  </si>
  <si>
    <t>Not utilised due to not issued by Division</t>
  </si>
  <si>
    <t>Amreli-2</t>
  </si>
  <si>
    <t>Bagasara</t>
  </si>
  <si>
    <t>Smt. Chanduben Babubhai</t>
  </si>
  <si>
    <t>Contact with short circuit motor in his house</t>
  </si>
  <si>
    <t>A buffalo of Sh. Bharat Jilubhai Vala</t>
  </si>
  <si>
    <t>Contact with PSC pole earthing</t>
  </si>
  <si>
    <t>Una (T)</t>
  </si>
  <si>
    <t>(1) Sh. Salimbhai Mohabatsah (2) Smt. Rehanaben Salimbhai</t>
  </si>
  <si>
    <t>Due to broken of 11KV feeder jumper fualt on dish TV cable power had passed on it</t>
  </si>
  <si>
    <t>A bullock of Sh. Bijal Bhikha Bambhaniya</t>
  </si>
  <si>
    <t>Contact with LT live conductor</t>
  </si>
  <si>
    <t>A buffalo of Sh. Babubhau Jadavbhai</t>
  </si>
  <si>
    <t>Sh. Shambhubhai Nagjibhai Radadia</t>
  </si>
  <si>
    <t>Contact with live wire fallen from LT pin insulator</t>
  </si>
  <si>
    <t>A buffalo of Sh. Kanubhai Bhimbhai Jasani</t>
  </si>
  <si>
    <t>Due to leakage from T/C earthing wire</t>
  </si>
  <si>
    <t>Kodinar-2</t>
  </si>
  <si>
    <t>Buffalo of Sh. Govind Mala Chavda</t>
  </si>
  <si>
    <t>Contact with live earthing wire</t>
  </si>
  <si>
    <t>SKD(R)</t>
  </si>
  <si>
    <t>(1) Sh. Zakir Husen Usman Miya V.S. Helper (2) Sh. Gautam Lalji Dafda</t>
  </si>
  <si>
    <t>A fatal accident occurred to Victim due to her wiring short circuit.</t>
  </si>
  <si>
    <t>Mendarda</t>
  </si>
  <si>
    <t>Sh. Karsanbhai Mulubhai Vala</t>
  </si>
  <si>
    <t>A fatal accident occurred to victim when he is climbing the LT line on his own risk in the farm of Sh. Rambhai Safebbhai Gal</t>
  </si>
  <si>
    <t>13.1.08</t>
  </si>
  <si>
    <t>27.12.07</t>
  </si>
  <si>
    <t>15.02.08</t>
  </si>
  <si>
    <t>GONDAL</t>
  </si>
  <si>
    <t>TOWN</t>
  </si>
  <si>
    <t>RAMBAHADUR LAKHAN MUKHIYA</t>
  </si>
  <si>
    <t>Leakage earthing wire of transformer, and touched with guy wire, victim was touched guy wire</t>
  </si>
  <si>
    <t>Necessary maintenance of transformer is carried out</t>
  </si>
  <si>
    <t>Sh. V.M. Dabhi (V.S. Helper)</t>
  </si>
  <si>
    <t>Sop 016</t>
  </si>
  <si>
    <t>Compensation details</t>
  </si>
  <si>
    <t>Cause of Accident</t>
  </si>
  <si>
    <t>Rajkot Rural</t>
  </si>
  <si>
    <t>Porbandar</t>
  </si>
  <si>
    <t>Jamnagar</t>
  </si>
  <si>
    <t>Amreli</t>
  </si>
  <si>
    <t>Surendranagar</t>
  </si>
  <si>
    <t>Junagadh</t>
  </si>
  <si>
    <t>Bhavnagar</t>
  </si>
  <si>
    <t>09.04.07</t>
  </si>
  <si>
    <t>Due to snapping of the neutral wire in 1Ø service line.</t>
  </si>
  <si>
    <t>Due to leakage current in TC earthing</t>
  </si>
  <si>
    <t>Sh. Bodu Abdul Sidi</t>
  </si>
  <si>
    <t>Due to broken of LT line pole</t>
  </si>
  <si>
    <t>Sh. Raghubhai K Padhiyar</t>
  </si>
  <si>
    <t>The victim came in contact with live 1 Ph wire due to faulty two pin connected with 1 Ph motor in his private premises.</t>
  </si>
  <si>
    <t>Sh.Arvindbhai Chhatrasing Bariya (contractar Man)</t>
  </si>
  <si>
    <t>Victim was working on line and fell from the pole Mech Acct.</t>
  </si>
  <si>
    <t>Amreli-R</t>
  </si>
  <si>
    <t>2no's Bullock of Sh.Govindbhai Nanjibhai</t>
  </si>
  <si>
    <t>A Bullock of Sh.Nareshbhai Kanabhai.</t>
  </si>
  <si>
    <t>Sh.Ashokbhai Laxmanbhai Rathava (ALM)</t>
  </si>
  <si>
    <t>Viktim was working 11kv fdr.but LT of Other fdr.cross and victim experienced induction and fell from pole.</t>
  </si>
  <si>
    <t>Smt.Bhanube Kantilal</t>
  </si>
  <si>
    <t>The GI wire which is used to hang the wet clothes, that wire came into contact with the phase of load side wiring. The load side owner was too old and deterioted. So its insulation broke down and its phase came into contact with GI wire n current passed t</t>
  </si>
  <si>
    <t>Sh. Hardik Naran</t>
  </si>
  <si>
    <t>Accident occurred due to heavy rainfall with more wind pressure so that LT pole is tilted, hence the live phase was touched the guard wire and was earthed through pole earthing and at that time victim had touched the earthing lead and victim was electrocu</t>
  </si>
  <si>
    <t>Sh. Ashok Kishorchand</t>
  </si>
  <si>
    <t xml:space="preserve">Victim i.e. labour of contractor of GETCO while doing stringing of new 66KV line, climed live 11KV Kanpar Ag fdr &amp; got Elect. Shock &amp; fall down. </t>
  </si>
  <si>
    <t>Frequency</t>
  </si>
  <si>
    <t>Sava Sura Khit</t>
  </si>
  <si>
    <t>in L.T. Line of 25kv Shivarajgadh feeder at ninth pole from T/C L.T. Conductor slip down from shackle insulator to C - Clamp that’s why leackage current flows through transformer earthing Buffallow Goes near transformer &amp; touched with earthing &amp; Get elect</t>
  </si>
  <si>
    <t>Kotda</t>
  </si>
  <si>
    <t>Bhada Ravji Savaliya</t>
  </si>
  <si>
    <t>Load Side Jumper touched to tapping angle &amp; leakage Current Passed</t>
  </si>
  <si>
    <t>Lodhika</t>
  </si>
  <si>
    <t>Raniben Tikhabhai Charan</t>
  </si>
  <si>
    <t>Accident Occurred Due to LT shackle pole guy is released from ground because of rain season the LT line span being loosed Distance from ground is about 3to 4feet it may be possible the victim touch to lt line &amp; accident may be occurred.</t>
  </si>
  <si>
    <t>Praful Bhai Vasantji Vyas</t>
  </si>
  <si>
    <t>L.T. Line Main Wire Of Fuse Box is Breaked &amp; Touched to Guy Clamp. Guy Wire is Bound to Telephone Pole with wire so Telephone pole is shocked . Horse touched to telephone pole &amp; Shocked.</t>
  </si>
  <si>
    <t>LABORATORY</t>
  </si>
  <si>
    <t>DHIRUBHAI MODHAVANIYA</t>
  </si>
  <si>
    <t>Blast due to shortening of PT link whil e working</t>
  </si>
  <si>
    <t>BHARATBHAI KESHABHAI KHUNT</t>
  </si>
  <si>
    <t>Due to break down of conductor which falls on earth and two bullocks are passed through it and so due to shock two bullocks has been died</t>
  </si>
  <si>
    <t>Rameshbhai Paru</t>
  </si>
  <si>
    <t>10.9.2007</t>
  </si>
  <si>
    <t>Snaping of LT conductor</t>
  </si>
  <si>
    <t xml:space="preserve">Buffalo of sh.Natha dana </t>
  </si>
  <si>
    <t>Leakage current of Transeformer earthing wire</t>
  </si>
  <si>
    <t>Buffalo of sh.Nanabhai atabhai</t>
  </si>
  <si>
    <t>16-09-07</t>
  </si>
  <si>
    <t>Buffalo of sh.Hamirbhai Jethabhai</t>
  </si>
  <si>
    <t>3'no of Buffalo sh.Bhikhabhai baubhai</t>
  </si>
  <si>
    <t>21-09-07</t>
  </si>
  <si>
    <t>Buffalo of sh.kadubhai ukabhai</t>
  </si>
  <si>
    <t>22-09-07</t>
  </si>
  <si>
    <t>Buffalo of sh.Dadubhai sardulbhai</t>
  </si>
  <si>
    <t>27-08-07</t>
  </si>
  <si>
    <t>Buffalo of sh.Manubhai naranbhai</t>
  </si>
  <si>
    <t>29-08-07</t>
  </si>
  <si>
    <t>A cow of sh.Nanabhai pachabhai</t>
  </si>
  <si>
    <t>Buffalo of sh.Ghelabhai tapubhai</t>
  </si>
  <si>
    <t>18-09-07</t>
  </si>
  <si>
    <t>Buffalo of sh.Ranjitbhai naranbhai</t>
  </si>
  <si>
    <t>26-09-07</t>
  </si>
  <si>
    <t>una_1</t>
  </si>
  <si>
    <t>Bullock-Savdas Govind Bheda</t>
  </si>
  <si>
    <t>Buffalow-Mansing Jivabhai Dodiya</t>
  </si>
  <si>
    <t xml:space="preserve">Buffalow-Harsukh Oghadbhai </t>
  </si>
  <si>
    <t>KSD-R-2</t>
  </si>
  <si>
    <t>Buffalow-Natha Bhaga Chavda</t>
  </si>
  <si>
    <t xml:space="preserve">Buffalow-Karsan Ruda </t>
  </si>
  <si>
    <t>Sheep (7 Nos.) - Lakha Parbat Mori</t>
  </si>
  <si>
    <t>Bullok- Sh. Rama Bhikha</t>
  </si>
  <si>
    <t>Buffalo-Sh. Mukesh Rata Jafara</t>
  </si>
  <si>
    <t>Snapping Of LT Conductor</t>
  </si>
  <si>
    <t>Bullock- Sh. Bhima Vala Solanki</t>
  </si>
  <si>
    <t>Bullock-Rambhai Karnabhai Dangar</t>
  </si>
  <si>
    <t>Buffalo - Sh. Lakhaman Rana Odedara</t>
  </si>
  <si>
    <t>Leakage Current in earthing</t>
  </si>
  <si>
    <t>Buffalo- Sh. Dhana Bhikhu Kodiyatar</t>
  </si>
  <si>
    <t>Buffalo - Sh. Deva jetha Kodiyatar</t>
  </si>
  <si>
    <t>Leakage Current in load side wiring of Temp. Connection.</t>
  </si>
  <si>
    <t>Sh. Budhiya Khandu Thakare</t>
  </si>
  <si>
    <t>Insulation open in consumer's load side wiring. Victim may came in contcat with bare wire electrocuted.</t>
  </si>
  <si>
    <t>While Victim was attending the new release of connection and installing the meter, slipped down leg from the stool table and met to mechanical accident</t>
  </si>
  <si>
    <t>We have not informed by party. The information received from daily News paper “Divya Bhaskar” press note on 07.03.08. The accident has been occurred in Private premises. During starting of his motor-might have come in contact with live wire</t>
  </si>
  <si>
    <t>Classification</t>
  </si>
  <si>
    <t>Total Complaints</t>
  </si>
  <si>
    <t>In stipulated time</t>
  </si>
  <si>
    <t>Beyond stipulated time</t>
  </si>
  <si>
    <t>Up to double the stipulated time</t>
  </si>
  <si>
    <t>More than double the stipulated time</t>
  </si>
  <si>
    <t>Within 50% of stipulated time.</t>
  </si>
  <si>
    <t>Within stipulated time.</t>
  </si>
  <si>
    <t>Sr. No</t>
  </si>
  <si>
    <t>Month</t>
  </si>
  <si>
    <t>Date and Time Meeting conducted</t>
  </si>
  <si>
    <t>No of complaints registered at the meeting</t>
  </si>
  <si>
    <t>Departmental - Person - Shri Jagdish  M. Vasava - Helper  -- Age 40 Years</t>
  </si>
  <si>
    <t>22.11.07</t>
  </si>
  <si>
    <t xml:space="preserve">Mechanical Accident Occurred to him due to broken down of LT Psc Pole.  </t>
  </si>
  <si>
    <t>Out Sider Human - Shri Nalinbhai Parshotam Gajera (Age Approx.:- 34 Years)</t>
  </si>
  <si>
    <t>24.11.07</t>
  </si>
  <si>
    <t>Electrocuted due to common neutral</t>
  </si>
  <si>
    <t>necessary action taken</t>
  </si>
  <si>
    <t>Kalvibid</t>
  </si>
  <si>
    <t>M.J.VAGHELA</t>
  </si>
  <si>
    <t>Due while repairing of comaplatins of consumer , he felt jerk and fall down from compound wall</t>
  </si>
  <si>
    <t>BVN-R</t>
  </si>
  <si>
    <t>Dhola</t>
  </si>
  <si>
    <t>Sh. P.D.Parmar (App. L.M.)</t>
  </si>
  <si>
    <t>12.10.2007</t>
  </si>
  <si>
    <t>GONDAL (T)</t>
  </si>
  <si>
    <t>17.11.07</t>
  </si>
  <si>
    <t>25.11.07</t>
  </si>
  <si>
    <t>07.12.07</t>
  </si>
  <si>
    <t>MORBI</t>
  </si>
  <si>
    <t>SHANALA</t>
  </si>
  <si>
    <t xml:space="preserve">Sh. JETHABHAI RUDABHAI </t>
  </si>
  <si>
    <t xml:space="preserve">16-3-2008 </t>
  </si>
  <si>
    <t xml:space="preserve">In The LT Circuit of Modern Hall T/C Between Two LT Pole There is Guarding provided under LT Line. Below this LT Line’s guarding Dish TV Cable is crossing at mid span. This Dish TV cable was found tight at the time of inspection (visiting the site) &amp; due </t>
  </si>
  <si>
    <t>KSD-I</t>
  </si>
  <si>
    <t>Malia</t>
  </si>
  <si>
    <t>Sarman Ram Khambhala</t>
  </si>
  <si>
    <t>Non Fatal  Accident Due To Brekage Of T/C  Dp At  Village Amrapur</t>
  </si>
  <si>
    <t>PBR (O&amp;M)</t>
  </si>
  <si>
    <t>Coastal</t>
  </si>
  <si>
    <t>Shri Ghanshyam K. Solanki</t>
  </si>
  <si>
    <t>02.08.07</t>
  </si>
  <si>
    <t>for the operation of GO switch while climbing on 11 kv pole, the victim slipped and fall down mechanical accident.</t>
  </si>
  <si>
    <t>Umeshbhai N.Manek</t>
  </si>
  <si>
    <t>04.08.07</t>
  </si>
  <si>
    <t>The building was constructed Nr. LT line and clearance not maintained while victim climbed on tarace for some work, came in contact with live LT line &amp; accd. Occurred.</t>
  </si>
  <si>
    <t>Kld(E)/Jam®dn.</t>
  </si>
  <si>
    <t>07.08.07</t>
  </si>
  <si>
    <t>Satellite</t>
  </si>
  <si>
    <t>The 1Ø service line has jointed near at pole. The insulation of 1Ø service joints was rusted and broken and contacting with the supporting GI wire. Hence, the leakage current was passed through the GI wire, LT X-arm ,earth wire of PSC pole to earth. At th</t>
  </si>
  <si>
    <t>Due to snapping of LT Conductor when victim passing near 63kVA TC named Mohan Manji Pansuriya Group and came to contact with live wire.</t>
  </si>
  <si>
    <t>Due to leakage current passed through transformer earthing and victim rubs its body and met to accident.</t>
  </si>
  <si>
    <t>Sh. Mohmadsahid Mohmadkarim Bhadarka</t>
  </si>
  <si>
    <t>Due to leakage current passed through the earthing of the PSC LT pole due to breaking of the service line and touched to earthing wire of the pole,</t>
  </si>
  <si>
    <t>Kum. Fazilat Altaf Bhoda</t>
  </si>
  <si>
    <t>Sr.
No</t>
  </si>
  <si>
    <t>Performa/
Sheet Name</t>
  </si>
  <si>
    <t>Trolly of Dumper touched to 11 KV Fdr &amp; the men maintaning the gear box got shocked &amp; died.</t>
  </si>
  <si>
    <t>Mansukh B Sadhu</t>
  </si>
  <si>
    <t>Victim was covering the truck with tarpouline(Talpatri), while doing so he touch 11KV line and got electrocuted</t>
  </si>
  <si>
    <t>3 nos of Buffalo</t>
  </si>
  <si>
    <t xml:space="preserve">11 KV pole broken </t>
  </si>
  <si>
    <t>Haresh N. Jethva</t>
  </si>
  <si>
    <t>08.02.08</t>
  </si>
  <si>
    <t>Due to unbinding of live phase wire from shackle ins. &amp; touching with c-clamp. As it is rainy season whole pole was completely wet and thus pole was shorted. Cow came in contact with the pole and got ele. Shock.</t>
  </si>
  <si>
    <t>City-I</t>
  </si>
  <si>
    <t>Ptl S/dn./City Dn.</t>
  </si>
  <si>
    <t>09.08.07</t>
  </si>
  <si>
    <t>A Buffalo was shocked due to transformer's  leakage current of neatural earthing.</t>
  </si>
  <si>
    <t>J.J'pur(E)/Rural</t>
  </si>
  <si>
    <t>Shri Arvind Chakubhai</t>
  </si>
  <si>
    <t>10.08.07</t>
  </si>
  <si>
    <t>while repairing tapping 11 kv line privately way. Victim fall from the pole and died due to hamerage.</t>
  </si>
  <si>
    <t>Bhatia/Kmbl</t>
  </si>
  <si>
    <t xml:space="preserve">Phase cond. binding with sheckle insulator was loosen and conductor touches to angle of pole. Water is surrounded to pole as the buffalo fall in water it electrolucted. </t>
  </si>
  <si>
    <t>Dhrol S/dn./Rural dn.</t>
  </si>
  <si>
    <t>T/C was surrounded by water due to leakage current from LT dist.Box as buffalo fall in water it electrolucted.</t>
  </si>
  <si>
    <t>Kmbl(R)/Kmbl.</t>
  </si>
  <si>
    <t>Smt. Manjuben Karubhai Mokaria</t>
  </si>
  <si>
    <t xml:space="preserve">In heavy wind &amp; rain LT line cable used as dropper &amp; GI wire touched to c-clamp. &amp; other end of cable broken &amp; touched to lower end of guy wire &amp; cow came in contact with guy wire. </t>
  </si>
  <si>
    <t>Jaluben Surabhai Tolia</t>
  </si>
  <si>
    <t>Nathu chanabhai Chirodiya</t>
  </si>
  <si>
    <t>12.08.08</t>
  </si>
  <si>
    <t>Veljibhai Kalubhai Kaviyad</t>
  </si>
  <si>
    <t>23.08.08</t>
  </si>
  <si>
    <t>Victim slept from the pole</t>
  </si>
  <si>
    <t>Mechanical Accident</t>
  </si>
  <si>
    <t>Laghrabhai Sadurbhai Bharvad</t>
  </si>
  <si>
    <t>Kababhai Rajsinh</t>
  </si>
  <si>
    <t>Victim climbed on live LT line at his own wish and met with fatal accd.</t>
  </si>
  <si>
    <t>Atul Bhagvanji Kapuria</t>
  </si>
  <si>
    <t>While touching to 11 kv line from extended Gallery on Road from Building.</t>
  </si>
  <si>
    <t>Hardasbhai Rabari</t>
  </si>
  <si>
    <t>Victim has tried to take unauthorized power supply from existing overhead village L.T. line.</t>
  </si>
  <si>
    <t>Kalavad(E)</t>
  </si>
  <si>
    <t>N.K.Jadeja</t>
  </si>
  <si>
    <t>20.07.07</t>
  </si>
  <si>
    <t>Mechanical Accident.</t>
  </si>
  <si>
    <t>24.07.07</t>
  </si>
  <si>
    <t>Kmbl Gate</t>
  </si>
  <si>
    <t>Yunus Dosa</t>
  </si>
  <si>
    <t>25.07.07</t>
  </si>
  <si>
    <t>Supprot GI wire connected between LT pole and street light fixture fixed on private premises, was came in contact with live phase junction on LT Pole, consequently leakage current passed through said GI wire.Thus electrocution was took place when victim c</t>
  </si>
  <si>
    <t>31.07.07</t>
  </si>
  <si>
    <t>Earthing is not provide proper, hence leakage flows from earth to earth. When she buffalo came in contact with earth surface and accd. Occurred.</t>
  </si>
  <si>
    <t>Jodia/Rural</t>
  </si>
  <si>
    <t>Uttam Savji Dudhagara</t>
  </si>
  <si>
    <t>01.08.07</t>
  </si>
  <si>
    <t>There is no anyposibility of electrical accident.</t>
  </si>
  <si>
    <t>Bhatia S/dn./Kmbl</t>
  </si>
  <si>
    <t>Kalubhai Amarshibhai</t>
  </si>
  <si>
    <t>Halwad</t>
  </si>
  <si>
    <t>Satabhai Butabhai Bharwad</t>
  </si>
  <si>
    <t>Mech Accedent Pole broken</t>
  </si>
  <si>
    <t>Cow of Bhimabhai Satabhai Bharwad</t>
  </si>
  <si>
    <t>Leakage from st ltg fixture</t>
  </si>
  <si>
    <t>Than</t>
  </si>
  <si>
    <t>BUFF of Bhabhalubhai Vastabhai Khachar</t>
  </si>
  <si>
    <t>Maheshbhai Ranchhobhai Koli</t>
  </si>
  <si>
    <t>Direct contact with 22 KV line</t>
  </si>
  <si>
    <t>BUFF of Musa Daud Ghanchi</t>
  </si>
  <si>
    <t>SNAPPING OF L.T.CONDUCTOR</t>
  </si>
  <si>
    <t>L.T.Maintenance</t>
  </si>
  <si>
    <t>MAHESH CHHAGANBHAI KOLI</t>
  </si>
  <si>
    <t>30/07/2007.</t>
  </si>
  <si>
    <t>Accidental contact with live electric wire / equipment</t>
  </si>
  <si>
    <t>MCSD</t>
  </si>
  <si>
    <t>Ragh ubhai Gobarbhai Bharvad</t>
  </si>
  <si>
    <t>13/08/07</t>
  </si>
  <si>
    <t>Victim came in contact with short circuited motor in his premises and got shocked.</t>
  </si>
  <si>
    <t>BNSD</t>
  </si>
  <si>
    <t>Rajubhai Nagjibhai Parmar</t>
  </si>
  <si>
    <t>18/08/07</t>
  </si>
  <si>
    <t>FA to small ox of Shri Balubhai Kalubhai Gujariya</t>
  </si>
  <si>
    <t>29.09.2007</t>
  </si>
  <si>
    <t>not found any kind of fault in PGVCL line, accident occurred due to any reason.</t>
  </si>
  <si>
    <t>Farid Hussain Dhoki</t>
  </si>
  <si>
    <t>30.09.2007</t>
  </si>
  <si>
    <t>by taking illigeal power supply from pole non consumer and electrocuted.</t>
  </si>
  <si>
    <t>AMR-I</t>
  </si>
  <si>
    <t>AMR-T</t>
  </si>
  <si>
    <t>Champaben Harjibhai Solanki</t>
  </si>
  <si>
    <t>1.10.2007</t>
  </si>
  <si>
    <t>pvc twin core s/L accidently broken by private vehicle and said broken s/L wounded around the neck of victim</t>
  </si>
  <si>
    <t>kodinar-2</t>
  </si>
  <si>
    <t>NF_Mechanical accident to Shri Samat Hira Madha</t>
  </si>
  <si>
    <t>2.10.2007</t>
  </si>
  <si>
    <t>due to breaking of psc pole.</t>
  </si>
  <si>
    <t>AMR-II</t>
  </si>
  <si>
    <t>FA to cow of shri Lalabhai Gababhai Matiya</t>
  </si>
  <si>
    <t>snapping of 11 kv conductor from disc insulator</t>
  </si>
  <si>
    <t>una_2</t>
  </si>
  <si>
    <t>FA to 2 no of Buffallo (1) shri Lakha Bhaya jadav &amp; (2) shri Jivabhai Rambhai Parmar</t>
  </si>
  <si>
    <t>5.10.2007</t>
  </si>
  <si>
    <t xml:space="preserve"> snapping of LT conductor </t>
  </si>
  <si>
    <t>PASCHIM GUJARAT VIJ COMPANY LIMITED
REGD. &amp;  CORPORATE OFFICE, RAJKOT</t>
  </si>
  <si>
    <t>ACCIDENT DETAILS</t>
  </si>
  <si>
    <t>Cummulative</t>
  </si>
  <si>
    <t>Previous Month</t>
  </si>
  <si>
    <t>Cumulative since mayil-05</t>
  </si>
  <si>
    <t>RAJKOT C-1</t>
  </si>
  <si>
    <t>RAJKOT C-2</t>
  </si>
  <si>
    <t>RAJKOT C-3</t>
  </si>
  <si>
    <t>CIRCLE-TOTAL</t>
  </si>
  <si>
    <t xml:space="preserve">GONDAL     </t>
  </si>
  <si>
    <t xml:space="preserve">DHORAJI   </t>
  </si>
  <si>
    <t>JASDAN</t>
  </si>
  <si>
    <t xml:space="preserve">RAJKOT RURAL </t>
  </si>
  <si>
    <t xml:space="preserve">MORBI    </t>
  </si>
  <si>
    <t>HALVAD</t>
  </si>
  <si>
    <t>JAMJODHPUR</t>
  </si>
  <si>
    <t>AMRELI    -1</t>
  </si>
  <si>
    <t xml:space="preserve">SAVAR KUNDLA    </t>
  </si>
  <si>
    <t xml:space="preserve">UNA     </t>
  </si>
  <si>
    <t>AMRELI-2</t>
  </si>
  <si>
    <t>PGVCL Total →</t>
  </si>
  <si>
    <t xml:space="preserve">BHUJ    </t>
  </si>
  <si>
    <t xml:space="preserve">MANDVI    </t>
  </si>
  <si>
    <t xml:space="preserve">ANJAR  </t>
  </si>
  <si>
    <t>GANDHIDHAM</t>
  </si>
  <si>
    <t>GADHDA</t>
  </si>
  <si>
    <t>PBR CITY</t>
  </si>
  <si>
    <t>PBR RURAL</t>
  </si>
  <si>
    <t>KESHOD-1</t>
  </si>
  <si>
    <t>KESHOD-2</t>
  </si>
  <si>
    <t>S'NAGAR-1</t>
  </si>
  <si>
    <t>S'NAGAR-2</t>
  </si>
  <si>
    <t xml:space="preserve">DHANGADHARA    </t>
  </si>
  <si>
    <t>While providing DO fuse wire of TC Victim used Short Bamboo rod and climb at some height on TC pole, DO fuse wire touched to DO Angle, Victim got electric shock through Earth wire and met with Non fatal accident</t>
  </si>
  <si>
    <t xml:space="preserve"> partially utlilized</t>
  </si>
  <si>
    <t>victim is a contractor person and issued a notice to the victim for utlization of safety tools</t>
  </si>
  <si>
    <t>UNA</t>
  </si>
  <si>
    <t>UNA-II</t>
  </si>
  <si>
    <t>fatal accident to buffallo of shri Balubhai Lakhabhai Dangodra at village Juna_Ugala</t>
  </si>
  <si>
    <t xml:space="preserve">Smt. Kanchanben Harsukhbhai Parmar </t>
  </si>
  <si>
    <t>smt. Narmadaben Bavanjibhai Maradiya</t>
  </si>
  <si>
    <t>Sh Rajesh Bachubhai Barad</t>
  </si>
  <si>
    <t>Sh.Bharat Jasyantkant Dave(Helper)</t>
  </si>
  <si>
    <t>Sh.Kaushik Kana Pampaniya</t>
  </si>
  <si>
    <t>Manoj Ravishankar Joshi</t>
  </si>
  <si>
    <t>23-6-07</t>
  </si>
  <si>
    <t>Sliping from PSC pole mecahnical accident</t>
  </si>
  <si>
    <t>Meeting arranged for use of safety belt at s/dn.</t>
  </si>
  <si>
    <t>Power House</t>
  </si>
  <si>
    <t>Urvashi Manaji Dhakhara</t>
  </si>
  <si>
    <t>18-6-07</t>
  </si>
  <si>
    <t>Come into the direct touch to live holder in private primises</t>
  </si>
  <si>
    <t>Kalanala</t>
  </si>
  <si>
    <t>Rahil Rahim Dariya</t>
  </si>
  <si>
    <t>25-6-07</t>
  </si>
  <si>
    <t>Hill Drive</t>
  </si>
  <si>
    <t xml:space="preserve">S.S.MAHIDA </t>
  </si>
  <si>
    <t>Victim came in contact with short circuited ceiling fan while repairing and met with F.A.</t>
  </si>
  <si>
    <t>A buffalow</t>
  </si>
  <si>
    <t>10/08/07</t>
  </si>
  <si>
    <t>Sumitaben Chanabhai Uteriya</t>
  </si>
  <si>
    <t>31/07/07</t>
  </si>
  <si>
    <t>Due to Leakage power from faulty TV - Disc cable in the cabin of ironsheets.</t>
  </si>
  <si>
    <t>Vijaybhai Chanabhai Uteriya</t>
  </si>
  <si>
    <t>-do-</t>
  </si>
  <si>
    <t>A cow</t>
  </si>
  <si>
    <t>31.08.07</t>
  </si>
  <si>
    <t>Victim came in contact with GI wire in which leakagte currenmt flown due to heavy rain and wind.</t>
  </si>
  <si>
    <t>KRSD</t>
  </si>
  <si>
    <t>Mustaq Ahmed  Malik</t>
  </si>
  <si>
    <t>Vic5tim came in contact with MMB which was installed on PSC pole.  On account of cable insulations, biting by squirrels during rainy season, short circuit has occurred. Victim came in contact with MMB and got shocked due to induction.</t>
  </si>
  <si>
    <t>MPSD</t>
  </si>
  <si>
    <t>24.09.07</t>
  </si>
  <si>
    <t>UNSD</t>
  </si>
  <si>
    <t>Rajubhai keshabhai Parmar</t>
  </si>
  <si>
    <t>To Avoid Bird fault problem on 11 Kv Nana Mandwa Ag. Feeder, it was planned to provide 11 Kv support pin below jumpers of Girder D.P. After switching off the feeder, victim climbed Gurder pole DP along with safety belt and helmet. While sitting on DP stru</t>
  </si>
  <si>
    <t xml:space="preserve">NFA to Bullock of Sh.Najubhai Bijalbhai Rabari at vill: Tarvada </t>
  </si>
  <si>
    <t>R-Phase cable of LT line was burnt and melt which was touched to iron C-clamp, so the returned leakage current passing through T/C earthling wire,(there was rain fall at that time) the bull while passes near T/C structure and contact with earthling wire a</t>
  </si>
  <si>
    <t>Upleta Rural</t>
  </si>
  <si>
    <t>Sh. Naran Hamir</t>
  </si>
  <si>
    <t>03.08.07</t>
  </si>
  <si>
    <t>Qtr.</t>
  </si>
  <si>
    <t>Category of feeder</t>
  </si>
  <si>
    <t>SAIFI</t>
  </si>
  <si>
    <t>SAIDI</t>
  </si>
  <si>
    <t>MAIFI</t>
  </si>
  <si>
    <t>total</t>
  </si>
  <si>
    <t>ag dom</t>
  </si>
  <si>
    <t>ind</t>
  </si>
  <si>
    <t>urban</t>
  </si>
  <si>
    <t>jgy</t>
  </si>
  <si>
    <t>agom</t>
  </si>
  <si>
    <t>Loose connections from pole</t>
  </si>
  <si>
    <t>Interruption due to line breakdown</t>
  </si>
  <si>
    <t>Interruption due to failure of transformer</t>
  </si>
  <si>
    <t>Ordinary case, which requires no augmentation.</t>
  </si>
  <si>
    <t>Where augmentation is required.</t>
  </si>
  <si>
    <t>Stopped/Defective Meters</t>
  </si>
  <si>
    <t>Billing on average basis for more than two bills</t>
  </si>
  <si>
    <t>Loose Wires</t>
  </si>
  <si>
    <t>Inadequate ground clearance</t>
  </si>
  <si>
    <t>For current bills where no additional information is required</t>
  </si>
  <si>
    <t>Where additional information relating to correctness of reading etc. is required</t>
  </si>
  <si>
    <t>Where extension of mains is not required</t>
  </si>
  <si>
    <t>Where extension of mains is required</t>
  </si>
  <si>
    <t>Modification in connected load</t>
  </si>
  <si>
    <t>Name change/reconnection</t>
  </si>
  <si>
    <t>Refund of amount due in regard to temporary connection</t>
  </si>
  <si>
    <t>Others</t>
  </si>
  <si>
    <t>10 &amp; 20 of the Month</t>
  </si>
  <si>
    <t>ANJ</t>
  </si>
  <si>
    <t>Sop 005</t>
  </si>
  <si>
    <t>Sop 007</t>
  </si>
  <si>
    <t>Failure of Power Transformer</t>
  </si>
  <si>
    <t>Quarter Total</t>
  </si>
  <si>
    <t>AG Dom</t>
  </si>
  <si>
    <t>Urban</t>
  </si>
  <si>
    <t>JGY</t>
  </si>
  <si>
    <r>
      <t>Reported By</t>
    </r>
    <r>
      <rPr>
        <b/>
        <sz val="20"/>
        <color indexed="8"/>
        <rFont val="Arial"/>
        <family val="2"/>
      </rPr>
      <t xml:space="preserve">
Pascim Gujarat Vij Company Limited</t>
    </r>
  </si>
  <si>
    <t>Qtr</t>
  </si>
  <si>
    <r>
      <t xml:space="preserve">SoP 011 - A : </t>
    </r>
    <r>
      <rPr>
        <sz val="12"/>
        <color indexed="8"/>
        <rFont val="Arial"/>
        <family val="2"/>
      </rPr>
      <t>System Average Interrruption Frequency Index (SAIFI), System Average Interrruption Duration Index (SAIDI), Momentary Average Interruption Frequency Index (MAIFI)</t>
    </r>
  </si>
  <si>
    <t>SoP 011 - A : System Average Interrruption Frequency Index (SAIFI) for AG. Dominant Category</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</si>
  <si>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</si>
  <si>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</si>
  <si>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r>
      <t>CI=</t>
    </r>
    <r>
      <rPr>
        <b/>
        <sz val="10"/>
        <rFont val="Calibri"/>
        <family val="2"/>
      </rPr>
      <t>∑</t>
    </r>
    <r>
      <rPr>
        <b/>
        <sz val="10"/>
        <rFont val="Arial"/>
        <family val="2"/>
      </rPr>
      <t xml:space="preserve"> Ni</t>
    </r>
  </si>
  <si>
    <t>SAIFI = ∑ Ni/Nt
(Monthly SAIFI)</t>
  </si>
  <si>
    <t>6=5/4</t>
  </si>
  <si>
    <t>1st Qtr</t>
  </si>
  <si>
    <t>2nd Qtr</t>
  </si>
  <si>
    <t>3rd Qtr</t>
  </si>
  <si>
    <t>4th Qtr</t>
  </si>
  <si>
    <t>Yearly Data</t>
  </si>
  <si>
    <t>SoP 011 - B : System Average Interrruption Duration Index (SAIDI) for AG. Dominant Category</t>
  </si>
  <si>
    <t>Ri =
Restoration Time for each sustained interruption event 
(in hours)</t>
  </si>
  <si>
    <t>Ni - Number of interrupted Customers for each sustained interruption event
(in numbers)</t>
  </si>
  <si>
    <t>Ri* Ni -
Total customer interrution Duration</t>
  </si>
  <si>
    <t>Customer Intt. Duration CMI = ΣRi*Ni</t>
  </si>
  <si>
    <t>SAIDI = ΣRi*Ni/Nt (Monthly SAIDI)</t>
  </si>
  <si>
    <t>5 = 3 * 4</t>
  </si>
  <si>
    <t>8=7/6</t>
  </si>
  <si>
    <t>SoP 011 - C : Momentary Average Interruption Frequency Index (MAIFI) for AG. Dominant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</si>
  <si>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</si>
  <si>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</si>
  <si>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</si>
  <si>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r>
      <t>N</t>
    </r>
    <r>
      <rPr>
        <b/>
        <vertAlign val="subscript"/>
        <sz val="10"/>
        <rFont val="Arial"/>
        <family val="2"/>
      </rPr>
      <t>t</t>
    </r>
    <r>
      <rPr>
        <b/>
        <sz val="10"/>
        <rFont val="Arial"/>
        <family val="2"/>
      </rPr>
      <t xml:space="preserve"> -
Total no of customers served
(in numbers)</t>
    </r>
  </si>
  <si>
    <t>Customer Intt. ΣImi*Nmi</t>
  </si>
  <si>
    <t>MAIFI=ΣImi*Nmi/Nt</t>
  </si>
  <si>
    <t>SoP 011 - A : System Average Interrruption Frequency Index (SAIFI) for JGY category</t>
  </si>
  <si>
    <t>SoP 011 - B : System Average Interrruption Duration Index (SAIDI) for JGY category</t>
  </si>
  <si>
    <t>SoP 011 - C : Momentary Average Interruption Frequency Index (MAIFI) for JGY category</t>
  </si>
  <si>
    <t>SoP 011 - A : System Average Interrruption Frequency Index (SAIFI) for URBAN category</t>
  </si>
  <si>
    <t>SoP 011 - B : System Average Interrruption Duration Index (SAIDI) for URBAN category</t>
  </si>
  <si>
    <t>SoP 011 - C : Momentary Average Interruption Frequency Index (MAIFI) for URBAN category</t>
  </si>
  <si>
    <t>SoP 011 - A : System Average Interrruption Frequency Index (SAIFI) for OTHER ALL category</t>
  </si>
  <si>
    <t>SoP 011 - B : System Average Interrruption Duration Index (SAIDI) for OTHER ALL category</t>
  </si>
  <si>
    <t>SoP 011 - C : Momentary Average Interruption Frequency Index (MAIFI) for OTHER ALL category</t>
  </si>
  <si>
    <t>SoP 011 - A : System Average Interrruption Frequency Index (SAIFI) for PGVCL as a whole</t>
  </si>
  <si>
    <t>SoP 011 - B : System Average Interrruption Duration Index (SAIDI) for PGVCL as a whole</t>
  </si>
  <si>
    <t>SoP 011 - C : Momentary Average Interruption Frequency Index (MAIFI) for PGVCL as a whole</t>
  </si>
  <si>
    <r>
      <t xml:space="preserve">Register For Compiling The Complaints </t>
    </r>
    <r>
      <rPr>
        <i/>
        <sz val="11"/>
        <color theme="1"/>
        <rFont val="Book Antiqua"/>
        <family val="1"/>
      </rPr>
      <t>{As per Appendix B of the regulation}</t>
    </r>
  </si>
  <si>
    <t>No. of complaints pending at the end of the meeting</t>
  </si>
  <si>
    <t>up to JUN-17</t>
  </si>
  <si>
    <t>up to SEPT-17</t>
  </si>
  <si>
    <t>up to DEC-17</t>
  </si>
  <si>
    <t>ANJAR</t>
  </si>
  <si>
    <t>RRC</t>
  </si>
  <si>
    <t>Nill</t>
  </si>
  <si>
    <t>NILL</t>
  </si>
  <si>
    <t>cr</t>
  </si>
  <si>
    <t xml:space="preserve">4th Quarter  </t>
  </si>
  <si>
    <t>to be prepared by</t>
  </si>
  <si>
    <t>Safety</t>
  </si>
  <si>
    <t>Tech2</t>
  </si>
  <si>
    <t>GERC</t>
  </si>
  <si>
    <t>Tech1</t>
  </si>
  <si>
    <t>x</t>
  </si>
  <si>
    <t>JAN-24</t>
  </si>
  <si>
    <t>FEB-24</t>
  </si>
  <si>
    <t>MAR-24</t>
  </si>
  <si>
    <t>JAN -24 to MAR-24</t>
  </si>
  <si>
    <t>OCT-23</t>
  </si>
  <si>
    <t>NOV-23</t>
  </si>
  <si>
    <t>DEC-23</t>
  </si>
  <si>
    <t>OCT -23 to DEC-23</t>
  </si>
  <si>
    <t>JUL-23</t>
  </si>
  <si>
    <t>AUG-23</t>
  </si>
  <si>
    <t>SEP-23</t>
  </si>
  <si>
    <t>JUL -23 to SEP-23</t>
  </si>
  <si>
    <t>APR-23</t>
  </si>
  <si>
    <t>MAY-23</t>
  </si>
  <si>
    <t>JUN-23</t>
  </si>
  <si>
    <t>APR -23 to JUN-23</t>
  </si>
  <si>
    <t>Performa – SoP 002: Action taken report for safety measures complied for the accidents occurred</t>
  </si>
  <si>
    <t>Awareness among general public regarding electrical safety "Keep safe distance from Electrical line &amp; Network of PGVCL" during khedut-shibir &amp; village meeting regularly.</t>
  </si>
  <si>
    <t>Sr</t>
  </si>
  <si>
    <t>Location of Accident and details of the victim</t>
  </si>
  <si>
    <t>Date of occurrence</t>
  </si>
  <si>
    <t>Type of Accident</t>
  </si>
  <si>
    <t>Findings of CEI / EI / AEI</t>
  </si>
  <si>
    <t>Remedies suggested by CEI /EI / AEI in various cases</t>
  </si>
  <si>
    <t>Whether the remedy suggested is complied</t>
  </si>
  <si>
    <t>Action taken to avoid recurrence of such Accident</t>
  </si>
  <si>
    <t>RAJKOT, Sanjaybhai Amarshibhai Chauhan</t>
  </si>
  <si>
    <t>19.05.23</t>
  </si>
  <si>
    <t>NFOS</t>
  </si>
  <si>
    <t>As on date 19.05.2023, Approx 6:15 PM, 11 KV Rolex Feeder was tripped. After power supply resumed HT3 fault office received a massage regarding said incident. So after site visit and primary investigation it is came to know that both victims were doing work of lifting of 20 ft Metal pipe from ground to first floor through outdoor stair case. While doing this work metal pipe was came in contact with live electric conductor of 11KV Rolex Feeder which emanates from 66 KV Punitnagar SS and they got electric shock than both are shifted to near by private hospital for primary treatment and than after shifted to civil hospital rajkot. Currently both are in conscious and healthy situation.</t>
  </si>
  <si>
    <t xml:space="preserve">According CEA regulation 2010 (clouse.12) if safe Work practice adopted by victim at time of work  then accident occurrence can be prevented </t>
  </si>
  <si>
    <t>Use of safety tools during work.</t>
  </si>
  <si>
    <t>RAJKOT, Priyansh Navinbhai Chauhan</t>
  </si>
  <si>
    <t>As on date 19.05.2023, Approx 6:15 PM, 11 KV Rolex Feeder was tripped. After power supply resumed HT3 fault office received a massage regarding said incident. So after site visit and primary investigation it is came to know that both victims were doing work of lifting of 20 ft Metal pipe from ground to first floor through outdoor stair case. While doing this work metal pipe was came in contact with live electric conductor of 11KV Rolex Feeder which emanates from 66 KV Punitnagar SS and they got electric shock than both are shifted to near by private hospital for primary treatment and than after shifted to civil hospital rajkot. Currently both are in conscious and healthy situation</t>
  </si>
  <si>
    <t>RAJKOT, Pramodbhai Vishavanath Mandal</t>
  </si>
  <si>
    <t>23.05.23</t>
  </si>
  <si>
    <t>As After getting information from news paper and more details received from Taluka police station rajkot and victim's relative Sh. Shivkumar omprakash shivmandal . It was came to know about place of incident. As per site visit and as per information provided by victim’s relative Sh. Shivkumar Omprakash Shivmandal it is came to know that, at the time of incident victim Shri Pramod Vishavanath Mandal was in liquor drunken condition and had a fight with his wife. He was suddenly climbed on  nearest transformer center pole number vav/dt/047 &amp; vav/vav/033/r-15 and his hand might came in contact with live wire of 11 KV Conductor of between DO Fuse jumper and Transformer bushing and leakage current might pass through his body and accident took place. Than after victim was admitted to civil hospital Rajkot through 108 and currently victim went to his native Uttar Pradesh as per information given by victim’s relative.</t>
  </si>
  <si>
    <t>Said Accident occurred due to Victim climbed on nearest TC  Center Pole and his hand might came in contact with live wire of 11KV conductor and got electrocuted.</t>
  </si>
  <si>
    <t xml:space="preserve">If victim had followed safety rule then accident could  be avoided . Victim himself responsible for this accident. </t>
  </si>
  <si>
    <t xml:space="preserve">RAJKOT, Shr. SURESHBHAI SOMAIYABHAI CHAUDHARY </t>
  </si>
  <si>
    <t>16.06.23</t>
  </si>
  <si>
    <t xml:space="preserve">During site visit and information given by victim is as under. At time of Accident heavy rain fall occurred and water logging is there. Due to short circuited street light fixture on LT girder pole no. :- RAJ/DT-006/C2/005 (RMC pole no.7/2251), victim came in contact with that pole and due to leakage current of short circuited street light fixture he got electric shock and met with the  non-fatal electrical accident. Victim was admitted in government civil hospital for further treatment. Now he is discharged from hospital and found healthy 
</t>
  </si>
  <si>
    <t>Due to short circuited street light fixture on LT girder pole no. :- RAJ/DT-006/C2/005 (RMC pole no.7/2251), victim came in contact with that pole and due to leakage current of short circuited street light fixture he got electric shock and met with the  non-fatal electrical accident</t>
  </si>
  <si>
    <t>to install ELCB and to earth installation too.</t>
  </si>
  <si>
    <t>Yes - Compiled by RMC</t>
  </si>
  <si>
    <t>Site Visit done and dis-continued the power supply of short circuited street light fixture on LT Girder Pole no. RAJ/DT-006/C2/005 (RMC Pole no. 7/2251) &amp; Inform to RMC Department for carry out street light maintenance.</t>
  </si>
  <si>
    <t>RAJKOT, Nanjibhai Bhurabhai  Parmar</t>
  </si>
  <si>
    <t>29.04.23</t>
  </si>
  <si>
    <t>FOS</t>
  </si>
  <si>
    <t>As information received from today's gujarat samachar news paper above mention address, one fatal electrical Accident occurred. As per site visit and investigation it is came to know that victim was fixing Iron rod on  vehicle (Eicher truck) unfortunately such iron rod may be came in contact with live  wire  and victim may be  got  electrocuted and met with fatal Accident .. But yet we have found no any evidence like spot on live wire of 11 kv Dhareshwar feeder and no tripping recorded at 66 Polytechnic ss during time of Accident . Final conclusion will made after PM report</t>
  </si>
  <si>
    <t>Said Accident occurred due to Victim was fixing Iron Rod  on Vehicle (Eicher Truck) and unfortunately such iron rod came in contact with live wire and Victim got electrocuted.</t>
  </si>
  <si>
    <t>Given instruction to avoid work near Live wire. Awareness program about electrical safety arranged periodically to that particular area.</t>
  </si>
  <si>
    <t xml:space="preserve">RAJKOT, Niteshbhai  Valbhai  Nanera  </t>
  </si>
  <si>
    <t>26.09.23</t>
  </si>
  <si>
    <t>As information received from Morbi road S/dn fault center regarding one non-fatal electrical Accident occurred at above mention address ,during   site visit on dtd: 27.09.2023 and information received from owner  Shri Vasantbhai Premjibhai Busa of above mentioned property (home),  it is came to know that while fixing aluminum composite panel WORK on his terrace was in progress ,during said work  around 10:30 A.M. victim was suddenly  came in contact with  nearer live  wire of 11 KV Jayjavn feeder near to terrace and  victim got  electrocuted and MET with non-fatal Accident . Currently victim is hospitalized with serious physical injury at Gokul Hospital Rajkot.</t>
  </si>
  <si>
    <t>Said accident occurred due to negligence of victim  while working near to 11 kv live power line .</t>
  </si>
  <si>
    <t>At present above site (transformer) 11 kv site has been isolated &amp; Lt changeover is being carried out by Morbi road S/Dn. Notice is issued to Vasantbhai Premjibhai Busa owner of mentioned property (home) and neighboring (houses) property holders vide letter number HT-1/Notice/692 Dt. 26-09-2023. Consumer paid amount for UG cable installation and UG Cable installed and charged by Sdn at that Location. 11 KV line was dismantled from that place.</t>
  </si>
  <si>
    <t>RAJKOT, Ashvinbhai Vinodbhai Mer</t>
  </si>
  <si>
    <t>24.10.23</t>
  </si>
  <si>
    <t>As on date 24.10.2023, Approx 11:50 AM, 11 KV Bhavnath Feeder was tripped. After power supply resumed HT3 fault office received a massage regarding said incident. So after site visit and primary investigation it is came to know that victim was doing work of lifting of 20 ft Metal pipe to make roof on first floor. While doing this work metal pipe was came in contact with live electric conductor of 11KV Bhavnath Feeder which eminates from 66 KV GIDC SS and he got electric shock and his brother called 108 ambulance then he shifted to civil hospital rajkot. At that time he was in unconscious situation, Then civil hospital declared him dead.</t>
  </si>
  <si>
    <t>CEI report awaited</t>
  </si>
  <si>
    <t>Safety Seminars and electrical network awareness programs are doing regularly in such areas. One has to be careful while working near 11KV Line.</t>
  </si>
  <si>
    <t>RAJKOT, KAVITABEN JAYESHBHAI RAKHOLIYA</t>
  </si>
  <si>
    <t>06.11.23</t>
  </si>
  <si>
    <t>As information received from Kothariya road S/Dn fault center regarding one non-fatal electrical Accident occurred at above mention address, during site visit inquired about the incident from nearby people and came to knowledge that on site victim was doing cleaning work on their terrace. While doing that work, victim was tried to lift metal ladder from their illegal extended terrace porch where this ladder was lying. At time of  lifting of metal ladder, lose balance and  accidently came in contact with  nearby live  wire of 11 kv Morari feeder, victim got  electric shock and meet with non-fatal accident. Feeder was tripped and black spot observed in metal ladder as well as symptoms noticed in wire. Currently victim is hospitalized with serious physical injury at Gokul Hospital Rajkot.</t>
  </si>
  <si>
    <t>na</t>
  </si>
  <si>
    <t>illegal construction removal notice given to land lord &amp; neighbors</t>
  </si>
  <si>
    <t xml:space="preserve">RAJKOT, Hareshbhai Ratilal Parmar </t>
  </si>
  <si>
    <t>20.01.24</t>
  </si>
  <si>
    <t>NFD</t>
  </si>
  <si>
    <t>As information received from D B Dhranga J.E. HT-1 regarding one non-fatal mechanical Accident occurred at above mention address, During site visit enquired about the incident from victims colleague employee and came to know that today 11 kv RTO feeder notified shut down work was going on, meanwhile kite and threads removing from 11 kv line was also carried out. On site victim was standing on terrace (old house) which is nearer to 11 kV shackle point and doing work of removing kites and threads. While removing kites and thread with help of 11 k v DO ROD unfortunately safety wall (parapet) of terrace broke and fall hence victim fall down with same and met with non-fatal mechanical Accident. Colleague employees had shifted victim to nearby hospital where diagnose with multiple fracture on both hand wrists</t>
  </si>
  <si>
    <t>During Line staff safety meeting all are informed to use tower ladder for kite string removal during PSD of feeder</t>
  </si>
  <si>
    <t>Rajkot, Mukeshbhai Lakhabhai Parmar</t>
  </si>
  <si>
    <t>27.01.24</t>
  </si>
  <si>
    <t>As per telephonic massage received at 11:55 am today about two person got electric shock at HT3 fault centre from above mention site from 11KV Dhara feeder, immediately feeder made off and site visit taken by SDO/JE HT3 with line staff. On site there was illegal civil construction work of two floors residential building was going on. As per information received from site, Both victims are doing plaster work of second floor terrace and both victims are standing on metal made ladder which is placed on bamboo made heighted structure. Somehow  Sh Maheshbhai Minama Slipped and electrocuted by nearby 11kv Dhara feeder conductor and fall down. Other Victim also fall down from height and who is dead on site. Victim Sh Maheshbhai Minama is immediately shifted to civil hospital by 108 ambulance. As per present news from statement of building owner, on dt.31.01.2024 the victim Maheshbhai is expired on dt.30.01.2024 time 04.00 PM. On said location Illegal construction work is under live 11kv Line.11kv Dhara feeder conductor is just near 1.5ft from construction. Sparking spots are found on 11kv Conductor as well guarding wire. During time of Accident, No tripping found in 11Kv Dhara feeder. Further investigation under progress.</t>
  </si>
  <si>
    <t>On site residential electric connection named and building owner shri Devsibhai  Bachubhai  Vaghela and connection no 30608158364 is disconnected. Illegal construction nearby 11kv line Notice issued by letter no DE/HT3/93 dtd 27.01.2024 immediately and serve by hand on site. Police complain against building owner by SDO HT-3, PGVCL, Rajkot Wide letter No. DE/HT-3/95 Dt.29.01.2024.</t>
  </si>
  <si>
    <t>Rajkot, Maheshbhai Manubhai Minama</t>
  </si>
  <si>
    <t>JETPUR, HARSUKHBHAI VALJIBHAI AMBALIYA</t>
  </si>
  <si>
    <t>One Cow was found dead near 11KV Monpar ag feeder HT pole no 36-L-15 at village Jetpur AG area, at location no 36-L-16 there is a shackle point location. Monpar feeder was in fault due to heavy rain and wind since 06:45 am early morning and patrolling to find feeder fault was going on. At accident location middle conductor of shackle point pole, conductor broken from disc and was lying on ground. As a part to find fault in feeder, a try to switch on feeder was taken, at the same time cow may be standing near this line, it may came in contact with live conductor and got electrocuted. It is also noted that land around accident location was very wet due to rain.</t>
  </si>
  <si>
    <t>New disc and pin insulator provided at accident location.</t>
  </si>
  <si>
    <t>KAMLAPUR, BUFFALO OF LABHUBHAI POLABHAI GHED</t>
  </si>
  <si>
    <t>04.05.23</t>
  </si>
  <si>
    <t>As per site visit one buffalo was fall on the ground near TC. As per the investigation surrounding TC area soil is wet due to rain. During investigation in one house ceiling fan found defective hence current was leakage and came in TC by neutral. So current was spread around TC. So, when buffalo was passing near TC that time it was came in spread leakage current area. Hence buffalo got electric shock and fatal animal accident occurred.</t>
  </si>
  <si>
    <t>Removing Defective Ceiling Fan And Disconnect Connection From Pole Also ELCB Notice Issue Consumer Wide Letter No.ASD/TECH/2787 Dt.05.05.2023</t>
  </si>
  <si>
    <t>laxmi itala, DENISH ARVINDBHAI DOLERA</t>
  </si>
  <si>
    <t>02.05.23</t>
  </si>
  <si>
    <t>As per statement of Shri J S Damor and victim Shri D A Dolera , tree cutting work was carried out near HT line of 11 kv Gajanan Ag feeder under Metoda Sdn. The victim had cut one tree branch when he was  trying to remove this branch from the tree, he unbalance himself and he fell down from the tree. He was wearing safety helmet and shoes.</t>
  </si>
  <si>
    <t>Victim should be more vigilant during tree cutting.</t>
  </si>
  <si>
    <t>moti mengani, ASHOKBHAI BHIKHUBHAI CHOVATIYA</t>
  </si>
  <si>
    <t>06.05.23</t>
  </si>
  <si>
    <t>The telephonically information received from Sh. Sajidbhai Musabhai Joban nearby farmer regarding accident. After getting information of accident JE Lodhika has immediately took site visit, accident occurred at farm of Sh. Jerambhai Popatbhai Chovatiya, As per statement of eye witness victim climbed on Glue berry tree intended to take Glue berry (Gunda). In doing so, victim came in contact with 11 KV wire of karar Ag feeder which is passing nearby Glue berry tree and got electric shock. Immediately he referred to hospital for further treatment.   As per log book of GETCO 66 KV vadadhari SS on dtd. 06.05.2023 tripping was recorded in 11 KV Karar Ag Fdr at 10:25 AM</t>
  </si>
  <si>
    <t>shaper, Keyur Ashokbhai Ghetiya</t>
  </si>
  <si>
    <t>As per information received at from police Station and Site inspection and statement of eye witness, The victim was working in the industries (Dilipbhai harjibhai Sorathiya C/o Nilkanth Packaging) and went to spit from balcony and somehow he lost his balance while spitting and accidently touched the live 11KV Conductor which was passing nearby this balcony and got electrical shock and during investigation, black marks of sparking were found on MS grill railing and on conductor but no any tripping was registered on this feeder.</t>
  </si>
  <si>
    <t>According CEA regulation 2010 (clouse.12) if safe distance maintain from 11 KV line at time of building construction then accident occurrence can be prevented.</t>
  </si>
  <si>
    <t>Illegal construction notice given to consumer. Awareness among general public regarding electrical safety "Keep safe distance from Electrical line &amp; Network of PGVCL" during khedut-shibir &amp; village meeting regularly.</t>
  </si>
  <si>
    <t>DEDARVA, BUFFALOE of KATHADBHAI VALABHAI DABHI</t>
  </si>
  <si>
    <t>17.06.23</t>
  </si>
  <si>
    <t>Two No's of buffaloes was found dead near LT Pole Location no. SNG/DT-039/C1/04 of 11 KV shreenathji JGY feeder at village Dedarva. At location No. SNG/DT-039/C1/04 .Due to Biparjoy Cyclone &amp; heavy Rain, Water logging is created near LT pole location. Also due to Heavy wind One branch of tree had been stacked between LT   X-arm and LT cable. Also there is a single phase connection from that pole through Dropper Wire. Due to that stacked branch &amp; Heavy wind, Joint between AB cable &amp; dropper broken and Dropper wire came in contact with LT X Arm. Thus Power was leaking through G I Wire and leakage reached nearby water logging location. Now As per eye witness's statement two buffaloes were passing through that water logging location and got electrocuted.</t>
  </si>
  <si>
    <t>Stacked tree branch has been removed and Joint between Cable &amp; Dropper has been rectified.</t>
  </si>
  <si>
    <t>Dhora Pipaliya, Cow of Laljibhai Kadvabhai Lambariya</t>
  </si>
  <si>
    <t>13.06.23</t>
  </si>
  <si>
    <t>As per the site visit cow was fall on the ground near fencing of 25 KVA village TC. During investigation leakage current not found at neutral earthig of transformer center and also surrounding TC area soil is found wet due to rain. But it is seem that due to some reason leakage current was passing at neutral earthing of transformer center and spreading electric field surrounding TC area of soil. That time cow was passing near TC and touch with this electrocuted field and got electric shock and fatal animal accident occurred.</t>
  </si>
  <si>
    <t>All the TC earthings are reactivated.</t>
  </si>
  <si>
    <t>Kalasar, Hasmukhbhai Mansurbhai Mand</t>
  </si>
  <si>
    <t>14.06.23</t>
  </si>
  <si>
    <t xml:space="preserve">As Per Information Received From K J Solanki ALM Jasdan Sdn Departmental Nonfatal Human Accident Occurred To Sh H M MAND EA Jasdan Sdn At Village Kalasar On 11 KV Ranuja Ag Feeder This Accident Was Occurred At Consumer Ag TC Location JSD/FUL/RAN/150/R14/DT10 Sh. H M Mand  EA Was Fault Attending  On11kv Ranuja Ag Feeder With Sh K J Solanki ALM And Sh L R Chavada Eain Office Vehicle At Kalasar Village 11 KV Ranuja Feeder Was PF Time From Approx 06:30 AM The 11 KV Ranuja Ag Feeder Is Emanating From 66 Kv Fulzar Substation As Per Statement Of Sh KJ Solanki ALM First Reach At First AB Switch Of Ranuja Ag Feeder And Taking Try To Power ON From 66 Kv Fulzar SS By Telephonic With GETCO Operator But Feeder Was Not ON Hence K J solanki ALM Have To Decide Cut Section Of Feeder And Found Fault Location So Sh K J solanki ALM ShH M Mand EA And Sh L R chavda EA Was Reached At TC Location No JSD/FUL/RAN/150/R14/DT10 And KJ Solanki ALM Has Instructed To L r chavda EA Seat At Switch Then Sh KJ Solankialm Has Sent Massage To GETCO For Take LC Time:11:27 AM Then After S H M mmand EA And  K J solanki ALM Are Reached At Location No JSD/FUL/RAN/150/R14/DT10 Accident Location And KJ Solanki ALM Was Going For Taking Chain For Short And Earth. Without Conformation Of GETCO Massage For Line Clear During Sh H M mand EA Has Decide Cut Jumper From This TC Without Instruction Of KJ Solanki ALM That Time He Got Electric Shocked And Fall On The Ground As Per Site Inspection There Was Not Short And Earth Found At Accident Location Of Ranuja Ag Feeder As Per Injury Of Victim Sh HM Mand EA Has No Any Safety Equipment Utilized Also As Per Analysis Of Consumer Meter MRI Data GETCO Penal Meter MRI Data TT Relay Data It Is Found That In 11 Kv Ranuja Ag Feeder Power Is ON During Accident The Victim Was Claimed On The TC Structure Without Verification Of Power Supply And Without Instructions Of Sh KJ Solanki ALM.  in this accicent if the employees  taken a care of the safety norms and also check that the power is on or not, then this accident could not be happened. In this accidnet Sh H M Mand and Sh K J Solanki is responsible for this accident.  </t>
  </si>
  <si>
    <t xml:space="preserve">this accident occurred due to line was not shorted or earthed, non-usage of safety gadgets, without proper supervision  </t>
  </si>
  <si>
    <t xml:space="preserve">All line staff must short and earth line, wear all safety gadgets and take line clear before starting work </t>
  </si>
  <si>
    <t>EE GETCO Dhasa Will Inform To Take Strictly Disciplinary Action Against On Duty Staff At 66 KV Fulzar SS On Date 14.06.2023 Submitting Wrong Statement And Misguide To PGVCL Authority Not Issuing LCP In Time by letter no JDO/tech-1/accident/224 06.07.2023. Also show cause notice issued to Sh K J Solanki by letter no JSD/HR/ACCIDENT/KJS/39 15.06.2023. and issued chagre sheet vide letter no JDO/HR1/DA/KJS/274 29.09.2023</t>
  </si>
  <si>
    <t>GONDAL, Mr. YUSUFBHAI SULTANBHAI KAIDA</t>
  </si>
  <si>
    <t>22.06.23</t>
  </si>
  <si>
    <t>While up lifting an aluminum stair the upper portion was pulled towards workers and as a result of that the lower portion of stair was moved away from building and bottom side of stair touched coated conductor line of 11 kV Kapuriya urban feeder. As a result of that insulation broken and got electrical shock through an aluminum stair to bare hand of all three body.</t>
  </si>
  <si>
    <t>Letter to police station regarding to lodged FIR vide no:- GTSD/T/9781/23.06.23</t>
  </si>
  <si>
    <t>GONDAL, Mr. SHAUKATBHAI MAKSUDBHAI NURSUMAR</t>
  </si>
  <si>
    <t xml:space="preserve">GONDAL, Mr. AJAMBHAI MUSTAKBHAI CHAMADIYA </t>
  </si>
  <si>
    <t xml:space="preserve">MOTIPANELI, Buffalo of LAKHABHAI MANDABHAI BHARVAD </t>
  </si>
  <si>
    <t>30.06.23</t>
  </si>
  <si>
    <t>After receiving telephonic information from Babubhai ChhaganbhaiGhadiya, we rushed to the accident site and found that at near 25 KVA x'mer structure Buffalo was died. During site verification no any leakage current found out. But we assume that Due to heavy Rain, land around transformer is wet and muddy. Anyhow during heavy rain with moderate wind leakage current flows in transformer earthing, so step potential created nearby transformer centre. Buffalo came in step potential zone,and got electrocuted and died on site.</t>
  </si>
  <si>
    <t>05 nos of earthing reactive again ,earthing wire cover with PVC pipe</t>
  </si>
  <si>
    <t>DHORAJI, Buffalo of HamirbhaiVirabhai Shelana</t>
  </si>
  <si>
    <t>After receiving telephonic information from Fault Centre , we rushed to the accident site and found that at near 25 KVA x'mer structure 2 Nos Buffalos was died. During site verification no any leakage current found out. But Due to heavy Rain, land around transformer is wet and muddy, also we observe that pvc pipe of transformer earthing was damaged. As per eyewitness statement both Buffalo went at transformer pole to rub they bodies. We may assume that Anyhow during rubbing they bodies with transformer pole, momentary leakage current pass through transformer earth wire. Due to live contact with earth wire, buffalos got electrocuted and died.</t>
  </si>
  <si>
    <t>UPLETA, Bhurabhai Virabhai Shamala ONWER OF BUFFALO</t>
  </si>
  <si>
    <t>01.07.23</t>
  </si>
  <si>
    <t>site visit done and it is found that a buffalo was found dead near 5KVA x'mer centre. At this location transformer neutral and body earthling was given separately to earth pit by using G.I. Wire via PVC Rigid pipe upto ground level. During site verification no any leakage current found at the location. Also, no any tripping were observed at 66KV Upleta SS during this time. But due to heavy Rain, land around transformer centre is wet and muddy. During heavy rain with moderate wind, minor leakage current might flow in surrounding land of this transformer centre and buffalo came in step potential zone and got electrocuted and died on site.</t>
  </si>
  <si>
    <t>earthing reactive again ,earthing wire cover with PVC pipe</t>
  </si>
  <si>
    <t>CHHTARASA, JITENDRABHAI SHANTILAL PARMAR</t>
  </si>
  <si>
    <t>15.07.23</t>
  </si>
  <si>
    <t>After receiving Telephonic information from Fault Centre, we rushed to the accident site and found that, In Chatrasa Village nr busstand area there is unauthorized construction work of house is running. As per information received from site Shri Vajubhai Ranabhai Chudasama is the owner of this house. Shri Jitendrabhai Shantilal Parmar age apprx. 27yrs has been hired by Vajubhai Ranabhai Chudasama for the construction of house. 11kv Narayan Ag feeder line has passing above unauthorized construction work of house. While preparing the cantering work, A wet wooden construction plank might be comes in the induction zone of 11kv Narayan Ag feeder and Shri Jitendrabhai Shantilal Parmar got electrocuted and fell down. Owner of house shri Vajubhai Ranabhai Chudasama immediately take him to Vanthali government Hospital by 108 ambulances where victim get primary treatment then after for more treatment referred to Civil hospital Junagadh.</t>
  </si>
  <si>
    <t>Notice issued for illegal construction vide letter no DRSD/Tech/2/2378 dt-17.07.2023, hence No any responsibility to be fixed to any person of pgvcl for this accident because this accident occurred in victim fault.</t>
  </si>
  <si>
    <t>DHORAJI, Sajid Jummabhai Sandhi</t>
  </si>
  <si>
    <t>29.07.23</t>
  </si>
  <si>
    <t xml:space="preserve">After receiving Telephonic information from DE Dhoraji Town, we rush to site, and getting the information from line staff of Dhoraji Town that due to Mohram festival, Muslim people celebrate this festival by taking “Tajiya” from Rasulpara Area, at that time the top of the “Tajiya” was come on contact with the live 11 KV Bhadar AG feeder Conductor and 28 person get electric shock who lifted the “Tajiya” on their hands. There is no any “Tajiya” on the site. The vertical Height of the 11 KV Bhadar Ag feeder is around 6.1 Meter. which is as per safety norms. The height of "Tajiya" can not get from site.Further known that all the 28 persons victim was admitted The Teli Hospital for Treatment. 2 persons was died and while other 26 person was admitted to the hospital ,who all  get discharged at same evening . </t>
  </si>
  <si>
    <t>This accident occurred due to clear negligence of victims, and violence of   CEA safety regulation clause no 64(1) by victims.</t>
  </si>
  <si>
    <t>DHORAJI, JunedbhaiHanifbhaiMajothi</t>
  </si>
  <si>
    <t>DHORAJI, JavidbhaiHarunbhai Theba</t>
  </si>
  <si>
    <t>DHORAJI, AllarakhaFirozbhaiSipahi</t>
  </si>
  <si>
    <t>DHORAJI, HanifbhaiIkbalbhaiMaghra</t>
  </si>
  <si>
    <t>DHORAJI, SahilbhaiMamadbhai Sama</t>
  </si>
  <si>
    <t>DHORAJI, FaridbhaiAshratbhai Sama</t>
  </si>
  <si>
    <t>DHORAJI, BasirbhaiRafikbhai Sandhi</t>
  </si>
  <si>
    <t>DHORAJI, FaizalbhaiRafikbhai Sumra</t>
  </si>
  <si>
    <t>DHORAJI, Irfan HanifbhaiMajothi</t>
  </si>
  <si>
    <t>DHORAJI, MohiyuddinIslambhaiMajothi</t>
  </si>
  <si>
    <t>DHORAJI, KasamNurmamadMajothi</t>
  </si>
  <si>
    <t>DHORAJI, NavazNurmamad Sumra</t>
  </si>
  <si>
    <t>DHORAJI, Sarfaraz Salimbhai Juneja</t>
  </si>
  <si>
    <t>DHORAJI, EhjajIkbalbhaiSetha</t>
  </si>
  <si>
    <t>DHORAJI, SirajbhaiMohmadhusain Bukhari</t>
  </si>
  <si>
    <t>DHORAJI, Sahil Yunusbhai Sama</t>
  </si>
  <si>
    <t>DHORAJI, Samir Karimbhai Sandhi</t>
  </si>
  <si>
    <t>DHORAJI, NavazIqbalbhaiSipahi</t>
  </si>
  <si>
    <t>DHORAJI, AdilbhaiRafikbhaiMajothi</t>
  </si>
  <si>
    <t>DHORAJI, SabirbhaiKadarbhaiDhavda</t>
  </si>
  <si>
    <t>DHORAJI, ArsitSalimbhaiAmdani</t>
  </si>
  <si>
    <t>DHORAJI, AmirkhanAmjadkhan Bloch</t>
  </si>
  <si>
    <t>DHORAJI, AjimbhaiAyubbhai Bloch</t>
  </si>
  <si>
    <t>DHORAJI, SarjilHussainbhai Bloch</t>
  </si>
  <si>
    <t>DHORAJI, SabbirbhaiIqbalbhai Sandhi</t>
  </si>
  <si>
    <t>DHORAJI, Sikandar Siddiq Mallaik</t>
  </si>
  <si>
    <t>DHORAJI, IrfanbhaiAllarakhabhai Sama</t>
  </si>
  <si>
    <t>MEVASA, AMIT RAMESH BHURA</t>
  </si>
  <si>
    <t>24.07.23</t>
  </si>
  <si>
    <t xml:space="preserve">In Jambudi AG feeder LT line bare conductor was passing through Nagjibhai Dudabhai Hirapara farm boundary, one LT shakle insulator was punctured and live wire fall on metal wire fencing which was done by Nagjibhai Dudabhai Hirapara on full periphery of his agriculture land. Due to rainy day and AG land was wet, Amit was passing near by fencing which was live due to conductor snapping anyhow touched fencing and got electrocuted, his brother Sumit try to rescue him met with non fatal electrical accident. Amit declared dead at Jetpur civil hospital. </t>
  </si>
  <si>
    <t>New LT line conductor replaced with old one of 9 span, and also pin and shackle insulator replaced.</t>
  </si>
  <si>
    <t>MEVASA, SUMIT RAMESH BHURA</t>
  </si>
  <si>
    <t>PADDHARI, DHRUV MUNESHBHAI DAFADA</t>
  </si>
  <si>
    <t>As per the telephonic information received by SDO Paddhari from R K Kharadi, electrical assistant of Paddhari sdn that shri Dhruv Muneshbhai dafda age 19 year(approx) met a non fatal electrical accident in Paddhari Village on terrace of Dwarkadhish complex, main road Paddhari. In this regard, DE and JE Paddhari has visited the site. It was known that this Dwarkadhish complex constructed under 11 KV Paddhari jgy feeder. This accident occurred on terrace of the second floor shop as water leakage from the ceiling of the shop. Victim was doing civil work as labour to stop this water leakage of terrace of the shop. During this work Victim had accidentally touch the 11 kv Paddhari jgy live wire and he got electric shock. After the accident, the victim was taken to paddhari Civil Hospital for treatment, after primary treatment the on-duty doctor referred him to Rajkot civil for the further treatment.</t>
  </si>
  <si>
    <t>due to unauthorized work under line by victim</t>
  </si>
  <si>
    <t>do not construct any illegal work under or within electric line</t>
  </si>
  <si>
    <t>Notice issued for unauthorized construction.</t>
  </si>
  <si>
    <t>JASDAN, Buffalo of 'KANABHAI LAKHABHAI NAGAH</t>
  </si>
  <si>
    <t>06.07.23</t>
  </si>
  <si>
    <t>As Per Telephonic Information Received From Jasdan Fault Center By Sh. Ambabhai Rudabhai Zapada, On Dated 06.07.2023, Time 02:05 PM. Accordingly DE And JE Of Jasdan Subdivision Have Visited Accident Site And It Is Came To Know From Eyewitness And As Per Site Visit Buffalo Was Grazing Near Mahakali Ashram At Village Gokhalana, During Grazing Buffalo Was Came Near Broken Conductor Of 11 Kv Gokhalana Ag Feeder And Fall On The Broken Conductor. The 11 Kv Gokhalana Ag Feeder Was Not Tripped So Conductor Is Live Hence, Buffalo Got Electric Shock And Died. As Per  Investigation 11 Kv Gokhalana Ag Feeder Conductor Was Broken Due To Disc Fault  and buffalo came in contact with the live wire and got electrocuted. Also From The Substation Feeder Was Not Tripped.</t>
  </si>
  <si>
    <t xml:space="preserve">due to lack of maintenance </t>
  </si>
  <si>
    <t>Regular Maintenance should be carry out</t>
  </si>
  <si>
    <t>Letter written to GETCO 66 KV Gokhalana Road SS Vide Letter No: 3923 Dt.06.07.2023 for the 11 KV Gokhalana AG panel was not tripped after the conductor broken and fallen down to earth also faulty disc replaced and conductor rebinding done.</t>
  </si>
  <si>
    <t>Hathasani, Cow of Susara Gopalbhai Govindbhai</t>
  </si>
  <si>
    <t>As Per Information Received From Sarpanch Hathsani Regarding Fatal Animal Accident Occurred, Immediately DE And JE Of Vinchiya Sdn Visited Site For Further Investigation. As Per Statement Of First Eye Witness Khengarbhai Rajabhai Susra And Owner Of Cow Shri Gopalbhai Govindbhai Susra And As Per Site Inspection, It Is Found That, At The Time Of Incident Cow Tried To Pass Under The DP Structure Where T/C Earth Wire Was Found In Loose Condition.So,It Might Be Possible That Momentarily Leakage Current May Have Passed Through Earth Wire And At That Time Cow Passing Near DP Might Have Came In Contact With Earth Wire And Got Electrocuted. At The Time Of Inspection, No Leakage Current Observed.No DO Blast Of Said TC Center.</t>
  </si>
  <si>
    <t>Loose earth wire is removed and done a new earthing.</t>
  </si>
  <si>
    <t>Hodathali, Calf of Jalu Jaydeepbhai Labhubhai</t>
  </si>
  <si>
    <t>18.07.23</t>
  </si>
  <si>
    <t>As per the information received from Nileshbhai Bhupatbhai Jalu regarding animal accident occurred immediately de and je of the Sardhar sdn visited site for further investigation. As per statement of first eye witness Shri Jaydipbhai Labhubhai Jalu and as per site inspection it is found that at the time of incident calf rubbed its head with the guy wire. The guy wire came in contact with electric live wire and calf electrocuted. At the time of inspection leakage current pass through guy wire observed.</t>
  </si>
  <si>
    <t>due to lack of workmanship during erection of guy</t>
  </si>
  <si>
    <t>install guy insulator at proper height in guy wire</t>
  </si>
  <si>
    <t>Old loose guy wire removed and new guy wire provided.</t>
  </si>
  <si>
    <t>PANCHAVADA, Bharatkumar Punabhai Parmar</t>
  </si>
  <si>
    <t>26.07.23</t>
  </si>
  <si>
    <t>As per telephonic information received from Shri. V. R. Gediya li on date 26.7.2023 at 11.32 am regarding non-fatal mechanical accident was occurred at Juna Jasapar agriculture area while removing tree branch from the 11 KV Panchavda AG feeder which was in pf. As per site investigation and coworker it was came to know that 11 KV Panchavda ag feeder was in PF and complain received at fault center with complain number 89730 on date 26.07.2023 at 10.25 A.M with location of pf. So shri. V. R. Gediya li with his team and victim attained the complaint and found that tree branch was fallen on 11 KV Panchavda AG feeder. So victim climb up the tree to remove the tree branch and after removing the tree branch as soon as he came down from the tree he gets slipped from the tree and fall down on ground and mechanical accident occurred.</t>
  </si>
  <si>
    <t xml:space="preserve">Given Training about the Safety norms </t>
  </si>
  <si>
    <t>BHUNAVA, Master Rupeshbhai Sureshbhai Bamaniya</t>
  </si>
  <si>
    <t>Due to heavy wind and rain, one  span of one LT wire found broken from LT shackle insulator and that wire was snapped on land near farm. At that time both victim children were playing in the farm and came across the broken wire while playing and any how they both may came in contact with live broken wire and victim got fatal electrical accident.</t>
  </si>
  <si>
    <t>Confidential Letter to SDO vide letter no:-GDD/T-1/435 DT:-29.09.23</t>
  </si>
  <si>
    <t>BHUNAVA, Master Anishbhai Sureshbhai Bamaniya</t>
  </si>
  <si>
    <t>RANSIKI, Sh. Ratadiya Rameshbhai Kanubhai</t>
  </si>
  <si>
    <t xml:space="preserve">A Chameleon stuck between live LT stud of said transformer and support angle of transformer. Transformer Supporting attached with Transformer body. The Transformer body is earthling. Hence leakage current passed through support angle to transformer body earthling wire to ground. At this place there was so much grass &amp; water logged surrounding above said transformer centre due to rain in monsoon season. Meanwhile when Buffalo tried to pass from above mentioned transformer through water logged surrounding area came in contact to step voltage &amp; leakage current. So due to leakage current said buffalo might get electrocuted. </t>
  </si>
  <si>
    <t>due to lack of maintenance &amp; re-activation of earthing</t>
  </si>
  <si>
    <t xml:space="preserve">Village meeting arrange and Awareness among general public regarding electrical safety "Keep safe distance from Electrical line &amp; Network of PGVCL" </t>
  </si>
  <si>
    <t>GOMTA, Sh Ramjibhai Sidibhai Bambhva</t>
  </si>
  <si>
    <t>21.07.23</t>
  </si>
  <si>
    <t>Victim Cow was passing nearer to said transformer Centre which has leakage current was flowing in said transformer earthing from defective switch and improper wiring of nearby consumers, (Consumer Name:-West Gujarat Expressway Ltd &amp; Consumer No:-87718/02222/6 Cat:-NRGP, Load:-3 kW) is connected in this transformer LT Ckt. Hence, path of leakage current was flow from defective switch to transformer earthing through ground, which create difference voltage level in ground which leads the cow electrocuted</t>
  </si>
  <si>
    <t>Notice to consumer vide letter no:-GRSD-2/TECH/3022 DT:-21.07.2023 for not providing protective device at their premises.</t>
  </si>
  <si>
    <t>CHAVANDI, BULLOCK OWNER PRAVINSINGH BHAVSANG CHAUHAN</t>
  </si>
  <si>
    <t>15.06.23</t>
  </si>
  <si>
    <t>Owner Pravinsinh Balvantsigh Chauhan going for farming with his bullock cart and reach nearer to transformer center named Kadvabhai Anandbhai, anyhow out of 2 bullock, 01 bullock fall down, get electrocuted and died. But during site inspection there is no leakage current observed or sparking spot  found in the transformer centre and there is no tripping occurred in 3 ph power supply during this time. Moreover due to Biperjoy cyclone and rain i.e. wet land anyhow leakage current may be passed through earthing and bullock came in contact with leakage zone and died due to step potential.</t>
  </si>
  <si>
    <t>accident location was checked and found OK, also TC earthing reactivation done</t>
  </si>
  <si>
    <t>Chibhda, BULLOCK OF HIRABHAI LAKHMANBHAI VASOYA</t>
  </si>
  <si>
    <t>09.08.23</t>
  </si>
  <si>
    <t>As per information received from Dhirubhai Vasoya (villager) that conductor broken of 11 kv Vagudad Feeder and 2 bullock died of Hirabhai Lakhmanbhai Vasoya. On receipt of this complaint, lodhika sdn staff reached at site and saw the broken conductor fell on both bullocks. At the time of the accident this feeder was ON in 3 ph schedule. As per owner statement and our investigation conductor of 11 kv Vagudad AG broken and felt on both bullocks which were exactly tied with cart under this line and both bullock electrocuted and died on the site. The feeder was in PF from 8.45 PM.</t>
  </si>
  <si>
    <t>CONDUCTOR REPLACED</t>
  </si>
  <si>
    <t>METODA GIDC, H S SARVAIYA</t>
  </si>
  <si>
    <t>12.08.23</t>
  </si>
  <si>
    <t>As per telephonic information received from L.M Parghi (L.M), He and Victim were went for reconnection work of Vikah Interior LLP. After taking line clear of 11kv favorite GIDC FDR and then line was discharged by them. After that victim was doing jumper work of vikah interior LLP HT connection by standing on tower ladder, and at this time he was not wearing hand gloves, At this time, Generator of Fishfa rubber HT connection which is connected to 11 KV Favorite feeder operated automatically, but due to faulty automatic change over switch, return power flow into this feeder and hence victim got electric shock.</t>
  </si>
  <si>
    <t>Connection of HT consumer Fishfa Rubber is disconnected.</t>
  </si>
  <si>
    <t>Janada, Cow of Gamara Ranchodbhai Gorabhai</t>
  </si>
  <si>
    <t>15.08.23</t>
  </si>
  <si>
    <t xml:space="preserve">As Per The Information Received From Sarpanch Janda Regarding Animal Accident Occurred, Immediately DE And JE Of Vinchiya Sdn Visited Site For Further Investigation. As Per Statement Of First Eye Witness Shri Vipulbhai Gorabhai Gamara And As Per Site Inspection, It Is Found That At The Time Of Incident Cow Tried To Pass Near The LT Pole, Where LT Wire Was Founded In Loose Condition And Touching With C Clamp Of Said LT Pole. Also Earthing Wire Was In Contact Of C Clamp. Moreover In Surrounding Area Land Was Wet Due To Leakage Pipeline. So, It Might Be Possible That Momentarily LT Wire Came In Contact With C Clamp In Turn Contact With Earth Wire And Current May Have Passed Through Earth Wire. At That Time Cow Passing Near LT Pole and  Have Came In Contact With Earth Wire And Got Electrocuted. </t>
  </si>
  <si>
    <t>Loose LT Wire restrining work done.</t>
  </si>
  <si>
    <t>DADVA HAMIRPARA, Bullock of Sojitra Chaganbhai Ramjibhai</t>
  </si>
  <si>
    <t>16.08.23</t>
  </si>
  <si>
    <t>As per the information received from Chaganbhai Ramjibhai Sojitra (owner) regarding fatal animal accident occurred to one bullock at Mota Dadva agriculture area. As per site visit, one death bullock was fall onto the ground near bullock cart which agriculture land of owner of Rameshbhai Popatbhai Sojita and having connection with consumer no: 89503018439. As per site observation and eyewitness statement, 11 KV Murlidhar ag feeder feeding power supply to Rameshbhai Popatbhai Sojita 10 KVA TC, bullock was tied with rope on bullock cart under 11 KV line. At time of accident, conductor of y phase snapped from anchor hardware of disc insulator due to jumper bunt at transformer centre and conductor was fallen on the bullock and ground. Due to bullock touch snapped conductor, he got electric shock and fatal animal accident occurred.</t>
  </si>
  <si>
    <t>Broken conductor rejoins.</t>
  </si>
  <si>
    <t>DADVA HAMIRPARA, Cow of Jehar Vijaybhai Govindbhai</t>
  </si>
  <si>
    <t>22.08.23</t>
  </si>
  <si>
    <t>As Per The Information Received From Bhupatbhai Devabhai Vala, Sarpanch To DE, Atkot P.G.V.C.L And 66 Kv Mota Dadva SS, Regarding Fatal Animal Accident Occurred To Cow At Mota Dadva Village. As Per Site Visit Cow Was Fall On The Ground Near Pole No.KHA/DT/11/C1/03 Of 100 Kva Village TC. During Investigation Leakage Current Not Found At Earthing Of Pole And Also Surrounding Pole Area Soil Is Found Wet Due Brook. But It Is Seem That Due To Some Reason Leakage Current Was Passing At Neutral Earthing Of Pole And Spreading Electric Field Surrounding Area Of Soil. That Time Cow Was Passing Near Pole And Touch With This Electrocuted Field And Got Electric Shock And Fatal Animal Accident Occurred.</t>
  </si>
  <si>
    <t>Pole earthing reactivation work done.</t>
  </si>
  <si>
    <t>Jetpur, PRAYAG HARESH SAKARIYA</t>
  </si>
  <si>
    <t>20.09.23</t>
  </si>
  <si>
    <t>Vrundavan Society was celebrating Ganpatti Mahotsav. So they establish Lord Ganpatti statue in common plot under the banner of “ Vrundavan Sanatan Dharma Utsav Samiti”. To coverage the festival they want to install CCTV camera. Also Vrundavan society illegally drop phase and neutral private twin wire from many poles, from PGVCL lt line and install LED bulbs for society lighting purpose. Victim climbed on LT pole no 20.8.20 to hang CCTV cable and any how he touched the illegal dropper open joint phase wire in moderate rain. Thus he got electrocuted and fall dawn from LT pole.</t>
  </si>
  <si>
    <t>due to unauthorized work on pole by victim</t>
  </si>
  <si>
    <t>do not done  any illegal work under or within electric line</t>
  </si>
  <si>
    <t>CHHALLA (JODHPAR), REMABHAI KANIYABHAI MEHDA</t>
  </si>
  <si>
    <t>14.09.23</t>
  </si>
  <si>
    <t>As per the telephonic information received by undersign from Sh Jayeshbhai Lalajibhai Tarapada, villager Rupavati, that sh. Remabhai Kaniyabhai Mehada, age 36 year (approx) met a fatal electrical accident in agriculture area of Chhalla (Jodhapar) Village. In this regard, the DE-Padadhari has visited the place. As per site situation, details are as under. From 66 kv Sanosara ss, 11 kv Govindapar AG feeder is passes through farm of Sh. Bhikhubha navalsinh Jadeja, at pole number FC/54/SAN/GOV/AG/157 which is a tapping pole, the load side conductor of 11 kv line was broken from the tapping jumper and fall on the cotton plantation in the farm. At that time victim passed near this farm and touched the conductor and due to return power in this line, he get electric shock. Further, no tripping on this feeder was observed at 66 kv Sanosara ss at the time of conductor broken. After the accident, the victim was taken to Dhrol Civil Hospital for treatment where on-duty officer declared him dead.</t>
  </si>
  <si>
    <t>Conductor replacement done</t>
  </si>
  <si>
    <t>MOTI MENGANI, JAVID MAMADSHA SETA</t>
  </si>
  <si>
    <t>24.09.23</t>
  </si>
  <si>
    <t>The information regarding this accident was received from Sh. Jivrajbhai Savjibhai Pedhaliya, who is a villager of Moti Megani village. After getting the information of accident DE and JE Lodhika has immediately took a site visit. As per site visit , there is AG connection under A2 Cat. having consumer no 33408014612 of Sh. Dhirajlal Shamjibhai Vora with 10 KVA Transformer on 11kv Karar AG. As per consumer complaint no. 16662138 Dt 23/09/2023 registered at CCC, Rajkot regarding missing of power in one phase, Sh. J M Seta, EA took visit at site. At this time 11kv Karar ag feeder was under single phase power supply. As per eyewitness/land owner statement, he climbed the TC with a test lamp and plier and after that he might have come in contact with the live part and an accident occurred. He was immediately taken to hospital. The victim has not used any safety gadgets and has not taken care to switch off the power supply before climbing on TC</t>
  </si>
  <si>
    <t>victim is hospitalized so action taken report awaited</t>
  </si>
  <si>
    <t>BHAYAVADAR, DINESHBHAI BAHADARBHAIRATHAVA</t>
  </si>
  <si>
    <t>20.10.23</t>
  </si>
  <si>
    <t>After receiving information from Police station Bhayavadar on Dt.21-10-2023 we visited site. And as per farm owner son's statement and site condition on Dt.20-10-23 victim was working with thresher machine operated with hydraulic which is laying under 11KV Hanuman AG feeder between pole location no. Bhy/HAN/44 R/460-459 at that time somehow victim operated hydraulic machine and upper part of machine came in contact with one of the conductor of 11KV Hanuman AG feeder. So victim got electrocuted and died. The ground clearance of existing HT Line is above 19 feet. And no any tripping observed in 11KV Hanuman AG feeder. Victim himself responsible for this accident.</t>
  </si>
  <si>
    <t>This accident occurred due to clear negligence of victims, and violence of   CEA safety regulation clause no 64(1) by victims. Awareness among general public regarding electrical safety "Keep safe distance from Electrical line &amp; Network of PGVCL" during khedut-shibir &amp; village meeting regularly.</t>
  </si>
  <si>
    <t>MOTA UMVADA, Baffalo of Nakyani vasimbhai mamadbhai</t>
  </si>
  <si>
    <t>02.10.23</t>
  </si>
  <si>
    <t>As per telephonic information received at fault center from Kishorsinh Pratapsinh Zala on 02.10.2023 at 09:30 AM.Accordingly DE, JE Gondal Rural-1 SDN visited the incident site. According to the information received from Mr. Nakiani Wasimbhai Mamdbhai at the spot, Mr. Nakiani Wasimbhai Mamdbhai had gone to graze buffaloes in the village Mota Umawada near Bileswar Mahadev Temple and there five of his buffaloes were bathing in the check dam water. At this time the wires of Dream JGY feeder 2 wire LT line passing near the temple got tangled due to tree branch broken on LT line during heavy wind. And at a location 3 spans ahead of this location, 1 wire of Dream Jgy LT line broke from the shackle insulator. And falling on LT of 11 KV Biliyala AG Feeder. Thus, due to the contact of both the live line wires with each other, in the span after that location, the left side top wire of LT line of 11 KV Biliyala AG Feeder broke from the shackle insulator and fell into the Check-Dam water. At that time 5 no.s buffaloes were bathing in the check-dam water and those buffaloes may have come in contact with the live wire and got electrocuted.PM report is awaited.</t>
  </si>
  <si>
    <t>maintenance carried out and earthing in line are reactivated</t>
  </si>
  <si>
    <t xml:space="preserve">VACHHARA, Rajeshbhai mangabhai parghi </t>
  </si>
  <si>
    <t>06.10.23</t>
  </si>
  <si>
    <t xml:space="preserve">Today on Dt 06.10.23, victim Rajeshbhai mangabhai parghi ( Ele.assistant)  went to attend complain of Consumer Shri Pragjibhai Gordhanbhai Makwana at village Khandadhar vide complain no 8010/06.10.23 which registered at Kotda Sangani subdivision office Fault center.
 At that location, 11kv line jumper fault was found at transformer pole location no: RMD/VCR/DT091/119/L013. Before start repairing work, Shri. H R Bagda had taken LCP vide no.15479 at 12:30hrs of 11kv Vachhara Ag Fdr, then line shorted. After this, victim started to climb the pole with all safety gadgets, at time of climbing any how he might be loosed his balance and slipped from last phase of pole and fell down. And he got mechanical non-fatal accident. Due to this accident, victim got injury in left hand wrist so he was transferred to wockhart hospital Rajkot for further treatment.
</t>
  </si>
  <si>
    <t>GONDAL, VIJAYBHAI DEVSHIBHAI DERVADIYA</t>
  </si>
  <si>
    <t>27.10.23</t>
  </si>
  <si>
    <t>FD</t>
  </si>
  <si>
    <t xml:space="preserve">Today on Dt 27.10.23, Supervisior Shri R.B.Mehta LM and Victim Shri.V.D.Dervadiya ALM, both are went to attend complain vide complain no:-12274 Time:- 10:40 of Consumer Shri.Jayaben Kadvabhai Raiyani at Ag area of Village Gondal which registered at fault center of Gondal rural-1 sdn.
At that location, Shri.Jayaben Kadvabhai Raiyani having consumer no. 33109/01137/9 with single Transformer center with location no: - VCR/DAL/066/DT173 of 11KV DAL AG.
They both verified power supply at load side of connection and found dim power in one phase. 
As per statement of R.B. Mehta LM, both are decided to take shut down of 11kv Kotda ag feeder due to crossing and to remove D.O. fuse of transformer center to check LT stud connection, this transformer is power supplied from 11kv Dal Ag emanating from 66KV Vachhara Road S/s.
 When R.B. Mehta LM went to tower ladder for taking D.O. rod and other tools tackles and safety gadgets, at that time Shri. V.D. Dervadiya had shutdown of power supply of 11kv Kotda Ag feeder from 66kv KSS substation. 
At that time victim, V.B.Dervadiya had climbed on transformer center pole up to T.C. support angel without removed D.O. fuse and without taken L.C. of 11kv Dal ag feeder. While working on transformer, any how he came in direct contact of jumper from 11kv D.O. fuse to transformer bushing and He got electrocuted. All three D.O. are blown off. Also there is tripping recorded in 11 KV Dal Ag feeder on 12:24 hrs at 66kv Vachhara Road S/s. Further investigation is under process.
</t>
  </si>
  <si>
    <t>Awareness among Technical staff regarding electrical safety, Safe working practices &amp; mockdrill arranged regularly.</t>
  </si>
  <si>
    <t>SEVNTRA, NARANBHAI KARSANBHAI CHANDRAVADIYA</t>
  </si>
  <si>
    <t>08.11.23</t>
  </si>
  <si>
    <t>After receiving letter from bhayavadar police station about fatal human electrical accident of Sh.Naranbhai Karsanbhai Chandravadiya at village Sevantra, We rushed to the accident site. As per eye witness statement and police station panch rojkam, victim Sh.Naranbhai Karsanbhai Chandravadiya climbed unauthorizedly on live distribution transformer center of 11KV Krishna AG feeder at his farm for some repairing work without informing to fault center or village helper of this office and came in contact with live part (DO Fuse Jumper) of distribution transformer and got electrocuted &amp; then admitted to hospital for treatment. After further surgery victim died at hospital on date 22.11.2023.</t>
  </si>
  <si>
    <t>KHARACHIYA, Mayurbhai Madhavjibhai Rathod</t>
  </si>
  <si>
    <t>01.12.23</t>
  </si>
  <si>
    <t>When victim Shri. Mayurbhai Madhavjibhai Rathod E.A. (V.S.) and other line staff went to shri. Subhash gordhanbhai kobiya's farm to attain 11 kv fault eregarding conductor broken near kharachiya village. After reaching on the site victim and other line staff had anlys the type of fault and taken LC of 11 KV bhangada ag feeder. Then line short both side by use of "Sankal Dori". There is one conductor of 11 KV line is broken. So victim hanstart climbing on the PSC pole as he reached the 5th step of the pole using one hand to catch up the guy wire at that time sudenly guywire tilted so victim body was unbalanced and fall down from pole. As victim falldown frompole his leg got fractured. so he admitted in civil hospital. The guy wire is so old and there is deterioration of guy clamp bolt so when victim catch up guy wire guy bolt wasbroken frompole and victim fall down from pole.</t>
  </si>
  <si>
    <t xml:space="preserve">Guy wire replaced and technical staff instructed to </t>
  </si>
  <si>
    <t>KHAMTA, BULLOCK OF RAMABHAI KABABHAI SANIYA</t>
  </si>
  <si>
    <t>26.12.23</t>
  </si>
  <si>
    <t>Buffalo Of Sh. Ramabhai Kababhai Saniya Was Passing Near The DT No PDR FC 55 11KV RAVI AG LYARA RAV 164 R 14 DT 228 And Tried To Rub Its Head To Said Transformer Center Pole. At This Time The Horn Of Buffalo Was Trapped In The Earthing Wire Of The Transformer Centre And Earthing Became Loose From The Ground. Due To That, Neutral (Leakage) Current Had Passed Through The Buffalo's Head And It Died On The Spot</t>
  </si>
  <si>
    <t>Earthing of Transformer center re activated and also awareness among general public regarding electrical safety "not tied the animals near the pole/ TC center" during khedut-shibir &amp; village meeting regularly.</t>
  </si>
  <si>
    <t>Roadpipaliya, KISHORBHAI MANUBHAI PARMAR</t>
  </si>
  <si>
    <t>12.07.23</t>
  </si>
  <si>
    <t>As Per The Telephonic Information Received At Fault Centre, Electrical Accident Occurred To Kishorbhai Manubhai Parmar Near Maladhari Hotal, Rajkot Gondal Road Highway, At Vill. Road Pipaliya, Site Visit Was Taken On Dt. 27.07.2023 By JE. As Per Site Visit And Investigating The Matter It Was Found That Victim Was Doing Colouring Work On The Terrace Of The Hotel. At That Time The Victim Might Have Accidentally Touched The Conductor Of 11 KV Shreeja Feeder Line Which Is Passing Near Maldhari Hotel And His Got Electric Shock.</t>
  </si>
  <si>
    <t>PARDI, VIVEKBHAI VIPULBHAI SOLANKI</t>
  </si>
  <si>
    <t>21.08.23</t>
  </si>
  <si>
    <t xml:space="preserve">Accident Information Was Received From The Police Station Regarding Fatal Human Accident Occurred To Vivekbhai Vipulbhai Solanki Near Shitala Mata Mandir, Radhe Shyam Society, Pardi. So DE AND JE Took Site Visit On Dt.26.12.2023. As Per Site Visit And Investigation Made It Is Found That Around One Clock In The Afternoon The Victim Was On The Roof Of His House Located Above And His Domesticated Pigeons Set On The Wire Of 11Kv Line Of TC Which Is Passing By The Side Of The Roof. While The Victim Went To Fly Pigeons He Might Have Accidentally Touched The 11 KV Dholara Line And He Got Electric Shock. The Victim Was Immediately Admitted To Govt Hospital And Then After Dhanvantri Hospital Where Primary Treatment Was Given And He Was Discharged After Four Hour. But He Died On The Way While He Was Taken To His Hometown. </t>
  </si>
  <si>
    <t>RAVKI, HIRENBHAI VINODBHAI SHINGALA</t>
  </si>
  <si>
    <t>29.11.23</t>
  </si>
  <si>
    <t xml:space="preserve">Accident Information Was Received From The Police Station Regarding Fatal Human Accident Occurred To Hirenbhai Vinodbhai Shingala At Misri Industry, Near Yamuna Industries,Ravki. So DE And JE Took Site Visit On Dt. 29.12.2023. As Per Site Visit And Investigation The Matter It Was Found That Victim Was Laying CCTV Camera Wire On The Roof Of Misri Industry. At That Time The Victim Might Have Accidentally Touched The Conductor Of 11 KV Shivay Line Which Passing Near Factory And His Got Electric Shock. </t>
  </si>
  <si>
    <t>HODATHALI, RAVIBHAI BHUPATBHAI AKHAJA</t>
  </si>
  <si>
    <t>04.01.24</t>
  </si>
  <si>
    <t>Information Received On Dtd.04.01.2024 To I/C DE Of Sardhar S/Dn. For The Departmental Fatal Accident Occurred To Sh. R. B. Akhaja EA.(VS). Immediately I/C D.E. Rushed At Accident Site And Found That Supervisor Shri S.P.Malaviya ALM. And Victim Shri R. B. Akhaja EA.(VS),Both Are Went To Attend Complain At AG Area Of Village Hodathali. Sh. S.P.Malaviya Took LC 16536 Approx Between 11:43 From 66 KV Hodathali Ss And Start Working On The 11 KV Kadakdhar Ag. And During Attending This Complain Sh. R. B. Akhaja Got Electric Shock And Then After He Taken To The Rajkot Civil Hospital And There Doctor Declared Him As A Dead. Further Detail Is Under Investigation.</t>
  </si>
  <si>
    <t>KATHAROTA, BHIMJIBHAI MOHANBHAI VACHHANI</t>
  </si>
  <si>
    <t>31.01.24</t>
  </si>
  <si>
    <t>AFTER RECEVING TELEPHONIC INFORMATION AT FAULT CENTER ABOUT NON- FATAL HUMAN ELECTRICAL ACCIDENT OF SH. BHIMJIBHAI MOHANBHAI VACHHNI AT VILLAGE KATHAROTA , WE RUSHED TO THE SITE. AS PER EYE WITNESS STATEMENT , VICTIM SH.BHIMJIBHAI MOHANBHAI VACHHNI CLIMED UNAUTHORIZED ON LIVE DISTRIBUTION TRANSFORMER CENTRE OF 11 KV TALAGANA AG FEEDER AT HIS FARM FOR SOME REPARINING WORK WITHOUT INFORMING  TO FAULT CENTRE OR VILLAGE HELPER OF THIS OFFICE AND CAME IN CONTACT WITH LIVE PART (DO FUSE JUMPER) OF DISTRIBUTION TRANSFORMER  AND GOT ELECTROCUTED &amp; THEN ADMITTED TO HOSPITAL FOR TRETMENT .</t>
  </si>
  <si>
    <t>LATH, MERAMANBHAI KARSANBHAI DANGAR</t>
  </si>
  <si>
    <t>02.03.24</t>
  </si>
  <si>
    <t>After receiving telephonic information about animal fatal accident, we rushed to the site immediately. After reaching at accident site, we found out that electrical low tension power line is passing from animal owners farm. A conductor was broken from insulator binding and fall on the bull. Two bulls were tied under this power line but one bull managed to escape frightened from the site. One bull came in contact with live broken conductor and got electrocuted and died on site.</t>
  </si>
  <si>
    <t>Conductor of line replaced and also awareness among general public regarding electrical safety "not tied the animals near the pole/ TC center" during khedut-shibir &amp; village meeting regularly.</t>
  </si>
  <si>
    <t>SHAPAR, NITISHKUMAR OMPRAKASH GUPTA</t>
  </si>
  <si>
    <t>13.03.24</t>
  </si>
  <si>
    <t xml:space="preserve">As Per  Statement of eye witness and observation of site there is unauthorised constructed house situated near 11kv Olympic feeder. Golukumar shah climb upon cement roof to put up weighted stone on roof at that time his head touched on lower side of d.o section of pole of Olympic feeder and got electric shocked. Other person Nitishkumar Omprkash gupta helping golukumar from downstairs so he also got electric shocked &amp; Fatal and Non Fatal Accident took place.After the accident  both victim were taken to shapar veraval civil hospital for treatment. On duty officer declared  Nitishkumar Omprkash gupta  dead and he was taken at  civil hospital, Kotda sangani for PM and golukumar sah was referred to rajkot civil hospital for further treatment. Tripping was recorded at 17:03 PM in Olympic feeder on dtd13.03.24. horizontal distance is found 1feet from Unauthorised Constructed house and vertical distance of line  is found  24 feet above the ground </t>
  </si>
  <si>
    <t>SHAPAR, GOLUKUMAR MITHILESH SAH</t>
  </si>
  <si>
    <t>AMBARADI, Memariya Dharmikbhai Jinabhai</t>
  </si>
  <si>
    <t>03.04.23</t>
  </si>
  <si>
    <t>As per the information received from press note of daily news paper Divya Bhaskar on dtd 08.04.2023, regarding human no fatal Electrical accident occurred to victim Memariya Dharmik Jinabhai on Dtd 03.04.2023 at Jivan shala village: Ambaradi. Hence both DE and JE of vinchiya sdn visited the accident site. As per site visit and investigation, it is found that, 11 KV line of Vadod JGY feeder is passing over roof of ATVT hall of Jivan Shala. ATVT hall is un authorised construction under 11 KV line. From site inspection it is found that at the time of incident victim climb of roof of ATVT hall to fetch GORAS ambali fruit from near by tree. Roof was made of iron mix metal. Distance of 11 KV line to roof is 2feetapprox. And that time victim might came in contact with 11 KV line and got electric shock. There was black spark spot found on roof and also on conductor of 11 KV line. Also tripping was recorded at 66 KV ambardi substation in 11 kv vadod JGy feeder around 15:15 hrs on Dt 03.04.2023. After getting electric shock immediatly he was shifted to Civil hospital, Jasdan in private vehicle. Then for further treatment he was sent to civil hospital, Rajkot. Moreover there is no eye witness of said accident. Also father of victim has given contradictory statement in daily news paper Divya Bhaskar regarding said accidnt. On dtd 09.04.2023 police departmnet has collected sample of sparked 11 KV conductor and handed over to FSL, Rajkot for further investigation.</t>
  </si>
  <si>
    <t>Lajai, Gulam Ganibhai Pathan</t>
  </si>
  <si>
    <t>14.05.23</t>
  </si>
  <si>
    <t>As per information received through Morbi Web News, site of said accident place visited by EE Morbi-2 with DE/JE of Virpar.Accident occurred due to touching of top angle of backside fabrication of Truck body with 11 kv conductor. Truck was half filled of cement bags which were to be unload at this construction site.The top pipe of backside fabrication of truck came in contact with 11 kv conductor while this truck is in reverse direction for make its position for unloading cement bags.Due to came in contact with 11 kv conductor truck body became live. The labour was in driver cabin and after taking reverse position he came outside the truck by support of handle outside truck cabin. While doing so when he came down to ground due to touch potential he got electric shock. Looking to him in such position driver also came outside his cabin and he also felt minor electric shock at legs fingers.Near by person took the cleaner who felt heavy electric shock to the hospital where onduty doctor declared him dead.Ground clearance of conductor at this location is 4.05 meter exactly under the spot which is due to 66kv Lajai Virpar old Double pole line crossing at this point. Also there is some filling of earth at site.Also the truck height measured as 4 MTR from ground level. Truck is heavy body truck having 16 tyres. Backside fabrication of truck was above truck cabinet by about 1.5 feet</t>
  </si>
  <si>
    <t>Due to come in contact with 11 kv conductor truck body became live.  While Victim came down to ground due to touch potential he got electric shock</t>
  </si>
  <si>
    <t xml:space="preserve">As per regulation no. 12&amp; 58, Victim &amp; PGVCL both responsible. </t>
  </si>
  <si>
    <t xml:space="preserve">Show Cause Notice issue to Deputy Engineer Virpar Sub-Division Vide Letter No MRB-2/TECH/EE/SCN/OFH/37 Date:-16.05.2023&amp; site photographs taken. Public awareness program like village meeting regarding safety awareness arranged regularly
</t>
  </si>
  <si>
    <t>Manekwada, Ramzanbhai Taiyabbhai Sumra</t>
  </si>
  <si>
    <t>20.05.23</t>
  </si>
  <si>
    <t>As per telephonic information received from nani vavdi sdn shift duty technical staff sh R S Detroja (ALM), Site of said accident place immediately visited by DE and JE , Nani vavdi ind sdn on date 20/05/2023 around 18.50  Hrs. approximately. As per site visit it was found that accident occurred on Transformer center which is located nearest to Manekwada primary school having DT number CHP/MNK/223/ROF/DT14 of 10 KVA Transformer center which is getting power supply from 11 kv Manekvada jgy feeder emanating from 66 kv chachapar sub station. As per information received from gathered people at accident place, there is no any eye witness of said accident but people nearest to accident place heard some shouting noise of victim and rushed to accident place and seen that victim sh Ramzanbhai Taiyabbhai sumara was laying down on the RCC road nearest to said transformer center . After that immediately victim was shifted to Ayush hospital, morbi via 108 ambulance for further treatment where victim position is stable after primary treatment. During site visit it was found that accident occurred on Transformer center which is located nearest to primary school, Manekwada. Upon further investigation at site it was noted that there is a black spot found on supporting angle of said transformer center and the same side transformer's D.O. Fuse was in burnt out position and it was verified that transformer structure, jumper, LT cable, everything was found ok and no any fault observed on transformer center. Further there was no any complain registered of said transformer center at  fault centre also no any complain from Manekwada village registered at fault centre hence from above observation and site visit and available evidence it can be concluded that victim himself climbed on transformer structure for any unauthorized work without permission or information to anyone and hence met with electrical accident hence victim himself is defaulter for above accident hence further action will be taken as per rules. As per GETCO data feeder was on and there is no any tripping observed during accident occurred time on 11 KV Manekwada JGY feeder. Currently victim is stable ( hospitalized and having under treatment for hemorrhage) and under observation of doctors at Ayush hospital, Morbi.</t>
  </si>
  <si>
    <t>Victim climbed illegally on POLE while the power is On without taken any permission &amp; Accidentally get electric shock.</t>
  </si>
  <si>
    <t xml:space="preserve">As per regulation no. 29, Victim himself responsible. </t>
  </si>
  <si>
    <t>Victim himself responsible as he climbed on TC Structure . Awareness among general public regarding electrical safety "keep safe distance from electrical line &amp; network of pgvcl" during khedut-shibir &amp; village meeting regularly.</t>
  </si>
  <si>
    <t>Dhavana, Digvijaysinh Mangalsinh Zala</t>
  </si>
  <si>
    <t>24.05.23</t>
  </si>
  <si>
    <t xml:space="preserve">As per telephonic information received and Site Visited, there is HT Jumper burnt of 11KV Ishwariya JGY Feeder at PSC Poles DP Structure Location No:-DHV/Ishwariya/JGY/029-030  on Dhavana to Koyba Road. As per information received from M.B.Rana (LI) Deem power Complaint received from Koyba Village Floor mill Consumer on telephone of D.M.Zala EA(VS) working at there sites. After that M.B.Rana(LI) and his teammates P. M.Solanki EA(VS) &amp; victim went for Line  petrolling to Find out Fault. After reached at DP Structure Location  HT Jumper of R-Phase found Brunt from outgoing side and He informed to staffs for made materials ready for jumpering work and at a time he follows  procedure for Line Clear(LC) of 11KV Ishwariya JGY Feeder and other crossing Feeders but as such no any LC was taken. P M Solanki EA(VS) primary preparation works for  Line short,Earthing at that time victim climbed one PSC Pole of DP Structure without Confirming with LI and victim him self also. Victim touched live brunt jumper, got electrocuted and Fall on ground. victim referred to Civil Hospital,Halvad in private vehicle. On Duty Doctor declared him dead.
-There is no Line Clear(LC) was taken by Supervisor.
-There is black spot has been observed at jumpering conductor. -Earth fault tripping observed on 11 KV Ishwariya JGY Feeder at 02:59 pm on Dt-24.05.2023 as per GETCO record
</t>
  </si>
  <si>
    <t xml:space="preserve">victim climbed one PSC Pole of DP Structure without Confirming with LI </t>
  </si>
  <si>
    <t xml:space="preserve">As per regulation no. 3,12 Victim himself responsible. </t>
  </si>
  <si>
    <t>(1) Supervisor Shri  M B Rana(LI) is suspended from his duty immediately  vide no. MCO/HR-1/06_06_082/112; dt 25.05.23 &amp; HQ FIXED AT Wankaner Division
(2) Shri P M Solanki VS(EA)  is transferred out of division at Morbi Division-2 vide no. MCO/HR-4/65_402_23072/1771; dt 25.05.23</t>
  </si>
  <si>
    <t xml:space="preserve">Jivapar, Sh.Parasmal Kanaiyalal Rao </t>
  </si>
  <si>
    <t>25.05.23</t>
  </si>
  <si>
    <t>As per telephonic information received from Contractor B.B.Rawat regarding fatal accident of his labour and Accident Site visited by DE Jetpar.On dtd 25/05/2023 a Mass Maintenance Program Carried out by Jetpar sdn on 11 Kv Ramnagar Jgy Fdr under Supervision of Sh D.K.Limbat LM and Work was carried out by B.B.Rawat and other 3 Contractor Gang from 07:00 to 14:00 hrs. After Completion of Maintenance work on 11 kv Ramnagar Jgy at 14:00 Hrs Sh.D.K.Limbat and Contractors Persons goes to Home.Than after at Aprrox. 15:00 Hrs The contractor gang was going for work of illegal TC Shifting of Sh. Ladhavjibhai Odhavjibhai Kalariya( Con.No.62076/05018/3- 25 Hp A1 Cat.) at village jivapar. Contractor Person (Mukaddam) said telephonic to Lineman Sh.D.K.Limbat for power off of 11 kv Jivapar Ag Fdr for New Connection Jumper work for 20-30 Minutes. So, LM   D.K.Limbat told by mobile to Operator of 66 kv Jetpar Ss to Rakeout the VCB of 11 kv Jivapar Ag Feeder instead of taking Line Clearing (LC) at that time fdr in single phase schedule. After that the contractor person Started work.After 2 Hours Nos. of Consumers called to D.K.Limbat regarding Power supply Status of Jivapar Ag Feeder. So, D.K.Limbat informs the S/S Operator to switch on the Supply of 11 Kv Jivapar  Ag Feeder at 19:18 hrs approx. At that time Victim was doing Jumper work of illegally shifted Underline TC at New Location and got Electric shock. Immediately Contractor B.B.Rawat Shifted the victim to Samrpan Hospital in his private vehicle. After the victim shifted to Civil Hospital Morbi where on duty the Doctor declared him dead</t>
  </si>
  <si>
    <t>Victim was doing Jumper work of illegally shifted Underline TC at New Location and got Electric shock</t>
  </si>
  <si>
    <t xml:space="preserve">As per regulation no. 12,19,29, Victim himself responsible. </t>
  </si>
  <si>
    <t xml:space="preserve">1.Supervisor Shri  D K Limbat(LM) is suspended from his duty immediately  vide no. MCO/HR-1/06_07_088/115; dt 30.05.23 &amp; HQ FIXED AT HALVAD DIVISION &amp; Also Show Cause Notice Issued  to Supervisor Shri  D K LIMBAT LM  wide letter  No-MDO-2/HR/DKL/58  10.07.2023
2. Show Cause Notice issued to contractor for why not black listing from work of PGVCL Vide Letter No.MRB-2/TECH/EE/BBR/JTP/SCN/3186 Date:-19.07.2023
</t>
  </si>
  <si>
    <t>Morbi, Sangitaben Rohitbhai Panchotiya</t>
  </si>
  <si>
    <t>05.07.23</t>
  </si>
  <si>
    <t xml:space="preserve">As per information received from social media, site of said accident immediately visited by DE &amp; JE of Shanala Sdn on dt:- 07.07.2023 around 12:30 hrs approx. As per site visit, it was found that accident occurred with the line of 11 kv Telecom feeder which is emanating from 66 kv Morbi-B SS. The house where accident occurred having a 1 phase Residential conn of Sh. Ganeshbhai Shivlal Panchotiya having a cons no 82930027231 which is getting a power supply from transformer of 11 kv Gaushala feeder. 
As per information received from victim Sh. Sangitaben Rohitbhai Panchotiya, on 05.07.2023, at about 09.15 am, she was doing her routine work of drying clothes on the terrace. During this, when she was putting wet clothes to make it dry on metal wire, while dewatering it in Air (હવા માં ઝાપટતા વખતે) accidentally came in induction zone of nearby passing live line of 11 KV Telecom feeder. So she felt shock and shouted. Hearing her voice, her grandfather Sh. Ganeshbhai Shivlal Panchotiya immediately ran to the terrace and seen that victim fallen down on the terrace. He understands the situation and immediately shifted her to Krishna Hospital where victim is stable after primary treatment. During site visit, it was found that victim's health is also normal. Horizontal distance between nearest conductor of 11 kv telecom feeder &amp; parapet of terrace is 5 feet (1.5 MTR). Support wire used for drying clothes was at 3.5 feet from parapet. There is no any spot found on conductor. As per GETCO data, tripping observed on 05.07.2023 at 09.25 am in 11 kv Telecom feeder
</t>
  </si>
  <si>
    <t>Public awareness program arranged at Victim House</t>
  </si>
  <si>
    <t>Halvad, Khetabhai Ladubhai Solanki</t>
  </si>
  <si>
    <t>08.07.23</t>
  </si>
  <si>
    <t>As per telephonic information received from press reporter Mr. Mayurbhai Raval ( Mo.99094 58555) to Shri J L Baranda, DE Halvad Town SDn  regarding happening of electric shock event at Pramukhswami nagar society, Sara Road, Halvad and Site Visited on Dt.09.07.2023 by SDO and JEs of Halvad Town SDn, There were three nos. of outsider men trying to remove assembled Wi-Fi Iron tower of about 20ft long pipe from House ceiling of Shri Nileshgiri Vinodgiri Goswami (Con- 25401/31492/2, RGPU). At that time accidently, they lost balance while working on it and one end of this Heavy weight Iron-pipe fell on one Conductor towards House of 11KV Halvad City-1 Urban Feeder &amp;  All three  persons got electric shock from other end because of the holding it. There is a dark spot found on iron-pipe &amp; at one Conductor of 11KV Halvad City-1 Urban Feeder between Location No:- HLD/CIT/39/L-06 &amp; 07 at Pramukhswani nagar society, Halvad. Then after all three victims referred to Unique Hospital (Private), situated at Halvad with private vehicle. Where on duty doctor admitted them for further treatments. During treatment the Doctor advises to shift one person name Sh. Khetabhai Ladubhai Solanki, Age:- 20 Year to Ahmedabad for further treatment. Presently the remaining two patients admitted at Unique Hospital, Halvad for further treatment.</t>
  </si>
  <si>
    <t xml:space="preserve">Victim remove assembled Wi-Fi Iron tower that time due to Heavy weight Iron-pipe fell on one Conductor &amp; got electric shock </t>
  </si>
  <si>
    <t xml:space="preserve">As per regulation no. 66(1), Victim himself responsible. </t>
  </si>
  <si>
    <t>Notice issue to consumer for safety rules.</t>
  </si>
  <si>
    <t>Halvad, Jorubhai Vinabhai Solanki</t>
  </si>
  <si>
    <t>Halvad, Jitengiri Pravingiri Gosai</t>
  </si>
  <si>
    <t>Kashipar, Buffalo of SANGRAMBHAI SAMABHAI  DHORIYA</t>
  </si>
  <si>
    <t>09.07.23</t>
  </si>
  <si>
    <t>As per information received from Mr. Laxmanbhai Dhoriya, site visited and it is came to know that accident took place beside Primary School of Kashipar village at Than Road. At location, it is observed that there is 3 phase WW connection namely WW Gram Panchayat-Kashipar, Consumer No: 88030012683, Cont. Load: 10 HP. It came to know that found main service of the connection having open joint and span of main service became loose due to cyclone &amp; came down so that vertical distance between live phase wire of main service &amp; ground remains 4.5 feet only. While buffalo passing near to this and came in direct contact with live phase wire at open joint in main service &amp; electrocuted which led to electrical fatal animal accident</t>
  </si>
  <si>
    <t>Due to lack of maintenance &amp; not change joint service in time.</t>
  </si>
  <si>
    <t xml:space="preserve">This accidents could have been avoided, if joint service had been changed. </t>
  </si>
  <si>
    <t>Service cable Replaced and Awareness among general public regarding electrical safety "Keep safe distance from Electrical line &amp; Network of PGVCL" during khedut-shibir &amp; village meeting regularly.</t>
  </si>
  <si>
    <t>Charadava, Buffalo of Bharatbhai Devubhai Padhiyar</t>
  </si>
  <si>
    <t>10.07.23</t>
  </si>
  <si>
    <t>As per site visited and verification done by Shri. A P Panara SDo, Charadva SDn on Dt.10.07.2023 at approx. 11:00am and Present Eye Witness Shri.Nileshbhai Ranchhodbhai Mundhva statement that On Dt:-10/07/2023, Approx. time:-10:00am under HT line of 11KV Charadava-2 AG Feeder Location No:- CHD/CHD-2/002-003-004 Buffalo were Passing. At the same time feeder fault attending work under process and try to restore power on that feeder. 11KV Pin Insulator Fired due to Trying and HT Line conductor snapped from  Pin Insulator.  Snapped Conductor fall over Buffalo passes under these spans. Because of HT line was electrically live, it got an electric shock and electrocuted. Feeder tripped and Cut off power supply</t>
  </si>
  <si>
    <t>Due to lack of maintenance &amp; not providing Guarding Under the  11 KV Line</t>
  </si>
  <si>
    <t>This accidents could have been avoided, if guarding under the HT line.</t>
  </si>
  <si>
    <t>Snapped HT Conductor Replaced and Awareness among general public regarding electrical safety "Keep safe distance from Electrical line &amp; Network of PGVCL" during khedut-shibir &amp; village meeting regularly.</t>
  </si>
  <si>
    <t xml:space="preserve">Dharamnagar, Cow of Bharatbhai Hirabhai Panchiya </t>
  </si>
  <si>
    <t>20.07.23</t>
  </si>
  <si>
    <t>As per information received from Mr. Zala Kesharisinh Hardevsinh, site visited and it came to know that accident took place beside Jyoti Vidhyalaya School at Panchasar Road. At location, it was observed that there is a 63 KVA TC center and from this TC, 3-phase LT ABC line distributed amongst residential area of Gayatrinagar Society of Dharamanagar village. During site visit, It came to know that the insulation of one phase wire of LT ABC was found damaged and open phase wire was in direct contact with Fabrication of TC pole. So, the leakage current was flowing to the earth. Yesterday, the land around TC center was wet due to rain fall .Meanwhile, cow passing near to the TC &amp; electrocuted which led to electrical fatal animal accident.</t>
  </si>
  <si>
    <t>Due to lack of maintenance &amp; not done proper earthing .</t>
  </si>
  <si>
    <t>This accidents could have been avoided, if periodical monsoon maintenance &amp;  and proper earthing should be done</t>
  </si>
  <si>
    <t>LT ABC Replaced and Awareness among general public regarding electrical safety "Keep safe distance from Electrical line &amp; Network of PGVCL" during khedut-shibir &amp; village meeting regularly.</t>
  </si>
  <si>
    <t>Halvad , Cow of Alpeshpari Janakpari Gosai</t>
  </si>
  <si>
    <t>22.07.23</t>
  </si>
  <si>
    <t>As per preliminary investigation Shri J L Baranda SDo, Halvad Town SDn with above mentioned JE &amp; LM on Dt. -23.07.2023 at approx. 09:00 AM &amp; as per Statement given by Eye Witness Shri Alpeshpari Janakpari Gosai, On Dt.:- 22/07/2023, Approx. time :- 06:00 PM his cow was passing near above mentioned transformer centre &amp; suddenly his cow fell-down. Cow tried to get-up but it didn't got-up due to electric current passing through it's body, So he immediately approached to inform about this matter to concerned PGVCL, Halvad Town Sdn office to cut power supply. During site visit on dt.:- 23.07.23, it is found that there is a leakage current at (above mentioned) transformer's neutral terminal &amp; cause of this return current was from internal wiring fault of LT consumer name - Divisional Railway Manager (ELE) Ahmedabad having Consumer No. 25401/23397/3, NRGP, 2 KW connected through low tension line to this Transformer of 11 kv Railway Urban Feeder. At transformer centre, leakage current from neutral terminal flowed to ground due to neutral grounding, hence when cow passed nearby of this Transformer centre, having leakage current at neutral- terminal to ground &amp; also due to rain, body of Cow &amp; surface of ground was very wet. So Cow came in contact to leakage current flowing through ground &amp; got electrocuted</t>
  </si>
  <si>
    <t xml:space="preserve">This accidents could have been avoided, if  proper earthing should be done </t>
  </si>
  <si>
    <t>Supply of faulty wiring consumer disconnected 25401/23397/3</t>
  </si>
  <si>
    <t>Kashiyagala, Buffalo of Maiyabhai Ranabhai Jogarana</t>
  </si>
  <si>
    <t>:* As per information received from sureshbhai by telephonically, site visited and it came to know that accident took place at village TC of kashiyagala having pole location no: DLD/KSG/101/DT016. During visit, it was found that insulation of phase wire of LT ABC damaged and it came in direct contact with neutral wire so that leakage current was flowing to the earth via transformer earthing. Due to rainy season, land around TC already wet. Meanwhile, buffalo passed near to transformer center and electrocuted, which led to this fatal animal accident</t>
  </si>
  <si>
    <t>Verai Seri, Soni Bazar, Morbi, Rafikbhai Hussenbhai Davaliya</t>
  </si>
  <si>
    <t>As per telephonic information received from LM Shri R V Mod and statement of Eyewitness site visited by EE Mrb Do 1, DE and JE of Morbi Town-2 Sdn, On site there is Existing Residential connection with consumer NO 84305/02714/3 &amp; Name : Madhuriben Pankajbhai Adesara. Construction work of first and second floor of House is under progress. Victim Shri Rafikbhai Hussenbhai Davaliya along with two others was working as civil construction labour. While working on terrace shri Rafikbhai drag Iron rod to take measurement and cut by size. But mistakenly he drag iron rod with more force towards street which came in contact with 11 Kv Darbargadh feeder between location no MAS/DRB/032 &amp; 033 which is passing behind (other side)of the house. Due to which Rafikbhai get electric short and fall on the spot. Later on which he was shifted to General Hospital, Morbi for Medical treatment and referred to Rajkot civil hospital for further treatment. Horizontal distance of line from his House periphery was measured as 2.49 mtr. And vertical distance from ground measured as 6.52 mtr. Tripping observed in 66kv sub-station at 16:30 hrs on dtd.24.07.23.</t>
  </si>
  <si>
    <t>Letter write to police station against victim &amp; site photographs taken. Awareness among general public regarding electrical safety "Keep safe distance from Electrical line &amp; Network of PGVCL" during khedut-shibir &amp; village meeting regularly.</t>
  </si>
  <si>
    <t>Nashitpar, Buffalo of Babubhai Jivanbhai Rabari</t>
  </si>
  <si>
    <t>06.08.23</t>
  </si>
  <si>
    <t>As per information received from Babubhai by telephonically, site visited and it came to know that accident took place at Jila Kuva Gang Switch at Nashitpar having pole location no: 11 KV/DHARTI/EXP/FEEDER/LJY/DRT/222. During visit, it was found that there were 3 Guys provided at Gang Switch DP. Due to rubbing body by buffalo with Guy wire, one Guy wire broken from Guy rod and it touched phase wire jumper of the gang switch. The jumper was PVC insulated but due to wear and tear, the insulation was deteriorated and, jumper wire became open where Guy wire touched with it. Due to this contact, guy wire got electrocuted. As the guy insulator position was above this contact position, remaining wire up to ground level also got electrocuted with which Buffalo got contacted and thus met with fatal accident. As leakage current was flowing to the earth via Guy Wire, 11 KV Dharti EXP Feeder tripped at 13:00 hrs. Due to rainy season, land around DP also wet.</t>
  </si>
  <si>
    <t>This accidents could have been avoided, if periodical monsoon maintenance</t>
  </si>
  <si>
    <t>Broken Guy Set Removed. New Guy will be provided with insulator at proper distance</t>
  </si>
  <si>
    <t>Anandpar, Sanjay Himmata Parmar</t>
  </si>
  <si>
    <t>08.08.23</t>
  </si>
  <si>
    <t>As per site visited, it came to know that accident took place behind the sand stone quarry of RC Enterprise on dirt road towards sand stone quarry of Tejas Dineshchandra Bhatt(Consumer No: 88021001887). There was repairing work of dirt road by filling murrum soil. Victim Sanjay Himmata Parmar(Driver of dumper) unloaded murrum soil from dumper truck by lifted up dumper hydraulic trolley where in front slight ahead 11KV line of Dhruv JGY is crossing dirt road. After unloading dumper truck, he driven dumper slight ahead, stopped very close to 11KV line, pushed button to release hydraulic trolley and climbed down from dumper &amp; was closing dump body tail gate. Meanwhile, dump body cab protector came in direct contact with 11 KV conductor of Dhruv JGY during moving down and victim Sanjay Himmata Parmar got electrocuted. Other victim Zanzabhai Rajabhai Parmar was there and may have try to save him also got electrocuted and got injuries/burns. Both were took away at civil hospital-Wankaner where on duty doctor had declared dead to Sanjay Himmata Parmar and Other victim referred to civil hospital-Rajkot. There were sparking spots observed on dump body cab protector and on 11KV conductor. Vertical distance from ground to lowest conductor of the 11 KV line measured at site which was found 5.1 mtr which is safe distance as per Safety regulations.</t>
  </si>
  <si>
    <t>Victim Park Dumper Below 11 KV Line &amp; touched 11 KV line &amp; get electric shock</t>
  </si>
  <si>
    <t xml:space="preserve">As per regulation no. 12, Victim himself responsible. </t>
  </si>
  <si>
    <t>Anandpar, Zanzabhai Rajabhai Parmar</t>
  </si>
  <si>
    <t>Chupni, Buffalo of Gopalbhai Bhavanbhai Dorara (Bharvad)</t>
  </si>
  <si>
    <t>As per site visited and verification done by SDO Charadava Shri. A P Panara and Present Eye Witness Shri. Gopalbhai Bhavanbhai Dorara's statement that approx. time:-08:30am his animals were feeding grass. At that time 11KV Dharti AG Feeder Location No:- CHP/DRT/044/L-048 of Pole "V” cross arm Pin insulator is attached as V cross arm bowed down due to wind and that Pin insulator Touched with PSC pole and Power is on as live conductor extremely nearby top fabrication of PSC pole and created induction zone on PSC pole and got electrode. At that time animal touched to PSC pole, got an electric shock and Dead on site. Tripping observed in 66KV Chupni Substation in 11KV Dharti Ag Feeder at a time of an accident.</t>
  </si>
  <si>
    <t>Earthing reactive &amp; TC Maintenance  &amp; Awareness among general public regarding electrical safety "Keep safe distance from Electrical line &amp; Network of PGVCL" during khedut-shibir &amp; village meeting regularly.</t>
  </si>
  <si>
    <t>Khakhrechi , Arvind kumar Rajeshwar bhai Sahani</t>
  </si>
  <si>
    <t>09.09.23</t>
  </si>
  <si>
    <t>Telephonic information received from HT consumer Dhiya Micron LLP (Consumer No 34583) regarding an electrical accident occurred to truck driver on their weighbridge at village Khakhrechi Tal. Maliya. Dist. Morbi on dt. 09.09.2023 about 14:00 hrs. Site visit carried out on 09.09.2023 at 15:30 hrs. by D K Hadiyal (DE pipaliya Sdn). It was found that there was 10 wheeled truck (truck No. GJ 12 AT 8070) lying under 11 KV Rohisala JGY feeder which is passing outside from consumer's premises *along the road*. The truck was parked for weighing it's weight on Dhiya micron weighbridge owned by factory owner which was illegally constructed under 11 KV line outside factory premises of Dhiya micron LLP by factory owner. There is iron pipe fabrication mounted on back side of truck body and the height of truck is measured as 4.25 mtr. and fabrication is approximately 2 Feet above driver cabin. Distance of lowest conductor (ground clearance) is 5.8 mtr. in adjoining span of Dhiya micron LLP premises and same is approx. 4.3 mtr. on weigh bridge due to earth filling done by HT consumer for weighbridge construction purpose. While parking truck on weighbridge, fabrication of truck body touched 11 KV line conductor, thus body became electrocuted. When truck driver was coming outside from driver cabin, as he contacted ground through his leg, he felt heavy electric shock due to touch potential phenomenon. Black spot observed on handle of driver cabin (Truck Body) and also on ground where driver has kept his leg. Black spot of sparking found on top of iron fabrication of truck where it touched 11KV conductor.  Tripping observed on 11 KV Rohisala JGY feeder at 13:55 hrs. After incident, victim shifted to Morbi civil hospital by 108 vehicle immediately and then to Rajkot civil hospital for further treatment. On 10.09.2023, during medical treatment on duty doctors declared him dead at about 07:00 am</t>
  </si>
  <si>
    <t>Victim While parking truck on weighbridge, fabrication of truck body touched 11 KV line conductor, thus body became electrocuted.&amp; get electric sock</t>
  </si>
  <si>
    <t xml:space="preserve">As per regulation no. 12&amp; 61, Victim himself responsible. </t>
  </si>
  <si>
    <t>Notice issued to weighbridge owner for illegal construction under 11 KV Line.</t>
  </si>
  <si>
    <t>Mangadh, Shinabhai Jahabhai Goltar</t>
  </si>
  <si>
    <t>19.09.23</t>
  </si>
  <si>
    <t>As per site visited and verification done by I/C Sdo Halvad Rural SDn Shri.M.M.Chaudhari and Present Eye Witness Shri.Sinabhai Jahabhai Goltar's statement that on dt 19.09.2023 approx. time:-04:15 pm Buffalo passes from 100 KVA Mangadh village TC structure of 11KV Miyani JGY Feeder and there is neutral leakage current due to rainy atmosphere surrounding land of TC structure wet. At a time  of an accident, Buffalo passes from there got an electrocuted due to step potential raised.</t>
  </si>
  <si>
    <t>Rafaleshwar, Sh. Santosh pahlesinh pariyar</t>
  </si>
  <si>
    <t>As per telephonic information received from Morbi Taluka police station on 23.09.2023 at 11.00 hrs. And Police station letter (inward no.1131, date 23.9.23) this incident came to know. Site verification by JE of Lalpar sdn on 23.09.2023 at 12:20 hours. As per heard from  gathered  peoples, on date 20.09.23 some children were playing  on the metal staircase located at balcony of  labour quarter from first floor to second floor of Vinayak Polyplast HT connection  labour quarter located behind Sarovar Portiko hotel, vill Rafaleshwar,  victim was playing with metal centering wire and during play the victim extended said wire towards 11 kV KEDA IND feeder line wire passing from 4 feet 10 inches away from the said balcony and accidently the metal centering wire came in contact with the said live 11KV line wire on the other hand while the other end of that wire was in hands of victim, the victim got electrocuted and fall down from staircase and fall on cement roofs just below to staircase with that metal wire in hands ,cement roofs broken and victim again fall down on land. By hearing sound, the father of victim sh. Pahale Dabale Pariyar and other people rushed to victim and took victim to Ayush Hospital, Morbi by private vehicle for further treatment and from there shifted to civil hospital, Rajkot for more treatment and after two days of treatment on date 22.09.23 at 07:55 hrs on duty doctor of civil hospital Rajkot declared him as dead. There was no tripping observed on 11 KV Keda IND (66 KV Rafaleshwar S/S). Dark spot observed on top wire.</t>
  </si>
  <si>
    <t>Sartanpar, Buffalo of Bharatbhai Nagjibhai Udesha</t>
  </si>
  <si>
    <t>28.09.23</t>
  </si>
  <si>
    <t>As per telephonic information received from Buffalow owner regarding accident, Site visited and it came to know that, accident was taken placed at agricultural area of Sartanpar Village, behind Swell Ceramic. There is a 11KV Sartanpar AG feeder line passing near sartanpar village.As per the statement of eye-witness Sh.Karmanbhai Savabhai,who was grazing animals of Sartanpar villagers.When he was grazing animals,at that time he heard a blasting sound &amp; suddenly he found a top conductor of 11 kv Sartanpar ag feeder broken and fell on two nos.of buffaloes between pole no:RTV1/SAR/11KV/SARTANPAR/AG/004 L O10 &amp; 011 &amp; both buffaloes got electrocuted and died at once. As per the record of 66 KV Ratavirda SS, there was a earth fault tripping observed in 11 kv Sartanpar ag feeder @14:25 hrs.Further, dark burn spot observed on both buffaloes body</t>
  </si>
  <si>
    <t>Due to lack of maintenance joint conductor broken &amp; fell on buffalo &amp; get electric sock</t>
  </si>
  <si>
    <t>Snapped Conductor Replaced Awareness among general public regarding electrical safety "Keep safe distance from Electrical line &amp; Network of PGVCL" during khedut-shibir &amp; village meeting regularly.</t>
  </si>
  <si>
    <t>Sartanpar, Buffalo of Nathubhai Jemabhai Shihora</t>
  </si>
  <si>
    <t>MORBI, Nileshbhai Bachubhai Chavda</t>
  </si>
  <si>
    <t>12.11.23</t>
  </si>
  <si>
    <t xml:space="preserve">As per information received from factory owner of Jain Enterprise Opp. New Vishal Store &amp; Masum Children hospital Shanala Road, Lati Plot Street 1 &amp; 2 regarding electric shock incident by phone at Fault centre, immediately site visited by DE Morbi Town-1 SDn. 
At Site, it is found that Jain Enterprise is a photo frame manufacturing unit. The Colouring work of its building was going on. The Victim was doing colouring work of a building. The victim was an employee of Jain Enterprise factory. He was doing photo frame fitting work in that unit for the last approx 14 years. Today Victim was doing painting work at the Second floor of the building’s outer wall. Beside the building, 11 KV Moonnagar Urban feeder line is passing. During his work, Victim came in direct contact with the 11 KV line &amp; got electrocuted.
There is a dark spot seen in the 11 KV line wire. No any tripping recorded at 66 KV Vajepar SS in 11 KV Moonnagar Urban feeder.
11 KV Line’s Horizontal Distance from wall is 1.28 Mtr &amp; from unauthorised Para Pet is 0.52 Mtr.
11 KV Line’s Vertical distance from ground to lowest conductor is 6.22 Mtr.
Victim was taken to Morbi Civil Hospital for treatment &amp; on duty doctor declared him dead
</t>
  </si>
  <si>
    <t>Tankara , Motibhai Karabhai Zapda/Buffalo-1</t>
  </si>
  <si>
    <t>As per telephonic information received from owner of buffalo at Fault centre Tankara SDN and Registered Complain No 84198 Dated 29.11.23 Time 8:10AM .Accident site is Near Distribution Transformer Loc No TKR/TKR/42/L4/L3/R1/DT 31 Located at Deri Naka Gate, opposite Fuliya Hanuman Temple, Which supplying power to Court Building and Nearby commercial area of Deri Naka Road , from site it is came to know that LT ABC Cable Lying from Metal Distribution Box to Circuit Pole, Insulation of R-phase of LT ABC Damaged near Hall of outgoing cable terminal of Metal DB &amp; touched to metal distribution box Meanhwhile Buffalo of Sh Motibhai Karabhai Zapda passed near from transformer centre &amp; came in Live return current path from Metal Distribution Box to Transfomer Earthing through GI Earthing wire Hence Electrocuted and Got Electric shock and died at site Howeve</t>
  </si>
  <si>
    <t>LT AB cable replaced &amp; Awareness among general public regarding electrical safety "Keep safe distance from Electrical line &amp; Network of PGVCL" during khedut-shibir &amp; village meeting regularly.</t>
  </si>
  <si>
    <t>Shanala, Jagdishbhai Parshotambhai Rudatala</t>
  </si>
  <si>
    <t>08.12.23</t>
  </si>
  <si>
    <t>As per information received from social media, site of accident visited by DE &amp; JE of Shanala Sdn on dt:- 09.12.2023 around 11:30 hrs approx. As per site visit, it was found that accident occurred with the line of 11 kv Himalay JGY feeder which is eminating from 66 kv Rajpar SS. As per site visit, accident place is located besides of Navyug Enterprise where construction work &amp; earth filling work is under progress. As per information received from site, dumping work of soil for earth filling is under progress from 2 days. Victim Jagdishbhai Parshotambhai Rudatala was driver of dumper vehicle No GJ03 AT 4009. On Dt- 08.12.2023, at approx 12:00 hrs, victim came at site to dump soil. After dumping of soil, victim forget to put down the trolley of dumper &amp; drive forward without put down the trolley of dumper. During this, it accidentally touched with the line of  nearby passing 11 KV Himalay JGY feeder. During that time, victim try to get out from dumper by opening driver side door and as he touched the ground, he got electrocuted due to touch potential phenomenon.Looking to this, nearby person sh. Harpalsinh R. Jadeja tried to isolate victim with wooden stick. Afterwards he immediately shift victim to Ayush Hospital, Morbi via his private Swift car where present doctor declared him dead. Then after victim was shifted to civil hospital, morbi for further Post Mortem process.As per GETCO data, tripping observed on 11KV Himalay JGY feeder on 08.12.2023, at 12.05 hrs.Black spot found on trolley of dumper. Recent earth filling observed at site.Ground clearance of the line measured at the point of accident is 17.9 feet.</t>
  </si>
  <si>
    <t>Letter write to police station against victim &amp; site photographs taken. Awareness among general public regarding electrical safety "Keep safe distance from Electrical line &amp; Network of PGVCL" during khedut-shibir &amp; village meeting regularly</t>
  </si>
  <si>
    <t>Ghantila, Jayesh Dinesh bhai Chavda</t>
  </si>
  <si>
    <t>02.01.24</t>
  </si>
  <si>
    <t xml:space="preserve">As per information received from social media regarding an electrical accident occurred  at village Ghatila Tal. Maliya. Dist. Morbi. Site visit carried out  by D K Hadiyal (DE pipaliya Sdn). 
It is found that there was one newly  house constructed near the 11 kv Mandarki Ag feeder line. As per talk with victim's father, victim child was flying kite on house terrace and kite thread touched and stuck  with nearby passing 11 kv line. Victim was trying to remove kite from line and during this he came with induction zone and got electric shock. Emergency victim shifted to morbi civil hospital for treatment and after primary treatment, as there were no serious injuries happened, he was relieved from the hospital. No any spot found on conductor and terrace also no any tripping observed in 11 kv Mandarki Ag feeder as per Getco Report
</t>
  </si>
  <si>
    <t>Notice issued to house owner for illegal construction near 11 KV Line.</t>
  </si>
  <si>
    <t>Sara, Ramzanbhai Musabhai agariya/Buffalo-1</t>
  </si>
  <si>
    <t>15.01.24</t>
  </si>
  <si>
    <t>:* As per site visit and verification done by SDO Sara Sh. A M Vaghela and eye witness person Sh. Mosinbhai Ramzanbhai Agariya's statement at approx 10:45 am his buffalo was going at kharo vistar of pond near Sara village, at that time 11KV Virpar AG Feeder Location No:- Sara/vir/24 of Pole Pin insulator fired &amp; HT wire  broken and fall down on earth due to Pin insulator fault. Even though live return wire fall down on earth this Virpar AG feeder was not tripped from 66KV Sara SS and  live conductor  was lying on earth and at that time  buffalo  touched live conductor  and got an electric shock and died on site</t>
  </si>
  <si>
    <t>Pipaliya , Manveshbhai Trikamjibhai Kavar</t>
  </si>
  <si>
    <t>21.01.24</t>
  </si>
  <si>
    <t>As per information received from social media regarding an electrical accident occurred  at village Pipaliya (Char Rasta) Tal. Maliya. Dist. Morbi. Site visit carried out and it is found that a building namely "Khodiyar Complex" is situated near line of 11 kv Vavaniya Jgy feeder. As per talk with eye witness, Victim climbed up the iron made staircase of complex and reaching at complex's first floor gallery. It is also came to know that victim was kind of mentally unstable. While he was standing in this gallery, he tried to grab the nearest 11 kv conductor by his bare hand and as the line was live, he got electric shock.  As per talk with victim's brother, he emergency shifted to Rajkot civil hospital for further treatment. At now his health is stable and he is under observation.The Dark spots are found on the nearest conductor to the complex's first floor gallery as well as on the gallery wall's inside face corner. A heavy fault current tripping observed in 11 kv Vavaniya Jgy at 16:15 hours as per GETCO Report.Gallery and iron staircase are seems to be constructed outside of complex wall. Horizontal Distance between 11 kv line and gallery parapet wall is  2.7 feet and same is 6.8 feet from complex wall. The distance reduced due to  construction of gallery</t>
  </si>
  <si>
    <t>SONDARDA, BUFFALO OF SHRI BHUPATBHAI UKABHAI CHAVDA</t>
  </si>
  <si>
    <t>As per site visit and investigations Sondarda village G.P. WW connections (Cs no.84232004114) electric motor was found faulty due to this returned power came in neutral wire to earthing of transformer centre and when buffalo passes near the transformer centre &amp; due to heavy wind and rainy atmosphere nearby land is fully wet, buffalo may came in zone of leakage current of earthing of transformer centre and got electric shocked. </t>
  </si>
  <si>
    <t>TC earthing reactivated. Awareness among general public regarding electrical safety "Keep safe distance from Electrical line &amp; Network of PGVCL" during khedut-shibir &amp; village meeting regularly.</t>
  </si>
  <si>
    <t>RANA VADAVALA, BHARTIBEN SURESHBHAI CHAUHAN</t>
  </si>
  <si>
    <t>21.05.23</t>
  </si>
  <si>
    <t>As per Police Panchnama, PM report, DIR and statement of people at place says that, on dtd. 21.05.2023 on nearly 19:45 Hrs. while he comes back from work, mentally unstable victim climb on pole near Rajeshbhai Vejabhai Odedra farm and hold live wire, got electrical shock and fall down on earth. As per investigation in 66kv Bhod no any TT or SF found in 11KV Mahadev AG feeder.</t>
  </si>
  <si>
    <t>MALIYA, SHRI MIT NARENDRABHAI PARMAR</t>
  </si>
  <si>
    <t>As per site visit and statement of eye witness victim went on terrace of commercial building to clean drainage. While cleaning he might come in contact of bare conductor of 11 KV Maliya JGY feeder and got electrocution. Victim is son of owner of shop named “New Shakti seat cover and footwear” having CL connection on the name of Sindhav Vipulbhai Gangabhai carrying consumer number 80601/05607/8, 0.5 KW. Service cable for this connection is intact (good condition) and no any flash spot found on cable. 3 feet Parapet extended from the wall on terrace. Horizontal distance of live conductor from Parapet extended is 1 feet. Vertical distance from iron railing to conductor is 35 inches. Vertical distance from terrace to live conductor is 7 feet. Vertical clearance of live conductor from ground is safe and sufficient. Tripping on 11 KV Maliya JGY registered on 14.06.2023 at 19.05 to 19.10 HRS.</t>
  </si>
  <si>
    <t>PORBANDAR, SHRI GHELABHAI JADAVBHAI RADA</t>
  </si>
  <si>
    <t>02.07.23</t>
  </si>
  <si>
    <t>On Dtd 2.7.2023, there was planned work to remove burnt HT AB cable of 11 KV Vagheshwari Feeder &amp; to replace LT fabrication of existing LT line (HT AB cable &amp; LT line on Same RSJ Pole) was arranged, started from 7.00 A.M. &amp; going on.  As per information received from Kirtimandir S/d PGVCL employee, during site visit &amp; observation of network, work of removing existing burnt HT AB cable was completed jointly by Navin R Vara Contractor persons &amp; staff of Kirtimandir S/d. Then, necessary LT line power supply was shut off by removing 200 A Kit Kat fuse of Mama dev Mandir Valu TC (under 11 KV City Feeder 1 ) &amp; Rupali bag valu TC &amp; IDBI bank TC ( under 11 City Feeder  4. ). Then While starting of replacement of LT fabrication work, Victim try to work on half wire &amp; it was found that there was electric current comes in Street Light half wire due to wind pressure &amp; rainy atmosphere &amp; got LT electric shock. So victim admitted to Civil Hospital Porbandar for primary treatment &amp; he was discharged after medical treatment. Now his health was good. During primary investigation, it was found that there were no any inductions or current found out in half wire of street light during removing of burnt HT AB cable work.  But after that while replacement of LT fabrication Work on same Pole Location, Street light half wire was in common in network &amp; it may momentarily came in contact of live LT phase wire at location Nr. Padmani Pan LT Pole due to wind pressure &amp; rainy atmosphere which comes in TC LT network name Behind Rani Bag Valu TC which was under Vagheshwari Urban Feeder. At the same victim working on line pole came in contact with half wire of street light got electric shock.</t>
  </si>
  <si>
    <t>Penalty imposed for not utilizing safety gadgets properly on Contractor Name Navin R Vara. Warning Memo to be issued to supervisor super wising the work</t>
  </si>
  <si>
    <t>SHEKHPUR, BUFFALO OF SHRI ADAMBHAI IBRAHIMBHAI KHEBAR</t>
  </si>
  <si>
    <t>03.07.23</t>
  </si>
  <si>
    <t xml:space="preserve">As per site visit and information given by eye witness/owner of she buffalo, at site 25 KVA transformer LT line 3 phase 4 wire- size 34 mm2  passes through dense trees area and   due to wind pressure trees frequently touches with LT line wire  - B phase wire and broken. Conductor in good condition without any joint. While she buffalo was passing from there and came in contact with snapped conductor and got electrocuted. </t>
  </si>
  <si>
    <t>One span conductor replaced. Awareness among general public regarding electrical safety "Keep safe distance from Electrical line &amp; Network of PGVCL" during khedut-shibir &amp; village meeting regularly.</t>
  </si>
  <si>
    <t>RANA KHIRASARA, BULLOCK OF SHRI MERAMAN NATHABHAI CHHAIYA</t>
  </si>
  <si>
    <t>As per site visit and eye witness statement, LT conductor of Savji Daya Ag group (100 kva TC) of 11 KV MINSAR AG Feeder was snapped from insulator binding due to partially detoriation and heavy rain and wind speed, same LT line snapped conductor fall on ground and at that time power supply was ON And Ground was wet Due to rain. At that time Farmer Passing from nearby broken conductor with his two Bullock and accidently one bullock's head touched with live conductor and got electrocuted. Also PM Report is awaited.</t>
  </si>
  <si>
    <t>MANGROL, COW OF SHRI HIRABHAI PALABHAI DHAMA</t>
  </si>
  <si>
    <t>As per site visit there are 3 pH 4 wire LT line of Ratiya valu 100 KVA transformer, which are passing through dense coconut tree farm, Due to rain and wind the coconut leaves rubbed in LT line and therefore LT line - Y phase conductor first span from TC broken and snapped on the labarkuva road at that time cow was passing through the road and came in contact with snapped conductor and got electrocuted, LT line of this group conductor are in good condition.</t>
  </si>
  <si>
    <t>SODHANA, BUFFALO OF SHRI CHETAN SAVDAS KARAVADARA</t>
  </si>
  <si>
    <t>As per site visit and investigation, un-authorised twin core wire from LT pole of Sorathi JGY feeder going in premises of non-consumer Shri Bhikhu Mandan Karavadra, insulation of this blue colour twin core wire  break ,This broken twin wire fallen  on guarding  wire under 11 KV HT line. Due to heavy wind, rain &amp; bunch of trees comes in contact with live part of twin core wire &amp; minor leakage comes in guarding wire which was fallen nearby she buffalo. So, she buffalo came in contact of guarding GI wire &amp; it got electrocuted.</t>
  </si>
  <si>
    <t>One span guarding wire replaced and Unauthorized twin core Wire was removed from site. Awareness among general public regarding electrical safety "Keep safe distance from Electrical line &amp; Network of PGVCL" during khedut-shibir &amp; village meeting regularly.</t>
  </si>
  <si>
    <t>MESHVAN, BUFFALO OF SHRI KANABHAI PETHABHAI KARMATA</t>
  </si>
  <si>
    <t>There is 63 kva Transformer Centre opposite New panchayat office. Due to continuous raining water was logged near and surround TC. There is fencing surrounding TC. Earthing is in intact condition.  Buffalo passed near the transformer, may come in a zone of leakage current of earthing of transformer and got electrocuted and met with fatal accident. </t>
  </si>
  <si>
    <t>VISHANVEL, SHRI RAHULBHAI PARBATBHAI JORA</t>
  </si>
  <si>
    <t xml:space="preserve">As per site visit and preliminary investigation, it was found that victim Lt. Sh. Rahul Parbat Jora is a labour for cutting coconut from the tree by using GI ladder of double joint having 12 feet approx. (conducting material). In the Deva Rana dabhi coconut farm for cutting coconut from tree, at about 8.10 AM, he along with GI ladder approx. height with 2.2 x 2 mtr, move from one coconut tree to another tree, accidentally a victim holding GI ladder touched live 11 KV conductor of 11 KV kanek AGDom loc between 31/7 &amp; 31/8 and electrocuted. Sparking spot observed in ladder upper parts. As per 66 kv Chorwad ss records a tripping was observed at 8.10 am. Also 11 kv line passing through coconut farm is by using PSC Pole of old design (having height is about 9mtr) and conductor is also at above 5.5mtr of height from Ground level. Due to rain farm is full of mud and wet with water. For the said accident victim himself was responsible. </t>
  </si>
  <si>
    <t>Conductor is at above 5.5mtr of height from Ground level. And victim himself responsible for accident</t>
  </si>
  <si>
    <t xml:space="preserve">If victim had followed safety rule then accident could be avoided . Victim himself responsible for this accident. </t>
  </si>
  <si>
    <t>BHOD, SHRI DASABHAI DHUDHABHAI CHAVDA</t>
  </si>
  <si>
    <t>As per site visit found that, D.D. Chavada(LM) D.R. Khunti(EA) and R. P Majethiya(App Line Man) were went to attained fault at that time they found jumper burnt on AB switch of LSTC D.P structure of 11KV Tallipati AG feeder. To attend this fault lineman D.D.Chavada has taken line clear permit of 11KV Tallipati AG by SMS. After conformation of line clear permit he has started to climb on LSTC DP of 11KV Tallipati AG feeder, at same time one jumper of 11KV Tallipati AG broken and fallen on conductor of nearby 11KV Patal AG feeder line and heavy spark occurred. Due to this Mr.D.D.Chavda being afraid and lost his balance and fallen down from D.P. To ground. No any safety measure and rules were followed by victim.</t>
  </si>
  <si>
    <t>SCN issued to D D Chavda (LM) and D R Khuti (EA) and new jumper provided.</t>
  </si>
  <si>
    <t>SAKRANA, HE BUFFALO OF SHRI LAKHMAN NARAN PATAT</t>
  </si>
  <si>
    <t>27.07.23</t>
  </si>
  <si>
    <t>Due to continuous heavy rain surrounding land of the transformer centre was fully wet and water logging was there. Ag connection of Shri Jagmal Meraman Cs.no.8024600899) is not having ELCB in load side. His electric motor was found faulty/shorted. Due to this reason returned power came in neutral wire to earthing of transformer center and when both buffalos (He &amp; She buffalo) were passing under DP of transformer centre they got electric shock. </t>
  </si>
  <si>
    <t>Notices given to submit new test report of electric motor vide letter no. 2177/27.07.23 to consumer Shri Jagmal meraman and installation of ELCB.</t>
  </si>
  <si>
    <t>SAKRANA, SHE BUFFALO OF SHRI LAKHMAN NARAN PATAT</t>
  </si>
  <si>
    <t>ANIYARI, COW OF SHRI VINODKUMAR BHOJABHAI RATHOD</t>
  </si>
  <si>
    <t>30.07.23</t>
  </si>
  <si>
    <t>As per site visit and eye witness statement, There is LT AB cable of Aniyari village bus stand valu TC (10 kva) of 11 KV Dolatgadh JGY Feeder and insulation of said cable was rusted from cable due to regular touches of Pepper trees branches  due to wind and rain. This LT Line AB cable touched with C CLAMP and at that time power supply was ON. Also due to rain, Ground is wet hence power flows to ground through wet pole and earthing, same time cow Passing from there and accidently touched with pole and got electrocuted. Also PM Report is awaited.</t>
  </si>
  <si>
    <t>Replacement of LT AB cable of tc and necessary tree cutting done at site. Awareness among general public regarding electrical safety "Keep safe distance from Electrical line &amp; Network of PGVCL" during khedut-shibir &amp; village meeting regularly.</t>
  </si>
  <si>
    <t>KHAGESHRI, BUFFALO HE OF SHRI SARMANBHAI BALUBHAI KODIYATAR</t>
  </si>
  <si>
    <t>03.08.23</t>
  </si>
  <si>
    <t>As per site visit and eye witness statement, on 11KV Kotnath JGY feeder near forest Godown Khageshri-Kutiyana road 11KV Kotnath JGY feeder location number 11KV Kotnath JGY/50/R49 Myna bird (Kabar) sit on top jumper of Kotnath JGY and got electrocuted due to got contact with line fabrication and power grounded through earthing wire and during this time two animal of Sarman Balu Kodiyatar (1) One He buffalo and (2) One She Buffalo was passing near above mentioned pole and due to rainy season wet water lodged ground both animal got electrocuted. (As per GETCO data at 12:05 pm earth fault tripping occurred On Y-Phase) Also PM Report is awaited.</t>
  </si>
  <si>
    <t>KHAGESHRI, BUFFALO SHE OF SHRI SARMANBHAI BALUBHAI KODIYATAR</t>
  </si>
  <si>
    <t>KESHOD, BUFFALO OF SHRI DASHABHAI HIRABHAI CHAVDA</t>
  </si>
  <si>
    <t>05.08.23</t>
  </si>
  <si>
    <t>There is 63 KVA transformer center named as Karamtabhai Vara group TC. Due to continuous rain nearby land of transformer was fully wet. Buffalo passed near the transformer center and may came in zone of leakage current of earthing of transformer and got electrocuted.</t>
  </si>
  <si>
    <t>KESHOD, BUFFALO OF SHRI RAMBHAI MULUBHAI KODIYATAR</t>
  </si>
  <si>
    <t>Due to continuous heavy rain surrounding land of the transformer centre was fully wet and water logging was there. Waterworks connection of Shri Chief Officer Nagarpalika -Keshod (cs.no.80106006312, Contracted load-20 HP) is not having ELCB in load side. In load side electric motor was found faulty/shorted of this connection. Due to this reason returned power came in neutral wire to earthing of transformer centre and when buffalo was passing nearby DP of transformer centre got electrocuted.</t>
  </si>
  <si>
    <t>KATRASA, COW OF PANJARAPOL KATRASA</t>
  </si>
  <si>
    <t>19.08.23</t>
  </si>
  <si>
    <t>There is 63 kva transformer center named as Mastar valu group TC. Due to rain nearby land of transformer was fully water logging and wet. The cow passed near the transformer center and may came in zone of leakage current of earthing of transformer and got electrocuted. The path of leakage current is under investigation.</t>
  </si>
  <si>
    <t>MAKTUPUR, SHRI ALPESHBHAI MALDEBHAI SOLANKI</t>
  </si>
  <si>
    <t>21.06.23</t>
  </si>
  <si>
    <t>As per site visit and primary site situation, on roof of house only blood seen no any other evidence seen at the time of visit. There is no tripping observed in feeder as per GETCO data and in 11 KV line wire sparking spot only observe. Due to funeral (Agni sanskar vidhi) no more investigations possible. After DIR, PM &amp; PP conclude that the victim came in contact with HT line with iron rod and got electrocuted.</t>
  </si>
  <si>
    <t xml:space="preserve"> victim came in contact with HT line with iron rod and got electrocuted.</t>
  </si>
  <si>
    <t>MADHAVPUR, SHRI UDAYBHAI MANISHBHAI KARGATIYA</t>
  </si>
  <si>
    <t>10.08.23</t>
  </si>
  <si>
    <t>As per site visit and statement of first eye witness, victim is  cutting bamboo with sickle, And after cut bamboo- when victim pull  draw bamboo- top part of bamboo touch with 11KV live conductor and get electrocuted. After that, Madhavpur Civil Hospital declare dead.
👉 Due to rainy season land and bamboo tree is wet.
👉 As per 66 kv Madhavpur ss records no tripping was observed and the vertical distance of 11 kv line is as per norms.
👉 Incident occurred on Date- 10.08.2023 but no information received at Sdn by victim's relative or by Police Station.
👉 No any blood spot observed at site.
👉 No any strong evidence observes at site. 
After DIR, PM AND PP IN SAID ACCIDENT CASE the Victim pull  draw bamboo- top part of bamboo touch with 11KV live conductor and get electrocuted..</t>
  </si>
  <si>
    <t>victim is  cutting bamboo with sickle, And after cut bamboo- when victim pull  draw bamboo- top part of bamboo touch with 11KV live conductor and get electrocuted.</t>
  </si>
  <si>
    <t>MOTI GHASARI, SHRI AJAYBHAI RAJABHAI KATHAD ( EA)</t>
  </si>
  <si>
    <t>01.09.23</t>
  </si>
  <si>
    <t>The office has allotted to attend feeder faults of 11kv Rameswar Ag feeder to Sh. V P Makvana, L.M. and Sh. A R Kathad, E.A. and after patrolling the line they found jumper fault at shackle pole no.GNS/11KV RMS AG/205 .So Shri V. P. Makvana has taken LCP no.731, time 9:40 a.m. and made short all three phase wires and earthing made through a metallic chain near the location of work. The victim climbed on pole and completed two jumpers and was removing excess wire by plier at that time the victim got electric shock and a non fatal accident occurred.
In investigation regarding electric power it is found that 11kv line and 66 kV line are crossing at 11kv location no.GNS/RMS/AG/205/L47 and GNS/RMS/AG/205/L46 and 66 kV line location no.29 &amp; 30. The distance between accident location and 66kv/11kv line crossing is 13 span of 11kv line. The distance between these two lines crossings is quite low. At present extreme high Ag load condition is prevailing and 66 kV lines are being overloaded. Due to poor system voltage (56 kV) ampere loading increased in 66 kV line (260 Amp) and conductors distance reduced at the crossing point. Hence, 11kv line came in zone of 66KV line and this power came to accident location. Also tripping recorded in 66KV line at 8:50 a.m. and 10:35 a.m. The victim got electric shock injuries in right hand and now health of victim is good and out of danger.</t>
  </si>
  <si>
    <t>Instructed to all line staff And Contractors to use safety gadgets while working on line and insisted them to short &amp; earth the line on both the sides of the working location as per standard procedure and Electric Network must be properly isolated before starting work in the network. AND ONE SPAN AB CABLE PROVIDED</t>
  </si>
  <si>
    <t>MALIYA, DEVAL YOGESHBHAI CHUDASAMA</t>
  </si>
  <si>
    <t>12.09.23</t>
  </si>
  <si>
    <t>Due to water pouring in groundnut crop near transformer D.P., one pole side land was fully wet. The agriculture connection of Shri Kasambhai Nathabhai (cs.no.80601100310, Contracted load-10 HP) is not having ELCB in load side and the electric motor power supplied from this connection found faulty/shorted .Due to this reason return power came in neutral wire to the earthing of the transformer centre. The victim came in contact with the earthing wire of the transformer centre and got electric shock. The voltage in earthing wire is checked by digital tester and 220 voltage detected. Power presence checked by the test lamp: during the ON position of the electric motor, lamp found glowing and when electric motor made OFF lamp found off.  Earthing pipe of this transformer earthing is not in earth wire but lying near meter room, probably removed by consumer/ representative. </t>
  </si>
  <si>
    <t>DHARAMPUR, SHRI JITENDRAKUMAR KANJIBHAI MAKADIYA (LM)</t>
  </si>
  <si>
    <t>27.09.23</t>
  </si>
  <si>
    <t>TMS team of Keshod Dn is going to Maliya Hatina Sdn regularly for attending transformer faults. The Maliya Hatina subdivision office allotted transformer faults of Shri Laduben Mansurbhai Sisodiya (Fault no.46186) &amp; also other faults to TMS team comprising Shri N.B. Vala, L.I., Shri J.K.Makdiya, L.M. &amp; Shri R.D.Ravliya, and E.A. L.I. Shri N.B. Vala isolated the all three phases of 11 KV Dharampur Ag feeder D.O. fuses which are located near Gau shala of Dharampur village. L.I. than informed to Shri J K.Makdiya &amp; R.D.Ravliya to attend the said fault. Then shri Makdiya has climbed on the transformer centre &amp;got electric shock. He fallen from TC. Detailed investigation revealed that L.I. Shri N. B. Vala has isolated wrong D.O. fuse section so line was live, where work was to be made to attend fault .The victim Makadiya or R.D. Ravliya not taken care of for power presence on the TC, not followed the safety rules &amp; not used safety gadgets. The tripping was recorded in 66 KV Amarapur Substation in 11 KV Dharampur Ag feeder at 10:35 a.m. The victim got electric shock, burn injuries in the right hand and shoulder. Health of the victim is good and out of danger.</t>
  </si>
  <si>
    <t>SCN issued to N B Val (LI), J K Makadiya (LM), R D Ravliya (EA), Also Instructed to all line staff And Contractors to use safety gadgets while working on line and insisted them to short &amp; earth the line on both the sides of the working location as per standard procedure and Electric Network must be properly isolated before starting work in the network.</t>
  </si>
  <si>
    <t>MUL MADHAVPUR, SHRI PANKAJ HIRABHAI BHARDA</t>
  </si>
  <si>
    <t>25.09.23</t>
  </si>
  <si>
    <t>As per site visit and statement of present people at the site, victim was passing through farm at that time 11KV samarada ag feeder conductor snapped on farm and existing fencing on farm border (fencing made from GI wire and tied with wooden pole) as per present people statement victim electrocuted from fencing but victim was laying on the farm approximate 15 mtr away from snapped conductor and 5 mtr away from fencing. 
As per 66 kv Madhavpur ss records tripping occurred in 11kv samarada ag at time 14:25 to 14:30, then after try from ss, feeder was switched ON although snapped conductor and power was ON in snapped conductor due to conductor snapped from load side. at that time feeder schedule in single phase.
As per DIR, PM and PP the said accident is in network.</t>
  </si>
  <si>
    <t xml:space="preserve">When victim was passing through farm at that time 11KV samarada ag feeder conductor snapped from pin insulator binding on existing fencing on farm border.  And victim electrocuted from live fencing part from snapped conductor. </t>
  </si>
  <si>
    <t>PGVCL should carry out regular maintenance.</t>
  </si>
  <si>
    <t>One span conductor replaced</t>
  </si>
  <si>
    <t>KHORASA GIR, SHRI GOVINDBHAI PUNJABHAI CHAVDA (EA)</t>
  </si>
  <si>
    <t>07.10.23</t>
  </si>
  <si>
    <t>As per site visit, it is observed that 11 KV Bhutnath JGY was under PF due to conductor snapping between loc no R 22 and 23. Also at site there is crossing between 11 KV Bhutnath JGY and 11 KV Shantipara ag. After getting LCP of Bhutnath JGY feeder, by G N Dhama ALM and hand trip the power of 11 KV Paliaai Ag feeder instead of 11 KV Shantipara Ag feeder. ALM and other staff had completed joint at ground level, afterward observing all safety major and with the use of safety gadgets victim Sh. G P Chavada EA started work at pole loc no 23 for making conductor joint, the another part of snapped conductor at pole, during course of work said conductor touched the live line conductor of 11 KV Shantipara feeder and got an electric shock and fall down on earth. Victim now at under treatment at Barad surgical hospital veraval and health is normal.</t>
  </si>
  <si>
    <t xml:space="preserve">As per 66 kv Madhavpur ss records tripping occurred in 11kv samarada ag at time 14:25 to 14:30, then after try from ss, feeder was switched ON although snapped conductor and power was ON in snapped conductor due to conductor snapped from load side. </t>
  </si>
  <si>
    <t>Instructed to all line staff And Contractors to use safety gadgets while working on line and insisted them to short &amp; earth the line on both the sides of the working location as per standard procedure and Electric Network must be properly isolated before starting work in the network. And SCN issued to supervisor and victim.</t>
  </si>
  <si>
    <t>AJAB, SHRI RAJESHBHAI RATIRAM PAWARA</t>
  </si>
  <si>
    <t>25.10.23</t>
  </si>
  <si>
    <t>The span between pole location no. 49 &amp; 50 is of 72 meter and ground clearance of lowest conductor is 5.26 mtr. At pole location no.49 there is gang switch. The B phase conductor sparking occurred &amp; conductor burnt at wedge connector which was very near to disc insulator &amp; due to this conductor broken very near to disc insulator. But, due to wedge connector jumper remained connected to gang switch; conductor not fallen on ground and remained hanged resulting about 1.42 mtr ground clearance in the mid span. Victim passed under the hanging live conductor and came in induction zone of conductor, got electric shock &amp; non fatal accident occurred. The victim's hair found on conductor. The victim is admitted in government hospital Junagadh and he is out of any risk. No any tripping noted on 11kv Ambala Ag feeder due to this accident. The condition of conductor is found good and no this fault is recorded at subdivision office before this accident.</t>
  </si>
  <si>
    <t>Awareness among general public regarding electrical safety during khedut-shibir &amp; village meeting regularly. and one span conductor replaced</t>
  </si>
  <si>
    <t>NEW VANDARVAD, LEOPARD OF FOREST DEPARTMENT</t>
  </si>
  <si>
    <t>14.11.23</t>
  </si>
  <si>
    <t>As per site visit the dead body of leopard found on 63 kva transformer center named as water works TC and also dead pigeon found on ground beneath said transformer centre. So It might  happened that the leopard was trying  to hunt the bird sitting on transformer structure and sandwiched between live metal parts of HV/ LV bushings of  the transformer and got electric shock. The tripping recorded in 11 KV kaleswar JGY feeder at 5:25 a.m.</t>
  </si>
  <si>
    <t>Awareness among general public regarding electrical safety during khedut-shibir &amp; village meeting regularly</t>
  </si>
  <si>
    <t>SHIL, SHRI DHAVALBHAI BHARATBHAI VAJA (EA)</t>
  </si>
  <si>
    <t>29.12.23</t>
  </si>
  <si>
    <t>As per office work distribution - single phase new connection and Meter/service related work allotted to Shri. D.B.VAJA EA with Contractor person. While single phase new connection meter installation work of Shri. Karma Bhai Ibrahim Bhai sati, For service wire connection at 5 KVA transformer, telephonically  ask the Line  Clear From JE Sh. J.V.NANDHA of ,11 KV Maktupur JGY feeder instead of 11 Sangavada JGY feeder from site. After made Power Off of 11 KV Maktupur JGY feeder, Shri Nandha is on other Place at Industrial connection site at Village -Arena.  After taken LC Of 11 KV Maktupur JGY Feeder JE Shri Nandha informed victim telephonically &amp; Victim  climb on DP for single phase service wire connection work without check the pole number and without use of safety gadgets except helmet also not made the line short and earth as per CEA Safety Regulation Clause No - 19.1 &amp; 19.2. During this, victim any how touched at transformer bushing and got electric shock. As per site visit, pole number is available and on transformer bushing burning spots observed and No tripping occurred at SS side. Injury at left solder and left arm of skin burning and taken primary treatment at Mangrol civil hospital and then after for better treatment refer to Shanghani hospital Keshod, at now health of victim is in normal condition.</t>
  </si>
  <si>
    <t>Instructed to all line staff And Contractors to use safety gadgets while working on line and insisted them to short &amp; earth the line on both the sides of the working location as per standard procedure and Electric Network must be properly isolated before starting work in the network.</t>
  </si>
  <si>
    <t>PORBANDAR, SHRI PRATAPBHAI VIJAYBHAI CHUDASAMA (PURELY MECHANICAL)</t>
  </si>
  <si>
    <t>13.09.23</t>
  </si>
  <si>
    <t>On Dtd 13.9.2023, complain received at emergency fault center of Kirtimandir Sub division that pole was fallen in khumbharvada area. So emergency team reached at site immediately and isolates power of said fallen pole. AS per site visit, primary observation and oral information received from gathered public at accident site, it was found that victim Pratap Vijay Chudasama was playing near pole and suddenly pole was fallen on him and he was injured mechanically. Therefore he was shifted to Civil Hospital Porbandar for medical treatment, but he was declared dead.
During site observation and investigation it was found that there were blood particles shown at site and also found out that condition of that pole was found good. From outer side observation of fallen pole,   it can’t be said that this pole as a deteriorated from top to existing bottom. So it is possible that pole might be also fallen from any external pressure by any means.
So, it was conclude that pole was fallen on victim and victim got dead due to mechanical injuries. But whether pole was fallen naturally either external pressure or by any means is suspected.</t>
  </si>
  <si>
    <t>Awareness among general public regarding electrical safety during khedut-shibir &amp; village meeting regularly. and one PSC pole replaced</t>
  </si>
  <si>
    <t xml:space="preserve">DIVRANA, BULLOCK OF RATHOD CHADIBHAI KESHUBHAI </t>
  </si>
  <si>
    <t>01.03.24</t>
  </si>
  <si>
    <t>R - Phase conductor of 11 KV Avadh AG feeder snapped between location no.15 and 16 and 3 (three) no’s of Bullocks were sitting under the 11 KV line and got electric shock and met with a fatal accident. After more investigation the reason for snapping found that a squirrel was touching the R- phase and earth at 11 kV pole location no 88/L-7. Due to reflection of this fault the conductor snapped at said location near 66 kV substation. A tripping is noted on this feeder at 3.20 to 3.25 a.m. with relay indication of R phase earthed. Again tripping was noted at 3.30 a.m. with same indication. The condition of conductor is good.</t>
  </si>
  <si>
    <t>SHEKHPUR, SHRI YAKUB AARAB KHEBAR</t>
  </si>
  <si>
    <t>05.03.24</t>
  </si>
  <si>
    <t>As per site visit and information given by victim’s relative R phase conductor of 11kv kotada ag feeder broken near to pin point as MS V cross arm broken due to coconut big leaf fall on V cross arm. Broken conductor hanging at coconut trees above approx. 5 feet from ground. Victim may be pass near the broken conductor and came in induction zone and may be electrocuted. And right side of the face skin burns.Victims relative took him Mangrol government hospital and refer the Junagadh hospital and at now condition of victims is normal.</t>
  </si>
  <si>
    <t>Awareness among general public regarding electrical safety during khedut-shibir &amp; village meeting regularly. and one span conductor replaced and one v cross arm replaced</t>
  </si>
  <si>
    <t>Kalyanpur, A Buffalo of Shri Parmar Ratnabhai Bhikhabhai</t>
  </si>
  <si>
    <t>06.04.23</t>
  </si>
  <si>
    <t xml:space="preserve">As per preliminary Investigation, a Buffalo standing below 11kv Haripar ag line between location  no: R587 to R 588.Due to heavy wind pressure near by coconut tree leaves are touched to 11kv line  then after sparking occurred  and conductor Broken and fall down  on  Buffalo  and Electrocuted .And met with Fatal  Electrical Accident . And  matter is under Investigation. 
</t>
  </si>
  <si>
    <t>This accident could be prevented, if proper earthing provided and regular maintenance carried out at accident site.</t>
  </si>
  <si>
    <t>PGVCL should carry out regular maintenance and proper earthing</t>
  </si>
  <si>
    <t xml:space="preserve">Field offices were directed to carry out line patrolling to prevent such incidence and accordingly plan for line maintenance work i.e. replace conductor, fabrication, reactivation of earthing of pole and transformer center etc. Also, public awareness program like, village area meeting and campaign regarding safety awareness arranged frequently by PGVCL. </t>
  </si>
  <si>
    <t>JAM SAKHPUR (KHARA VISTAR), Shri. Biram Ram
(Contractor person of Dharati Enterprises)</t>
  </si>
  <si>
    <t>09.04.23</t>
  </si>
  <si>
    <t>As per site visit and information received from site, today Dharati Enterprises contractor's gang working for New AG SPA  Connection of  Maganbhai Bhanjibhai Ghediya  line work at jam shakhpur village ag area, During this work they laid down wire and while the work of wiring was going on, victim was doing jumper work at transformer DP and at other end at tapping location one coworker was  throwing one conductor ring over bubble tree for removing twist of conductor, at that time conductor ring was accidentally came in contact with live conductor of 11 KV Hanumangadh AG feeder and current pass through new line conductor and electrical accident occurred to victim which was on transformer DP. After that took him for treatment to Bhanvad hospital and where he was declared died by on duty doctor. Further investigation is under process.</t>
  </si>
  <si>
    <t xml:space="preserve">this accident occurred due to line clear was not taken, non-usage of safety gadgets, without supervision  </t>
  </si>
  <si>
    <t xml:space="preserve">All line staff/contactor must short and earth line, wear all safety gadgets and take line clear before starting work </t>
  </si>
  <si>
    <t>All the contractor strictly instructed to educate to their labour for use safety gadgets and follow the all safety measures while working on line and insisted them to short &amp; earth the line on both the sides of the working location as per standard procedure and Electrical Network must be properly isolated before starting work in the network.</t>
  </si>
  <si>
    <t>Sikka, Shri. Nilesh Nanalal Solanki (EA-VS)</t>
  </si>
  <si>
    <t>25.04.23</t>
  </si>
  <si>
    <t>As per statement of victim and co-worker, it is come to notice that line staff gang (D R SANJOT (LI) and N N SOLANKI (EA VS)) were to attending feeder fault of 11KV Mungani AG feeder emanating from 66KV Sikka S/S. while patrolling of 11KV Mungani AG feeder N N SOLANKI found one damage 11KV PIN insulator on PSC pole so he telephonic talk with D R SANJOT(LI) for Line clear of 11KV Mungani Ag feeder D R SONJOT told him for LC taken of 11 KV Mungani feeder  by LCP No: 88221 Dt.25.04.23, Shree N N Solanki climbed on pole without identification of feeder and came in Contact with live conductor of  11 KV Sativadi Ag Feeder instead of 11KV Mungani feeder. Both of them neither verified feeder nor short earthed the line before starting the work. So as victim climbed on wrong feeder pole and came in contact with live conductor of  11 KV Sativadi Ag Feeder and he suddenly fell down on ground from the pole due to electric shock and non-fatal accident occurred.</t>
  </si>
  <si>
    <t>All the line staff instructed to use safety gadgets while working on line and insisted them to short &amp; earth the line on both the sides of the working location as per standard procedure and Electric Network must be properly isolated before starting work in the network. Also, work with due care during rainy atmosphere to avoid such accident.</t>
  </si>
  <si>
    <t>Devbhumi Dwarka, Shri. Mayur Bhayabhai Kandoriya  (EA-VS)</t>
  </si>
  <si>
    <t>26.04.23</t>
  </si>
  <si>
    <t>As per preliminary Investigation information received by DB Morvad E/A(V/S) Kalyanpur sdn. As per site visit and statement of Sh. D.B Morvad 11KV Chachlana AG feeder was faulty since 13:15 and sh. D.B. Morvad and Mayur Bhayabhai Kandoriya E/A(V/S) Victim were gone for line patrolling And cut the  jumper at Location no: 11KV Chachlana AG fdr at /KPR/CHN/284.Then after this feeder  is charged by  BD Morvad  and further to give jumper at this location work was started Without taking line clear And without line short earthing Mayur Bhayabhai Kandoriya climbed on pole location no: 11KV Chachlana AG/KPR/CHN/284 , and  he has  come in contact with live conductor and got Electrocuted. And fall down and met with Electrical Accident. Matter is under investigation.</t>
  </si>
  <si>
    <t>Kotha Visotri, A Cow of Shri.Amitbhai Mesabhai Gojiya</t>
  </si>
  <si>
    <t>01.05.23</t>
  </si>
  <si>
    <t xml:space="preserve">Y Phase PVC Insulation of circuit cable connected to Village Transformer of Kotha Visotri, LT stud was damaged due to rusting and atmospheric effect near to belting angle. Internal wires got opened and was touching to G.I. earth wire. Power was grounded through earth wired. Due to yesterday’s rain, soil was wet. While passing nearer the Village TC, cow got electric shock due to step potential and died. </t>
  </si>
  <si>
    <t>Khiri, Nirmalaben Rameshbhai Dhaiyda</t>
  </si>
  <si>
    <t>As Per Information Received From R S Asari ALM Dhrol Rural approximate at 12:20 PM he is passing at Khirir SS for Some line work  and he shown from away a body of some stranger laid down near LSTC earthing of AG feeders outside substation and immediately run inside substation and ask operator to switch off all AG feeders and simultaneously he inform to A A  Parmar ALM Jodiya and D.B.Miyatra DE Jodiya and with operator go near body and he found victim with copper earthling strip in Hand with her body black out due to long electrocuted also Armor cable of earthlings pulled out  forcefully by victim she has bag of scrape near her also some other scrape bag lying at some distance so it look like in hope of scrape cable victim pulled out cable with copper strip and came touch with open strip of LSTC earthing Got Electric Shock And Become Unconscious And died . 108 ambulance and police staff inform simultaneously where 108 medical staff Declared Victim Dead.</t>
  </si>
  <si>
    <t>this accident occurred due to carelessness of victim himself also due to fencing not provided at LSTC by PGVCL</t>
  </si>
  <si>
    <t>PGVCL should provide fencing at LSTC</t>
  </si>
  <si>
    <t xml:space="preserve">Public awareness program like, village area meeting and campaign regarding safety awareness arranged frequently by PGVCL. 
</t>
  </si>
  <si>
    <t xml:space="preserve">Gunda Vadi Vistar,  Dashrathbhai Rameshbhai Buj </t>
  </si>
  <si>
    <t>08.05.23</t>
  </si>
  <si>
    <t xml:space="preserve">While victim was playing with other children under Neem tree around road side near  metal protection fencing of farm of farmer Dhruvrajsinh Ramdevsinh Jadeja on makha karod road due to snapping of live line side conductor of  at location NSD/KRD/METIYA/109/R  241 11 kv Metiya Ag pole nearby joint of pin binding of load side this live line snapped  side conductor fell on this nearby metal protection fencing which is straight and victim was playing with other children under Neem tree nearby this metal protection fencing approx. 70 to 80 mtr away from this location accidentally victim’s left hand fingers and leg  came in contact with this metal protection fencing which was in contact of live line snapped conductor of load side and got electric shock on fingers of left hand and leg. A tripping was observed between 14:00 to 14:05 hours of earth fault on 11 kv Metiya Ag feeder at 66 kv Kharedi SS which was in 3 phase power schedule.    </t>
  </si>
  <si>
    <t>Setalus Vadi Vistar, Jagabhai Tidabhai Thunga</t>
  </si>
  <si>
    <t>05.05.23</t>
  </si>
  <si>
    <t>While getting information regarding fatal accident from Meghpar Padana Police station on dt: 10.5.23 at around 11:30 AM, undersigned visited the site at around 1:00 PM on dt: 10.5.23 and found that, at accident place there is a farm and 10 KVA Transformer Center and having 3ph AG A-1 Tariff connection, 5 HP of Shri Gosrani Dhirendrabhai Khimjibhai having consumer number 60714/00131/7. Victim grazing the cattle’s at that farm. At the time of accident Victim found the deteriorated guy wire piece having length of 7 foot and 2 inches and while he was passing near transformer center with that guy wire lifting in his hand at upward side, came in contact with y-phase HT side bushing of transformer center and got electrocuted and died. Due to that Y Phase DO fuse burnt. Sparking spot found in Guy wire piece and on TC support angle. Detailed investigation is under process.</t>
  </si>
  <si>
    <t xml:space="preserve">this accident occurred due to carelessness of victim himself </t>
  </si>
  <si>
    <t>Murila, Jaydevsinh Hembha Jadeja</t>
  </si>
  <si>
    <t xml:space="preserve"> A telephonic information received through Electrical assistant K N Chauhan. DE and JE visited the site on dtd 15/05/2023 .so it is came  to know that a private village electrician Mr Jaydevsinh Hembha Jadeja initiate a unauthorized work to replace faulty service of consumer shri Hiteshbhai Panchabhai Amipara (con no. 32725- 00421- 7) and climbed  on transformer center Because of that victim might be came in contact  with live electric part causes non fatal electric accident. Now victim is at Ahmadabad civil hospital for further treatment. Detail investigation is going on and could be more clear after victim's statement.</t>
  </si>
  <si>
    <t>this accident was occurred due to unauthorized work carried out by victim and line clear taken for unauthorized work by PGVCL line staff</t>
  </si>
  <si>
    <t>line clear must not be taken for unauthorized work also PGVCL does not allow unauthorized work</t>
  </si>
  <si>
    <t xml:space="preserve">Moda, Suleman Ibrahim Miyana </t>
  </si>
  <si>
    <t xml:space="preserve">As per information received and during site visit came to know that victim suleman Ibrahim miyana who is labour person of line contractor NITESH &amp; CO was  doing work of  releasing Ag NEW connection of Bharatsinh prabhatsinh jadeja of SR no:15249642. After  installation of meter and  MMB,  victim climbed on Transformer Center angle . This Tc was not charged and even  Do fuse was not connected. He did cable connection to LT studs on transformer and then without verifying power position in 11 KV side of t/c , he tried to joint DO fuse on live line and gets electrocuted and fells down to earth. There is no tripping found in 11kv gangajala ag feeder and no any spark of fumes found on conductors near DO fusses. So victim may be came in to 11kv induction zone and felt electrical shock. Also victim has not confirmed about line clear of this feeder from supervisor shri Harsukh jivabhai Chauhan, Electrical assistant at the time of incident. </t>
  </si>
  <si>
    <t>this accident occurred due to victim carelessly climbed on transformer structure without making or confirming power ON/OFF</t>
  </si>
  <si>
    <t>Viramdad, Arjanbhai Vejanandbhai Pindariya</t>
  </si>
  <si>
    <t>27.05.23</t>
  </si>
  <si>
    <t>As per the site visit, it is found that one of the jumper of Ag connection name Khima Masari Ravaliya having Cons No:88918/01093/1 was found faulty . Somehow instead of doing complain at pgvcl fault center , Victim unauthorized  tried to provide power supply from live conductor by making hooks of a conductor piece with the help of a piece of bamboo stick. Bamboo stick itself, found surrounded by a piece of insulated aluminum wire. While carrying out such unauthorized work on live line somehow victim came in contact with live wires of 11kv Viramdad Ag feeder and got electrocuted.</t>
  </si>
  <si>
    <t>This accident was occurred due to unauthorized work carried out by victim on PGVCL network</t>
  </si>
  <si>
    <t>PGVCL must not allow unauthorized work on network</t>
  </si>
  <si>
    <t xml:space="preserve">Premsar , Samatbhai Ramdebhai Gojiya </t>
  </si>
  <si>
    <t>27.04.23</t>
  </si>
  <si>
    <t>As per site visit and eye witness statement, at Premsar Village on date 31.05.23 regarding outsider person shri Samatbhai Ramdebhai Gojiya met with fatal accident on date 27.04.23. It is revealed that Samatbhai Ramdebhai Gojiya would be electrocuted on the transformer center due to unauthorized work for DO fuse on transformer center &amp; touch with live 11kv line &amp; got electric shock &amp; fall down from T/C (which supplied power to AG consumer Shri Bhayabhai Ramdebhai Gojiya Cons. no. 85739011639).  After that he was taken to Kalyanpur government hospital for treatment and further referred to government hospital Khambhaliya, &amp; than referred to Ahmedabad hospital for further treatment where he died after seven days of treatment. Samatbhai Ramdebhai, who was the victim himself responsible for said fatal electrical accident due to unauthorized work on said transformer center. Shri Bhayabhai Ramdebhai Gojiya consumer number- 85739/01163/9 AG connection had not registered any complaint about failure of power in his AG connection at Kalyanpur fault centre still today.</t>
  </si>
  <si>
    <t>Sikka, N J NINAMA (Electrical Assistant)</t>
  </si>
  <si>
    <t>09.06.23</t>
  </si>
  <si>
    <t>As per victim statements and site visit. Primary investigation. while victim was attending complaint of Navaniya Village TC, before starting work he asked for hand trip of 11KV Royalstone Jgy after getting confirmation of power off (didn't take LCP) he started work of LT B phase stud binding &amp; completed work of B phase binding and when he start biding of Nuetral stud he felt return power from LT and got electrocution and fall down from pole.</t>
  </si>
  <si>
    <t>Jamnagar, Cow - No Owner</t>
  </si>
  <si>
    <t>As per information received from fault Center and during site visit came to know that Devaliya chali area LT line three phase five wire running from Vachhani valu transformer. In that LT circuit pole 8 illegal service wire hanged from LT pole by unknown person, Lungar wire joints are open and touches with wet pole due to that pole is shorted. Due to rain and wind pressure soil was wet at that time cows were passes near the pole and came in contact with pole and fatal accident occurred.</t>
  </si>
  <si>
    <t>this accident could be prevented, if proper earthing provided and regular maintenance carried out at accident site</t>
  </si>
  <si>
    <t>Jamnagar, Akbar Allarakha Khafi</t>
  </si>
  <si>
    <t>26.06.23</t>
  </si>
  <si>
    <t>As per talk with villager (Gafar Musa Khafi) and site visit, it is come to know that victim had climbed on roof tiles (Desi Naliya) in varandah of house to arrange them properly to avoid water leakage in house. The 11kv line of kansumra ag between geo urja locations 183/2 to 183/3 is passing over this house varandah for more than 10 years as per talk with nearby villagers. After completing work on roof tiles ( Desi naliya) , he forgot that he has been working near 11kv line and suddenly tried to stand up over roof tiles and touched the live wire and non-fatal accident occurred.</t>
  </si>
  <si>
    <t>this accident could be prevented, if regular maintenance carried out at accident site, vertical distance was maintained, unauthorized construction was not done near live line</t>
  </si>
  <si>
    <t>vertical distance of line should be maintain, unauthorized construction should not be done near live line</t>
  </si>
  <si>
    <t>Jamnagar, Abdul Kadarbhai  Ishabhai thaim</t>
  </si>
  <si>
    <t>As per information received from newspaper and during site visit came to know that consumer shri Narmadaben G Patel , consumer number 32205011006 C/O Amitbhai Girdharbhai Piplava  residing at patel vadi seri no 3,"shiv" , himself contacted  the late victim shri Abdul kadarbhai Isha bhai thaim for light repairing work at his house . During repairing work the victim climbed up nearby LT pole and fell down from the pole and the said accident occurred. After that shri Amitbhai admit the victim to government GG  hospital Jamnagar for  treatment and as per police Letter received on dtd 26.06.23 the victim shri Abdul kadarbhai Ishabhai thaim died. Victim and consumer is responsible for this fatal accident due to unauthorized work in PGVCL network.</t>
  </si>
  <si>
    <t>Naghedi, A Buffalo of  Dayabhai Khetabhai Bambhava</t>
  </si>
  <si>
    <t>28.06.23</t>
  </si>
  <si>
    <t xml:space="preserve">As per site visit it is come to know that, owner shree Dayabhai Khetabhai Bambhava went with his buffaloes for feeding at location nearby incident place. All buffaloes were grazing in open plot in front of incident location TC. While owner went to fill the water bottle at nearby industry, one of the buffaloes came near incident place at TC and due to accumulation of water around the transformer and also due to leakage current flow in water, as buffalo came in contact with water, buffalo got electrocuted and fatal accident occurred. TC earthing with PVC earthing pipe has been already provided </t>
  </si>
  <si>
    <t>Goinj, buffalo of Dalubhai Pethabhai Masura</t>
  </si>
  <si>
    <t xml:space="preserve">As per site visit and statement of Shree Dalubhai Pethabhai Masura, Owner of buffalos, His animals were going to farm area for grazing with a herd as routine course. Single phase two wire LT line is provided near Smashan area nearby Goinj Village. A pole to pole tension wire was provided for strength. Due to wind and atmospheric effect  the tension wire was broken and fallen on ground near to LT pole. The broken tension wire was touching the live phase on pole with wind pressure. While passing nearby the pole both baby buffalo (She) came in contact with the broken tension wire and got electrocuted. </t>
  </si>
  <si>
    <t>Jamnagar, A bufflo of Shri. Bhikhubhai Ranmalbhai Charan</t>
  </si>
  <si>
    <t>As per site visit it is come to know that owner shree Bhikhubhai Ranmalbhai Charan went with his 12 buffaloes for feeding near accident location. When all buffaloes were grazing, one of the buffaloes came in contact with live wire which was laid down on ground and got electrocuted. Complaint no. 12065 has also been registered by Naranbhai ( consumer) at fault centre at 09:59 hrs. It is also found during site visit that shackle insulator on two lt poles has got broken and due to that wire slipped from the top angle and came down to ground level.</t>
  </si>
  <si>
    <t>Navagam Agriculture area, M K Gohil (Electrical Assistant)</t>
  </si>
  <si>
    <t>As per detail investigation during site visit and statement of victim &amp; eyewitness, it came to know that this accident was occurred on dtd : 03.076.2023 while victim &amp; his co-worker Shri. R K Vala (EA-VS) went for attending complaint of agriculture connection having consumer no. 60720005582 at Navagam agriculture are. The above complaint was regarding neutral wire burnt in LT stud of transformer center.  When they reached at complaint location, the Navagam Ag feeder was running in 1 PH. Therefore, victim has instructed to S/S operator of 66 KV Shapar S/S for to turn off the power supply of 11 KV Navagam Ag feeder and also instructed to operate LSTC switch from 1 PH to 3 PH. Victim assuming that S/S operator will inform him before start the power supply in 3 PH by operating LSTC switch. But unfortunately, after completing the complaint work, while victim getting down from transformer center, S/S operator of 66 KV Shapar S/S had turned ON the power supply of Navagam AG feeder in 3 PH and due to that victim’s left hand came in contact with live 11 KV side bushing jumper and got electric shock and met with non-fatal accident.</t>
  </si>
  <si>
    <t>Sikka, A bufflo of Shri. Dulabhai mansurbhai dhama(gadhvi)</t>
  </si>
  <si>
    <t>07.07.23</t>
  </si>
  <si>
    <t>As per information and site visit, LT line shackle insulator binding was untied due to heavy wind and so live LT wire touch with C-clamp and leakage current flow through pole and buffalo body touched this pole by leg and  buffalo got electrocuted. Also due to rain nearby area was water logging.</t>
  </si>
  <si>
    <t>Varvala, A cow of Shri. Sadik Kasam Shekh</t>
  </si>
  <si>
    <t xml:space="preserve">As per Preliminary investigation Sdo Dwarka has visited site, and as per statement of eyewitness it is came to know that it is found that in 11 KV Shivrajpur JGY Feeder Due to heavy Wind and Rain LT Line AB cable messenger wire snapped and one side of AB Cable stretched and open part of LT AB Cable Where other connections Connected with these LT AB Cable  touched pole Earthing Wire and leakage current passed through earth wire and Land is wet due to rain and As Cow has come in contact got electric shock and died at place. </t>
  </si>
  <si>
    <t>Mota Khadba, Hemubha Kalubha Jadeja</t>
  </si>
  <si>
    <t>As per the site visit, at Agriculture transformer center of victim Sh Hemubha Kalubha Jadeja, consumer no:82241/00773/0.,by preliminary examination it is found that victim has not registered any complaint and illegally by himself tried to attend some work on transformer and may come in contact with 11 kv jumper of transformer &amp; got electrocuted and fall on land and get badly injured. by inspection of site, clear sign of victim climbed pole is seen as mud found on  step of pole and 2 phase DO fuse are found open and one DO fuse found closed. Also tripping of 11KV Jangi AG feeder is noted approx. at 20:55 hour on drd 07.07.2023 while feeder is running in 3 phase power. Right now victim is under medical treatment at Rajkot.</t>
  </si>
  <si>
    <t>Khambhaliya, Bharat Bhai Laljibhai Vaghariya</t>
  </si>
  <si>
    <t xml:space="preserve">As per site visit and eye witness statement, Victim came for unloading building materials and he was on terrace of the house where materials were to be dropped.  He was uplifting the material from a person who was passing the materials from ground from loading rickshaw. Open conductor 11kv Town2 feeder is passing nearby the house. While carrying out the work a foldable iron angle, which victim was lifting, came in contact with live HT line of Town2 feeder and got electrocuted. No any tripping observed. </t>
  </si>
  <si>
    <t>This accident was occurred due to carelessness of victim himself also due to unauthorized construction near PGVCL network</t>
  </si>
  <si>
    <t>PGVCL should not allow unauthorized work near live line</t>
  </si>
  <si>
    <t>Hansthal, Bufflao of Hanifbhai valimamadbhai Noyda</t>
  </si>
  <si>
    <t>11.07.23</t>
  </si>
  <si>
    <t>As per site visit and statement of eye witness it came to know that transformer unit of above AG TC is became faulty due to internal short circuit hence TC became body earthed. So earthing wire of that transformer became live and rainy water is also accumulated near that TC. During that time buffaloes came near that TC for grazing hence it accidentally came in contact with that live earthing wire so it might have got electrocuted and died.</t>
  </si>
  <si>
    <t xml:space="preserve">Hansthal, Bufflao of Gafarbhai Satarbhai Noyda </t>
  </si>
  <si>
    <t xml:space="preserve">Bhimarana, Mukeshbhai Sureshbhai Chanpa </t>
  </si>
  <si>
    <t>Construction of its own new "Dharmashala" is in progress next to the temple Shri Soneki Dwarka. In which the column is erected. In which Late Mukeshbhai Sureshbhai Chanpa , Age Approx. 27 year, At-Arambhada (Chikhali Area) was holding 06 feet long iron rod on the wooden plank outside the column, then the other end of the iron rod is electrically shocked due to the contact with the R phase conductor of the line passing by 11 KV Beyt JGY feeder line. 11 KV Beyt JGY feeder is approx. 05 feet away from the construction. In which there is no fault of the PGVCL. The above incident is caused due to the carelessness, Lack of awareness of power line of Late Mukeshbhai Sureshbhai Chanpa and due to construction near the PGVCL 11 KV Beyt JGY feeder line.</t>
  </si>
  <si>
    <t>Harshadpur, A Bufflao of Shri. Vijaybhai Haribhai Gadhvi</t>
  </si>
  <si>
    <t>13.07.23</t>
  </si>
  <si>
    <t>As per site visit and statement of Vijaybhai Haribhai Gadhavi owner of Buffalo. His animals were going to Khokhradeval area for grazing with a herd as routine. 11 KV Shaktinagar AG feeder transformer centre was provided for supplying power to Khokhradeval area. There was a rain just fallen before the accident so pole of transformer center was wet and leakage current may passed in earth wire of PSC pole and also water puddle is near to pole. Buffalo passed through water puddle and leakage current may passed from Buffalo and got electrocuted.</t>
  </si>
  <si>
    <t>Bhadthar, Sheep of  Hamirbhai Merubhai Vakatar</t>
  </si>
  <si>
    <t>19.07.23</t>
  </si>
  <si>
    <t>As per site visit it is found that conductor of 11 KV Ranuja AG feeder's tap line is broken from jumper connection near to Disc insulator due to deterioration from joint. It is also observed that single phase power was fed in Ranuja AG feeder and broken conductor was fallen outgoing side due to that feeder was not tripped.  Sheeps of Hamirbhai Merubhai Vakatar was grazed grass in the field nearby above 11 kV live line wire among this  two nos of Sheeps are came in contact with live broken conductor and got electrocuted.</t>
  </si>
  <si>
    <t xml:space="preserve">Toda, A Bullock of Virendrasinh Mahipatsinh Jadeja </t>
  </si>
  <si>
    <t xml:space="preserve">As per site visit and statement of eye witness it came to know that LT AB cable became faulty due to internal short circuit. Hence LT pole became earthed. So earthing wire of that LT pole became live and due to heavy rain, rainy water is also accumulated near that LT pole. During that time bullock came near that LT pole for grazing hence it accidentally came in contact with live earthing wire so it might got electrocuted  and died. PM awaited. </t>
  </si>
  <si>
    <t>Juni Dhrevad, A Buffalo ofShri. MahendraBhai Mandanbha Manek</t>
  </si>
  <si>
    <t>As per Preliminary investigation Deputy Engineer Dwarka and Junior Engineer Dwarka has visited site, and as per statement of eyewitness it is came to know that it is found that in 11 KV Gorinja JGY Feeder LT line PSC Pole Lt shackle Insulator explode In 2 Feet angle and LT Jumper touched LT Shackle Bolt and Leakage Power pass in 2 feet angle and Leakage current passed through Wet Pole to Land and Land is wet due to rain as buffalo has come in contact got electric shock and died at place.</t>
  </si>
  <si>
    <t>Arambhada, A Cow of Shri. Dhanabhai Valabhai Hathiya</t>
  </si>
  <si>
    <t>Date:  24.07.2023 Time: Approx 01:00 PM Due to heavy wind pressure 34 mm sq. Conductor binding breaks from LT shackle Insulator and falling on the angle. So current was pass to the ground through the earth wire. As per PGVCL rules earthing has been proper.  But because of water logging due to rain, the Cow was electrocuted because of step potential due to being in the Induction Zone of earth wire.</t>
  </si>
  <si>
    <t xml:space="preserve">Sarvaniya, Cow - Samatbhai Mallabhai Lambariya </t>
  </si>
  <si>
    <t>As per site visit and statement of eye witness it came to know that, LT wire of above AG TC is broken due to between faults of two LT wires due to wind and fell down on earth. So During that time cows came near that broken LT wire for grazing hence it accidentally came in contact with that live LT wire so it might have got electrocuted and died. PM awaited.</t>
  </si>
  <si>
    <t>Surajkaradi, Cow - No Owner</t>
  </si>
  <si>
    <t>01.08.23</t>
  </si>
  <si>
    <t>Due to heavy wind pressure 34 mm sq. Conductor binding breaks from LT shackle Insulator and falling on the angle. So current was pass to the ground through the earth wire. As per PGVCL rules earthing has been proper.  But because of rain, the 02 Cows were electrocuted and died because of step potential,  being in the Induction Zone of earth wire.</t>
  </si>
  <si>
    <t>Bhupat Ambardi, A Buffalo of Shri. Dineshbhai Meramanbhai Kota</t>
  </si>
  <si>
    <t>02.08.23</t>
  </si>
  <si>
    <t>On receipt of information from Telephone on date 02-08-2023. A fatal Animal accident occurred to Shri Dineshbhai Mermanbhai Kota's Buffalo at Bhupat Ambardì vadi visatar, Village Bhupat Ambardi. As per site information there is LT line going from 25kva group TC, because of wind and rainy weather binding  of Shackle insulator and Shackle bolt broken and conductor touched with the pole c clamp due to this load of transformer unbalanced and leakage current started flowing from the earth wire. At that time Shri Dineshbhai Mermanbhai Kota's Buffalo passes there and electrocuted through leakage current and died.</t>
  </si>
  <si>
    <t>this accident could be prevented, if proper earthing provided and regular maintenance carried out at accident site and fencing near TC was provided</t>
  </si>
  <si>
    <t>PGVCL should carry out regular maintenance and proper earthing and fencing to be provided at TC</t>
  </si>
  <si>
    <t>Toda, A Buffalo of Shri. Ashoksinh Takhubha Jadeja</t>
  </si>
  <si>
    <t>As per site visit and statement of eye witness it came to know that LT AB cable became faulty due to internal short circuit. Hence LT pole became earthed. So earthing wire of that LT pole became live and due to heavy rain, rainy water is also accumulated near that LT pole. During that time buffalo came near that LT pole for grazing hence it accidentally came in contact with live earthing wire so it might got electrocuted  and died.</t>
  </si>
  <si>
    <t>Vanavad, A buffalo of Shri. Karmanbhai Bhikhabhai Makwana</t>
  </si>
  <si>
    <t>On receipt of information from Telephone on date 06-08-2023. A fatal Animal accident occurred to Shri Karmanbhai Bhikabhai Makwana's Buffalo at Vanavad S. S. Back side, Village Vanavad. As per site information there is HT line going from S. S., because of Heavy wind conductor was broken from LSTC DP Disc insulator and conductor fallen to ground At that time Shri Karmanbhai Bhikabhai Makwana's Buffalo passes these Place and electrocuted through return back power in conductor and died. At the time of accident feeder was in single phase and no tripping was observed.</t>
  </si>
  <si>
    <t>Dharampur, A Cow of Harjibhai Karsanbhai Khandhar</t>
  </si>
  <si>
    <t xml:space="preserve">As per site visit and statement of Harji karsan khandhar owner of cow. his animals were return from grazing with a herd and passing to Bediyavadi area as routine. 11 kv Panchvadi jgy feeder transformer centre was provided for supplying power to Bediyavadi area. Also near transformer centre Water logging is there. A service wire of a single phase RL connection was shorted on third LT pole after TC and due to that return leakage current was flowing to earthing of TC through neutral wire and step potential was created near transformer. While passing near by this transformer one of the cows of above owner got electrocuted by the step potential. </t>
  </si>
  <si>
    <t xml:space="preserve">Chur, Pankajbhai Mohanbhai Chudhari </t>
  </si>
  <si>
    <t>13.08.23</t>
  </si>
  <si>
    <t>As per preliminary investigation and as per  the site visit,  It has came to know that the victim was working on 11kv Ashram Ag feeder after taking LCP no 1559, date 13.08.23,time 21.20hrs of Ashram Ag feeder pole of accident location for rectification of broken conductor and accidentally 11kv pole fall down due to water logging area so that victim also fall down to the earth and met with non fatal mechanical accident and he is injured and admitted to the government G G hospital Jamnagar for treatment,now he is stable.There was no tripping of this feeder at Rajpara 66kv ss and no electric shock to the victim.</t>
  </si>
  <si>
    <t>Movan, A Buffalo of Vadhiya Devat Ramde</t>
  </si>
  <si>
    <t>14.08.23</t>
  </si>
  <si>
    <t xml:space="preserve">As per site visit taken and  it is found that  HT tapping of new Ag SPA connection of applicant of Sh. Ramesh Govind Nakum is provided from Shackle pole of 11 KV Murlidhar Ag feeder which connection  is  pending for released. Three poles of above tap line found fallen near tapping pole and  One of the fallen pole conductor is accidently touched on live line shackle cum tapping pole jumper of this feeder and remaining conductor span wire is stuck with legs of buffalo which is grazing grass nearby  pole and  got electrocuted. </t>
  </si>
  <si>
    <t>this accident could be prevented, if regular maintenance carried out at accident site</t>
  </si>
  <si>
    <t>Modpar, Limbad Sagar Vinodbhai</t>
  </si>
  <si>
    <t>As per the site visit and information given by Shri Mahendrasinh shivubha jadeja that victim was present at the place of accident for flag hoisting ceremony on the day of Independence Day. After the completion of the ceremony the victim was trying to remove the iron rod of the flag with his hands and the rod came in contact with the 11 KV line of Modpar AG feeder which was passing nearby from the flag hoisting place. Hence the current passed through the victim's body and got electric shock. The place of accident which is nearer to the Amrut lake is leveled with height and hence the distance of line to ground clearance is reduced. Therefore, the accident occurred. At present, the victim is in good condition.</t>
  </si>
  <si>
    <t>Beh, Bullocks of Khimabhai Nathubhai Chavada</t>
  </si>
  <si>
    <t xml:space="preserve">As per site visit and statements it is found that a line of 11kv Bara Ag feeder is passing across a way to agriculture field at Falku Vadi vistar of Beh village. Shree Nathubhai Karmanbhai Chavada was passing through this way with bullock cart. While passing under above line one of the conductor of 11kv Bara feeder broken from joints at jumper on D.P. structure due to atmospheric effect and fallen on bullock cart. Victim bullocks came in contact with this broken live wire and got electrocuted. </t>
  </si>
  <si>
    <t>Jasapar, Neeraj Nandlal Nakum</t>
  </si>
  <si>
    <t>25.08.23</t>
  </si>
  <si>
    <t>As per site visit and Primary investigation, victim was playing with iron rod (approximately 12 feet height) under 11KV Jasapar JGY and on the under construction bridge. Iron rod hold by victim and suddenly touched to conductor of 11 KV Jasapar JGY feeder and he got electrocution and he died on the site.</t>
  </si>
  <si>
    <t>Juvanpur, Ranchhodbhai Gordhanbhai Maghudiya</t>
  </si>
  <si>
    <t xml:space="preserve">As per preliminary investigation accident occurred of Shri Ranchhodbhai Gordhanbhai Maghudiya at Village Juvanpur, age approx. 45 year (outsider) at the place of A2 tarrief of ag connection having consumer name of Shri Savaji Nathu Maghudiya Consumer no.82426017430 having 5HP Load on 10 KVA TC but LT Line Passed on Shri Savaji Nathu Maghudiya Farm from Katara Pir Valu 63 KVA TC at Village Juvanpur as per site verification it is found that this LT Line one Pole in Savjibhai farm in which LT Pole Earthing is wound on LT C-Clamp and touch to LT Line shackle insulator binding wire so power is going to LT Earthing Wire but Earthing Pipe is missing and these Earthing Pipe is not findout near to this land. Moreover nearby other LT Pole Earthing Pipe is Present and LT Earthing Wire not touched to binding wire (as per confirmation with eye witness - Earthing Pipe was present yesterday) and As per statement of eye witness with any reason victim was working at savjibhai farm nearly this LT Pole and accidentally came in contact with live LT Pole Earthing Wire and got electric shock. Immediately victim transferred at government hospital General hospital Jam- khambhaliya where on duty Doctor declared him dead. </t>
  </si>
  <si>
    <t>Salaya, Jamil Imranbhai Mogal</t>
  </si>
  <si>
    <t>10.09.23</t>
  </si>
  <si>
    <t>As per the site visit and eyewitness statement Boy (victim1) came in contact with 11 KV live Wire while removing kite by long iron rod, standing at house terrace  and got electrocuted  and mother (victim2) also got electrocuted while trying to  save her child.</t>
  </si>
  <si>
    <t>Salaya, Rizavanaben Imranbhai Mogal</t>
  </si>
  <si>
    <t>Jamnagar, Gafar Sidikbhai Makwana</t>
  </si>
  <si>
    <t>03.09.23</t>
  </si>
  <si>
    <t>As per information in Aaj Kal news paper and site visit(and as witness available on dt11.9.23), we came to know that construction work is going on at incident site and many iron rods are placed  for construction work. The site is being developed by Mukesh dhokia . 11kv Gordhanpar JGY is passing over construction work at site. Victim was trying to move iron rod from the roof ,any how the iron rod touched the 11kv line passing by. And fatal accident occured.no horizontal clearance maintained due to illegal construction.</t>
  </si>
  <si>
    <t>Mavapar, A Sheep of Nagjibhai Pababhai Bambhava</t>
  </si>
  <si>
    <t xml:space="preserve">As per site visit and statement of eye witness sheep grazing with a herd and passing nearer to Tarsibhai Govindbhai Farm opposite to smashan where 11 KV Mavapar AG feeder transformer centre was provided for supplying power to AG connection of Tarsihbhai Govindbhai. Also near transformer centre Water logging is there. Earthing wire buried in ground through PVC pipe but pipes are not buried inside ground so earthing wire somehow open nearer to ground. While passing nearby this transformer one of the sheep got electrocuted by the step potential. </t>
  </si>
  <si>
    <t>Hanjarapar, Cow - No Owner</t>
  </si>
  <si>
    <t xml:space="preserve">As per site visit it is found that road widening and four laning work of Khambhaliya- Dwarka highway has been carried out by NHAI. Modified highway road level got higher then old road. Same way both sides of roads got higher soil level. Line shifting work carried out by NHAI parallel to the highway road. Shifting work of above TC was pending and surround area of TC got higher in level. A mound of sand was made around TC to avoid approach of cattle and public to the TC till the TC got shifted.  During recent one or two days leveling was carried out by civil worker of NHAI and made soil level up to TC base level without shifting of TC and without any intimation to this office. Disinherited cows were passing nearby the TC and came in contact with live parts and got electrocuted. </t>
  </si>
  <si>
    <t>Memana, Jaydipsinh Rajendrasinh Vala</t>
  </si>
  <si>
    <t>As per the site visit at the transformer centre of Madhuben Kantilala Mehta, consumer no:82240/00790/7.,by preliminary examination land near the transformer centre is wet. It is found that victim might be working Unauthorized on D. O. Set by wet bamboo and He might have got electrocuted and died. During 3 phase tripping observed at 14:55. And also no any ELCB/ MCB installed at accident site.</t>
  </si>
  <si>
    <t>Bed, Punamsinh Unjusinh Vasuniya</t>
  </si>
  <si>
    <t>22.09.23</t>
  </si>
  <si>
    <t>While getting information regarding a fatal accident from Jayhind newspaper  on dt: 27.9.23 at around 11:30 AM, undersigned visited the site at around 5:00 PM on dt: 27.9.23 and found that, at accident place, construction work of fun and food mall is in progress. At the construction site there is a Temporary connection in the name of Shri Nikibhai Nitinbhai Popat, having a consumer number 60700/00079/8. Near the entrance of the construction site 11 KV Vasai JGY feeder HT line passing parallel to the plot where plot owner has done sand filling and due to that sand filling the height of line passing above the ground was measured and found 4.26 meter. At the time of the accident victim passing the mixer machine having a height of 4.26 meter below the 11 KV line and at that time the upper part of the mixer machine came in contact with the line and the victim got electrocuted and died. At the accident location sparking black spots found in the line conductor and mixer machine. Also tripping was observed in 11 KV Vasai JGY feeder at 66 KV Shapar ss.</t>
  </si>
  <si>
    <t>Nathuvadla, Shri Jaydeep Harsukhbhai Chauhan 
(Electrical Assistant - VS)</t>
  </si>
  <si>
    <t xml:space="preserve">As per detail investigation during site visit and statement of victim &amp; eyewitness, it came to know that this accident was occurred on dtd : 02.10.2023 while victim Shri. Jaydeep Harsukhbhai Chauhan (Electrical Assistant - VS), his supervisor Shri. R N Parmar (Linemnam) and co-worker Shri R C Damor (EA) &amp; Rahul Rathva (Apprentice) went for attending complain no. 37518 at village Nathuvadla for RL consumer having consumer no. 31940007372 related to power supply. After reaching at location, team mentioned above intiated the complain work without taking line clear or without following any power isolation procedure. Victim climbed the LT pole for repairing work and unfortunately his hand touched the live part of neutral LT AB cable and got electric shock and fell down from pole and met with fatal electrical accident.   </t>
  </si>
  <si>
    <t>This accident was occurred due to victim had not utilized safety gadgets and not followed all the safety measures before starting the work also started work under poor supervision</t>
  </si>
  <si>
    <t>All the line staff should be instructed to use safety gadgets while working on line and insisted them to short &amp; earth the line on both the sides of the working location as per standard procedure and Electric Network must be properly isolated before starting work in the network.</t>
  </si>
  <si>
    <t xml:space="preserve">Showcause notice issued to Sh. R N Parmar (Lineman) vide letter no. JRD/219, Dt : 03.10.2023. Also Sh. R N Parmar (Lineman) has been suspended with immediate effect and posted under Jamjodhpur division vide letter no. JCO/HR-2/RNP/23/455, Dt : 03.10.2023 </t>
  </si>
  <si>
    <t>Dhrol, GIDC area, Birbalkhan Makhankhan Bhaiya</t>
  </si>
  <si>
    <t>As per site observation we found that Victim was removing Iron pipe from Truck by standing on Driver chamber &amp; when he was tilting that pipe accidentally pipe touched to B phase of 11 kV City 2 feeder &amp; as victim held that pipe on hand he got electrocuted &amp; died</t>
  </si>
  <si>
    <t>Vadi Vistar, Vavdi, Dhanabhai Hamirbhai Vavanotiya</t>
  </si>
  <si>
    <t>21.11.23</t>
  </si>
  <si>
    <t>On receipt of information from sh K H Niranjani ele assi vs on dtd 21.11.2023 app time 3:30 Pm a fatal human accident occured to outsider sh Dhanabhai Hamirbhai Vavnotiya at Vavdi village vadi vistar. As per site information victim working at sh Meramanbhai Arjanbhai Dangar farm to lifting motor from bore on rent. At that time motor lifting instrument " Ghodi " Touched the 11 kv line (clearance of line from ground is 4.7 mtr app.) and contact with live conductor and got electrocuted and dead. 
Connection detail: Bhimshibhai Arshibhai Danger, Consumer number 82202003703, 7.5HP, A2 consumer, Meter no – PG-575108.</t>
  </si>
  <si>
    <t>Gadhka Vadi Vistar, Chaganbhai Damabhai Dabhi</t>
  </si>
  <si>
    <t>09.12.23</t>
  </si>
  <si>
    <t>As per the site visit, It has come to know that the victim Chaganbhai Damabhai Dabhi having Age of approx...48 years with his son Divyeshbhai Chaganbhai Dabhi having Age of approx...17 is going to another farm with his bike, at that time due to Deteriorated Conductor, it was broken at location of near ranmalbhai hirabhai kanjariya’s farm gate pole location no. 11KV Shitla AG /GDK/STL/087 to 11KV Shitla AG /GDK/STL/088 and fell down on both victims Chaganbhai Damabhai Dabhi and his son Divyesh Chaganbhai Dabhi they both got electric shock then after they taken to the Government Hospital, Jamkhambhaliya.</t>
  </si>
  <si>
    <t xml:space="preserve">Field offices were directed to carry out line patrolling to prevent such incidence and accordingly plan for line maintenance work i.e. replace conductor, fabrication, reactivation of earthing of pole and transformer center etc. </t>
  </si>
  <si>
    <t>Gadhka Vadi Vistar, Divyeshbhai Chaganbhai Dabhi</t>
  </si>
  <si>
    <t>GALLA, A Bufflao of Shri. Devanand Nagshur Charan</t>
  </si>
  <si>
    <t>17.12.23</t>
  </si>
  <si>
    <t>As per primary investigation and statement of eye witness, when a buffalo grassing a grass near  11 kV  line of Galla  AG feeder , consumer shri  karshan karna hathaliya consumer no:  61139001868. Somehow other buffalo is engaged with shackle  pole guy wire , at that time guy wire was damaged and HT pole of shackle point after guy wire damaged ,pole was broken  and HT line of galla ag conductor snapped, At that time the another buffalo was grassing the grass came in  contact with live conductor and  get electrocuted and died on the spot . Tripping was observed at 66 kV substation</t>
  </si>
  <si>
    <t>Jamnagar, JASHVANT RANGITBHAI BARIYA</t>
  </si>
  <si>
    <t>23.12.23</t>
  </si>
  <si>
    <t>As per information received and during site visit it is  came to know that  Victim was binding mandap cloth at that time he came in contact with  copper wire which was hanging in 11 KV Y phase wire &amp;  got electrocuted and fatal accident occurred. The reason for wire which was hanging is under Investigation. No Tripping in Savan feeder was recorded at SS.</t>
  </si>
  <si>
    <t>Gordhanpar, Nikunjpari Maheshpari Goswami</t>
  </si>
  <si>
    <t>09.01.24</t>
  </si>
  <si>
    <t xml:space="preserve">As per site visit and Information received from Persons available at Site ,Painting work was going on On Pole Of Entrance Gate Board  of AAI, Jamnagar Airport.During painting there is Hand Operated stepped Trolley Tower Ladder (Ghodo) to assist the Painting work of Entry Gate Structure. During work Victims had moved the trolley tower from gate side to road side. They had not noticed 11 kv line which is at approximately 10 m away from The Entrance Gate and Trolley tower having height  approx 7.3 meter  touched to 11 kv line and Victim 1 electrocuted. Further Victims 2 and 3 got shock while trying to Save the victim 1 . At the time of accident vertical clearance of 11 kv line from the ground was 6.3 meter approx. Victim no. 2 and 3 health condition is stable and Discharged from Hospital at evening. </t>
  </si>
  <si>
    <t>Gordhanpar, Chandresh Mansukhbhai Sukhanandi</t>
  </si>
  <si>
    <t>Gordhanpar, Sangitaben Bantibhai Mavi</t>
  </si>
  <si>
    <t xml:space="preserve">Toda, Narsibhai Meghjibhai Kamani </t>
  </si>
  <si>
    <t>16.01.24</t>
  </si>
  <si>
    <t>As per primary observation and investigation during site visit it has came to know that a victim Shree Narsibhai Meghjibhai Kamani was working on transformer center of shree Ritaba Jadeja 's electric ag connection unauthenticaly and came in contact with live part of electric transformer which causes non fatal accident of victim. Now victim is at hospital for further treatment</t>
  </si>
  <si>
    <t xml:space="preserve">Masitiya, Sureshbhai Dhirubhai Bambhaniya </t>
  </si>
  <si>
    <t>As per site Visit and information received from persons available at site, it is known that a truck with labours  came from Manavadar village to fill/load cotton in farm of Kasambhai Khafi, in which a total of 8 labours and 1 driver arrived approx 9 o'clock this morning, of which 1 labour was on top of the truck cabin and 3 were sitting in the thatch ( cargo bed - backside of cabin) where cotton from another farm was earlier loaded and 4 labours were sitting in the driver's cabin. while the truck was going inside the gate of the farm, the truck was stopped and parked below the live line to sideline other vehicles parked in way of the truck. While the other labour of the cabin got down, a victim stood up to get down from the cabin and in the meantime, due to touching the live line passing on top of the truck, the victim fell from top of the truck to backside of truck where the cotton is loaded and the other laborers are sitting. At the time of accident,  vertical clearance of 11 kv line from the ground was 6.3 meter approx.</t>
  </si>
  <si>
    <t>Sheth Bhagvandas Road, Jamnagar, A Calf - No Owner</t>
  </si>
  <si>
    <t>25.01.24</t>
  </si>
  <si>
    <t xml:space="preserve"> On dated 25.01.2024 at around 7:58 AM  a telephonic complaint has been received regarding electrocution of a calf at sheth bhagvandas road so shift staff  visited the site during the visit it is found that the insulation of LT ABC jumper is deteriorated and it came in contact with service GI wire.Leakage current passed through Girder pole from GI wire,at that time a calf passed near the girder pole came in contact with that pole leakage current passed through its body and got electrocuted met with fatal electrical accident.  </t>
  </si>
  <si>
    <t>Nava nagna , Hitendrasinh M. Jadeja</t>
  </si>
  <si>
    <t>as per victims statement, victim along with supervisor Line man went to attend feeder fault of Nagna ag at above mentioned location. During attending jumper fault work, victim climbed RSJ pole. At that time accidentally victim lost grip due to body unbalance. And victim fall down from RSJ pole to the ground. He was immidiately shifted to G.G.hospital for treatment. Currently condition of victim is stable and under medical observation at G.G.hospital Jamnagar.</t>
  </si>
  <si>
    <t xml:space="preserve">Champa Beraja, Yogeshbhai Bachusingh sain </t>
  </si>
  <si>
    <t>01.02.24</t>
  </si>
  <si>
    <t xml:space="preserve">As per information received from contractor shri Sainath Construction owner Natubha Mahobatsang Jadeja that on dated 01.02.2024 as per alloted sub division work that after new LT pole errection completion victim went for stringing work  on LT  New PSC Pole but unfortunately the new pole  broken down and victim fell down  from new Lt pole on the stone lying on ground and got injured. The victim was shifted to G G Hospital, Jamnagar and further transferred to civil hospital ,Ahmedabad for treatment . Mean while the contractor has not informed to this Office about the said incident as they were engaged with victim treatment. But unfortunately on date 07.02.2024 the non fatal Mechanical accident converted into fatal Mechanical accident and same is informed to SDO on dated 07.02.2024. </t>
  </si>
  <si>
    <t xml:space="preserve">HAPA INDUSTRY, NAIMINSH SAMIRBHAI SONAIYA </t>
  </si>
  <si>
    <t>02.02.24</t>
  </si>
  <si>
    <t>As per telephonic information received from bedi marine police station on dt: 6/2/2024 during evening time 7pm. Fatal electrical accident occurred with Naiminsh samirbhai sonaiya near Uma marble, Rajkot road, Hapa industry area. For investigation of above matter, Site visit carried out. It came to know that victim climbed on transformer center for suicidal attempt. He touched jumper of right side DO set. During observation burnt part of skin sticked on conductor jumper wire and Black spot found on conductor wire. Hence victim had done suicide attempt on electric line and got electrocuted and fatal accident occurred. \</t>
  </si>
  <si>
    <t>Jasapar, Mahesh Bhimjibhai Kachhadiya</t>
  </si>
  <si>
    <t>16.02.24</t>
  </si>
  <si>
    <t xml:space="preserve">After receiving a information from division 
Office , SDO immediately reached at spot. Observation during site visit and eye witness statements it is clearly concluded that a victim Mahesh Bhimjibhai Kachhadiya was installing a solar water heater on the top of the newly  costructed structure which is tall and very closed to the 11 kv electricity line of Nachiketa Ag feeder under jurisdiction of kalavad west sdn.
A victim  came under the heavy induction zone of 11 kv line which causes fall from the top of the structure which is approximately 25-30 foot tall and causes sudden death. 
Note: Vertical clearance of line from ground is approximately 10 mtr 
Horizontal approximately 
2.5 mtr
</t>
  </si>
  <si>
    <t>Bhogat, CHAUHAN AMARSINH KANTIBHAI</t>
  </si>
  <si>
    <t>11.03.24</t>
  </si>
  <si>
    <t xml:space="preserve">As per  the site visit, It has came to know that the both victim met to the fatal accident at the place where conductor snapped of 11 kv  oz ag feeder,  located on porbandar-dwarka national highway opp. 400 kv bhogat substation. After detail investigation, it came to notice that the victims died due to came in contact with live load side snapped old deteriorated conductor of 11 kv oz ag feeder . </t>
  </si>
  <si>
    <t>Bhogat, VAGHELA HARBHAMBHAI RAMJIBHAI</t>
  </si>
  <si>
    <t xml:space="preserve">MAMUARA, Karanbhai Haribhai Kerasiya </t>
  </si>
  <si>
    <t>12.04.23</t>
  </si>
  <si>
    <t xml:space="preserve">As per site visited and statement of eye witness, it is come to know that on date 12.04.23 truck was parked below HT line of 11 KV Somnath IND feeder. Victim was cleaning trolley of Dumper truck, he climbed on cabin of truck and by mistake touched 11 KV line and got electrocuted. Distance between cabin to live conductor is 5.56 ft and distance between ground to live wire is 16.40 feet. </t>
  </si>
  <si>
    <t>During the investigation of Accident, it has been found that the distance of the said 11 KV Somnath IND feeder from the accident site was found to be 16.40 feet. While the height of the dumper was 10.84 feet. When the victim parked the dumper under the power line and climbed on top of it for cleaning, as the distance of the power line decreased, he came in contact with the power line, resulting in a non fatal electrical accident. Thus, in this case the central electricity authority(measures relating to safety and electric supply) regulation-2023 regulation 64 is violated. The victim himself can be held responsible for this accident.</t>
  </si>
  <si>
    <t>If the public does not park vehicle under/near power lines and to maintain a safe distance from live lines to carry out any kind of work on the vehicle and such accidents can be prevented.</t>
  </si>
  <si>
    <t xml:space="preserve">Due to Road, it is not possible to erect PSC pole to improve Height. As damage of pole is regular in this industrial area, Girder pole will be provided.
</t>
  </si>
  <si>
    <t>MOTI BHUJPAR, Wasimbhai Ganibhai Kumbhar</t>
  </si>
  <si>
    <t>1.05.23</t>
  </si>
  <si>
    <t>The victim climbed over the roof of his shade to collect the tamarind from tamarind tree with the help of metal pipe. At that time, his foot slipped and he lost his balance. Hence, the metal pipe in his hand hit the nearby live 11 KV line and got electrocuted. He fall down from the roof on the cupboard kept in the debris. The distance of the nearest conductor to ground is 19.5 feet (ground clearance) &amp; no tripping observed under SS.</t>
  </si>
  <si>
    <t>During the investigation of Accident, it has been found that the distance of the said 11 KV Mangleshwar JGY  feeder from the Ground floor was found to be 19.5 feet. While the height of the Room (aordi) was 7 feet. and also found a iron rod of 11.5 feet. The victim was trying to take Ambali from Ambali Tree with the help of iron rod which was above the room under the power line while doing this he lost his balance and the rod touched the 11 kv Mangleshwar JGY and  he came in contact with the power line, resulting in a non fatal electrical accident. Thus, in this case the central electricity authority(measures relating to safety and electric supply) regulation-2023 regulation 14 and 66 is violated. The victim himself can be held responsible for this accident.</t>
  </si>
  <si>
    <t>In interest of public safety PGVCL Office has arranged awareness programme regarding not to construct any kind of un authorized infrastructure under the power line and should maintain safe distance from power line.</t>
  </si>
  <si>
    <t>Safety awareness program was done at various village, by that we inform to them to say away from electrical lines and other equipment. Safety pamphlets were distributed to the people.</t>
  </si>
  <si>
    <t>M. BHADAI, One Cow of  Shri Lakhubha Amarsang Jadeja</t>
  </si>
  <si>
    <t>2.05.23</t>
  </si>
  <si>
    <t>There was mini CYCLONE in M.Bhadai,N.Bhadai, Gangapar, Dhokda village and simtal area. On dtd.02.05.2023 in afternoon hours fallen. Due to that approx. 50-60 trees were fallen. In village M.Bhadai due to heavy wind and rain one big neem tree was fallen on LT line of village t/c was broken and LT conductor was fallen on cow passing nearby TC &amp; She got electrocuted.</t>
  </si>
  <si>
    <t>The big Neem tree was removed by forest department and then after repairing conductor of LT line power is restored in Village</t>
  </si>
  <si>
    <t xml:space="preserve">Nani Aral, One Buffalo of Shri Jadeja Chetansinh Vijayrajaji </t>
  </si>
  <si>
    <t>3.05.23</t>
  </si>
  <si>
    <t>As per site visit on 04.05.2023, due to un seasonal rain with heavy winds &amp; lightning stroke, HT ACSR conductor got isolated from the Shackle point and fallen on earth. A Buffalo passing from there accidentally came in contact with this HT wire and got electrocuted. Tripping observed under 66KV Devisar SS.</t>
  </si>
  <si>
    <t xml:space="preserve">Replaced Deteriorated conductor. </t>
  </si>
  <si>
    <t>Nagviri, One Camel of Shri PRATAPSINH DANSANGJI JADEJA</t>
  </si>
  <si>
    <t>7.05.23</t>
  </si>
  <si>
    <t>As per site visit on 07.05.2023, due to un seasonal rain with heavy winds &amp; lightning stroke,11KV HT ACSR conductor got isolated from the Shackle point and fallen on a small tree. A Camel  passing from there accidentally came in contact with this HT wire and got electrocuted. No any tripping observed under SS.</t>
  </si>
  <si>
    <t>During the investigation of the accident, it has been found that on 07/05/2023 at Nagviri village of Nakhtrana taluk of Kutch district due to high wind. The power conductor of Nagviri farm was broken and fell down.. The line was not tripped when the conductor of the power line fell on the acacia bushes and at the same time one of the camels of Shri Pratapsingh Dansangji Jadeja was passing by and it came in contact with the live power line and died of electrocution and this accident happened. In the accident, Central Electricity Authority (Measures relating to Electricity, and Electric Supply) Regulation- 2023 Rules- 14 and 48 were not violated. PGVCL can be held responsible for this accident.</t>
  </si>
  <si>
    <t>If PGVCL conducts proper inspection of its electric lines from time to time, they are maintained to be safe and the vertical and horizontal distance of the conductor of the line from the ground is maintained as per the rules by regularly patrolling the line, if the distance is not maintained, immediate appropriate action is taken. If taken, such mishaps can be prevented.</t>
  </si>
  <si>
    <t>LUDVA,  Cows(Not Giving Milk) Shri ANWAR ADHAM MATHADA</t>
  </si>
  <si>
    <t>During site visit at which fatal animal accident took place a Squirrel found dead on the ground near pole. The Squirrel might had come between 11 KV line conductor on Pin Insulator and V-Cross Arms and due to this leakage current flow through V-Cross Arm to Ground earthing and hence conductor was broken and fall on the ground. The 2 nos Cows (Not Giving Milk) &amp; 1 no Bull came in contact with this broken live conductor, got electric shock and electrocuted. No any Tripping was registered at 66 KV Jamthada SS when the accident took place.</t>
  </si>
  <si>
    <t>Conductor replaced and new erthing provided.</t>
  </si>
  <si>
    <t>LUDVA,  Bull OF Shri ANWAR ADHAM MATHADA</t>
  </si>
  <si>
    <t>KANAIYABE SIM, Dhanjibhai Ramju  Koli (Contractor person)</t>
  </si>
  <si>
    <t>12.05.23</t>
  </si>
  <si>
    <t xml:space="preserve">As per eyewitness statement, contractor person Shri Dhanjibhai Ramjubhai Koli (failed transformer replacement Contractor man) was at site for failed TC replacement. As Transformer was failed so DO fuse wire was already removed.Staff was trying to contact kanaiyabe ss for LC.
During that time kanaiyabe ss phone was switched off.  As  Substation's  phone found switched off, so staff was trying to reach through personal number of substation's staff. During that period of time Shri Dhanjibhai climbed on DP centre without Line clear permission and did not obey the safety norms. During that time he came in contact of live part on transformer centre and   felt electric shock and lots balance and stuck between bottom angle of transformer centre.
</t>
  </si>
  <si>
    <t>Notice will be issued to contractor shri pravin Bhanushali and and showcause will be issued to Hiren Gor EA.</t>
  </si>
  <si>
    <t>Lala, H K VAGHELA(EA)VS</t>
  </si>
  <si>
    <t>11.06.23</t>
  </si>
  <si>
    <t>Victim was attending fault (jumpering) at location -Kutch Salt/JGY/PRJ/NLY/KST/JGY/071. LCP of feeder was taken by P P Taviyad. 11KV Kutch Salt JGY was earthned and shorted before commencement of work. Suddenly victim got electrocuted and a non-fatal electrical accident occurred with him. To find out reason of power in earthened line, patrolling of entire line was done. At one location 33 KV line of M/s Suzlon is getting cross over 11KV Kutch Salt JGY. Exactly at crossing point sparking spot along with one burnt diverter (BFD) found on line conductor of Kutch Salt feeder and conductor of line pertaining to M/s Suzlons. Wind velocity at time of incidence was high due to cyclone Biporjoy.  From site situation we conclude that during high wind velocity, bare conductor of 11KV Kutch Salt JGY was get swinging. At some movement bare conductor of 11 KV Kutch Salt JGY came above disc of BFD which is also exactly at crossing point. At a same movement due to induction effect power flew to 11KV Kutch Salt line from 33 KV line. BFD which was between both lines get burnt due to flow of inductive power and stacked on bare conductor of 11 KV Kutch Salt.</t>
  </si>
  <si>
    <t>LCP taken by suzlon and distance from both 33 kv suzlon and 11 kv kutch salt maintained.</t>
  </si>
  <si>
    <t>Nakhtrana, M R KANDOLIYA (E.A.)</t>
  </si>
  <si>
    <t>18.06.23</t>
  </si>
  <si>
    <t>While victim was attending complain of single phase power cut off at Mahadev Nagar. He was Climbing LT PSC pole for attending complain and suddenly his leg slipped of from PSC pole due to wet conditions of PSC pole and fallen down from pole and got injuries. The victim was given primary treatment at Nakhatrana and was shifted to Bhuj for further treatment. As of now his condition is stable. Purely mechanical.</t>
  </si>
  <si>
    <t xml:space="preserve">During the investigation of the accident, it has been found that on the day of the incident, the power line on the pole was closed at the time of the accident and no return power was found. The incident happened when the victim Shri Mikunj slipped from the fourth window on the LT pole near Rambha Jadeja's house to repair the service line and fell to the ground. Thus, regulation-21 of Central Electricity Authority (Measures relating to Safety and Electric Supply) Regulation-2023 has been violated in the accident. The victim himself can be held responsible for this accident. </t>
  </si>
  <si>
    <t>If the repair work of electric lines carried out by the line staff of PGVCL is carried out under the direct supervision of the responsible officer and safety equipment like helmet, safety belt, safety shoes, ladder or ladder van etc. is used during such work, then such an accident. can be prevented from happening. Regarding this, it is requested to be appropriate from your level.</t>
  </si>
  <si>
    <t>Kotda,one no of Buffalo of Vershi Mala Rabari</t>
  </si>
  <si>
    <t>As per site visit learnt that on 30.06.2023, due to seasonal rain and wet land near the x'mer centre, When Buffalo was passing nearby this x'mer center Accidentally touched neutral earthing wire &amp; came in contact with leakage current due to failed earthing and got electrocuted.</t>
  </si>
  <si>
    <t>During the investigation of Accident, it has been found that on the day of the incident, due to internal fault of the 100 KVA transformer belonging to PGVCL, the electric current from erthing was going into the ground. The ground around the transformer was wet and leakage current was flowing in the transformer winding. and came into contact with the earthing wire. Thus, rules 14, 43 and 51 of the Central Electricity Authority (Measures relating to Safety and Electric Supply) Regulation- 2023 have been violated in this accident. PGVCL can responsible for this accident.</t>
  </si>
  <si>
    <t>Proper inspection of the transformer from time to time should be done to ensure that it is safe and the transformer should be maintained. Such accidents can be avoided if permanent insulation is provided, insulation wires are enclosed in insulated pipes, proper fencing is done around the transformer, and suitable capacity switchgear is installed in the distribution box of the transformer.</t>
  </si>
  <si>
    <t>New earthing reactivated.</t>
  </si>
  <si>
    <t xml:space="preserve">Desalpar, SAKTIDAN GOVINDBHAI BAROT
       A.L.M. 
</t>
  </si>
  <si>
    <t xml:space="preserve">On dated 30.6.23 at approximately 20:30  ALM Shri Shaktidam Govindbhai Barot of Deshalpar sdn and his team reached 66KV Deshalpar sub station for jumpering work of 11 kv Kalyanpar and 11 kv Laxmipar Ag feeders. 
In substation both feeders were in PF and panel trolleys were kept outside. No LC was taken by staff as trolleys were already out. 
Staff earthed 11 kv Kalyanpar and 11 kv Laxmipar feeders. EA Shri Bamaniya prakashbhai Babubhai was working on DP of 11 kV Laxmipar AG feeder. At the same time Shri Shaktidan Govindbhai Barot claimed on DP of 11 kv Anadsar AG instead of 11 kv Kalyanpar Ag feeder. 11KV Anandsar feeder was on in single phase so he felt electric shock and fell down. Shri Shaktidan Govindbhai Barot was admitted at accord hospital, Bhuj. Earth fault tripping observed on 11 KV Anadsar Ag Feeder at 20:44 pm on Dt-30.6.2023 as per GETCO record.
</t>
  </si>
  <si>
    <t>Victim Mr. Saktidan Barot mistakenly stepped on the shackle point of Anandsar feeder next to the feeder instead of the AG feeder on 11 KV Kalyan (feeder name and location number are not written on this pole) while the feeder was running on single phase power. He was hit and falling down from feeder. Thus, in the above incident, the rules-14 and 21 of the Central Electricity Authority (Measures relating to Safety and Electric Supply) Regulation-2023 have been violated. Supervisors and victim are held responsible for all accidents.</t>
  </si>
  <si>
    <t>The work on electric lines by the linestaff should be carried out under the direct supervision of the responsible authority and before starting the work, the line clear permit should be obtained and the power should be turned off, and every conductor of the line should be shot at the place of work to prevent such accidents from happening.</t>
  </si>
  <si>
    <t>charopadi nani, 2 NOS OF BUFFALO OS SHRI JAT ABDREMAN  SONU</t>
  </si>
  <si>
    <t>3.07.23</t>
  </si>
  <si>
    <t xml:space="preserve">As per information received it  came to know that on dtd. 3/7/23 at Charopdi nani sim in evening, due to heavy rain with wind since last two days,  LT conductor was snapped &amp; Buffalo came in contact with broken conductor and got electrocuted.  </t>
  </si>
  <si>
    <t>During the investigation, it was found that one of the wires of the light pressure line coming out of the said transformer had broken and fell down. Due to lack of proper switch gear in Transformer distribution box, broken conductor was left alive. Regulation-14 and 37 of Safety and Electric Supply) Regulation- 2023 has been violated. PGVCL can be held responsible for this accident.</t>
  </si>
  <si>
    <t xml:space="preserve">Conductor Rebounding work </t>
  </si>
  <si>
    <t xml:space="preserve">Aiyer vadi vistar, Sh. H. P. Baria 
       ( Ele. Assi. Jasdan sdn ) 
</t>
  </si>
  <si>
    <t xml:space="preserve">From site visit &amp; information from the eye witness it is came to know that the victim was replacing faulty disc insulator of tapping line on pole location number Hajipir/Ag/L-62/765. The safety belt weared by the victim was affixed with the tapping angle of the pole by the victim. Then suddenly after replacing the faulty disc insulator with a new one, while giving the new jumper to the tapping, due to the deterioration, the top portion of the pole broke and the victim fell down. But as the safety belt was affixed with the tapping angle of the pole, the victim didn't fall down to ground, but remained suspended in air and collided with the pole, due to which the victim got minor injuries on the right hand and the left leg. </t>
  </si>
  <si>
    <t>The victim Mr. Harshadbhai, along with another colleague of the PGVCL, went to switch on the Sadar feeder at Ayer vadi area of ​​Nakhtrana Taluk of Kutch District. (Lineman) obtained the LC of Sadar feeder at 12.30 pm. After that, while patrolling the Sadar feeder, a disc fault was observed on the tapping pole bearing location No. Hajipir/AG/L-62/765 in the power connection of Bhawan Shivji Patel. was found. To change the faulty disc, the victim Mr. Harshad Bhai climbed the power pole with safety equipment. The victim had attached the hook of the safety belt with a tapping angle. The victim lost his balance due to the broken pole due to being worn. The victim did not fall to the ground as he was wearing a safety belt, but his hands and feet were injured when he hit the pole in mid-air and it became a mechanical accident. Thus, rule-14 of the Central Electricity Authority (Measures relating to Safety and Electric Supply) Regulation-2023 has been violated. PGVCL can be held responsible for this accident.</t>
  </si>
  <si>
    <t>If PGVCL conducts proper inspection of its electric lines from time to time and maintains them in a safe manner and the dilapidated poles and other accessories of the electric lines are replaced immediately, then such accidents can be prevented from happening, regarding which you are requested to do the right thing.</t>
  </si>
  <si>
    <t>Damage pole and faulty disc insulator replaced.</t>
  </si>
  <si>
    <t xml:space="preserve">Surajpar , Sh. N I Barmeda (EA) </t>
  </si>
  <si>
    <t>6.07.23</t>
  </si>
  <si>
    <t xml:space="preserve">From site visit &amp;  preliminary statement of victim, it is came to know that the victim was climbing on LT Pole for Single Phase new connection work &amp; while climbing on LT Pole suddenly he felt  Dizzy, lost his balance and fall down on ground surface. due to which the victim got injuries on the hips ball of left leg and minor injury on right hand. </t>
  </si>
  <si>
    <t>Nudhatad, ONE COW OF SHRI Padhiyar Mamad Bhachu</t>
  </si>
  <si>
    <t>7.07.23</t>
  </si>
  <si>
    <t xml:space="preserve">As par site visit it was learnt that on 08.07.2023 due to heavy rain land was wet nearby transformer center when cow was passing nearby this transformer center accidently touched neutral earthing wire and came in contact with same leakage current and got electrocuted &amp; died. </t>
  </si>
  <si>
    <t>During the investigation, it has been found that due to the internal fault of the 100 KVA transformer of PGVCL, which was installed at the accident site, the electric current was going down to the ground. The ground around the transformer was moist and the linkage current (current) in the arcing of the transformer The cow of Mr. Padhiar Mamad Bhachu was going to pass near this transformer and the accident happened when the cow got electrocuted while touching the earth wire. Thus, in the accident, Central Electricity Authority (Measures relating to Safety and Electric Supply) Regulation- 2023 and Rule 14, 43 and 1 were violated. PGVCL can be held responsible for this accident.</t>
  </si>
  <si>
    <t>Mothala kashinagari, ONE COW OF SHRI Chauhan gani iliyas</t>
  </si>
  <si>
    <t>9.07.23</t>
  </si>
  <si>
    <t>As par site visit it was learnt that on 09.07.2023 due to heavy rain land was wet near the transformer center, when cow was passing nearby this transformer center accidently touched neutral earthing wire and came in contact with same leakage current due to failed earthing and got electrocuted</t>
  </si>
  <si>
    <t>During the investigation, it has been found that unbalanced current was flowing in neutral earnings on the said 100 KVA capacity transformer owned by PGVCL. The land around the transformer was moist. In such circumstances, on the day of the incident, a cow owned by Mr. Chauhan Gani Ilyas. This has become a shock as he feels electric current while passing by. Thus the Central Electricity Authority (Measures relating to Safety and Electric Supply) Regulation, 2023- Rules 14, 43 and 51 are violated. PGVCL is held responsible for this</t>
  </si>
  <si>
    <t>Varadiya, ONE BUFFALO OF Ismailbhai Husen bhai Mandhara</t>
  </si>
  <si>
    <t>As par site visit it was learnt that on 10.07.2023 due to heavy rain with wind, LT ABC wire from  transformer centre to LT pole, the insulation of LT ABC wire is punctured due to continuously rubbed with Guy wire so leakage current is passed through the guy wire below guy insulator. The buffalo passing near by this guy wire might came in contact of leakage current through the guy wire and got electrocuted.</t>
  </si>
  <si>
    <t>During the investigation of the accident, it has been found that on 10/07/2023, the insulation of the neutral wire of the ABC cable on the said pole located at Varadia Seam area of ​​Abdasa Taluka of Kutch District was broken due to friction with the wound (stay) wire. This neutral wire was touching the wound wire and through that wound wire a light pressure electric current was going down through the earth of the pole and the electric pressure was generated. The sad incident happened when one of the buffaloes belonging to Mr. Mandhara Ismail Hussain came in contact with this wound wire and got electrocuted. Thus, in the above accident, Central Electricity Authority (Measures relating to Safety and Electric Supply) Regulation- 2023, rules 14, 77 and 43 have been violated. PGVCL can be held responsible for this accident.</t>
  </si>
  <si>
    <t>LT ABC  Replaced.</t>
  </si>
  <si>
    <t>Baroi vadi vistar, Sh Kiransinh Karsanji Sama (Jadeja)</t>
  </si>
  <si>
    <t>14.07.23</t>
  </si>
  <si>
    <t>The victim was farmer with agriculture connection name Karsanji Pataji Sama con no 38703/13963/8 whose 11 KV line and transformer centre was damaged during Biporjoy cyclone.so labours of contractor Sh Pratik Vinodbhai Majethiya reached at farmer's site approx. 12.00 PM today for rectification of damaged transformer and line. After erection of the new transformer centre one labour  Sh Jayantibhai went to the PSC pole with the victim from where the tapping of said connection was taken. At that site jumpers of this connection tapping were already cut by Sh BV Ninama (EA) after Biporjoy cyclone to isolate the damaged section of said connection line &amp; TC and to charge the remaining healthy network. At that location, contractor labour Sh Jayantibhai had fixed a small stone on the thread side of the earthing making kit (The earthing making kit is made of a thread at one end connected with galvanized clutch wire in the middle to short the 3-phase of HT line and a flexible copper wire at other end which is earthed with ground and threw on live 11 KV line instead of on tapping from where jumpers were cut. Due to this the thrown stone with thread fell on 11 KV line and also crossed the nearby wall on the other end of the line, so labour Sh Jayantibhai jumped over the wall to pull the thread. As he started to pull this thread, at that time the victim had held flexible copper wire in his hand (The other end of earthing making kit) and at the same time the middle part of galvanized clutch wire of the earthing making kit came in contact with 11 KV live wire and the victim got electric shock.</t>
  </si>
  <si>
    <t xml:space="preserve">A notice is issued to the contractor regarding showing carelessness in erection of line work without following safety norms and informing local staff or office cause the fatal accident. </t>
  </si>
  <si>
    <t xml:space="preserve">CHHARI, FATAL -AARIF ABDUL RAHIM </t>
  </si>
  <si>
    <t>16.07.23</t>
  </si>
  <si>
    <t>On dated 16/07/2023 information received at the spot,  at around 11:45 am, Sahil Ibrahim Jat got electric shocked while he was washing open type Bolero vehicle near  the river Chhari and climbed on the rigid ladder frame of the bolero, accidentally touched to the 11 KV phase of the road side of Dhinodhar JGY.  Afterward second victim came in contact with first one and he got electrocuted, hence first victim met with non-fatal accident and second victim met with fatal electric accident.  As the span of the river, this SPAN is 180 meters.  Thus the distance between the concrete bridge (papadi) and (GROUND CLEARANCE) line conductor is approximately 3.55 meters and the approximate distance between ground and conductor is 4 Mtr.</t>
  </si>
  <si>
    <t>Erection work of Double pole structure and stringing of conductor is in process, as there is not possible to erect mid span pole due to water accumulation in river near the concrete Bridge.</t>
  </si>
  <si>
    <t xml:space="preserve"> NON FATAL- JAT SAHIL IBRAHIM</t>
  </si>
  <si>
    <t xml:space="preserve">Golay, 2 NOS OF BUFFALO OF SHRI Adreman Oshman Khakhra </t>
  </si>
  <si>
    <t>17.07.23</t>
  </si>
  <si>
    <t>As per site visit it was learnt that on Dtd 17.07.2023, Due to  Rain since last two days,  LT ABC wire continuously rubbed with D clamp, hence insulation damaged of LT ABC, same shorted with D clamp and earthed by earthing wire. At that time 2 nos. buffalo came in contact of leakage current on wet land and got electrocuted.</t>
  </si>
  <si>
    <t>During the investigation of the accident, it has been found that on 17/07/2023, the insulation of the ABC cable on the pole at Golai village of Abdasa taluk of Kutch district was worn and broken. When this live cable wire is close to the D clamp of the pole, a low pressure lightning current is going through the earthing of the pole to the ground and a lightning voltage is generated in the ground. In such a situation, two buffaloes belonging to Mr. Abdraman Osaman Thakra and Mr. Haji Mamed Kher got electrocuted when they came in contact with the earthing wire. Rules 14, 37 and 43 of the Central Electricity Authority (Measures relating to Safety and Electric Supply) Regulation- 2023 have been violated. PGVCL can be held responsible for this accident.</t>
  </si>
  <si>
    <t>Faulty LT ABC  Replaced.</t>
  </si>
  <si>
    <t xml:space="preserve">KURAN SIM, Sankar bhai Gagubhai Marvada (Fatal)
</t>
  </si>
  <si>
    <t>28.07.23</t>
  </si>
  <si>
    <t>As per site visit observation and information gathered, To steal the materials,the two victims had cut GI wire of earthing of 11KV line. They had cut the wire from bottom and had removed PVC pipe covering the wire. As per the site situation, it is likely that while pulling the GI wire downward, top portion of GI wire touched live conductor.
They felt electric shock. One victim died and another one sustained injury who is admitted in khavda hospital.
A tripping is recorded in 11KV Dharamshala feeder at 17:35 PM.</t>
  </si>
  <si>
    <t xml:space="preserve">KURAN SIM, Niraml Malshi Marvada (non fatal)
</t>
  </si>
  <si>
    <t>Jadodar, One Cow of Sakinabai Osman Padhiyar</t>
  </si>
  <si>
    <t xml:space="preserve">As per information received it  came to know that on dtd. 31/7/23 at Jadodar village in afternoon, LT conductor was snapped due to rain with heavy wind since  last two days, a cow came in contact with live broken conductor &amp; got electrocuted. </t>
  </si>
  <si>
    <t>During the investigation of the accident, it has been found that on 29/07/2023 at Jadodar village of Nakhtrana taluk of Kutch district due to high wind and rain, the electric conductor of the old and dilapidated light pressure line broke and fell down. As the cow of Shakinaben Osman Padhiyar passed by the power conductor of this light pressure line, she died due to electrocution after coming in contact with this live power line and this accident happened in the general city. Central Electricity Authority (Measures relating to Safety and Electric Supply) Regulation- 2023 Rule-14 has been violated. PGVCL can be held responsible for this accident.</t>
  </si>
  <si>
    <t>Conductor Rebinding work done</t>
  </si>
  <si>
    <t xml:space="preserve">M.undoth, One Buffalo of Ramesh Khajuria Kannad </t>
  </si>
  <si>
    <t>Due to heavy wind and rain the 70 mm2 cable of transformer is fired and touched to angle of DP structure and came in contact with earthing wire which was touched to distribution box.The buffalo was passing there and itching itself with distribution box which was electrocuted and she died .</t>
  </si>
  <si>
    <t>During the investigation it is found that buffalos of victim was passing nearby school of Moti Undoth Village. One of buffalo was made contact with Distribution box of transformer of PGVCl. It is found that LT wire was burnt due to heavy rain and wind. that live wire was in contact with Iron channel of TC that was in contact with earth wire and that earth wire was in contact with Distribution Box.in this case the central electricity authority(measures relating to safety and electric supply) regulation-2023 regulation 14,37 and 43 is violated. In this case PGVCL is held responsible.</t>
  </si>
  <si>
    <t>Proper inspection of the transformer from time to time should be done to ensure that it is safe and the transformer should be maintained. Such accidents can be avoided if permanent insulation is provided also pgvcl should maintain good quality Earthing and good quality Fuse and MCB should be installed In distribution box. Also fencing around the TC should be done.</t>
  </si>
  <si>
    <t>The cable of transformer is replaced with new and necessary maintenance is carried out.</t>
  </si>
  <si>
    <t>Dhrab, One Buffalo of Turk Abdul latif salemamad</t>
  </si>
  <si>
    <t>Due to heavy wind since last two days LT conductor continuously touched Girder pole, so that conductor broken and fall down in land which content rainy water, at that time Buffalo passed through live broken Conductor and electrocuted and accident happened.</t>
  </si>
  <si>
    <t>Conductor replaced.</t>
  </si>
  <si>
    <t>Kolivas(Papdi) , tharavda nana to chandiya road , Ravjibhai Bijalbhai Koli</t>
  </si>
  <si>
    <t>As per information gathered during site visit and from the statement of eye witness,  it has come to know that the accident had taken place at under-construction site. Victim and his wife were on roof of under construction site and by mistake victim touch 11 KV Chubdak JGY line. During site visit no evidence were seen to prove victim touched electrical line and also No tripping is recorded in substation at this time period. As per PM electrical accident occurred.</t>
  </si>
  <si>
    <t>During the investigation of Accident, it has been found that on 30/06/2023 at 07:00 in the evening, on the roof of the newly constructed house of Rupesh Ramjubhai Koli, Ravji Bijalbhai Koli his wife were sitting on the roof with other children and suddenly inadvertently touched one of the wires of the 11 KV Chubadak JGY feeder passing very close to the building. On the way, he was shocked and fell from the roof of the building to the ground, at that time his wife also electrocuted. as his wife also got shock due to sitting with Ravjibhai, she also suffered burns on her hands and feet and now her condition is good. In this accident Central Electricity Authority (Measures relating to Safety. and Electric Supply) Regulations, 2023 Regulation No.63 (3) was violated and Both the building owner and Ravji Bijalbhai Koli can be held jointly responsible for this negligence. Both Tabjalbhai Koli can be held jointly responsible. On the way, he was shocked and fell from the roof of the building to the ground</t>
  </si>
  <si>
    <t>Horizontal and vertical distance should be maintained as per the rules in the constructions done by the public near the power line and from the line.</t>
  </si>
  <si>
    <t xml:space="preserve">Notice issue for illegal construction nearby 11kv line. </t>
  </si>
  <si>
    <t xml:space="preserve">  VAGURA, Buffalo of MADEVA SHAMJI GOYAL   </t>
  </si>
  <si>
    <t>3.08.23</t>
  </si>
  <si>
    <t>Due to  rain from last few days, LT Line bare conductor  of consumer num 38730002680 was broken down to earth at that time 2 nos Buffalo came in contact with broken conductor  and got electrocuted and died.</t>
  </si>
  <si>
    <t>during the investigation it is found that night before the accident  LT line was on the ground between pole no 17 and 18 of transformer of Nani chapordi Because of transformer capacity and low quality fuse the line was live and two buffalo came in contact with that line and  accident occurred. in this case the central electricity authority(measures relating to safety and electric supply) regulation-2023 regulation 14 and 37 is violated. in this case PGVCL is held responsible.</t>
  </si>
  <si>
    <t xml:space="preserve">Proper inspection of the transformer from time to time should be done to ensure that it is safe and the transformer should be maintained. Such accidents can be avoided if permanent insulation is provided, high rated fuse should be used to avoid this kind of accident. </t>
  </si>
  <si>
    <t>Conductor replaced &amp; LT Line maintenance work done .</t>
  </si>
  <si>
    <t>PADHHAR SIM, Shri yogeshbhi S. Travadi.(LI)</t>
  </si>
  <si>
    <t>4.08.23</t>
  </si>
  <si>
    <t xml:space="preserve">Shri yogeshbhi S. Travadi, Line Inspector, Kukma S/Dn had gone to attend a complaint of lose span in AG farm of Manji Mepa Khungla, village Padhdhar. He took LC of Swami AG feeder telephonically for stringing of conductor of loose span of Agriculture feeder. After completion of line short process he started to climb the pole.
During climbing, when he reached at second window from top of pole, pole tilted somewhat as agriculture land was soft and wet. People who were standing nearby shouted that pole is going to fall. To remain safer side victim jumped from the pole. Because of that he had injury in his both the legs and back.Purely mechanical
</t>
  </si>
  <si>
    <t>Jadura village road Tc,One Buffalo of Umar Jusab Theba</t>
  </si>
  <si>
    <t>As per information gathered during site visit and from the statement of eye witness Shri Adreman Kara theba, it has come to know that the accident had taken place at Village Transformer center near by Green grass ground &amp; there were some buffalos eating grass. The stay wire and DO fuse of village transformer was blown out as well TC distribution box
fuse wire blown out may be due to moisture, at this time due to leakage current, victim Buffalo was came in contact with leakage current &amp; electrocuted.</t>
  </si>
  <si>
    <t>During the investigation of Accident, it has been found that on the day of the incident, due to internal fault of the 100 KVA transformer belonging to PGVCL, located at Jadura Sim, the electric current from erthing was going into the ground. The ground around the transformer was wet and leakage current was flowing in the transformer winding. A buffalo of Mr. Umar Jusab Theba was electrocuted while passing near this transformer center and came into contact with the earthing wire. Thus, rules 14, 43 and 51 of the Central Electricity Authority (Measures relating to Safety and Electric Supply) Regulation- 2023 have been violated in this accident. PGVCL can responsible for this accident.</t>
  </si>
  <si>
    <t xml:space="preserve">new fuse wire, DO done as well as village TC Re
activation earthing is done at site.
</t>
  </si>
  <si>
    <t>Dharampar sim, Parmar Lalabhai Hirabhai</t>
  </si>
  <si>
    <t>23.08.23</t>
  </si>
  <si>
    <t>Contractor Gang was working near dharmpar village for line shifting work of R and B. New line work was already completed. At this side dismantling work was pending. As per eye witness statement, After dismantling of all line when victim was working on last pole. During this time he removed all binding of pin and during coming down from pole, pole broken. Victim first jumped on ground then broken pole fallen on buttock of the victim. He has having injury at buttock. Purely mechanical.</t>
  </si>
  <si>
    <t xml:space="preserve">Bayath sim, Sh.Mahendrabhai Dhanji Abchung   </t>
  </si>
  <si>
    <t>28.08.23</t>
  </si>
  <si>
    <t>arlier, in biperjoy cyclone, There were poles broken of AG consumer named Gangaram Hansraj Patel in Padampar AG feeder.   Erection of damaged poles and stringing work had been completed by contractors earlier But jumper work was pending. On dtd.29.08.2023 Sh.Rameshbhai Patel who was utilizing that connection, asked victim for his pending Jumper work. Ramesh Bhai went at site, with Sh. Mahendrabhai Abchung who was doing private electrification work in Bayath and Padampar village .He was totally unauthorized person. After reaching at site Mahendra bhai was trying to short and earth the line with his string and broken flexible wire. At that time three phase power was charged of said AG feeder. Also, He had not weared any safety equipment’s or shoes, Chappal and also not earthed clamp .So due to contact of string to live wire, current passed in hand of victim so, he electrocuted and died .In all this matter victim has not even called for permission of line clear to Any line staff of pgvcl and not even any person was with him. He had been died due to his careless ness only.</t>
  </si>
  <si>
    <t>BARANDA, Sh. H. P. Bathvar-EA-VS</t>
  </si>
  <si>
    <t>30.08.23</t>
  </si>
  <si>
    <t>From site visit &amp; information from the eye witness it is came to know that the victim was Climbed  on DP pole of Pathapir switch for Switch Contact Repairing work and after Completing contact repairing work on AB switch the victim was coming down while coming down he slipped and fell  down to the ground. Purely mechanical</t>
  </si>
  <si>
    <t>AB switch Contact repaired and power supply restored.</t>
  </si>
  <si>
    <t>MAKHANA (SIM), SHAILESH SALUJI KATARA EA</t>
  </si>
  <si>
    <t>1.09.23</t>
  </si>
  <si>
    <t>On dated 01.09.23 at around 17:30 hours, Shri P.M.Joshi (LM), Shri Lalji Hirji Maru (EA-VS) and Shri Shailesh Saluji Katara (EA) of Deshalpar sdn had reached 11 Kuvathda AG Feeder for fault attending work. LC was taken by P.M. Joshi (LM) of 11 KV Kuvathda AG feeder from 15:15 to 15:50 for jumper repairing work and LC was returned after the work. When feeder was made ON, one phase was still missing. After that Shri P.M.Joshi (LM), Shri Lalji Hirji Maru (EA-VS) and Shri Shailesh Saluji Katara (EA) together started patrolling of 11 KV line on foot. At that time Shri Shailesh Saluji Katara (EA) was going forward observing line. Approximate distance between LM and the victim was around 150 mtrs. Due to some misunderstanding Shri Shailesh Saluji Katara (EA) climbed 11 KV Kuvathda AG feeder and came in contact with live conductor and he felt electric shock and fell down.</t>
  </si>
  <si>
    <t>On 01/09/2023 at Makhana, Bhuj Taluka, Kutch District, by Mr. Joshi and the victim, Mr. Shaileshbhai Katara, before boarding the elevated line owned by PGVCL, the line clear permit was not obtained and it was not verified whether the line was closed or activated. Safety equipment was not used by the victim. Thus, the victim Mr. Shaileshbhai Katara was electrocuted when he touched the power line and was electrocuted. Thus, there is a violation of Regulation 21 of the Central Electricity Authority (Measures relating to Safety and Electric Supply) Regulation-2023 in this accident. Victim and their supervisors can be held responsible for this.</t>
  </si>
  <si>
    <t>Before starting the work, the work should be started by ensuring that the line is closed after getting the permit, and during the work, every conductor of the line should be shorted and temporary fencing should be done and electrical safety equipment should be used in the work area to prevent this type of accidents.</t>
  </si>
  <si>
    <t>Disciplinary action against defaulters will be initiated.</t>
  </si>
  <si>
    <t>Nagor, Cow of NO OWNER</t>
  </si>
  <si>
    <t>4.09.23</t>
  </si>
  <si>
    <t xml:space="preserve">As per site visit observation and information gathered it was found that 02 Nos. Cows were laying dead below 11 KV Nagor Ag at Nagor Dumping Yard. As per site visit no electrocution marks were found on body parts of cows and cows were swelled at time of site visit. At site location Below Nagor Ag conductor Household Wastage were dumped by Nagarpalika which was approx 8.5 foot in height due to which gap between 11 KV line and ground was decreased significantly. </t>
  </si>
  <si>
    <t xml:space="preserve">M A Laheji (Electrical Assistant) reached at site  and tripped Nagor Ag Line.
Letter Sent To nagarpalika for removal of garbage waste below 11 kV Nagor Ag feeder.
</t>
  </si>
  <si>
    <t xml:space="preserve">As per site visit observation and information gathered it was found that 02 Nos. Cows were lying dead below 11 KV Nagor Ag at Nagor Dumping Yard. As per site visit no electrocution marks were found on body parts of cows and cows were swelled at time of site visit. At site location Below Nagor Ag conductor Household Wastage were dumped by Nagarpalika which was approx. 8.5 foot in height due to which gap between 11 KV line and ground was decreased significantly. </t>
  </si>
  <si>
    <t xml:space="preserve">Pundi, Samir Jat (Fatal)
       </t>
  </si>
  <si>
    <t>9.09.23</t>
  </si>
  <si>
    <t xml:space="preserve">From the site visit preliminary investigation and information from the eye witness, it is found that the dumper truck GJ06AU7410 driven by Sh Nurmamadbhai with the cleaner Sh Samir Jat was operating under beneath the 11 kv Gangaji JGY feeder live HT  line at the main gate of M/s Ashapura mines HT connection, Village Pundi. The truck's dumper bed was found in raised position at the accident location. So it seems that the raised dumper bed of the truck came in contact with the live line of 11 kv Gangaji JGY feeder, due to which both the victims got electric shock at site. </t>
  </si>
  <si>
    <t xml:space="preserve">Pundi, Nurmamadbhai (Non fatal)
</t>
  </si>
  <si>
    <t xml:space="preserve">Mokha, Camel of shri RABARI RAMA KAYA   </t>
  </si>
  <si>
    <t>11.09.23</t>
  </si>
  <si>
    <t>As Per Site visit and eye witness (Owner) Statement  he was coming with the herd of camels from one village to another village for grazing the food, the herd  of camels where going to mokha village  sim area at that time one of the female camel from the herd going to eat leaves of trees, the female camel neck accidently touch with 11 KV Separated  Aerial bunch coated Cable  of 11 KV LUNI AG which was provided for safety point of view of 66 kv line crossing, so the height of Cable was approximate 8 feet, In which insulation of  some part of Aerial bunch Cable was already damaged so the female camel came in contact with 11 KV Cable and got electrocuted and died.</t>
  </si>
  <si>
    <t>Re-stringing of HT ABC Cable done at accident location.</t>
  </si>
  <si>
    <t xml:space="preserve"> Morjar, One cow of shri Kishor Nanji jepar </t>
  </si>
  <si>
    <t xml:space="preserve">As per information received it  came to know that on dtd. 19.09.2023 , Due to heavy Rain, land was wet at morjar village in morning, due to failed earthing, leakage current passed through earth wire of Xmer and a cow came in contact with this earth wire &amp; got electrocuted. </t>
  </si>
  <si>
    <t>New earthing provide.</t>
  </si>
  <si>
    <t>Arikhana , One cow of shri  Vanrajsinh Pragji Jadeja</t>
  </si>
  <si>
    <t xml:space="preserve">As per information received it  came to know that on dtd. 20.09.2023 , Due to heavy Rain land was wet at Arikhana village in Evening, due to failed earthing leakage current passed through earthing wire from Xmer, a cow came in contact with this earth wire &amp; got electrocuted. </t>
  </si>
  <si>
    <t xml:space="preserve">During the investigation of the accident, it has been found that due to an internal defect in the said transformer owned by PGVCL located in the border area of ​​Arikha of Abdasa Taluka of Kutch district, the current was going down to the ground. The ground around the transformer was moist and the linkage current was coming in the transformer's winding. The accident happened when the cow of  Mr. Jadeja Vanrajsingh Pragji got electrocuted when it touched the earth wire while passing near the transformer. Thus, regulations 14, 43 and 51 of the Central Electricity Authority (Measures relating to Safety and Electric Supply) Regulation-2023 have been violated in the said shelters. PGVCL can be held responsible for this accident. </t>
  </si>
  <si>
    <t>New earth provide</t>
  </si>
  <si>
    <t>SEKHADIYA, Kubara Adam Bhukera</t>
  </si>
  <si>
    <t>08.10.23</t>
  </si>
  <si>
    <t>The victim was 13-years Girl.As and when she was Playing with other Children of the street near the  Under constructed  house. At that time she tried to take out the kite which was trap in the conductor of 11 kv Sadguru JGY Feeder. At this locaton height of the conductor from ground level was 15.9 feet but due to work of construction at this location,filling of sand was done. She tried to take out kite with the help of iron rod, at that time iron rod came in contact with the induction zone of live 11 kv Sadguru Jgy Feeder,  Power Passed though Iorn rod to her body  and got electrocuted, Then after the victim had been taken to Govt hospital, Mundra for further medical treatment where on duty doctor declared her dead.  No any tripping recorded in 66 KV Sadau SS.</t>
  </si>
  <si>
    <t>Proper care and precaution should be taken while working of electrical network.</t>
  </si>
  <si>
    <t>Bandra Vadi vistar (Sanosara  road) , Ranjitsinh Sodha</t>
  </si>
  <si>
    <t>12.10.23</t>
  </si>
  <si>
    <t xml:space="preserve">As per preliminary investigation,  it is found that the  truck  was driven by Shri Akbar bhai. He was accompanied by cleaner Shri Ranjitsinh Sodha. They were passing through Bandra Vadi vistar. The truck was filled with groundnut in jute sacks. The stacking was beyond the height of truck cabin. They passed beneath the conductor of 11 kv Gebansa ag feeder near Ratna Rabari Vadi , Village Bandra, Sanosara Vadi vistar Road. It seems over stacking sacks touched live conductor. The  truck's  back touches Line position at the accident location. Electricity passed through the whole truck and whole truck burnt down. Due to which both the victims got electric shock at site. Thereafter both the victims were taken  to  hospital for immediate medical attention where on duty doctor  had declared the victim Sh Ranjitsinh Sodha dead and the victim Sh Akbar bhai got primary treatment &amp; Safe.
</t>
  </si>
  <si>
    <t>During the investigation of Accident, it has been found that this raw cart route coming from Wadjar towards Kotda village at Bandara vadi area of Bhuj Taluka of Kutch District passes through Bandara vadi area. By filling in the carriageway, the carriageway has been raised by a  1 foot or so that even heavy vehicles can pass through this carriageway. At the site of the incident where the iron plate of the truck trolley touched one of the wires of the 11 KV Gbansha AG feeder. At that place, the vertical distance of this wire from the ground was less than stated in Regulation-60 of CEA Regulations-2023 and the distance (span) between the main poles on both sides of the 11 KV Gabansha AG feeder at the site of the incident is found to be about 60 meters. Due to stone-gravel filling under 11 KV Gebansha AG feeder line, the ground clearance of 11 KV feeder wire at accident ground is less than specified in Regulation-60 of CEA Regulations-2023. As per Regulation No. 60 of Central Electricity Authority (Measures relating to Safety and Electric Supply) Regulations, 2023 is violated in Accident. PGVCL can also be held responsible for this accident, because of the violation of Regulation-60 of CEA Regulations-2023 by unknown persons who have pelted stones and gravel on road.</t>
  </si>
  <si>
    <t>Safety awareness program was done at various villages. By that we informed to them to stay away from electrical lines and other equipment. Safety Pamphlets were distributed to the people.</t>
  </si>
  <si>
    <t>Bandra Vadi vistar (Sanosara  road) , Akbar Daud Chaki</t>
  </si>
  <si>
    <t>Harudi, ONE BUFFALO OF SHANKARBHAI UKABHAI RABARI</t>
  </si>
  <si>
    <t>16.10.23</t>
  </si>
  <si>
    <t>As per the site visit by JE on date 16.10.2023 it came to know that due to pin fault conductor of 11 kv line was broken and fallen on ground at location no. 11kv harudi jgy 3/10/15 at the same time a buffalo was passing through the location where the broken live conductor was fallen on the ground and one  buffalo came in contact with the live conductor and electrocuted. .</t>
  </si>
  <si>
    <t>During the investigation of the accident, it has been found that due to a fault in the insulator pin on the pole of the said line of PGVCL. The power conductor of Harudi JGY feeder was broken and fell down. At least the line was not tripped and the line was live. This accident happened when the buffalo got electrocuted when it came in contact with this live power line. Thus, rule 14 and 48 of Central Electricity Authority (Measures relating to Safety and Electric Supply) Regulation-2023 has been violated in the accident. PGVCL can be held responsible for this accident.</t>
  </si>
  <si>
    <t>Letter NO: NKT DO/T-1/Accident/23/4467, Date-03/11/2023 written to SDO Dayapar regarding regular Maintenance to avoid this type of accident in future.</t>
  </si>
  <si>
    <t>Nr Kunariya Bus Stand , Ramsundar Kewat</t>
  </si>
  <si>
    <t>18.10.23</t>
  </si>
  <si>
    <t xml:space="preserve"> As per preliminary investigation,  it is found that the  truck  was driven by Shri Ramsundar Kewat. He was accompanied by cleaner . They were passing through Kunariya Vadi vistar. The truck was filled with Sand Filtration Machine. The Height of machine was beyond the height of truck cabin. They passed beneath the conductor of 11 kv Dhori ag feeder near Kunariya Bus Stand, Village Kunariya. It seems over Height Sand Filtration Machine touched live conductor. The  truck's  back touches Line position at the accident location. 11 kV line tripped when Machine part of Truck came in contact with live wire so the cleaner tried to remove wire with help of wooden stick at that time Feeder was started from Sub Station and Current passed through Truck body part and One Tyre got Burned . The victim got electrocuted while Jumping out from the truck.  Thereafter  the victim was taken  to  hospital for immediate medical attention where on duty doctor  had declared the victim Shri Ramsundar Kewat dead.</t>
  </si>
  <si>
    <t>Valdasnagar Bhuj, Tejmalsinh Bhupatsinh Maher</t>
  </si>
  <si>
    <t xml:space="preserve">As per site visit observation and information gathered, the Victim was playing near  D C Bhavan - Valdasnagar- Bhuj. One Truck passed  from there which was residential area. The Truck Driver gave instructed to Victim to climb on the truck cabin and raise the LT AB Cable by hand. Hence the victim climbed on that truck cabin and tried to raise the LT ABC cable with his hand. At that time the Truck moved ahead and during  that this victim came in contact with live conductor of 11 KV Time Square Urban Feeder and got electric shock and fell down on Truck Cabin. He was shifted to hospital for medical treatment.  Truck driver drove away the truck thereafter. Height of 11 KV Conductor from Ground Level at accident place is 4.70 Meter. Victim himself is responsible for accident as he climbed on Truck Cabin and came in contact with live 11 KV Conductor. No any tripping observed in 11 KV Time Square Urban Feeder at the time of Accident. As on today, Victim is discharged from hospital and his health condition is out of serious condition. </t>
  </si>
  <si>
    <t>RODASAR-LAKKI, ONE COW OF SHRI KARAMI HAMDA JAT</t>
  </si>
  <si>
    <t>As per the site visit by JE on date 21.11.2023 it came to know that the motor winding of Rodasar water works connection was short so the return power came from it to transformer and to earth and returned on the neutral wire.  At that time, a cow was passing by and came in contact with the transformer center and got electrocuted.</t>
  </si>
  <si>
    <t>Letter NO: NKT DO/T-1/Accident/23/4928, Date-19/12/2023 written to SDO Dayapar regarding regular Maintenance to avoid this type of accident in future.</t>
  </si>
  <si>
    <t>Valdasnagar Bhuj, Devendrasinh Suratsinh Sodha</t>
  </si>
  <si>
    <t xml:space="preserve">As per site visit observation and information gathered, Bhuj Nagarpalika has constructed water reserve tank under the 11 KV Time Square feeder Line. the Victim and other child  was playing near newly Constructed water reserve  tank and during that they claimed  on the roof of water reservoir tank. so he came in contact with 11 KV Time Square feeder line and fallen down on the reservoir tank.. He was shifted to hospital for medical treatment. Height of 11 KV Conductor from Ground Level at accident place is 5.2 Meter. and Height from Water reserve tank to conductor Are 1.2 mtr .Victim himself is responsible for accident as he climbed on water reserve tank and came in contact with live 11 KV Conductor. No any tripping observed in 11 KV Time Square Urban Feeder at the time of Accident. As on today, Victim is discharged from hospital and his health condition is out of serious condition. </t>
  </si>
  <si>
    <t>KUNARIYA, BUFFALO OF SUMRA ADAM DAUD</t>
  </si>
  <si>
    <t>10.01.24</t>
  </si>
  <si>
    <t>AS PER SITE VISIT OBSERVATION AND INFORMATION GATHERED IT WAS FOUND THAT 03 NOS BUFFALOS WERE LAYING DEAD BELLOW 11 KV DHORI AG LINE AT FARM OF MAMU BUDHA KOLI LS NO :11/1/P2 VILLAGE KUNARIYA. AS PER SITE VISIT ELECTROCUTION MARK WERE FOUND ON BODY PARTS OF BUFFALOS AND BUFFALOS WERE LAYING DEAD ABOVE 11KV BROKEN CONDUCTOR OF DHORI AG. THE CONDUCTOR WAS BROKEN DUE TO PIN FAULT AT FIRST POLE AFTER ABOVE MENTIONED TC CENTRE OF CONSUMER NO:- 38869102963. CONDUCTER SPAN LENGTH IS 42 MTRS APPROX WITH NO ANY JOINTS IN BETWEEN AND GROUND CLEARANCE IS 5.5 METER APPROX IS AWAITED FOR FUTURE ACTION. AFTER VERIFICATION FROM 66 KV LORIYA SS IT IS FOUND THAT NO ANY TRIPPING OCCURED IN DHORI AG DURING 3 PHASE AND 1 PHASE POWER SCHEDULE. ALSO THERE WAS NO ANY CURRENT MISBALANCE OR DECREASE IN AMPERE OBSERVED IN ANY PHASE DURING 3 PHASE POWER SCHEDULE.</t>
  </si>
  <si>
    <t>Faulty pin replaced at site &amp; re-stringing of broken conductor done.</t>
  </si>
  <si>
    <t>KUNARIYA, BUFFALO OF SUMRA JAKAB ALIMAMAD</t>
  </si>
  <si>
    <t xml:space="preserve">KUNARIYA, BUFFALO OF SUMRA REHNABEN </t>
  </si>
  <si>
    <t>NAGALPAR, ONE NO OF BUFFALO OF SHRI SUMRA FAKIRMAMD SIDIK</t>
  </si>
  <si>
    <t>17.01.24</t>
  </si>
  <si>
    <t xml:space="preserve">AS PER SITE VISIT IT IS FOUND THAT BROKEN CONDUCTOR OF 11 KV NAGALPAR AG HAS BEEN SEEN AT OPEN LAND AREA.AT SITE, THERE IS ONE NUMBER OF BUFFALO LAYING DEAD AND IN TOUCH WITH THAT OF BROKEN CONDUCTOR.
              AFTER OBSERVATION IT HAS BEEN CONCLUDED THAT CONDUCTOR OF Y PHASE OF 11 KV NAGALPAR AG FEEDER WAS BROKEN AT PIN POINT DUE TO PIN FAULT AT LOCATION NO MDV/SS/11 KV/NLG/AG/132. AS AND WHEN CONDUCTOR WAS BROKEN AT THAT SAME TIME IT MIGHT BE CAME IN DIRECT CONTACT OF BUFFALO AND DIED DUE TO ELECTROCUTION. IT IS ALSO NOTED THAT POWER SCHEDULE OF THIS FEEDER WAS OF THREE PHASE BUT NO ANY TRIPPING NOTED AT 66 KV MANDVI SUB STATION.TOTAL LENGTH OF THIS SPAN WAS 42 METER AND GROUND CLEARANCE WAS 5.5 METER( APPOX.) IT IS ALSO NOTED THAT OUR EA SH. S.C.RANA HAS MAKE ARRANGEMENT TO SHUT DOWN THE ABOVE FEEDER TILL THAT TIME CONDUCTOR WAS IN LIVE CONDITION.
</t>
  </si>
  <si>
    <t>Trambau,  Dayalal Gangji Sorathiya TC (38808000931), Y. J. GOR ( VS Electrical Asst )</t>
  </si>
  <si>
    <t>As per site visit observation and information gathered, 03 numbers of Line Staff(victim YJ Gor , ALM D R Ninama &amp; Ele. Asst. Kirit Jethi) of evening shift had gone to Check Fail TC application of Shri Dayalal Gangji Sorathiya ( 38808000931) at Village Trambau at approximately 18:30 PM. Victim had climbed on TC Center to take TC details as TC was repaired and name plate was not visible. While doing so Victim and other present staff members did not take any kind of Line clearance, Did not do Line short at any side , did not open any AB Switch and DO Fuse was also not removed from TC Center. Also Victim was not wearing Hand Gloves and safety belt at that time.  Victim's hand touched 11 KV stud of TC center and got electrocuted at Site. Victim was rushed to GK General hospital for treatment by Supervisor DR Ninama (ALM) and Kirit Jesthi (EA) where he was pronounced brought dead.</t>
  </si>
  <si>
    <t xml:space="preserve">Safety awareness program was done at various village, by that we inform to them to say away from electrical lines and other equipment. </t>
  </si>
  <si>
    <t>MEGHPAR BORICHI, Paragbhai Manilalbhai Chauhan</t>
  </si>
  <si>
    <t>On receipt of information, Sh Paragbhai M Chauhan was taken to private hospital where he was declared dead. While carrying out preliminary investigation, it was come to notice that on completion of LTABC conversion work of LT line by contractor persons, further maintenance work was carried out by victim and other 2 line staff. While carrying out LT stud work at transformer, Sh Paragbhai got electrocuted.
As per preliminary investigation, it is learnt that a very thin flexible wire left hanging in one Of DO phase which was making and breaking one phase of 11 kV. Spark and welding spots are observed on conservator tank wall, TC fabrication angle, GI wire and HT bushing stud somehow victim touched that hanging DO fuse phase and got electrocuted. Tripping was observed in Navratan JGY feeder at 09:10 am.</t>
  </si>
  <si>
    <t xml:space="preserve">Very thin flexible wire left hanging in one Of DO phase which was making and breaking one phase of 11 kV. Spark and welding spots are observed on conservator tank wall, TC fabrication angle, GI wire and HT bushing stud and victim touched that hanging DO fuse phase and got electrocuted. Without taking line clear and line discharge by line staff. As safety regulation -2010, Rule no: 12 &amp; 15 are violated. </t>
  </si>
  <si>
    <t xml:space="preserve">Before starting line work, take line clear permit and then after Short and Discharge line by using local earthing. </t>
  </si>
  <si>
    <t>By Deputy engineer Meghpar of Borichi S/Dn, safety meeting arranged at meghpar fault center office on date 11.04.2023 with all the line staff and said accident discussed and strictly instructions given to all staff for obeying the safety rules and regulation while working in field, also all the line staff instructed to adopt safety working practice and for utilization of all the safety gadgets.</t>
  </si>
  <si>
    <t>BHACHAU, Jaydip Rasikbhai Prajapati</t>
  </si>
  <si>
    <t>20.04.23</t>
  </si>
  <si>
    <t>In 11 K V Circuit House feeder , between location number 055 and 056 , three shops are existing with clearance approximately 6.5 feet from line to Wall But due to un-authorise work done by shopkeeper - extra slab of ceiling approximately 3.5 feet is extended towards line with border railing due to this distance between line &amp; railing is only 3 feet remaining. So, From railing first wire of line is approximately 3 feet away. Victim with his friend were standing on support of railing and watching Mobile phone. Somehow suddenly victim came in contact with live wire and got electric shock.</t>
  </si>
  <si>
    <t>As safety regulation -2023, Rule no: 63 &amp; 65 are violated. Due to come in induction zone of 11 KV line.</t>
  </si>
  <si>
    <t>Construction Work must be done with proper horizontal &amp; vertical clearance with HT &amp; LT line.</t>
  </si>
  <si>
    <t>A latter with outward no:3072 dt:11-05-2023 issued to Shri Patel Govindbhai Manabhai(Owner of shop) for removing un-authorize work - extra slab of ceiling approximately 3.5 feet is extended towards line. Also copy of this letter issued to Shri Chief officer Bhachau Nagarpalika &amp; Shri Electrical Inspector Bhuj for further action taken against him.</t>
  </si>
  <si>
    <t>BHACHAU, Chandresh Rudabhai Chaudhari</t>
  </si>
  <si>
    <t>Vondh, AJIM JOSHAB KUMBHAR</t>
  </si>
  <si>
    <t>As per site visit and Investigation it is learnt that due to heavy cyclone name 'BIPORJOY' the land was wet &amp; the buffalo was going to farm from house of owner (shree AJIM JOSHAB Kumbhar).meanwhile buffalo was passing near transformer center &amp; came into contact with transformer center and leakage current passed due to return power of LT through the fabrication of GI wire. So the buffalo got electrocuted &amp; died.</t>
  </si>
  <si>
    <t>As safety regulation -2010, Rule no: 14, 43 &amp; 51 are violated. Buffalo came in contact with leakage current of transformer centre.</t>
  </si>
  <si>
    <t>Providing Distribution box for transformer with proper capacity of fuse and also providing fencing and earthing to transformer centre.</t>
  </si>
  <si>
    <t>New TC earthing provided &amp; assures that no any leakage current flow now.</t>
  </si>
  <si>
    <t>Laliyana , BABUBHAI HIRABHAI KOLI</t>
  </si>
  <si>
    <t>Shri Dinesh Hirabhai Koli("brother of Owner") was going to feed the buffalo  from home to nest as per his daily  routine. At that time neutral wire insulation was damage &amp; touch angle of TC structure due to that leakage current spread on ground through GI wire. Meanwhile Buffalos were passing near TC and it got electrocuted.</t>
  </si>
  <si>
    <t>Jatavada, NANDKISHORPURI ARJANPURI GOSWAMI</t>
  </si>
  <si>
    <t>Shri Daiya Vera Duda ("Villager") the buffalo was returning back after taking food from nest as per it's daily routine. At that time in one LT pole phase wire joint of LT AB Cable was damaged &amp; touching with LT C clamp of pole ,Due to heavy wind and rain leakage current spread on ground through wet pole. Meanwhile Buffalo was passing near pole and came in contact with that wet pole and got electrocuted. Also land nearby pole was wet due to water logging.</t>
  </si>
  <si>
    <t>LT AB cable joint binding done  &amp; assures that no any leakage current flow now.</t>
  </si>
  <si>
    <t>Bhujpar, Bhagirathsinh Mahipatsinh Jadeja</t>
  </si>
  <si>
    <t>According to information and site visit  and verbal statment of villagers, that possibly victim has tried to disconnect power supply of transformer centre location:DT:19 in 11 K V Megha JGY feeder , Bhujpar village TC, near water tank, due to unknown reason and victim got electric shock and died.</t>
  </si>
  <si>
    <t>Spread Awareness among Village people regarding Electric Safety.</t>
  </si>
  <si>
    <t>Dhanithar, Mukesh Bechara Gheyda</t>
  </si>
  <si>
    <t>As per site visit it was found that accident occurred on LT Pole number Vekra/DGR/JGY/TC/21/LT pole which is getting power supply from 100 kva transformer of 11 KV Vekra JGY feeder emanating from 66 KV Kidiyanagar sub station. As per information received from gathered people at accident place, there is no any eye witness of said accident but people nearest to accident place heard some shouting noise of victim and rushed to accident place and seen that victim sh Mukesh Bechra Gheyda was laying down on the land where heavy stone was lying. So, victim met with head injury &amp; there was some blood spot found on stone.</t>
  </si>
  <si>
    <t>Safety meeting done for spread awareness among Village people regarding Electric Safety.</t>
  </si>
  <si>
    <t>TUNA, ALBAZ URFE ARBAZ KASAM CHALANGA</t>
  </si>
  <si>
    <t>As per information received from police station on dated-08.07.2023 that Shri Albaz urfe Arbaz Kasam Chalanga age 16 years approx. got electric shock in private premises. As per site visit on dated-10.07.2023 at 12:30 hrs and statement from eye witness Shri Samsudin Ibrahim Buchad. As per information from eye witness Shri Arbaz Kasam Chalanga was making an unauthorized connection from nearby LT pole to open plot having flood light. At the time of making electric connection underneath LT pole having plug socket at that Shri Arbaz Kasam Chalanga got electric shock. After that he was admitted to Government Hospital where he was declared dead. At time of visit no any electrical service wire or meter in open plot having single flood light. Also no any faulty switch board found.</t>
  </si>
  <si>
    <t>PFVCL company should make assure that no unauthorized connection would be established also create awareness among public so as to avoid these incidents.</t>
  </si>
  <si>
    <t>Sub division has removed all the means from the site through which he was trying to make unauthorized/illegal connection.</t>
  </si>
  <si>
    <t>Vondh, ADAM IBRAHIM KUMBHAR</t>
  </si>
  <si>
    <t>25.07.23</t>
  </si>
  <si>
    <t>As per site visit and Investigation it is learnt that due to rain the land was wet &amp; the cow was going to grazing in field from house of owner (shree Adam Ibrahim Kumbhar ).Meanwhile Cow was reached near transformer center &amp; came into contact with one of the phase of L.T Wire in Transformer Distribution Box and  current passed through body of Cow. So the Cow got electrocuted &amp; died on the spot.</t>
  </si>
  <si>
    <t>As safety regulation -2023, Rule no: 14  &amp; 51 are violated. Cow directly came in contact with LT side distribution box.</t>
  </si>
  <si>
    <t>Providing Distribution box for transformer with proper capacity of fuse and also providing fencing and earthing(with insulated pipe) to transformer centre.</t>
  </si>
  <si>
    <t>Installed New Transformer Distribution Box With Cover.</t>
  </si>
  <si>
    <t>KHAROI, Buffalo of Shri. Jeram Valji Jadav</t>
  </si>
  <si>
    <t>According to information and site visit sh.Pirubhai Ishabhai sidi was Grazing Buffelow, Suddenly one Buffelow was passing near transformer centre, Due leakege current passing on LT side to Transformer earthing Buffelow was  got electrocuted and fallen down.Due to Rainy season the land surrounding transformer centre is wet.After final detail investigation it is found that due to some internal Wiring / Equipment  problem of  NRGP Consumer No:38543/10115/8,
Vagela Samjibhai Nanjibhai -Kharoi leakage currents flow from Lt line to Transformer Earthing and Buffelow got electrocuted.</t>
  </si>
  <si>
    <t>As safety regulation -2023, Rule no: 14 ,43 &amp; 51 are violated. Buffalo came in contact with leakage current of transformer centre.</t>
  </si>
  <si>
    <t>NRGP connection(38543/10115/8)  is disconnected from LT  Pole &amp; assures that no any leakage current flow now</t>
  </si>
  <si>
    <t xml:space="preserve">ANJAR, BAMBHANIYA DARSHIL SURESHBHAI </t>
  </si>
  <si>
    <t>07.08.23</t>
  </si>
  <si>
    <t xml:space="preserve">As per information received from Anjar Town fault center on date 07-08-2023,at about 9:00 PM,fatal human electrical accident occurred to Shri Darshil Sureshbhai Bambhaniya, age 08 approx. in LT network. As per site visit, as per eye witness statement, it has come to notice that the victim was playing near plot 05 of Anjali Vihar Society, Anjar. While playing, victim suddenly somehow came in contact with GI wire of LT pole and got electrocuted. Then after victim relative immediately take him to Anjar Govt. Hospital. On duty doctor examined the victim and declared him dead. It is found that, there is open joint in wire (connection) between LT ABC cable to street light and the phase wire at joint is get touched to GI wire of LT Pole. Black spot of sparking was observed at joint in street light wire. As per eye witness statement, before 3 days ago, new street light was installed by Nagar Palika Anjar </t>
  </si>
  <si>
    <t>Connection of street light of Anjar Municipal was unauthorized provided in LT line consumer phase of PGVCL and wire joint was without insulation tape &amp; open and open GI wire Due to this accident occurred. As safety regulation -2023, Rule no: 14 &amp; 43 are violated.</t>
  </si>
  <si>
    <t>If Paschim Gujarat Power Company Limited and Anjar Municipality through LT. Lines and street lights should be properly inspected from time to time and maintained so that they are safe, and the earning wires should be placed in insulated pipes and lowered to the ground and insulation tape should be applied to the joints of all types of service cables, and care should be taken to ensure that the internal wires are not exposed. Accidents can be prevented</t>
  </si>
  <si>
    <t>By Deputy Engineer of Anjar Town S/Dn, power supply of street light was disconnected and notice issued to Anjar Municipality for direct street light connected to PGVCL LT phase wire vide letter no: 2026 DT 23.08.2023</t>
  </si>
  <si>
    <t>KHENGARPAR, Buffalo of Prabhubhai Govindbhai Chavda</t>
  </si>
  <si>
    <t>18.09.23</t>
  </si>
  <si>
    <t>Due to rain the land was wet &amp; the buffalo was going to grazing in field from house of owner (shree prabhubhai Govinbhai chavda).Meanwhile buffalo was reached to drink water from waterperb in village near transformer center &amp; came into contact with one of the of G.I.(earthing) Wire in Transformer centre and  meanwhile ground leakage current passed through body of buffalo . So the buffalo got electrocuted &amp; died on the spot.</t>
  </si>
  <si>
    <t>Earthing given to neutral stud of TC and Leakage power made off. </t>
  </si>
  <si>
    <t>Bhimasar, PANKAJKUMAR KAMAL BARIYA</t>
  </si>
  <si>
    <t>A worker named Pankajkumar Kamal Bariya, age 25 approx. climbed up to the PSC pole during work and at that time pole got broken and fell down with victim. Victim got injury on his right foot.</t>
  </si>
  <si>
    <t>Damaged pole were returned to Pole Factory.</t>
  </si>
  <si>
    <t>RAPAR, Babubhai Chhaganbhai Koli</t>
  </si>
  <si>
    <t xml:space="preserve">According to this visit truck (GJ-12BY-9844) was unloading stone  by its hydraulic,at that time truck metal parts touched at 11KV Gurukul feeder nearest pole number 11kv/Gurukul/URB/97/R-6. So truck drive try to getting down from truck at that time but he got with electrical shock. </t>
  </si>
  <si>
    <t>The conductor was restrained which was stretchered by hydraulic trolley of dumper. Also safety awareness programme done by DE rapar in Rapar city for awareness regarding safety in electric network.</t>
  </si>
  <si>
    <t xml:space="preserve">Bhachau, Buffalo of Smt.Gulabben Jeshangbhai Koli </t>
  </si>
  <si>
    <t>25.11.23</t>
  </si>
  <si>
    <t>Due to Over current fault at 11 KV Chopadva Ag feeder, HT jumper was burnt. R phase return HT conductor snapped from shackle pole. At that time 1 no of Buffalo was passing nearby and came in contact with live return HT conductor of R phase which was laying on earth. So it got electrocuted and died.</t>
  </si>
  <si>
    <t>One span conductor replaced with new one &amp; fault rectified. Also safety awareness programme done by DE rapar in Rapar city for awareness regarding safety in electric network.</t>
  </si>
  <si>
    <t>PADANA, Mare of SIKANDAR DAUDBHAI GANDH</t>
  </si>
  <si>
    <t>21.09.23</t>
  </si>
  <si>
    <t>As per the statement of the mare owner Shri Sikandar Daudbhai Gandh, He came at TC center of Humbal Naran Bhara and saw his mare lying down near the TC Centre and saw that mare was died at the time of visit of accident location, leakage current was zero and neutral volatge was found within permissible limit in TC neutral while measuring with multimeter. So exact cause of death can be concluded only after detail investigation and post mortem report.</t>
  </si>
  <si>
    <t>As per CEI report if pgvcl have checked transformer earthing and fencing, and have provided appropriate capacity of MCB/FUSE then this accident would have been avoided</t>
  </si>
  <si>
    <t xml:space="preserve">If Earthing have been provided then this accident would have be prevented </t>
  </si>
  <si>
    <t>New Earthing have been provided</t>
  </si>
  <si>
    <t>DEVALIYA, Rameshsinh Dolatsinh Ravat</t>
  </si>
  <si>
    <t>It was came to notice that erecting work of new 11 KV Line was carried out by contractor persons of
Contractor Agency M/S Kalpna Electricals in 11 KV Minidiya Ag and Devaliya JGY feeder. After taking LC of
11kv Mindiyala and 11kv Bhagat Ag feeder wide LC No - 10296/ 08.12.23 at 15:40 by shree M H Dabhi,
ALM, work on 11kv Mindiyala Ag feeder was started by victim and other contractor persons co-workers. As
per telephonic talk by V H Gadhvi ( EA -VS) after removing the jumpers of tapping of 11 KV Mindiyana AG,
line clear was returned by Shri M H Dabhi (ALM) at 16:45. Then after line of 11KV Mindiyala Ag feeder
was live in single phase, but some how for the reasons best known to Victim himself, he suddenly climbed
on the tapping pole of 11 KV Mindiyana AG Fdr without informing any one and got electric Shock and fallen
from the PSC Pole on land. Then after in private vehicle take him to Sub District Govt. Hospital Anjar for
further primary treatment but on duty Medical officer declared him dead. Black spot is observed in top
conductor of Accident tapping pole. No TT is recorded in 11kv Mindiyala Ag feeder during this time as per
66kv khedoi ss record.</t>
  </si>
  <si>
    <t>Strict disciplinary action is proposed on supervisor and CO worker for negligence in  work and notice issued to contractor</t>
  </si>
  <si>
    <t>MEGHPAR (KUMBHARDI), Chandrasinh Bahadursinh vaghela</t>
  </si>
  <si>
    <t>21.12.23</t>
  </si>
  <si>
    <t>As per eye witness's statement and site visit it has been found that victim was doing labour work of slab
constructions work of new house.work was carried out in vicinity of 11kv line of 11kv Navratna jgy Feeder.
It has also been noted during site visit that the construction work of house at Shivram nagar is being
carried out illegally near 11kv line of Navratna jgy Feeder without any prior permission and information to
Meghpar sdn office or fault centre .While victim sh.Chandrasinh Bahadursinh Vaghela, age approx 36
years, was working at construction site nearer to 11kv line he might have come in contact with live 11kv
line of Navratna jgy Feeder and he got Electric shock and fallen down to the ground, immediately co
worker and eye witness rushed him to the Jagruti Hospital, Anjar where he is under treatment and as per
Eye witness statement his health is stable .A medical report of the victim is awaited.</t>
  </si>
  <si>
    <t>A owner of the house no 65, Survey no 162, Shivram nagar, Meghpar kumbhardi. Tal. Anjar (Nanuram Shobhalal Jat)has illegally extended new house s constructions very nearer to the 11 KV line of Navratna JGY Feeder without any prior permission hence a notice issued to this owner of the house vide letter no 9298/21.12.2023</t>
  </si>
  <si>
    <t>GANDHIDHAM, SANDIPKUMAR RAJESHBHAI CHAMAR</t>
  </si>
  <si>
    <t>12.02.24</t>
  </si>
  <si>
    <t>Information regarding fatal electrical accident to victim was received from Shri Hasmukhsingh jadeja, constable city B Division police station Gandhidham on dt-12.02.2024 at 5:30 pm. Immediately the accident site was visited by undersigned. As informed by eye witness Shri Ashishkumar gayaprasad chamar, he was with Nirajkumar,Rajnishkumar and vicrim Shri Sandipkumar. They went to do color work in the storage tank terminals of M/S Royal petrochem speciality pvt. ltd. The victim on dated-12.02.2024 at approx. 12:30 pm during the paint work to a tank to prevent damages to other property due to paint stains, the victim was about to cover the said tank with tarpaulin from all four sides with iron pipes. When victim late Shri Sandipkumar was bringing this iron pipe approx. 7.40 meter long at that time the iron pipe accidently touched with 11 kv live R-phase conductor of 11 kv oswal feeder.He got electric shock and fatal accident occured. Minor spots of sparking observed on iron pipe and conductor at this location. On date 12.02.2024 no any tripping observed on oswal feeder. Also clearance of lowest condutor from the ground is 7 meter which is within permissible limit.</t>
  </si>
  <si>
    <t>As this accident occurred due to carelessness of victim accidently touched 11 KV line. He met with accident hence no action to be taken.</t>
  </si>
  <si>
    <t>GANDHIDHAM, SURESHBHAI VIRSINGBHAI GANASAVA</t>
  </si>
  <si>
    <t>27.02.24</t>
  </si>
  <si>
    <t>As per the statement of lineman of Rambaug sdn PGVCL Shri Vinodbhai Ichhashankar Joshi, he and his colleague Shri Sureshbhai Virsingbhai Ganasava went to disconnect the connection of Smt. Babariya Janiben Naranbhai whose consumer no.-61808104129 situated at vill. chudva. This said connection is given from 11 KV V-Arjoon feeder. So to cut the jumper of this connection's tapping line he took the line clear of 11 KV jawaharnagar jgy feeder which crosses V-Arjoon and made off 11 kv jawaharnagar jgy feeder which crosses v arjoon feeder at some points for safety purpose. But he forgotten that 11 kv v arjoon feeder is wholly charged from shreejimine feeder due to some problem in v-arjoon feeder nearby substation. He knew this matter that now 11 kv v-arjoon feeder is wholly charged from 11 kv shreejimine feeder but forgotten while disconnection and took line clear of v-arjoon instead of 11 kv shreejimine feederand did not short and earth the said line while cutting 11kv jumper. So when Shri Sureshbhai Ganasava climbed on pole and tried to cut the tapping of the said connection he got an heavy electric shock and fall down from that pole. So lineman Shri Joshibhai took help of the nearby labours and took ganasavabhai to Sterling Hospital gandhidham for emergency treatments. At hospital while talking with other staff members he suddenly realised that he had taken wrong feeder's line clear as he knew but forgotten  that 11kv v-arjun feeder is fully charged from 11 kv shreeji mine feeder at nearby padana s/s.</t>
  </si>
  <si>
    <t>SH. V I JOSHI suspended from his duty AC/HR/VIJ/2024/11,Date-01.03.2024 for not earthing shorting and discharging line, and not isolating line from both sides, SCN issued to DE,RAMBAUG, GDO/HR/32/01.03.2024</t>
  </si>
  <si>
    <t>JANGI, ISMAIL NURMAMD RAYMA</t>
  </si>
  <si>
    <t xml:space="preserve">, buffalo was going to farm from his owner( SHREE ISMAIL NURMAMAD RAYAMA  ) house. Meanwhile buffalo was passing near transformer centre at that time it was rubbing his head with guy wire and guy wire removed from ground and it was stuck on DO side conductor of Transformer centre. So, leakage current pass from guy wire to buffalo and it got electrocuted and died on the spot. </t>
  </si>
  <si>
    <t>Rectification done for guy stay wire with anchor rod.</t>
  </si>
  <si>
    <t>SAPEDA, COW of BHARVAD MERABHAI MOTIBHAI</t>
  </si>
  <si>
    <t>As per Site visit, On date 02.03.2024 from morning 07.00 hrs. approx, Heavy rain and heavy wind velocity was going on area of Sapeda village . Nr. Sapeda bus stand road, there is a village transformer of 63 KVA capacity. From transformer centre eminates LT line of 3ph ABC cable with open neutral wire. As per eye witness statement, 3 no’s of cow had seated exactly below the LT line. While at approx. 07.40 hours heavy rain and heavy wind velocity, neutral wire of said LT line was snapped &amp; falls on the cows below seated the LT line. 3 no’s of cows got electrocuted  &amp; died on the spot</t>
  </si>
  <si>
    <t>Damage neutral wire is replaced</t>
  </si>
  <si>
    <t>SAPEDA, COW of KIRTIBHAI HIRABHAI DANGAR</t>
  </si>
  <si>
    <t>SAPEDA, COW of ISMAIL AAMAD LODRANI</t>
  </si>
  <si>
    <t>GANDHIDHAM, DINESH MANILAL SHRIMALI</t>
  </si>
  <si>
    <t>As per the statement of victim’s wife and other eye witnesses, on dt. 21.1.24 at around 9:30 pm, Late Shri Dineshbhai Manilal Shrimali (Victim)  unauthorisly climbed on the 11 kV  RAILWAY COLONY feeder pole no. 11kv Railwaycolony/urb/DC-5 S.S./RLY-46 and got electrocuted. At the time, transient tripping of 11 kV RAILWAY COLONY feeder was also observed as per 66 kV DC-5 SS records. According to Post-Mortem report, actual reason of death is mentioned as “The deceased died of electric shock”. Hence, it can be concluded that the accident was Electrical and occurred due to victim either came into induction zone or came into direct contact of 11 kV line during unauthorized climbing on PGVCL pole.</t>
  </si>
  <si>
    <t>Instructed subdivision to lodge FIR against the victim for unauthorisely climbing PGVCL pole</t>
  </si>
  <si>
    <t>BALAGAM, SHRI MILAN LAKHMANBHAI PARMAR</t>
  </si>
  <si>
    <t>23.04.23</t>
  </si>
  <si>
    <t>Information received Through Local Villagers on dtd: 23.04.2023. And site visited by I/C SDO On date: 24.04.2023. As per Site Visit ant  from eye witness , it was found that on dated 23/04/2023 at around 2 PM Victim Milan Lakhmanbhai Parmar and Ankit Parshottam Chothani went to the farm of Rakesh Damodar Shah on Balagam to Osa road. In farm of Rakesh Shah, there is an old peepal tree, where baby parrots lives in hollow of upper part of Peepal tree. Milan Lakhmanbhai Parmar had climbed on the Peepal tree to catch the baby parrots. Unfortunately Victim Milan Parmar's head touch to nearby live 11 KV line and his hair came in electrocution field zone area of 11 KV Baba JGY Feeder lines which is passing near to Peepal tree. As his head reach near to 11 KV line wire, Victim fell down on the ground and was taken to Manavdar Government Hospital where he was declared dead and taken to Keshod Civil Hospital for PM report. At the time of the above incident, it is clear visible that PGVCL'S line passes near the side of Peepal tree and although it is dangerous to climb on tree, he illegally climbed without informing anyone from PGVCL and this accident took place., During site visit it is found that vertical Distance of lowest conductor to Earth is 6.03 meter.</t>
  </si>
  <si>
    <t>Necessary Awareness in public given by SDO to keep safe distance from electrical network while working nearby electrical network.</t>
  </si>
  <si>
    <t>BHOJDE, Buffalo of LAKHABHAI MAMAIYA MUCHHAL</t>
  </si>
  <si>
    <t>29.05.23</t>
  </si>
  <si>
    <t>Information received from Owner of Animal to Village E.A., on dtd: 29-05-2023. And site visited by SDO Talala, on date: 29-05-2023, One she buffalo with its group was wandering for grazing in forest area near Kapuriya wokala and water logged was there due to near by bore well. while she buffalo was grazing, at that time neutral conductor snapped down so buffalo came in contact with leakage current  of snapped neutral conductor and electrocuted and occurred this fatal accident</t>
  </si>
  <si>
    <t>Snapped Conductor Replaced and necessary Maintenance Carried out at site of accident</t>
  </si>
  <si>
    <t>JUNAGADH, PAYALBEN MITESHBHAI ADHIYA</t>
  </si>
  <si>
    <t>12.06.23</t>
  </si>
  <si>
    <t>Information received Through Sachinbhai Hindocha on dated 12/06/2023 regarding  accident occurred at Village Junagadh (Meghaninagar), On dated 12/06/2023. site was visited by SDO Ghandhigram Sdn., As per site visit It is found that insulation of main 2.5 sqmm twin core PVC service wire was damaged due to friction with metal roof of shed situated at victim's premises because of heavy rain with wind. A victim came in contact with metal wire which was bounded with metal pole of metal shed., Victim's (PAYALBEN) son (DEVAM) went for pickup dry clothes from metal wire then he came in contact with metal wire at that time victim was trying to save her son by wooden stick from electric shock and accidently metal wire broken and rebounces in victim's face so victim and her son was electroducted. Victim Payalben was admited in government hospital where doctor declared her dead. Victim Sh Devam was admited at nearer private hospital for treatment and he was discharged.</t>
  </si>
  <si>
    <t>Victim came in contact with metal wire which was bounded with metal pole of metal shed., Victim's went for pickup dry clothes from metal wire then accidently metal wire broken and re-bounces in victim's face so victim and her son was electrocuted.</t>
  </si>
  <si>
    <t>safety norms to be followed</t>
  </si>
  <si>
    <t>Damaged service wire replaced and Instruction given to SDO for More Safety awareness meeting will be arranged regarding electrical safety.</t>
  </si>
  <si>
    <t>JUNAGADH, DEVAM MITESHBHAI ADHIYA</t>
  </si>
  <si>
    <t>ANKOLVADI, She Buffalo of JIVABHAI HAMIRBHAI MIYATRA</t>
  </si>
  <si>
    <t xml:space="preserve">Information received through Local Villagers On dtd: 18.06.2023. And site visited by SDO &amp; JE, Ankolvadi, On date: 18.06.2023, As per site visit and eye witness statement,when the buffalo was eating mangoes near by existing double circuit electric pole of 11kv  Surva JGY and 11 KV Moruka Ag feeder and LT line of 11 KV Ankolwadi JGY feeder Oil Mill Valu TC near 'Khodiyar Fast-food and Gujarati Thali' near char chowk in Ankolwadi Village, the buffalo went nearby the existing pole  and got electrocuted. On further investigation it is found that a hoarding of "Khodiyar fast food &amp; Gujarati thali" was placed between two near by poles, i.e. the doble ckt line of 11kv Surva JGY, Moruka Ag and LT pole of 11kv Ankolwadi JGY. On the LT pole LED Fox was unauthorisely connected by Ashvinbhai Narotambhai Jethva by direct tapping on 1 Ph 2W LT ABC and its switch was  kept down the pole via twin core yellow colour service wire. This service wire was touching the hoarding whose frame was made up of iron. So this service wire was broken and may have come in contact with hoarding, which in turn  came in contact with the Girder pole of 11 kv pole. The surrounding area was water logged. So while the buffalo was eating mangoes near by the girder pole, somehow leakage current passed and the buffalo may have got electrocuted and met with fatal accident.   At that time power supply was ON and no tripping was observed in 11 kv Ankolwadi JGY feeder. Connection Disconnected and will be reconnected after submission of fresh test report. 
</t>
  </si>
  <si>
    <t>After occurrence of accident, Removal of unauthorized service wire was carried out at accident location and also checking sheet fill up and theft bill issued under Section-135.</t>
  </si>
  <si>
    <t>UKADIYA, Leopard  of SHRI FOREST DEPARTMENT</t>
  </si>
  <si>
    <t>Information received Through Forest Department on dtd: 28.06.2023. And site visited by SDO P.Patan Sdn On date: 28.06.2023., As per Site Visit, During early morning due to any reason  leopard was climbed on T/C and touched in live wire and Between LT and 11 kv bushing and this fatal accident occurred, Feeder was in 1ph supply, No tripping observed on feeder, 2 nos of DO fuse blow off.</t>
  </si>
  <si>
    <t>Necessary Maintenance done at Accident Site Transformer.</t>
  </si>
  <si>
    <t>RATIDHAR, She Buffalo OF SHRI RAMSINGBHAI SIDABHAI SOLANKI</t>
  </si>
  <si>
    <t>04.07.23</t>
  </si>
  <si>
    <t>Information received from Owner of Animal to Village E.A., on dtd: 04.07.2023.  And site visited by JE Ankolvadi Sdn, on date: 04.07.2023, As Per Site Visit and Eye Witness Statement, When The Buffalo Was Grazing near by Existing Water Works Transformer Of 11 Kv Rameshwar Jgy Pole No Jsd/Ss/11Kv/Rameshwar/Jgy/Feeder/133/R30 &amp; R31 Dt45" In Ratidhar Village, The Buffalo Went near by the Existing Pole And Suddenly Fell On The Ground. On Further Investigation No Any Lacuna Observed From Pgvcl Side. Proper Earthing Done on The Pole and also covered With Pvc Pipe. Also Muffing Is done on the Pole and  no any notable marks on Body Of The Buffalo. At That Time Power Supply Was On And No Tripping Was Observed In 11 Kv Rameshwar Jgy Feeder. But Further more Investigate, it is found that  while Start The Garam Panchyat Connection Water Works Motor and  Return Power Comming In Neutral Wire and surrounding area is wet, leakage current may be passed and So this accident occurred.</t>
  </si>
  <si>
    <t>After occurrence of accident, Three Phase Connection of Water Works G.P. Ratidhar Consumer No. 88472004568 Was Dis Connected At Accident Location Due To Return Power Comming In Neutral Wire. And Also Issued Notice To Consumer To Provide Fresh Test Report.</t>
  </si>
  <si>
    <t>JINJRI, She Buffalo of SHRI VITHHALBHAI JAMNADAS GARALA</t>
  </si>
  <si>
    <t xml:space="preserve">Information Received From Harsukhbhai Garala., On Dtd: 11.07.2023.  And Site Visited By (Sdo), Manavadar-2, and (Je), Manavadar-2 Sdn. On Date: 11.07.2023, As Per Site Visit It Is observed that Buffalo Of Sh.Vithhalbhai Jamnadas Garala Was Passing On Dated 11/07/2023 At @08:00 O'Clock  at Padar Area Of Jinjari Village near Aveda Valu 100 Kva Transformer. As Per Eye Witness/Owner Statement, While Buffalo Passing Nearby Transformer Centre and Suddenly fell down on the Ground And Met With Fatal Accident. During Site Visit By Officers, No Abnormality Found In Transformer Center.  But due to Very Heavy Rain Fall In Jinjari Village Area And Hence There Was Water Logging Near Transformer. By Electric Tester Existence Of Voltage In Neutral Earthing Of Transformer But No Voltage Observed In Earthing Wire. As Wet Field Exists Near Transformer, Step Potential Is there and Hence Buffalo May Have Got Electric Shock Due To Step Potential. 
</t>
  </si>
  <si>
    <t>After Occurrence of accident Aveda  Valu T/C Earthng is Reactivated And Necessary Maintenance Was Carried out at Accident Place.</t>
  </si>
  <si>
    <t>KARSHANGADH AG AREA, She Buffalo of SHRI MERAMBHAI RAVATBHAI GOVARIYA</t>
  </si>
  <si>
    <t>Information received through Local Villagers. On Dtd: 11.07.2023, and Site Visited By (Sdo), Mendarda, and (Je), Mendarda Sdn. On Date: 11.07.2023. As Per Site Visit &amp; Owner Statement,  Merambhai Ravatbhai Govariya Was Wandering With His Buffalo For Grazing Of Grass At the Farm Of Rana Bhura Chavda. LT Line Of Visha Bhura TC Was Passing From  that Mango Farm And Due To Rain And Wind Conductor Of Lt Line Is Broken and Fallen Down On Wet Grass Land. At The same time Unfortunately Buffalo Passing from there and came Into contact with that conductor and met with an fatal accident.</t>
  </si>
  <si>
    <t>DHANFULIYA, Cow (Indian) of SHRI DILIPBHAI JETABHAI KARAMATA</t>
  </si>
  <si>
    <t xml:space="preserve">Information Received Through Owner of Animal On dtd: 18.07.2023.  And Site Visited By (JE), Shapur Sdn. on date: 18.07.2023,  As per site visit and eye witness statement, due to heavy wind and rain, LT line conductor was snapped. Cow of owner Dilipbhai Jetabhai Karamata was grazing grass nearby transformer. Somehow, Cow came in contact with earthing of transformer and due to return power in earthing wire, Cow was electrocuted. </t>
  </si>
  <si>
    <t>NAVI CHAVAND, She Buffalo of SHRI SHAILESHBHAI JETUBHAI KHUMAN</t>
  </si>
  <si>
    <t>Information Received Through Sarpanch Sh. Navi Chavand. on dtd: 18.07.2023.  And Site Visited By A.V.Vadecha (JE), Visavadar-2 Sdn. on date: 18.07.2023, As per Site Visit and as per investigation, it is found that  Shri Shaileshbhai Jetubhai Khuman owner of Buffalo was passing with his buffalo in the premises of DY.EX.ENGG.GOVT.HOT MIX PLANT village Navi Chavand and passing through the walk way near by 200 kva transformer. All Buffalo used to pass every day nearby in the gap between compound wall and the psc pole of the Transformer center. Due to rain and regular passing of cattle’s the ground near the psc pole have softened and the soil ruptured causing the earthing pipe and earthing wire out of its fixture. It is found the leakage current flowing in earthing wire provided for body earth of 200 kva transformer. Hence while passing from through the gap near psc pole and compound wall, leg of buffalo pulled earthing pipe and earthing wire out of wet ground &amp; electrocuted, resulted in animal fatal accident. and Further more investigating, reason for leakage current was due to faulty transformer. Rest PGVCL Network like HT Line is at safe ground clearance, Transformer center earthing are proper &amp; PVC Pipe installed, DO fuse of proper size installed &amp; network is as per rules.</t>
  </si>
  <si>
    <t>After occurrence of Accident, new earthing provided at accident place.</t>
  </si>
  <si>
    <t>MAJEVDI, Calf of SHRI ALABHAI BHIKHANBHAI KODIYATAR</t>
  </si>
  <si>
    <t>Information Received From Owner of Animal., On Dtd: 28.07.2023.  And Site Visited By (I/C SDO), Junagadh Rural Sdn. On Date: 28.07.2023, As Per Site Visit and owner statement,  when owner with his cow and  female  calf going for grazing of grass  near around 7:30 in the morning and they all just come outside from owner house and walk up to pratapsar road at that time some cow passing opposite side to line and one female calf wondering and passed below  the 11 kv majevadi jgy line at that time  conductor snapping from joint  of pole no-MJD/50 due to fault current passed from this pole due to line fault  and this live conductor directly fallen down to the female calf so female calf direct in contact with that live conductor and electroduced and met with an accident.</t>
  </si>
  <si>
    <t>Snapped conductor joined and necessary maintenance carried out at accident place</t>
  </si>
  <si>
    <t>MATHASURIYA, She Buffalo of SHRI KANJIBHAI BHAGVANBHAI SOLANKI</t>
  </si>
  <si>
    <t>As per site visit and eye witness statement,when the buffalo was going through double pole of existing Village transformer of 11 KV Bhetali JGY Ramapir valu TC  in Mathasuriya Village, the buffalo went near TC pole and suddenly fell on the ground. On further investigation no any lacuna observed from PGVCL side. Proper earthing done on the pole and also covered with pvc pipe. No any notable marks on body of the buffalo.</t>
  </si>
  <si>
    <t>After Occurrence of accident  Earthng is Reactivated And Necessary Maintenance Was Carried out at Accident Place.</t>
  </si>
  <si>
    <t>Koylana, She Buffalo of SHRI Indrajit Bhavubha Chavda</t>
  </si>
  <si>
    <t xml:space="preserve">Information Received Through Owner of Animal. on dtd: 10.08.2023.  And Site Visited By (SDO), Manavadar-2, and (JE), Manavadar-2 Sdn. on date: 11.08.2023, As per Site Visit It Is observed there is a transformer of 63 KVA name: Gor Valu in the agricultural area of Koylana. There is a 3 phase connection of Bhikhu Kanji from this transformer which is at end pole of LT line with cement pole and guy erected at end pole. A private service unofficially going to Shankar Bhagwan Mandir where there is no legal electricity connection of PGVCL. The insulation of this private service has been removed and is in contact with guy at end pole in which electric current flowed through guy and hence buffalo passing from there and got electric shock. </t>
  </si>
  <si>
    <t>Illegal Service Wire is remove and also information given to Taluka Police Station Manavadar.</t>
  </si>
  <si>
    <t>Zanzesar, Shri Rajeshbhai Laxmandas Bhadingaji</t>
  </si>
  <si>
    <t>20.08.23</t>
  </si>
  <si>
    <t xml:space="preserve">Information received Through Sarpanch Zanzesar on dtd: 20.08.2023. And site visited by SDO &amp; Sdn, And  EE JND-1, SE JND CO On date: 20.08.2023. As per Site Visit ant  from eye witness , an accident occurred to Rajubapu (Rajubhai Laxmandas Bhadingji) at Zanzesar ag area. It has came to know from JE VSR1, Ravinaben Padmani that she had taken Line clear of 11kv Suraj ag fdr for Tc replacement work from 11.55 to 12.30 and on returning the LCP, tripping occurred. After confirming with Tc replacement contractor try of Suraj ag feeder was taken and feeder charged ok. So for further investigation immediately SE Junagadh, EE, Div-1 Jnd, SDO Visavadar-1, DE Tech Div-1 Jnd, JE VISAVADAR-1 visited the Kakachiyala ss and call details and sms of both CUG mobile of ss verified, LCP verified and taken statement of GETCO operator Sh. Priteshbhai Govindbhai Valsukiya, of agency Krish trade corp pvt. Ltd. It came to know from the statement of SBO that JE Vsr-1 Ravinaben Padmani has taken LCP of Suraj Ag feeder at 11.55 am for tc replacement work and after completing the LCP procedure, he was (SBO)  doing his work, at that time victim (Sh Rajubhai) came to ss and made inquiry about Suraj Ag feeder and went away. So victim has carried out unauthorized work at consumer Haresh Vallabh Vavaiya without informing to anybody. And on returning the LCP of 11kv Suraj Ag feeder he got electrocuted and met with non-fatal electrical accident. Victim has taken to Chaparada Jay ambe hospital by 108 ambulance and then to Rajkot civil hospital. Site is visited and found black spot, skin and cloth pieces on transformer neutral earthing wire. </t>
  </si>
  <si>
    <t>Instruction given to SDO for More Safety awareness meeting will be arranged regarding electrical safety.</t>
  </si>
  <si>
    <t>Bamnasa, She Buffalo of Shri Ashvinbhai Karshanbhai Varu</t>
  </si>
  <si>
    <t>26.08.23</t>
  </si>
  <si>
    <t>Information received Through G.A.Jethva (L.M.) on dtd: 26.08.2023. And site visited by JE Manavadar-2 Sdn On date: 26.08.2023. As per Site Visit, There is a 100 KVA transformer Name Khodiyar temple valu on the banks of Sabri River in the agricultural area of ​​Bamansha village. A section of the LT line of the transformer passes over the river. Where the wire is found in a broken condition in the river, no joint is found in the wire. Three buffalo passing from the Sabri River that time broken wire fall on one buffalo and other 2 buffalo in induction zone and electroculated.The broken wire is the last pole of the LT line from which one three phase  connection is emanating . This 3 ph connection name is  Masri Bhai Hardas Bhai Karangia and  consumer no is 84835/00846/4, A extra cable which can be used for hooking purpose is found at the farm. It may be used frequently for hooking purpose and the conductor broken from end point. The piece of conductor is seazed for FSL, The consumer is booked under 126 &amp;  checking sheet filled as per sec 126 of Mashri hardas Karangiya cons no 84835/00846/4.</t>
  </si>
  <si>
    <t>Instruction given to SDO for aware public regarding safety and precaution for accident and also  At accident site defaulter consumer Booked under  sec 126 by checking  sheet no.117805 and broken conducor is sized.</t>
  </si>
  <si>
    <t>Sukhpur, Bullock of Shri Kantibhai Rajabhai Hirpara</t>
  </si>
  <si>
    <t>31.08.23</t>
  </si>
  <si>
    <t>Information Received Through Sh P.V.Sameja. (E.A.) on dtd: 31.08.2023.  And Site Visited By D.K.Sabhadiya (I/C) SDO-Jnd R Sdn., V.B.Nageshri (DE) T-2 Ddivision Office &amp; B.B.Manavadariya (EE). on date: 31.08.2023, As per Site Visit It Is observed that  63 KVA transformer Name -Girdharbhai Govindbhai valu in 11 kv delta ag feeder  in agricultural area of Sukhpur village. LT line of the transformer passes above the kantibhai rajabhai hirpara agriculture land and feeds power to the last pole connection of Mohanbhai Muljibhai A1 connection. As per the eye witness sh.Narsibhai Rathva statement,  around 9:30 am when he was plowing in the land of sh.kantibhai rajabhai hirpara with his 2 bullock, at that time while passing below the lt line one conductor of lt line snapped and fallen down on the land infront of the bullocks. At that time both bullock leg touched to the wire and both bullocks got electrocuted  and fall down to the land. Span length was approx 50 mtrs and maintenance of this line was done on dt. 28.10.2021.</t>
  </si>
  <si>
    <t xml:space="preserve"> Due to heavy wind, Snapping of LT Line conductor &amp; Both Bullock came in contact with live conductor</t>
  </si>
  <si>
    <t>Time to time maintenance of LT Line is required.</t>
  </si>
  <si>
    <t>New Condouctor Provided of accident location and other nacessary maintenance carried  out.</t>
  </si>
  <si>
    <t>Nani Khodiyar, She Buffalo of  Shri Ratabhai Rambhai Chirodiya</t>
  </si>
  <si>
    <t>Information received through Sarpanch shree Nani khodiyar. On Dtd: 18.09.2023, and Site Visited By C.B.Charadva (Sdo), Mendarda-1, and D.K.Sabhadiya (Sdo), Mendarda-2 Sdn. On Date: 18.09.2023. As Per Site Visit and eye witness owner's son sh.Ravibhai Ratabhai statement when he returned to home with his buffalos after grazing of grass and reached at Bahaduin Nurali Kotadiya farm at that time Due to heavy rain with wind, big tree branch of Pipal tree fallen on 11kv coated conductor of 11 kv  Tirth Ag Feeder &amp;  conductor is snapped. Unfortunately  at that time 4 nos. of she buffaloes are passing at this location &amp; live conductor is snapped on these 4 nos. of she buffalo and all these 4 nos.of buffaloes came in contactcwith the live conductor &amp; met with an accident. Tripping is recorded in 11 kv Tirth ag feeder at 16:10 to 16:15</t>
  </si>
  <si>
    <t>Snapped Conductor Replaced and Necessary MaintenancE done at Accident Site.</t>
  </si>
  <si>
    <t>Dhava, Jentibhai Parsottambhai Ghentiya</t>
  </si>
  <si>
    <t>There are no any eye witnesses but as per information given by first reaching person Shri Manojbhai Gobarbhai Mevada on dated 24.09.2023 in the morning  victim Lt. Jentibhai Parsottambhai Ghentiya  was alone at farm house of Sh. Vijaybhai Kantibhai Kaneriya farm. Victim was a regular labor(bhagiya) at the farm house.  in the  morning around 08-25 AM victim was doing  work of transferring iron rods on the ground  from terrace of the farm house. During which he might have lifted one iron rod which was approximately 7 meters long, and it accidently touched the bottom wire of nearby 11 KV Amrutvel Ag feeder.  During this, victim might came in contact or in induction zone of 11 KV Amrutvel Ag line passing near by and victim may got electrocuted. Black marks of sparking are observed on conductor and dark spot is observed on the iron rod., Horizontal distance from the line is  1.40 meters and vertical distance from ground is  6.2 meters which is as per safety norms. Earthings are proper on site.</t>
  </si>
  <si>
    <t>Junagadh City, Shekh Samir Bodubhai Kureshi</t>
  </si>
  <si>
    <t>30.09.23</t>
  </si>
  <si>
    <t>Victim is a labour who perform works of replacement of advertisement board in Junagadh city. On date 30.09.2023 with other two labour was doing task of replacement of flex banner of advertisement board. This advertisement board is erected under 11 KV line, the vertical clearance between ground to 11KV line is 7 mtr. For replacement of Flex banner victim climbed on the advertisement board during removing of old Flex banner. He had a metal pipe of about 8 feet length in his hand during work. Metal pipe was came in contact with 11 KV line passing over advertisement board and got electric shock.</t>
  </si>
  <si>
    <t>Necessary Awareness in public given by SDO to keep safe distance from electrical network while working nearby electrical network. And also notice has been issued vide letter no. Gandhigram/HR/3438 Dt. 01.10.2023 to concern for removing unauthorised erected advertisment board under 11KV line.</t>
  </si>
  <si>
    <t>Dhandhusar, LM Shri Arvindbhai Khimabhai Mahida</t>
  </si>
  <si>
    <t>Today victim sh A K Mahida (line man) and sh R R Galchar(EA) went at Dhandhusar village to attend various routine fault. To attend the Ag Fault of  Dhandhusar Ag individual fault Shri A K Mahida(L.M.) has taken  line clear of 11 kv Dhandhusar Ag feeder (lcp no - 2162 , time 9:15 AM )  and also operate the Dhandhusar Ag switch near telephone exchange. After this  both line staff separately went to attend the fault i.e.Shri R R Galchar went for one another fault and Shri Mahida went to attend the fault  no.0385 of Shri Balubhai Arjanbhai Odedra Ag fault. As per statement of eyewitness Shri Dhirubhai Punjabhai Gorajiya (0wner of farm where Victim sh A k Mahida went for fault repairing) and site visit it has come to know that the victim Shri A K Mahida after verifying the power off , he climb up on DP (Balubhai Arjanbhai Odedara dp no. 89 L12) and at the time of service repairing he felt momentarily  power at the LT Bushing and fearly loose his balance and fall down from DP so Eye witness Farmer has called Shri Galchar and victim has been taken at K.J. Multi-speciality Hospital where treatment is given to the victim and his condition is stable., As per site visit and eye witness statements no any earth and short done by victim and also no any safety gadgets used.</t>
  </si>
  <si>
    <t>Show Cause Notice Issued To Victim vide letter no. PGSDV/0116/11/2023 Dt. 07.11.2023 and also, and Letter written to Police Station vide no. VSD/TECH/2853 Dt. 23.10.2023 to Lodge Fir Lodge against consumer.</t>
  </si>
  <si>
    <t>NANI Pindakhay, Chaturbhai Ambabhai Chavda</t>
  </si>
  <si>
    <t>21.10.23</t>
  </si>
  <si>
    <t>Information given from Contractor of Sh Tarasbhai Bhavarlal Godaniya to DE Visavadar-1 approx 18:00 hrs about a fatal Mechanical accident occurred to his gang labour Shri Chaturbhai Ambabhai Chavda (victim) at Nani Pindakhai village Ag area in Natraj Ag feeder during pending 22-23 HVDS work. As per site visit it has came to know from eyewitness and contractor sh Rameshbhai that Bharatbhai and Chaturbhai (Victim) both were going to charge transformers and dismantled old LT line span at Nani Pindakhai village in Vashrambhai Shamjibhai and Rameshbhai Vithalbhai farm. The contractor has completed group TC HT to LT line conversion before 10 th 15 days but TC not charged due to crop at farm land. After confirmation from farmer to contractor, contractor has sent their gang two labor. Both labor has completed TC charged work than Sh Chaturbhai (Victim) was climbed to Nani pindakhai to Bhalgam Road side LT Pole for dismantled dead LT line span and at that time he fallen down from pole to road and found unconscious. After that victim elder brother Sh Bharatbhai called the contractor Tarasbhai and informed about the incident and he went to Visavadar Government Hospital with his brother in private vehicle for further treatment. On duty the present Doctor has declared him dead in the  hospital and now the victim met with a mechanical fatal accident. As per site visit no any evidence or blood spot found on road and pole surfaces. Also no safety gadget found at the site. Also no tripping (it was dead LT line) was recorded during the incident at Bhalgam SS in Natrag Ag and Lashkar Jgy feeder.</t>
  </si>
  <si>
    <t>Notice issued vide letter no. VSR-1/TECH/7361 Dt. 22.10.2023 to contractor for non use of safety gadgets by his labour.</t>
  </si>
  <si>
    <t>Ajotha, Vajubhai Rambhai Chudasama</t>
  </si>
  <si>
    <t>11 kv Ajotha ag passing parallel to the road .Dumper was parked under line and driver i.e victim started dumping with auto hydrolic and victim himself  was measuring deasel at ground with iron rod at that time dumper body touched 11 kv live line and victim electrocuted at electric got path through victim body . vertical distance is sufficient i.e 7mtr (21.5feet) as on both side T installed on PSC pole., Victim was hospitalized at veraval civil hospital where he was declared dead., 11kv feeder was tripped.</t>
  </si>
  <si>
    <t>Letter written to Police Station vide letter no. PPSD/2341 Dt.25.10.2023 to lodge FIR against Owner of Truck and TRUCK Driver, and also Instruction Given To SDO for Aware Public Regarding Safety and Precaution for Accident.</t>
  </si>
  <si>
    <t>P.Patan, She Buffalo of Balubhai Hamirbhai Chavda</t>
  </si>
  <si>
    <t xml:space="preserve">During morning around 11:00 o'clock she baffelo was passing below the 11 KV line of Chandkhatal Ag feeder.due to 11 kv pin insulator failure  Conductor is broken from the pin point and the live part of the broken conductor touched the body of she baffelo.the she baffelo electrocuted on site and this fatal accident occured., Feeder was in3 ph supply, No tripping observed on feeder 
</t>
  </si>
  <si>
    <t>After occurrence of accident, Pin insulator Replaced and new Jumper Done and also necessary maintenance done at accident site.</t>
  </si>
  <si>
    <t>Junagadh City, Ashokbhai Hansrajbhai Solanki</t>
  </si>
  <si>
    <t>Mass maintenance has been arranged due to Mahashivaratri mela in Bhavanath area of Gandhigram sd , while climbing on Girder pole DP he (victim) slipped and lost his balance, normal injury occurred on face.no injury in head any other body parts.</t>
  </si>
  <si>
    <t>All Employees are instructed to take care while doing any line work and take care during climbing of pole.</t>
  </si>
  <si>
    <t>Bhadrod village Ag area., Parmar Rajubhai Govindbhai</t>
  </si>
  <si>
    <t>05.04.23</t>
  </si>
  <si>
    <t xml:space="preserve">Based on the site visit, it was observed that Victim Climbing on tree and try to cut the tree branches. At the time of cutting the tree branch, victim or the branch of tree come in the contact with 11 KV line of Otha AG and victim got electric shock. Victim has been taken to Sadbhavna hospital, Vadli at where on duty doctor declared him dead. After than victim has been taken to government hospital for Post mortom. At the time of 2:00 PM 11 kv otha ag Feeder running single phase and there was no any tripping observed at 2:00 pm. Black spot observed in tree branch and conductor. PM and PP pending. Detail investigation followed. </t>
  </si>
  <si>
    <t>Due to came in contact with live line during cutting tree leaves</t>
  </si>
  <si>
    <t>To Keep safe distance from Electrical line &amp; Network of PGVCL during such activity</t>
  </si>
  <si>
    <t>Kareda, Khimajibhai Meghabhai Solanki</t>
  </si>
  <si>
    <t>30.04.23</t>
  </si>
  <si>
    <t>As per primary investigation and information received from eye witness (Victim's Brother) during heavy wind and rain, Victim try to cover hayrick by tarpaulin at his farm and at the same time conductor of 11 kv valespur ag feeder fall down from shackle point to between victim neck and right shoulder and victim got electric shock and fell down on land.</t>
  </si>
  <si>
    <t>Due to came in contact with live broken conductor</t>
  </si>
  <si>
    <t>The maintenance of line should be carried out on regular interval and proper earthing should be done</t>
  </si>
  <si>
    <t>Khari, Samatbhai Jadavbhai Dangar</t>
  </si>
  <si>
    <t>10.05.23</t>
  </si>
  <si>
    <t xml:space="preserve">As per site visit and eye witness verbal statement, it seems that the victim was unauthorised climb 11 K.V. TC of Consumer Name : Samatbhai Jadavbhai Dangar, Consumer No: 36462/05285/6 pole to provide 11KV D.O. wire at TC DO. Victim go for provide DO fuse in 11KV TC in live 11KV line without any toll, DO rod and electrocuted. Tripping observed in the feeder from 9:50 to 9:55 in single phase. The detail cause may be known after availing PM report. </t>
  </si>
  <si>
    <t>due to unauthorized work done by victim</t>
  </si>
  <si>
    <t xml:space="preserve">to lodge complain at concern fault center </t>
  </si>
  <si>
    <t>Sodvadara, Chandubhai URFE Bhurabhai Gopalbhai Chauhan</t>
  </si>
  <si>
    <t>22.05.23</t>
  </si>
  <si>
    <t xml:space="preserve">During site visit there is 1 Meter Tariff (A2) Connection  ,Name :  Jagdishbhai Gopabhai Chuhan,  Consumer No : 36733/60252/0 (5 hp-), As per investigation, Victim was doing unauthorised digging work of Earthng  pit of said connection Transformer at around 4;30 pm on dtd: 22/5/2023, During site was Earthing plate was found outside of Earthing pit. Also DO fuse of said Transformer was not bounded during site visit. As Eathing plate found outside of Earthing pit &amp; DO fuse was not bounded during site visit, Earthing leakage test was not possible. There is no ELCB provide at load side of Meter, Also Starter Connected with Load side is without Top cover, wiring was rusted, Other end of cable was connected with Meter terminal box. While victim was doing unauthorised digging work of Earthng pit of said Transformer centre he might be in contact with Earthing wire and might be leakage current passed through his body and might be got shocked. Then took him to hospital, where Doctor declared him dead.
</t>
  </si>
  <si>
    <t>Juna Sobhavad, Cow-Owner Bharatbhai Kalubhai Gohil</t>
  </si>
  <si>
    <t>30.05.23</t>
  </si>
  <si>
    <t xml:space="preserve">As per site visit by DE Talaja- 1, There is barbed wire fencing done by farmer Shri Monabhai Pragjibhai at his farm at village: Shobhavad. This barbed wire of fencing touched to Guy wire of LT Pole of 11 KV Kamrol AG. Hence, on date 30.05.2023 approx. time 5:30 PM, heavy wind pressure and rain started, due to this LT Line conductor broken and fallen down on guy wire. Hence current passes from LT conductor to Guy wire to Fencing wire. At that time Shri Bharatbhai Kalubhai Gohil’s cow were passing from said location in this farm, and touched to Fencing wire and got electric shock and died.
</t>
  </si>
  <si>
    <t>Due to leakage power through fencing</t>
  </si>
  <si>
    <t>Lt line and Transformer maintenance should be carried out on regular interval</t>
  </si>
  <si>
    <t>Awareness among general public regarding electrical safety "not tied the animals near the pole/ TC center" during khedut-shibir &amp; village meeting regularly.</t>
  </si>
  <si>
    <t xml:space="preserve">Galthar, Maganbhai Dhanjibhai Makwana </t>
  </si>
  <si>
    <t>07.06.23</t>
  </si>
  <si>
    <t>During site visit and as per statement of first eye witness, it has come to know that victim Seat in driver sit and start Dumper Hydro like for Kapchi remove work from dumper trailer. At that time, upper part of dumper touch 11 KV GALTHAR AG feeder line got Electric shock and electrocuted. Power supply of the feeder during incident was in 3 phase. Tripping observed in 11 KV galthar AG feeder. Clearance above ground of 11 KV Galthar AG Feeder is 6 mtr approx.</t>
  </si>
  <si>
    <t>Due to dumper came in contact with live line</t>
  </si>
  <si>
    <t>One should keep awareness regarding safe distance of vehicle while passing from electric lines.</t>
  </si>
  <si>
    <t>Talaja City, Tulsibhai Shardulbhai Shiyal</t>
  </si>
  <si>
    <t>23.06.23</t>
  </si>
  <si>
    <t xml:space="preserve">As per site visited and received information by local people's, At Talaja-Shobhavad Road, There is 11 KV HT AB Cable provided in approx. 35 meter span in 11 KV Shobhavad JGY (span pole loc: TLJ/SHOBHAVAD JGY/040 TO TLJ/SHOBHAVAD JGY/041) due to crossing of 66 KV GETCO line near victim’s residence. Also there are heaps of sands and stone of about 3 feet were below this HT AB Cable span. Victim Shri Tulsibhai was habitual to park their EICHER truck on this heaps, under this 11 KV HT AB Cable span. Due to these whenever victim parks his truck, one side of bogie of truck touches to HT AB Cable and hence insulation of AB Cable damaged. At the time of accident victim parked his truck as usual under HT AB Cable, one side of bogie touched to damaged insulation of HT AB Cable, and when victim tried to close bogie’s back door by standing on land, leakage current passes from AB Cable to bogie and bogie to victim, and Victim Shri Tulsibhai got electric shock. He immediately shifted to Private hospital in Talaja by his brother, where doctor declared him dead.  Tripping observed on this feeder during (7.40 to 7.45 pm). At accident location vertical clearance between line to ground is approx 5 meter (16.5 feet).
</t>
  </si>
  <si>
    <t>Due to vehicle came in contact with live part of HT - ABC</t>
  </si>
  <si>
    <t>Makhaniya, Bullock-Owner Bharatbhai Veljibhai Sutariya</t>
  </si>
  <si>
    <t xml:space="preserve">As per site visit by DE Talaja-2, There is LT line of Makhaniya JGY at Bhatt Dhar area in village: Makhaniya. The LT AB cable's insulation was damaged and the damaged part was slightly touched to C clamp and C clamp touched to earthing wire of LT Pole. Hence, on date 30.06.2023 approx. time 1:10 PM, heavy wind and rain was started, due to this LT AB cable's broken insulation touched the C clamp and touched to earthing wire. Hence current passes from LT AB cable to C clamp to Earthing wire. At that time Shri Bharatbhai Veljibhai Sutariya’s bullock was passing from said location and put legs in water puddle near pole and got electric shock and died.
</t>
  </si>
  <si>
    <t>Due to leakage current and wet surrounding land near TC</t>
  </si>
  <si>
    <t>Proper re activation of earthing should be done and also maintenance of the transformer should be carried out on regular interval</t>
  </si>
  <si>
    <t>Piparla, Buffalo-Owner Govindbhai Vithalbhai Dabhi</t>
  </si>
  <si>
    <t xml:space="preserve">As per site visit by DE Ghodidhal it is found that there is one 5 KVA Transformer on 8 meter PSC pole in 11 KV Nava Sarod JGY feeder at Dabhi para area in village Piparla. There is house of buffalo owner opposite of this 5 KVA TC. One buffalo gone to graze near this 5 KVA TC. Buffalo's horn stuck in the GI wire (which is used for fabrication earthing). Hence buffalo got scared and tried dragging its horn, due to this GI wire pulled and left apart from V cross arm and touched to live 11 KV jumper below DO Fuse of 5 KVA TC. Due to this buffalo got electric shock and died and also DO fuse blown out. PM Report awaited.
</t>
  </si>
  <si>
    <t>Palitana City, Vipulbhai Dhirubhai Vaghela</t>
  </si>
  <si>
    <t>As per site visit and information received at site, there is one PSC Pole AB Switch DP with DO fuse of 11 KV Darbargadh Urban Feeder for In and Out of UG Cable Location No: PLT/B/SS/DAR/067/R10/R02 in Taleti area. Also there is junction box on DP and 7 nos of single phase service connections given from this box. There is one complain received at palitana town fault center time: 10:15 AM by Shri Jitubhai Chosla, that Big Tree fallen near Electric line at this location. Hence Palitana Town fault center staff visited and found that this tree (BIG AVAL) branch hangs of service wires and tree branch was very big, and can’t remove without JCB or crane and also heavy rain continue at that time. Also tree branch is far more than approx 4 feet from 11 KV line and no tripping observed in feeder. Also there is no 11 kv over head line before and after DP. Hence staff had removed the fuse of transformer to switch off power of above service connections for safety. At the time of accident (15:40 PM) victim climbed unauthorizingly to remove that tree branch by him-self without any permission, and accidently touched to live part of jumper of AB Switch, on his back side and got electric shock. Before doing this work no prior permission taken from PGVCL fault center or any officer, staff of PGVCL by victim or nearby users or nearby public. victim taken to government hospital and than private hospital. At present health is stable.</t>
  </si>
  <si>
    <t>Due to victim accidently touched open part of AB switch</t>
  </si>
  <si>
    <t>Awareness in public should be done for not rectifying and work unauthorized by self.</t>
  </si>
  <si>
    <t>Mesanka, 1 Calf of Alpesh Naran Kakadiya</t>
  </si>
  <si>
    <t>As per site visit by DE Gariadhar-2, it is found that there is one HT overhead line passes from Khara area Village Mesanka. Due to continue heavy rain in last few days land was wet and loose soil near small pond area. Hence this HT PSC pole tilted upto nearby ground, but live conductor not touched to land, hence 11 KV line not tripped. At the time of accident cow goes for fodder, one cow comes in induction zone and other 2 Calfs, 1-Bullock and 1-Bull touched that cow. Hence got electric shock and all animals died. PM Report is awaited.</t>
  </si>
  <si>
    <t>Directly came in contact with live line</t>
  </si>
  <si>
    <t>Said tilted pole made straight and restringing of wire done also awareness among general public regarding electrical safety "not tied the animals near the pole/ TC center" during khedut-shibir &amp; village meeting regularly.</t>
  </si>
  <si>
    <t>Mesanka, 1 Bullock of Alpesh Naran Kakadiya</t>
  </si>
  <si>
    <t>Mesanka, Cow of Manubhai Husenbhai Dal</t>
  </si>
  <si>
    <t>Mesanka, Calf of Manubhai Husenbhai Dal</t>
  </si>
  <si>
    <t>Mesanka, Bull of Manubhai Husenbhai Dal</t>
  </si>
  <si>
    <t>Nesada, Hakabhai urfe Hareshbhai Dharamashibhai Makavana</t>
  </si>
  <si>
    <t>27.06.23</t>
  </si>
  <si>
    <t>As per site visit and eye witness verbal statement, it seems that the victim was unauthorised climb LT line pole with out switch off power from TC DO or LT kit kat fuse. Victim go for unauthorised repair LT connection power supply in live LT line without any toll, Hand gloves and came in contact with live power and electrocuted.</t>
  </si>
  <si>
    <t>Due to victim un-authorizely working with bamboo stick and came in contact with live line</t>
  </si>
  <si>
    <t>Gopnath Road,Talaja, Buffalo-Onwer Gopalbhai Najabhai Dorala</t>
  </si>
  <si>
    <t xml:space="preserve">As per site visit by JE Talaja-2, There is transformer of Kisan Oil Mill at Gopnath Road in village: Talaja. Due to rain since 2-3 days, the water logged around TC. As per witness, At the time of accident buffalo was passed from below of TC, buffalo's leg stucked to earthing wire which was between two poles of transformer and due to rain and wet land leakage current from Earthing wire passed through buffalo and got electric shock and died.
Details investigation follows and PM Report is awaited
</t>
  </si>
  <si>
    <t>Due to leakge power in transformer earthing</t>
  </si>
  <si>
    <t>M/s Kisan Cotton should install proper capacity LT breakers and also PGVCL shoul carried out transformer maintenance at regular interval</t>
  </si>
  <si>
    <t>NESVAD, SHITALBEN SUKHABHAI JOLIYA</t>
  </si>
  <si>
    <t>03.05.23</t>
  </si>
  <si>
    <t xml:space="preserve">As per the information received during site visit &amp; as per the first eye witness on site, on date 03.04.2023 victim Shitalben Sukhabhai Joliya Age-17 years approx., was seen unconscious at 18.00 hrs. As per the present people on site, there were four service wires passing through the gumberry tree which was in the accident site and there was also due to rain that area in the house was filled with water and due to victim came to that leakage current got electrocuted in which victim   Shitalben Sukhabhai Joliya met with fatal accident and Victim Sujalbhai Meghabhai Joliya met with Non-fatal accident. The said accident was suspected but now during said accident, at the accident location, by making load side power on, there was no leakage current found in the house wiring. So that this accident is considered in network accident. Moreover, the said accident is due to electric shock is mentioned in police panchnama. </t>
  </si>
  <si>
    <t>Due to leakage power came from joint of service wire to land and there was water collected at said place</t>
  </si>
  <si>
    <t>To Utilize Protective Devices (ELCB or MCB) to prevent such accident. &amp; To use ISI marked &amp; High Quality electrical appliances OR Machines.</t>
  </si>
  <si>
    <t>NESVAD, SUJALBHAI MEGHABHAI JOLIYA</t>
  </si>
  <si>
    <t xml:space="preserve">Bhandariya, Buffalo owner SURINGBHAI DEVAYATBHAI MOBH </t>
  </si>
  <si>
    <t xml:space="preserve">During the site visit and as per eyewitness statement, it was found that two animals one buffalo and one cow came to the PSC pole where the porcelain pin was broken and leakage current passed from this damaged pin through the pin rod, MS Straight cross arm and earthing. And accidentally both animals came in contact with this leakage current were electrocuted. During the incident the feeder power supply was in 3 phase. Tripping observed in 11 kv Pandaria AG feeder.
</t>
  </si>
  <si>
    <t>Due to step potential effect because of wet land and rainy atmosphere</t>
  </si>
  <si>
    <t>Pin insulator replaced on said location and earthing also reactivated. Moreover, awareness among general public regarding electrical safety "not tied the animals near the pole/ TC center" during khedut-shibir &amp; village meeting regularly.</t>
  </si>
  <si>
    <t xml:space="preserve">Bhandariya, Cow owner SURINGBHAI DEVAYATBHAI MOBH </t>
  </si>
  <si>
    <t>Velavadar, Rajubhai Kalsangbhai Bhabhor</t>
  </si>
  <si>
    <t>There is one LT Connection of Shri Jerambhai Bhanabhai, Consumer No 61403/05167/4 Cat: A1 and labours of Contractor Shri P L Jani working for Erection of New TC DP of this Consumer, under AG HVDS Scheme with Supervisor Shri B M Parmar-EA Talaja 2 Sdn. 2 Pit for PSC Pole DP Done by labour and Supervisor B M Parmar instructed them to cart pole till Pit only, and also instructed to erect pole only after LC taken by him. In between Supervisor B M Parmar went to instruct Other Contractors labour for another TC DP work in near by Farm. During this Contractors labour Shri Rajubhai Kalsangbhai Bhambhor (Makadam), had started erection of PSC Pole without permission and informing to Supervisor shri Parmar, and one pole erected. At the time of accident, while Labours going to erect second PSC Pole of DP, pole tilted and on from 1.5 feet below of PSC Pole is touched nearby Live R Phase of HT Line, and 3 labour got electric shock, and they all taken for hospital talaja, and out of three one labour Shri Rajubhai died, and hence he taken for PM at government Hospital talaja, and Other 2 at private hospital,talaja for further treatment. Other 2 victim's health is good. Tripping observed at time: 10.40 AM in 11 KV Rajapara AG Feeder, and conductor broken. Distance of that PSC pole from nearby Live line was approx 4 Feet.</t>
  </si>
  <si>
    <t>Due to pole tilted during work and came in direct contact with nearby 11 KV line</t>
  </si>
  <si>
    <t>such labour work should be carried out in supervision</t>
  </si>
  <si>
    <t>The said PSC pole made straight and also Instructed to create awareness for safety amongst contractor in contractor meetings</t>
  </si>
  <si>
    <t>Velavadar, Lalitbhai Ramsubhai Bhabhor</t>
  </si>
  <si>
    <t>Velavadar, Kalubhai Samsurbhai Bhabhor -CONTRACTOR LABOUR</t>
  </si>
  <si>
    <t>Khadarpar, Bullock- Owner Hareshbhai Rajubhai Khatariya</t>
  </si>
  <si>
    <t>As per primary information received from owner of the Bullock at site and eye witness, Bullock was eating green grass under 11 KV line of Khadarpar AG feeder. Conductor snapped down,got electric shock and electrocuted. Tripping of 11 KV Khadarpar AG feeder is observed. During visit it is seen that one 11 KV wire is fallen on ground. Also Bullock is fallen near that wire. Conductor near shackle jumper has fallen down is found rusted due to weather effect. Clearance from the ground is 20 to 22 feet. The span length is only 24 to 25 meters.</t>
  </si>
  <si>
    <t>Snapped conductor repairing done. Also awareness among general public regarding electrical safety "not tied the animals near the pole/ TC center" during khedut-shibir &amp; village meeting regularly.</t>
  </si>
  <si>
    <t>Borda, Nidhi Ghugabhai Chauhan</t>
  </si>
  <si>
    <t>As per site visit and information received from site, There is open space outside victim's house which they use for bind their cattles. Also there is group transformer near farm of Shri Mangabhai Oghadbhai (Victim's Grandfather), and also HT line passed from this open space, and on second HT pole from the TC, LT line of this transformer crossed (same pole). There is sparking observed on Y Phase Jumper on transformer due to 3 phase load in line. At the time of accident victim goes to toilet below LT line, and at that time Y Phase conductor snapped due to sparking in jumper on TC, and fell on LT line conductor, and due to this LT line conductor snapped and fell on back side of victim's body and she got electric shock. She then immediately shifted to private hospital at Mahuva. At present she's health is stable. As Y phase conductor broken is in load side of 11 KV line no tripping occurred, But as complain received immediately 11 KV Vataliya AG Feeder made off.</t>
  </si>
  <si>
    <t>Said conductor repaired also new jumpers provided at the accident location .Moreover, awareness among general public regarding electrical safety "Keep safe distance from Electrical line &amp; Network of PGVCL" during khedut-shibir &amp; village meeting regularly.</t>
  </si>
  <si>
    <t>Timana, Buffalo-Owner Balubhai Devabhai Dangar</t>
  </si>
  <si>
    <t>29.08.23</t>
  </si>
  <si>
    <t xml:space="preserve">As per site visit by DE Talaja-2, There is transformer known as Pinglina Aara valu TC at Bhadrawal Road in village: Timana. Also there is waste land near this LT line. Due to wind and tree branches touched to LT line wire, 2 LT conductors were broken near Nala. At the time of accident buffalo of shri Balubhai Devabhai Dangar passing nearby this waste land, and Shri Balubhai walking behind his buffalo's, and one of the buffalo's leg came in contact with live wire and current passed through it and got electric shock and died.
Details investigation follows and PM Report is awaited
</t>
  </si>
  <si>
    <t>Due to buffalo's leg came in contact with broken LT conductor</t>
  </si>
  <si>
    <t>Due to heavy wind short circuit occurred by friction of conductor with tree branch, The maintenance of line should be carried out on regular interval and proper earthing should be done</t>
  </si>
  <si>
    <t>Said conductor repaired. Awareness among general public regarding electrical safety "not tied the animals near the pole/ TC center" during khedut-shibir &amp; village meeting regularly.</t>
  </si>
  <si>
    <t>Nesada Ag, Mahmad Anish Basirbhai Makwana</t>
  </si>
  <si>
    <t>As per telephonic information received from 66 KV Nesada SS Operator, the site visit done and it has come to know that, in AG Land of Nesada village, HT Line of 11 KV Khakhariya JGY passing from this land.11 KV Khakahariya JGY feeder line between Pole No: NSD/ SS/ ખાખરીયા / JGY/39 To NSD/S-S/ખાખરીયા/JGY/40 under mango tree in this farm. This farm in child of labour (1) Mr. Mahmad Anish Basirbhai Makwana and (2) Mr. Faizal Basirbhai Makwana playing game “Pakdam Pakdai “. As per the statement of eye witness (victim Father Basirbhai Allarakhabhai Makwana), While playing the victim Anish was climbing on mango tree on top branches. Somehow the victim Anish accidently touches the live 11 KV live Line of Khakhariya JGY feeder passing over Mango tree and got electrocuted. &amp; Victim Faizal was climbing down tree branches and touch the victim Anish &amp; got electric shocked with puncture in hand &amp; foot. Other child removed to Anish by wooden stick &amp; he fell down in land. Immediately both victim were transferred to Govn't Hospital, Sihor by 108 ambulances where doctor declared Anish dead &amp; refer for PM. And after primary treatment, victim Faizal was refer to Bhavnagar hospital for further treatment &amp; Condition of him is now stable. A black sport was found on Mango tree branches &amp; conductor during site visit. No tripping of 11 KV Khakhariya JGY feeder was observed at the time of accident.</t>
  </si>
  <si>
    <t>Due to directly came in contact with line through tree</t>
  </si>
  <si>
    <t>Victim Himself is responsible for this accident.The victim or public person should aware about such location</t>
  </si>
  <si>
    <t>Nesada Ag, Faizal Basirbhai Makwana</t>
  </si>
  <si>
    <t>Mahuva, Piyushbhai Atubhai Makvana</t>
  </si>
  <si>
    <t xml:space="preserve">Based on the site visit and as per victim's statement. It was observed that Victims Climbing on terrace and try to fixing Advertisement board and at time due to wind lose their balance with board. So one part of board contact with 11 kv Power house feeder and thus all victims got electric shock and all of them shifted to global hospital mahuva. Among them Victim Sh Piyushbhai Atubhai Makvana has been declare dead by on duty doctor. After that the victim has been taken to government hospital for Post mortem. Other all four victims got discharged after primary treatment. At the time of 5:40 PM 11 KV Power house urban feeder tripping observed. Line distance from building is approx. 10Ft. Black spot observed in advertisement board and conductor. </t>
  </si>
  <si>
    <t>Due to frame directly came in contact with live 11 KV line</t>
  </si>
  <si>
    <t>The one should carried out any work with due safety.</t>
  </si>
  <si>
    <t>Mahuva, Hirenbhai Jentibhai Makvana</t>
  </si>
  <si>
    <t xml:space="preserve">Mahuva, Miteshbhai Keshubhai Makvana </t>
  </si>
  <si>
    <t xml:space="preserve">Mahuva, Bhaveshbhai Ghusabhai Thanth </t>
  </si>
  <si>
    <t>Mahuva, Shaktisinh Pratapsinh Gohil</t>
  </si>
  <si>
    <t>Katpar Village area, Ratnabhai hajabhai gamara</t>
  </si>
  <si>
    <t>04.10.23</t>
  </si>
  <si>
    <t xml:space="preserve">During site visit we found in 11 kv Vaghanagar jgy line, sparking found on conductor near at near pole location no 4790(27-2-23). As per information received from unknown person (person who give orally statement with condition to not expose his name) that victim had try to take power supply from 11 kv line from direct hook to cutting damage scrap pole at site unathorisally. As there is no any leakage current found in pole or no any complaint lodge at sub division and no any kind of conductor broken found at site. Only sparking found on conductor on pole. So consider this accident as per the site situation. It may occur due to unauthorized work with in 11 kv line. 
PM and police punchanama reports are awaited.
</t>
  </si>
  <si>
    <t>The victim should not done unauthorized work in PGVCL network</t>
  </si>
  <si>
    <t>Kodiya AG Area, Sheep of Hirabhai Najabhai Zunza</t>
  </si>
  <si>
    <t>26.10.23</t>
  </si>
  <si>
    <t xml:space="preserve">As per joint site visit by DE Talaja-1 and Bagdana sdn, it is found that there is one HT overhead line of Dharai AG feeder passes at Kodiya-Dudhana rough marg in Village Kodiya AG area. At the time of accident owner of the sheep going to give fodder and when sheep passed from below of HT line and at that time HT conductor snapped due to sparking in jumper and fell on the sheeps and got electric shock and died. 
Details Investigation follows and PM Report is awaited.
</t>
  </si>
  <si>
    <t>Due to conductor snapped and fell on animal</t>
  </si>
  <si>
    <t>Snapped Conductor replaced and jumper work also carried out.</t>
  </si>
  <si>
    <t xml:space="preserve">Vataliya AG Area, Lakhamanbhai Dudabhai Bhaliya </t>
  </si>
  <si>
    <t xml:space="preserve"> Site visit carried out by SDO and information received from site, there is one three phase LT connection of Shri Mathurbhai Lalhamanbhai Bhaliya, Consumer No, 37556/61338/0, 7.5 HP, A2 Category. There is Overhead HT Line of 11 KV Vataliya AG Passing over from victim's farm. Victim was lying and connecting Metal Pipe for irrigation purpose in his farm. At the time of accident Victim was trying to shift metal pipe, by holding metal pipe in his hand and raised it towards the sky and at that time by accidentally touched said HT Line and got electrocuted. Than after Victim admitted in private hospital Talaja and on duty Doctor declared victim dead. Length of metal pipe is approx 20 feet. At accident location vertical distance from ground to PGVCL HT Line is 19 feet ( 5.80 meter).
Detail Investigation follows and PM Report is awaited.
Tripping observed on 8:35 AM 
</t>
  </si>
  <si>
    <t>Due to directly came in contact with line through metal pipe</t>
  </si>
  <si>
    <t>The one should carried out any work with due safety under PGVCL network as well as guarding should be installed as such location</t>
  </si>
  <si>
    <t>Adhelai, Cow-Owner Bharatbhai Dayabhai Shiyaliya</t>
  </si>
  <si>
    <t xml:space="preserve">During site visit there is existing JGY Line Location HT/490 having binded loose guy wire on DP Pole at a 3 ft hight from ground having no guy insulator of Parvala Gang switch. The cow is dead in west site of gang switch.
As per eyewitness statement and site visit, Cow nech is accidentally touched to loose Guywire and guywire might be came in contact with Gang swith live conductor and cow might got electric shock and electrocuted.There are some marks visible on cow neck.
Further investigation is under process.
</t>
  </si>
  <si>
    <t>Guy replaced as per norms &amp; Maintenance carried out at accident location. Also public awareness done regarding not to play near PGVCL Network.</t>
  </si>
  <si>
    <t>Morchand, Bharatsinh shivubha gohil</t>
  </si>
  <si>
    <t>12.12.23</t>
  </si>
  <si>
    <t>As per primary information received from first site visitor sh. Aniruddhsinh vajubha gohil (victim’s cousin), victim Sh. Bharatsi nh shivubha gohil was walking in him own farm through which 11kv Morchand Ag feeder line was passing. At that time top return 11kv conductor of nearby Ht pole got broken due to it was deteriorated &amp; fell on land. Power was still on due to no tripping observed at feeder panel side. Meanwhile victim's leg got in contact with live phase of conductor &amp; fell down by getting electric shock. As per first witness statement they took him to Koliyak primary health centre by 108 ambulance where doctor declared him dead. PM Report &amp; Police Panchnamu are awaited.</t>
  </si>
  <si>
    <t>Due to came in contact with snapped HT conductor</t>
  </si>
  <si>
    <t>Maintenance of HT line should be carried out</t>
  </si>
  <si>
    <t>Deteriorated conductor replaced and awareness among general public regarding electrical safety done.</t>
  </si>
  <si>
    <t>Sarvedi, BHARATSINH RAVUBHA VALA</t>
  </si>
  <si>
    <t>07.01.24</t>
  </si>
  <si>
    <t xml:space="preserve">As per Telephonic Information received from MULJIBHAI MIYANI on DT: 07-01-2024 at 05.42 PM by phone to DE Sanosara about this incident information at Sarvedi village shree BHARTSINH RAVUBHA VALA got electric shock.
As per eye witness Sh Dharmendrasinh Bapalala Gohil &amp; Sh Kalyanbhai Kanabhai Chauhan statement, when Victim was carrying out u authorised work to replacing DO Fuse of TC of A2 tariff connection namely Naynaba Indrajitsinh Chudasama with wet wooden stick without wearing handglooves,that time ,victim got electric shock and he was fell down. After short time he got up and while he was talking with Dharmendrasinh, he further fell down and suffering pain, so he was shifted to Shihor hospital by both eyewitness where Doctor declared him dead.
During site visit footwear of victim with puncture on it of victim found below DP structure.
Also approx 3.5 mtr wet wooden stick was found below DP structure.
</t>
  </si>
  <si>
    <t>Awareness in public should be done for not rectifying and work un-authorizely by self.</t>
  </si>
  <si>
    <t>Mahuva, Piyubhai dipakbhai makvana</t>
  </si>
  <si>
    <t>14.01.24</t>
  </si>
  <si>
    <t xml:space="preserve">Based on the site visit and CCTV footage, it was observed and assumed that victim climbing on M J VORA school wall and after that he was climbing on transformer center unauthorised from wall and than he was touched on the left side jumper of the transformer and got 11kv electric shock. Victim has been taken to General hospital, mahuva at where on duty doctor referred him to bhavnagar SIR T hospital  for more treatment. At the time of 6:05 PM 11 kv Vasitalav urb feeder tripping observed. Black spot observed on left side PSC pole from road side and burning spot observed on left side jumper and earthing wire from road side. No any eye witnesses are available at site. Detail investigation followed. </t>
  </si>
  <si>
    <t>Madhvanand society, Plot no 209 chitra,Bhavnagar , Arun bhai Ramjibhai Chauhan</t>
  </si>
  <si>
    <t xml:space="preserve">As per site visit and information received from outsider to line staff, victims were flying kites on the terrace of sh. Kanubhai Ravjibhai (Kanjibhai) sankaliya. During catching cut kites from terrace by iron rod, the iron rod came into direct contact with one phase of 11 kV Upavan AG line hence current pass through iron rod to Victims and electrocuted.
After that both were taken to SIR T hospital immediately by 108 and admitted. After few hours doctor declared Arunbhai Ramjibhai Chauhan died. 
Tripping observed on 11 KV Upvan AG feeder at 14:00 hour and Further investigation is under process 
</t>
  </si>
  <si>
    <t>Due to came in contact with live line while grabbing flying kite through metal rod</t>
  </si>
  <si>
    <t>Awareness in public should be done for safety from electrical line during kite festival and avoiding such type of dangerous activity.</t>
  </si>
  <si>
    <t>Madhvanand society, Plot no 209 chitra,Bhavnagar , Sunilbhai Ramjibhai Chauhan</t>
  </si>
  <si>
    <t>Pohriaai temple road, vill- paniyali., Nareshbhai laxmanbhai dabhi</t>
  </si>
  <si>
    <t xml:space="preserve">As per site visit and information received from Supervisor of 66kv jaspara ss regarding electrical Accident at village paniyali on 11 kV Pohriaai jgy feeder it is found that Victim climbed on tree to remove kite lying at the end of one of its branch, at that time the branch due to his weight come in contact with live conductor of 11kv pohriaai jgy feeder passing nearby &amp; victim came in contact of live wire and got electrocuted. After that victim was taken to koliyak primary health centre, where doctors declared him dead.PM &amp; PP report are awaited.
Tripping observed on 11 KV Pohriai JGY feeder at 12:50 hour and further investigation is under process.
</t>
  </si>
  <si>
    <t>Tree cutting at said location done also awareness among general public regarding electrical safety "Keep safe distance from Electrical line &amp; Network of PGVCL" during khedut-shibir &amp; village meeting regularly.</t>
  </si>
  <si>
    <t xml:space="preserve">Mahuva, AnilBhai Babubhai </t>
  </si>
  <si>
    <t xml:space="preserve">Based on the site visit and as per eye witness statement. it was observed that Victims Climbing on bamboo's structure and try to fit the shop name  board. At the time of fitting the board, one corner of board contact with 11 kv Rushikesh  feeder  Distance from building is approx. 3Ft.and hight aprox. 20 ft. and victims got electric shock. And fall down from the bamboo structure. Victim has been taken to  ved hospital, mahuva at where on duty doctor gives necessary check up and  treatment. After that victim condition is shown normal so as per victim's request doctor referred him to bhavnagar hospital for further treatment. At the time of 9:45 PM 11 kv Rushikesh ur feeder tripping observed. Black spot observed in shop name board, bamboo and  conductor. Detail investigation followed. </t>
  </si>
  <si>
    <t>Jasvantpura, RanjithKumar Dineshbhai Kherala</t>
  </si>
  <si>
    <t>29.01.24</t>
  </si>
  <si>
    <t>As per eyewitness Sh  B F Taviyad, LI Vallabhipur sdn, statement  there is complain of overhead ABC Cable in Jasvantpura village so Vallabhipur PGVCL fault centre pair reached at said location to attend complain no.39412 /28.01.2024. While  replacement  &amp; stringing of the LT AB cable by fault centre team, victim was helping to fault centre team nearer to pole from ground.While stringing of LT AB cable, suddenly PSC pole was broken &amp; fallen on bridge of right side leg of victim Sh Ranjith. So victim was fell down on other side on ground.Then he took at Sir T hospital, Bhavnagar by fault centre team where further treatment is going on.
Further investigation is under process.</t>
  </si>
  <si>
    <t>New PSC pole erected and stringing of LT ABC done.</t>
  </si>
  <si>
    <t xml:space="preserve">Mahuva, Ketanbhai Mansukhbhai Solanki </t>
  </si>
  <si>
    <t>08.02.24</t>
  </si>
  <si>
    <t xml:space="preserve">During site visit and as per statement of first eye witness, it has came to know that victim Seat in driver sit and start tractor Hydrolike for stone remove work from tractor trailer. At that time, uper part of tractor trolley touch 11 KV Amrutvel AG feeder line got Electric shock and electrocuted.
Power supply of the feeder during incident was in 3 phase. Tripping observed in 11 kv Amrutvel ag feeder at 11:35 AM
Clearance above ground of 11 KV Amrutvel ag Feeder is 13 ft approx.
PM report and police punchnama are awaited. 
</t>
  </si>
  <si>
    <t xml:space="preserve">Vejodari, Buffalo Onwer-Nathabhai Satabhai Chauhan </t>
  </si>
  <si>
    <t>07.02.24</t>
  </si>
  <si>
    <t>As per site visit by JE Talaja-1 Sdn &amp; DE Tech Palitana Division it is found that there is one 10 KVA Transformer on 8 meter PSC pole in 11 KV Zanjmer AG feeder at khara area in village Vejodari (Location : Gitaben Valu TC, T-28/ 17.11.13.) Where the looes Guy wire hanging on this TC. At the time of accident One buffalo grazing near this 10 KVA TC, at that time Buffalo's horn stuck in the loos Guy wire. Hence buffalo got scared and tried dragging its horn, due to this Guy wire pulled and touched to live upper part of DO fuse of 10 KVA TC. Due to this current passed through Do fuse to guy wire and buffalo got electric shock and died. PM Report awaited.</t>
  </si>
  <si>
    <t>New GUY wire erected and maintenance of transformer also carried out.</t>
  </si>
  <si>
    <t xml:space="preserve">Songadh, SH. A D Parmar </t>
  </si>
  <si>
    <t>18.02.24</t>
  </si>
  <si>
    <t xml:space="preserve">During site visit at incident location, there is two no's of feeders power at same pole location. One is LT line of 11 Meghavadar Ag feeder and second is HT line of 11 KV Mota Surka Ag feeder.
As per site visit, Eyewitness &amp; Victim's statements, when victim was attending complain no. 78985 at Baldevsinh Juvansinh Gohil's A1 tariff (Con No: 87804050712) connection by wearing safety gudgets by taking Line clear of Meghavadar Ag feeder &amp; Not taking Line Clear of Mota Surka Ag feeder, suddenly 1 phase live HT line wire of Mota Surka Ag feeder unbind from Pin Insulator &amp; this live wire might be momentarily touched with GI Wire (Earth Wire) binded at bottom of L- Top of Mota Surka Ag feeder and current might be passed through GI Wire (Earth Wire) to Ground and that time victim's hand touched with GI Wire (Earth Wire) &amp; got electric shocked.
A tripping was observed on 11 KV Mota Surka Ag feeder R phase to Earth at 11:35 AM.
Distance of unbinded live phase wire of Mota Surka Ag feeder to GI Wire (Earth Wire) binded at bottom of L-Top found approx 5 to 6 inch during site visit.
After information received to DE Sanosara by phone than he was informed to Songadh ss to switch off of power of Mota Surka Ag feeder.
After power shut off victim was shifted to Songadh PHC, where non availability of Doctor, victim further shifted to Kashtbhanjan Hospital at Sihor, where also non availability of Doctor, he further shifted to Shivalik Arogyadham, Bhavnagar,where Doctor gave primary treatment and relived from hospital.
Victim's health is now stable.
Other investigation is under process.
</t>
  </si>
  <si>
    <t>Strictly instruction given to all line staff to use safety measures &amp; tools while working on line.</t>
  </si>
  <si>
    <t>Khadarpar, Buffalo Owner-Gohil Digvijaysinh Arvindsinh</t>
  </si>
  <si>
    <t>As per primary information received from owner of the buffalo at site,
Buffalo was passing near RSJ Pole of 11 KV Pohri I JGY feeder got electric shock and electrocuted 
At the time of incident there was no rain and
Land was dry.
During primary visit there are no any leakage current or black spot on pole.
But due to crossing between Pohariai JGY feeder
and Khadarpar AG and broken guarding between both feeders power might have leaked in
Guy wire and buffalo got in contact with Guy wire with leakage power and got electrocuted.
PM &amp; PP report received.</t>
  </si>
  <si>
    <t>Due to leakage power from LT line</t>
  </si>
  <si>
    <t>not mentioned</t>
  </si>
  <si>
    <t>Raniyala, Jaydeep Hemrajbhai Rathod</t>
  </si>
  <si>
    <t>As per telephonic information received from Shri Arunaben Manojbhai Rathod, the site visit done and it has come to know that, in AG Land of Raniyala village, an illegal construction (Gate) was being carried out by Gate owner Shri Nanubhai Trikambhai Goyani directly under the HT Line of 11 KV Samadhiyala AG feeder. The height of Gate is about 16 feet and the distance from Gate Top to11 KV Line is only 4 feet. As per the statement of eye witness( Gate owner )shree Nanubhai Trikambhai Goyani , the victim was removing the centering plats on the top of the gate. Somehow the victim accidently touches the live 11 KV Line of Samadhiyala AG feeder and got electrocuted. Immediately victim was transferred to Refferal Govn't Hospital,Gadhada by 108 ambulance where doctor declared him dead. A tripping of 11 KV SamadhiyalaAG feeder was observed at the time of accident.</t>
  </si>
  <si>
    <t>if construction was done after confirmation from pgvcl , accident could have been avoided</t>
  </si>
  <si>
    <t>As per CEI Regulation-2010 regulation no.12 &amp;61 before working near any power lines ask for confirmation from concern authority.</t>
  </si>
  <si>
    <t>notice issued to owner for illegal construction of gate GSDR-1/TECH/SAFETY/2002 Dt.26.04.2023</t>
  </si>
  <si>
    <t xml:space="preserve">BOTAD, Jyotsanaben Bharatbhai Mithapara </t>
  </si>
  <si>
    <t>26.05.23</t>
  </si>
  <si>
    <t>As per complaint no. 6148 Time: 16:35, this accident site visited and information received, an accident was occurred around 13.00 O’clock. At site LT PSC pole having no. GYT/DT054/C1/017, 48/125 BN and LT ABC line passing on this pole and one streetlight with metal body fixer fixed on this pole. Both phase &amp; neutral of Street light are open without PVC tap on this pole. Street light was in ON condition. Metal body Street light fixture is in contact with GI earthing wire. One extra metal wire tied with this pole for drying cloth by victim. One end of this metal wire tied above rigid PVC pipe of earthing wire and other end of this metal wire tied with nail on house wall of victim.There is a dark spot on metal body Street light fixture and street light also short. Due to this leakage current passed through street light metal body fixture to GI Earthing wire to extra metal wire for cloth drying. While victim was wire, she experienced leakage current and electrocuted. PM report is awaited.</t>
  </si>
  <si>
    <t>If Proper earthing was done and ELCB was used by the victim and not bind the GI wire with electrical pole for cloth drying , this accident could have been avoided..</t>
  </si>
  <si>
    <t>To Provide ELCB and Proper earthing</t>
  </si>
  <si>
    <t>This street light dropper disconnected and informed to concern officer of Nagarpalika vide letter No.2136 Dt:27.05.2023       2. FIR logged against the victim’s husband.</t>
  </si>
  <si>
    <t>Ranpur, Cow of Gopal Bhai Arjanbhai Mir</t>
  </si>
  <si>
    <t>As per information received and site visit, this Accident was occurred on dated 16.7.23 at nearby LT PSC pole No. RAN/DT67/C1/001.3ph LT AB cable on this pole. Due to continuous rain Water logging nearby this pole.There is no leakage current found on and near pole .LT shackle insulator and line AB cable found ok. No live part of cable touching the pole. 1 no of cow was found dead nearly this aforesaid LT PSC Pole and the reason for the death is suspected. The details investigation &amp; PM report will be follow.No tripping was observed in 11KV Darbargadh JGY feeder and TC D.O.fuse not blown</t>
  </si>
  <si>
    <t>non availability of proper switchgear at LT side of Transformer, and not doing proper earthing of transformer</t>
  </si>
  <si>
    <t>provide proper earthing and LT side switching</t>
  </si>
  <si>
    <t>Pole is replaced by new one</t>
  </si>
  <si>
    <t>Dhola, Buffalo of Bijalbhai Hakabhai Galani</t>
  </si>
  <si>
    <t>04.08.23</t>
  </si>
  <si>
    <t>As per site visit and information given by eyewitness that owner of she buffalo was away ahead and group of Cows and buffalos was passing near Langala Jgy gang switch That time one of the she buffalo was rubbing the gang switch Guy wire and due that guy wire got broken and broken guy wire came in contact with gang switch At that time she buffalo was came in contact with broken guy live guy wire which was touched with Jumper of gang switch and got electrocuted After getting information from bharat galani immediately 11 kv Langala jgy power was shut off and tripping was also observed in feeder</t>
  </si>
  <si>
    <t>if proper insulated tube was provided in Guy wire and proper maintenance done accident could have been avoided</t>
  </si>
  <si>
    <t>new guy wire provided</t>
  </si>
  <si>
    <t>: rectify the guy wire 11kv Langala jgy feeder charged stood 10.00 am</t>
  </si>
  <si>
    <t>Dhola, Babubhai narshibhai vethadiya</t>
  </si>
  <si>
    <t>As Per Replacement of Fail TC work order is with contractor Shri Y C Gohil having 3 no s of contractor person named as Babubhai Dharmesh bhai and Bharatbhai went for fail TC replacement in Keriya village at consumer Narashibhai Vallabh bhai khunt Consumer no 39323510394 village Keriya ag Area For TC Replacement work Bharat bhai demand LCP for 11 KV Keriya ag feeder from 66 KV Ratanpar SS But in actual feeder was not 11 KV Keriya AG from 66 KV Ratanpar SS but it is 11 KV Zanzmer AG emitting from 66 KV Dhola SS. LCP taken by JE S C Chaudhari of the 11 KV Keriya AG feeder from 66 KV Ratanpar SS as demanded by Bharat bhai contractor Person After taking confirmation of 11 KV Keriya ag LCP Work start for Replacement of fail TC by contractor persons Babubhai and Bharat bhai and Dharmesh bhai After Work completed of fail TC replacement in Last Babubhai work for binding DO fuse of this TC  11 KV Zanzmer AG emitting from 66 KV Dhola SS was in ON condition So 11 KV power felt in Babubhai s hand while Shri Babubhai touched the transformer DO Fuse He felt electric shock and fallen down from the transformers DP to the land 11 KV Zanzmer feeder from 66 KV Dhola SS was in single phase So due to the wrong LCP this incident happened No tripping observed in 11 KV Zanzmer Feeder from 66 KV Dhola SS Then after First given primary treatment at Umrala hospital and then for further treatment victim shri Babubhai shifted at Gov. Sir T Hospital Bhavnagar At present He is conscious and condition is stable 11 KV Line was not shorted and Earthed by contractor persons Further investigation is under process</t>
  </si>
  <si>
    <t>if proper LC was taken and TC location number verified earlier accident could have been avoided</t>
  </si>
  <si>
    <t>proper location number provided on TC</t>
  </si>
  <si>
    <t>Notice  issued to contractor shri Y C Gohil vide letter no. 2085/14.08.23 and showcause  issued to S C Chaudhary JE Dhola SDN vide letter no. 85/14.08.23</t>
  </si>
  <si>
    <t>PATNA, COW Gokulbhai Labhubhai Mori </t>
  </si>
  <si>
    <t>02.09.23</t>
  </si>
  <si>
    <t>As per information received through mobile phone call from Zala Sailendrasinh N resident of Dhasa gam regarding cow of owner shri Gokulbhai Labhubhai Mori had got electric Shock at above said location Hence carried out site visit and it is observed that from Ex 25 KVA TC of shri Bhupatbhai Vashrambhai Vadhel  Four span of LT is going towards the other connection of Rameshbhai Bhikhabhai Haram whose connection is near pond With this last pole of this LT line, two guy is provided one with Guy insulator and other without guy insulator and which is provided above guy insulator of First guy In this LT group Neutral jumper is cut from third pole hence last consumer joined Neutral of Service wire with pole earthing of GI wire to switch on his lighting lamp hence leakage current flows from neutral to GI wire to Guy Hence leakage current flow from Second Guy wire and that time Cow is going towards pond for drinking water and touch with this second guy wire provided without guy insulator  and got electrocuted</t>
  </si>
  <si>
    <t>if proper LT maintenance done and proper neutral provided accident could have been avoided</t>
  </si>
  <si>
    <t>maintained the LT line</t>
  </si>
  <si>
    <t>After line shut-down and Neutral wire cut from GI of Pole</t>
  </si>
  <si>
    <t>CHIRODA, Cow, of No Owner</t>
  </si>
  <si>
    <t>07.09.23</t>
  </si>
  <si>
    <t>As per site visit, Due to rain and heavy wind on Dt. 07.09.2023, the LT line pole of 11 KV Kakasaheb JGY feeder was broken at village Chiroda and fallen down. This LT pole having LT ABC cable with open neutral wire and due to broken pole this LT ABC touched with wet surface of Street and at the same time the above said 01-Cow and 03 Calf was passing through it and current flow in the open neutral wire hence all 4 nos. of animal got electrocuted.As per talk with villagers, there is no any owner of above said animals.</t>
  </si>
  <si>
    <t>animals touched live neutral wire lying on ground and got electrocuted</t>
  </si>
  <si>
    <t>if proper CB provided on LT side of Transformer &amp; maintained the line frequently accident could have been avoided</t>
  </si>
  <si>
    <t>Damage LT pole rectified</t>
  </si>
  <si>
    <t>CHIRODA, Calf of No Owner</t>
  </si>
  <si>
    <t>Shirvaniya, Kamabhai Daya bhai Gamara</t>
  </si>
  <si>
    <t>08.09.23</t>
  </si>
  <si>
    <t>As per site visit and information received it is found that there is 2 Span 3Ph 4w LT line emanating from 25 KVA Distribution Xmer center Location No  DT 182 TUK ZAR 102 R14 to feed power supply to Ag connection no 86911 00406 3  Name  Dayabhai Merabhai   Due to heavy wind &amp; rain at night of Dt 7 9 23 one wire of last span of this aforesaid LT line was broken from the near LT Shackle insulator and fall on ground of the farm  During night  victim accidently came in contact with the broken LT wire and got electric shock  died  Detail investigation follow At Transformer center middle D O fuse blown out</t>
  </si>
  <si>
    <t>victim came in contact of live LT wire lying on ground and got electrocuted</t>
  </si>
  <si>
    <t>if proper ELCB provided and defected apparatus was not used accident could have been avoided</t>
  </si>
  <si>
    <t>Replaced the conductor with new conductor of this two span at this location.</t>
  </si>
  <si>
    <t>Gadhada, Hitesh Bhai Lalji bhai Bhil</t>
  </si>
  <si>
    <t>05.12.23</t>
  </si>
  <si>
    <t>During site visit and information received from people at site that on above said date and time the victim was climbed on TC structure above DO angle to take fallen kite on the TC structure meanwhile he accidentally touched Y phase jumper of 11kv Tatam Ag feeder and got electric shock At that time tripping occurs in Tatam Ag feeder at 66 kv Gadhada ss For more treatment victim was shifted to Government Hospital Gadhada and as per information given by victims relative they said that victim shifted to Botad for further treatment.</t>
  </si>
  <si>
    <t xml:space="preserve">victim climbed unauthorized to the transformer center to catch Kite and got electrocuted </t>
  </si>
  <si>
    <t>if unauthorized climbing was avoided accident would have not occurred</t>
  </si>
  <si>
    <t>As the victim himself is responsible safety awareness in the village arranged for safety measures.</t>
  </si>
  <si>
    <t>Ranghola, Rathava Bhaveshbhai Jayantibhai</t>
  </si>
  <si>
    <t>18.01.24</t>
  </si>
  <si>
    <t>As per information received from a villager through mobile phone call to ALM, Shri S N Baranda that one boy of farm house worker is trying to take kite which is stuck in 11 KV line with the help of 10 feet Iron rod. This victim was first climbed on tree which is nearer to the pole and when he made contact of iron rod with live 11 KV line he fall down from tree and electrocuted. A tripping was observed at 12:05 Pm</t>
  </si>
  <si>
    <t>due to unauthorized climbing near the PGVCL line caused accident</t>
  </si>
  <si>
    <t>if climbing near the line avoided, accident would have not occurred</t>
  </si>
  <si>
    <t>Ranghola, Sanjabhai Thavrabhai Ninama</t>
  </si>
  <si>
    <t>As today on Date 20 01 2024  Faulty meter replacement drive arranged under Dhasa SDN and the team of Dhola sub division JE VS Shri J R Vasava with 2 line staff Shri S T Ninama  EA  and R H Asari EA has allotted the work of meter replacement at Ranghola village As per site visit and information received from site the meter of Omkar Pan &amp; Cold Drinks center which is located opposite Omkar English medium school is inside the hotel and the team of Dhola SDN had took out the meter outside the hotel and the service of this connection is require to be replaced hence to replace it they ask for LC of the feeder to the ALM Shri S N Baranda and as the said connection is getting power from 05 KVA TC So the victim made phone call to S N Baranda ALM and give location of site to Shri S N Baranda ALM and inquired about the name feeder  S N Baranda ALM confirmed the victim about 11 KV Devaliya AG feeder at that site and then after some time Shri S N Baranda ALM told the victim that the LC has been taken of 11 KV Devaliya Ag feeder but actually it is 11 KV Hadmatiya JGY feeder Wrong feeder LC taken So the victim climbed on PSC Pole without any safety gadgets and without Shorting and earthing the 11 KV line and he suddenly fall down from 3 to 4 meter of pole height and due to hard rock at site he had injury on mouth and hand He was immediately admitted to PHC Ranghola and then after for further treatment he had admitted to BIMS Hospital Bhavnagar No tripping of 11 KV Hadmatiya JGY observed Further detail investigation follows At present victims health is good and stable but having facture in hand</t>
  </si>
  <si>
    <t>SCN to JE (VS) via letter GDN/EE/TECH/SCN/JRV/39/ dt:27.02.2024, SCN to ALM via letter GDN/EE/TECH/SCN/SNB/40/ dt: 27.02.2024, SCN to JE(VS) via letter GDN/EE/TECH/SCN/STN/41/ dt: 27.02.2024. Now, CS under process</t>
  </si>
  <si>
    <t>Gadhada, Matambhai Savabhai Khoda</t>
  </si>
  <si>
    <t>24.01.24</t>
  </si>
  <si>
    <t>During site visit and information received from 66kv Gadhada SS that on above said date and time the Cow was passing nearby LSTC structure and accidentally touched at damaged insulated portion of earthing cable of LSTC under 11kv Pipal Ag feeder and got electrocuted No tripping observed 11 KV Pipal AG feeder was in 1 phase during that period</t>
  </si>
  <si>
    <t>Proper earthing and TC fencing of LSTC was not done</t>
  </si>
  <si>
    <t>if proper earthing was done and LSTC fencing provided accident could have been avoided</t>
  </si>
  <si>
    <t>insulated earthing cable replaced</t>
  </si>
  <si>
    <t xml:space="preserve">Meriyana (Navagam), Leopard of FOREST DEPARTMENT </t>
  </si>
  <si>
    <t>Place of accident 11 kv AG line passing through village at Fusty building of Mahatma Gandhi Hall at Village Meriyana-navagam is existing below line vertical clearance terrace to line is approximately 2.5 only leopards climbed on the terrace of the Mahatma Gandhi Hall at that time leopards were come to contact with live wire and they electrocuted.</t>
  </si>
  <si>
    <t>line shifting work has been done.</t>
  </si>
  <si>
    <t>Medi, R P Solanki</t>
  </si>
  <si>
    <t>17.05.23</t>
  </si>
  <si>
    <t>Victim Shri R P Solanki &amp; Shri S Y Kamdar went to attend jumper fault on Separate transformer centre of AG Consumer Shri Prafulbhai Vaghasiya. During jumper work Victim got electric shock. During investigation it was found that 11 KV Medi Ag feeder was made off in 1 ph schedule although sparking was observed at site. During line patrolling found that current of LST earthing of 11 KV Shilana Ag feeder passed to nearby LST earthling PIT of 11 KV Medi Ag through a GI strip connected between two. Thus the reason of accident was return power in 11 KV Medi Ag Feeder due to flow of current from 11 KV Shilana Ag feeder LSTC earting to earth pit of 11 KV Medi Ag feeder due to GI strip linked between both feeders LST earthing.</t>
  </si>
  <si>
    <t>Common earthing of LSTC of two different feeders.</t>
  </si>
  <si>
    <t>Regular maintenance of LST</t>
  </si>
  <si>
    <t>DE, Amreli Rural Has Removed Common Link G I Strip Between LST Earthing Of Both Feeders.</t>
  </si>
  <si>
    <t>DALDI, Peacock(1) &amp; Leopard(1)</t>
  </si>
  <si>
    <t>Peacock seated on fly across the transformer center at a time leopard is coming for peacock hunting and then both accidently came into contact with live parts of transformer wiring and the both et electrocuted.</t>
  </si>
  <si>
    <t>Peacock would have sat on 16 KVA transformer and leopard would have dive on peacock and at that time both would have come in contact with busing of transformer and got electrocuted.</t>
  </si>
  <si>
    <t>pilfer proofing of transformer</t>
  </si>
  <si>
    <t>Public awareness as well Care during working near PGVCL Network</t>
  </si>
  <si>
    <t>Rajula, Kadarbhai Bhikhubhai Juneja</t>
  </si>
  <si>
    <t>Victim was doing painting work at the terrace of Shree Hareshbhai amrabhai Parmar with utilization of Aluminum rod of length of 5 to 6 feet at that time accidently aluminum rod came in contact with live phase wire of 1 1kv feeder passing nearby  and he got electrocuted.</t>
  </si>
  <si>
    <t>If care had been taken by Shree Kadarbhai B Juneja during painting work and if PGVCL had issued notice for construction n repairing work near 11 KV line to concern, than this accident  would not be occurred.</t>
  </si>
  <si>
    <t>Mota Gokharwala , Niteshbhai Kurjibhai Bhabhor</t>
  </si>
  <si>
    <t>04.06.23</t>
  </si>
  <si>
    <t>Carelessly accidentally touched line during fixing banner on hording at that time came in induction zone</t>
  </si>
  <si>
    <t>Did not took Approval from PGVCL for work of advertisement of Hording.</t>
  </si>
  <si>
    <t>Notice issued to Publicity agency and inform to Police station for act accordingly.</t>
  </si>
  <si>
    <t>Trakuda, Male Nilgai</t>
  </si>
  <si>
    <t>20.06.23</t>
  </si>
  <si>
    <t>11 KV Malaknes AG feeder is passing over the farm of Shree Nanabhai Mepabhai Jogadiya &amp; 1 no of HT pole was found fallen due to wind pressure of Biporjoy cyclone &amp;  the conductor binding with pin insulator were also got broken. So due to long span of line vertical ground clearance was found approx. 4 feet at site at that time Nilgai passing across this location came in contact with live conductor &amp; they got electrocuted.</t>
  </si>
  <si>
    <t xml:space="preserve">As par CEA Reg. 2010 Rgulation-12, PGVCL has maintained HT line work frequently as par requirement and solid Earthing work has been carried out by establishing Circuit breaker to HT side than this accident would not be occurred. </t>
  </si>
  <si>
    <t>HT line maintenance work done frequently as par requirement and solid Earthing work has been carried out by establishing Circuit breaker to HT side required.</t>
  </si>
  <si>
    <t>Damaged pole rectified &amp; now ground clearence of line is as per norms and communication with forest department is done.</t>
  </si>
  <si>
    <t>Trakuda, Female Nilgai</t>
  </si>
  <si>
    <t>Damaged pole rectified &amp; now ground clearence of line is as par norms and communication with forest department will be done.</t>
  </si>
  <si>
    <t>Sanali, Viraj Laljibhai Bambhava</t>
  </si>
  <si>
    <t>AB Switch jumper touched with Guy Wire below Guy Insulator part. Victim came in contact with live phase through Guy and got electrocuted</t>
  </si>
  <si>
    <t>Guy Insulator to be provided below live part and poor earthing</t>
  </si>
  <si>
    <t>Guy Insulator to be provided below live part and proper earthing arrangement required</t>
  </si>
  <si>
    <t>Lathi, Kanjibhai Kabarbhai Parmar</t>
  </si>
  <si>
    <t>24.06.23</t>
  </si>
  <si>
    <t>Unauthorized climbing on Transformer Center</t>
  </si>
  <si>
    <t>Victim himself responsible because of illegal work on Transformer centre</t>
  </si>
  <si>
    <t>Rampara 2, BAGHABHAI LAKHAMANBHAI VAGH</t>
  </si>
  <si>
    <t>TC center of WW connection near Bapasitaram at the time of accident it was raining and all surrounding land around TC was wet the cow were wondering nearby TC center &amp; electrocuted due to leakage current from TC earting on wet surface nearby TC.</t>
  </si>
  <si>
    <t xml:space="preserve">As par CEA Reg. 2010 Rgulation-12, If PGVCL had carried out maintenance work of Transformer center frequently as par requirement and as par Rgulation-41 solid neutral Earthing work carried out for TC center, than this accident would not be occurred. </t>
  </si>
  <si>
    <t>Maintenance work of Transformer center should be carried out frequently as par requirement and solid neutral Earthing work should be carried out for TC center.</t>
  </si>
  <si>
    <t>Reactivation of Earthing &amp; TC maintenance done.</t>
  </si>
  <si>
    <t>Rampara 2, VAVADIYA LABHUBHAI MULUBHAI</t>
  </si>
  <si>
    <t>Khan, Leopard(1) </t>
  </si>
  <si>
    <t>Leopard accidently came in contact with live metal part of 11kv bushing of transformer and electrocuted.</t>
  </si>
  <si>
    <t>Proper TC Pilfer Proof Maintenance carried to avoid such incident.</t>
  </si>
  <si>
    <t>Rajula, Bhaveshbhai Balabhai Jadav</t>
  </si>
  <si>
    <t>Accident location no 260-63 at 17.12.2020 of Manmandir Gate valu TC at time of accident it was raining and all surrounding land  of  LT pole was wet the cow were wondering near LT pole and electrocuted due to LT wire insulation damaged and touch to c-clamp to earthing of pole earthing wire of LT pole.</t>
  </si>
  <si>
    <t xml:space="preserve">As par CEA Reg. 2010 Rgulation-12, PGVCL has maintained LT line work frequently as par requirement and as par Reg. 35 solid Earthing  work has been carried out by establishing Circuit breaker to LT side than this accident would not be occurred. </t>
  </si>
  <si>
    <t>LT line maintenance work done frequently as par requirement and solid Earthing  work has been carried out by establishing Circuit breaker to LT side required.</t>
  </si>
  <si>
    <t>Replace of C-clamp &amp; Maintenance work done.</t>
  </si>
  <si>
    <t>Panasda, Bullock of Shri. Rameshbhai Purshottambhai Kacha</t>
  </si>
  <si>
    <t>Bullock Might Be Electrocuted Due To Leakage Current Momentary Passed Through Earthing When DO Is Blown OFF Due To Failure Of Transformer</t>
  </si>
  <si>
    <t>HT line maintenance &amp; Provide Protection from HT Side</t>
  </si>
  <si>
    <t>Regular maintenance of HT Line</t>
  </si>
  <si>
    <t>Replaced of Failed Transformer</t>
  </si>
  <si>
    <t>Savarkundla , Sureshbhai Panchabhai Raniga (1 buffalo)</t>
  </si>
  <si>
    <t>Buffellow was grassing in agriculture land of Shree Nakaraninanubhai Haribhai while buffellow reached near transformer center its horn came into contact with earthing wire due to which earthing wire of transformer center come out of land and due to leakage current buffellow get electrocuted.</t>
  </si>
  <si>
    <t>TC earthing reactivation work done.</t>
  </si>
  <si>
    <t>Hadala , Govindbhai Vashrambhai Mahida</t>
  </si>
  <si>
    <t>Negligence by Victim during fencing work around farm. Fencing wire touched with live part Service wire which was damaged due to Fencing wire rubbed over it.</t>
  </si>
  <si>
    <t>Accident could be stopped if Victim had not giving supply in Fencing, he had provide proper earthing and ELCB at his installation.</t>
  </si>
  <si>
    <t>Proper earthing and ELCB to be provided at installation</t>
  </si>
  <si>
    <t>Hadala , Sagarbhai urfe Kalubhai Dhudabhai Solanki</t>
  </si>
  <si>
    <t>SARKHADI, BUFFALO OF NARSINGBHAI JIVABHAI VALA</t>
  </si>
  <si>
    <t>This is electrical accident occurred due to buffalo came in contact with wet surrounding land due to rain and wet pole due to leakage current and got electrocuted.</t>
  </si>
  <si>
    <t>Proper LT Line Maintenance and awareness carried out in public to keep animals away from PGVCL network during monsoon.</t>
  </si>
  <si>
    <t>SOKHADA, NILGAI (1)</t>
  </si>
  <si>
    <t>POWER WAS DIRECTLY GIVEN TO ONE LAMP AND OPEN CENTING WIRE LAID IN HIS FARM. THE VICTIM MALE NILGAI WHILE PASSING FROM THIS FARM MIGHT HAVE COME IN CONTACT WITH OPEN CENTING WIRE</t>
  </si>
  <si>
    <t>Public awareness as not use direct power of PGVCL.</t>
  </si>
  <si>
    <t>Borala , Keval Shakurbhai Makwana</t>
  </si>
  <si>
    <t>The ceiling construction work of new building of Prathmik Shala was going on victim were adjusting the iron rod (20 ft) for centring work during that time one of end of rod came in contact with one of overhead line wire of 11 kv pachpaciya JGY passing near by end they got electrocuted.</t>
  </si>
  <si>
    <t>Borala , Jigneshbhai Shaileshbhai Makwana</t>
  </si>
  <si>
    <t>Sandhanidhar, SUBHASHBHAI DANABHAI Chavda</t>
  </si>
  <si>
    <t>VICTIM MIGHT CLIMBED ON TC FOR ILLEGAL WORK AND MIGHT BE ELECTROCUTED.</t>
  </si>
  <si>
    <t>Khirasara, BUFFALO Of Karshanbhai Naranbhai Rathod</t>
  </si>
  <si>
    <t>Poor street light installation. Street light wire's insulation damaged and touched with C-Clamp of LT Line Pole.</t>
  </si>
  <si>
    <t>Street light wire was replaced and awareness carried out in public to keep animals away from PGVCL network during monsoon.</t>
  </si>
  <si>
    <t>Hadala , BUFFALO OF Dhirubhai Maiyabhai Toliya</t>
  </si>
  <si>
    <t>17.08.23</t>
  </si>
  <si>
    <t>HT line conductor broke and fall on ground but feeder not tripped. Buffalo came in contact with live HT Conductor and got electrocuted.</t>
  </si>
  <si>
    <t>Accident occurred due to lack of HT Maintenance and poor earthing.</t>
  </si>
  <si>
    <t>Proper HT Maintenance and Proper earthing required</t>
  </si>
  <si>
    <t>HT Maintenance carried out by binding done of broken conductor at accident location</t>
  </si>
  <si>
    <t>DOLASA, BUFFALO OF JETHABHAI BALUBHAI DODIYA</t>
  </si>
  <si>
    <t xml:space="preserve">A buffalo was passing nearby LT line was came in contact with this live LT line broken conductor and got electrocuted and a fatal animal accident occurred. </t>
  </si>
  <si>
    <t xml:space="preserve">LT Line Maintenance carried out by binding done of broken conductor at accident location </t>
  </si>
  <si>
    <t>Dolti, Mahendrabhai Sangrambhai Katara (EA)</t>
  </si>
  <si>
    <t>Shree M.S.Katara informed Shree Y.G.Chaudhary to take line clear of 11 KV Dolti AG, 11 KV Chikhli AG, 11 KV Ghandla AG after LC was taken Shree M.S.Katara started work of jumper at that time he got electrocuted. Due to found that victim had taken line clear for wrong feeder.</t>
  </si>
  <si>
    <t>showcause notice issued to defaulter.</t>
  </si>
  <si>
    <t>Pedhavada, COW OF DILIPBHAI NOGHANBHAI DODIYA</t>
  </si>
  <si>
    <t>17.09.23</t>
  </si>
  <si>
    <t xml:space="preserve">A Cow was passing nearby 11 kv line came in contact with this broken live 11 kv conductor and got electrocuted and a fatal animal accident occurred. </t>
  </si>
  <si>
    <t>Khadkhad , BUFFALO OF Ashvinbhai Nathabhai Hirpara</t>
  </si>
  <si>
    <t>LT Conductor was broken and Buffalo came in contact with live LT conductor and got electrocuted.</t>
  </si>
  <si>
    <t>Accident occurred due to lack of LT Maintenance and poor earthing.</t>
  </si>
  <si>
    <t>Proper LT Maintenance and Proper earthing required</t>
  </si>
  <si>
    <t>Hirava, BULLOCK OF Ashokbhai Khodabhai Dabhi</t>
  </si>
  <si>
    <t>As per site visit and information collected at site, it has come to knowledge that at the time of Cyclone rectification work Conductor was used instead of Guy Wire as Pole Guy without insulator and tied with tree beside Pole. LT C-Clamp of Pole was deteriorated. Hence, it was broken and fallen on that Conductor which was used as Guy. So, live conductor from C-Clamp touched with it. While Bullock was passing from there, it touched with that Conductor which was provided as Guy and got electrocuted</t>
  </si>
  <si>
    <t>Accident occurred due to lack of LT Maintenance and Not Providing Guy Insulator</t>
  </si>
  <si>
    <t>Proper LT Maintenance and Providing Guy Insulator</t>
  </si>
  <si>
    <t>LT line Maintenance carried out and new complete guy set provided</t>
  </si>
  <si>
    <t>OLVAN, BUFFALO OF DAMANIYA RANCHHODBHAI GOVINDBHAI</t>
  </si>
  <si>
    <t>22.10.23</t>
  </si>
  <si>
    <t>As per site visited and information collected from villagers it has come  to knowledge that accident  occurred on 11 kv vansoj ag DO DP. Pole location is tad/vansoj ag/103/L-027 &amp; L-028. 11 kv DO DP located near sha.desar olvan road. The buffalo was rubbing it's head to guy wire of 11 kv vansoj ag DO DP pole.  Position of guy insulator was above DO fuse so guy wire  directly came in contact with 11 kv DO fuse due to which buffalo came in contact with live current through guy wire and got electrocuted.Detailed Investigation is under process</t>
  </si>
  <si>
    <t>Alidar, MANIBEN OGHADBHAI VANSH</t>
  </si>
  <si>
    <t>23.10.23</t>
  </si>
  <si>
    <t>As per primary information and site visited it is found that Conductor of  11 KV Harmadiya Ag  Feeder was Snapped from Disc Hardware as binding wire was broken, Conductor did  not  fell on ground but it was hanging  on upper side of transformer D.O fuse.  Due to this  height of conductor from ground got reduced.  At  that time victim was passing through that location  carrying bale of grass.She  came in contact with hanging  conductor and  got electrocuted,No any tripping was recorded of 11 KV Harmadiya Ag Feeder at the time of incident  Feeder was in three phase and no any complaints regarding conductor Snapped was received at fault center or in Substation</t>
  </si>
  <si>
    <t xml:space="preserve">Victim was passing and carrying bale of grass. She came in contact with hanging conductor and got electrocuted. </t>
  </si>
  <si>
    <t>As per CEI Regulation-2010 regulation no.12 &amp; 70 if proper 11 KV maintenance was done by pgvcl accident could have been avoided.</t>
  </si>
  <si>
    <t>Necessary Maintenance Carried out at Accident location.</t>
  </si>
  <si>
    <t>Vandaliya, BUFFALO OF Ravjibhai Mohanbhai Pansuriya</t>
  </si>
  <si>
    <t>As per site visit &amp; information received it is came to knowledge that Accident location is PSC Sackle pole with LT HT composite line.  LT line AB Cable was detoriated and touched with LT U clamp. Burnt Spot was observed on LT U clamp. Surrounding area of psc pole was wet . A Buffalo passing nearby pole got electrocuted due to leakage current passing through L T ABC Cable through LT U clamp to GI earthing wire</t>
  </si>
  <si>
    <t>LT line maintenance &amp; Provide Protection from LT Side</t>
  </si>
  <si>
    <t>Maintenance of LT Line carried out</t>
  </si>
  <si>
    <t>Replaced deteriorated LT ABC</t>
  </si>
  <si>
    <t>AMBARDI, Mehulbhai Bhadabhai Kalena</t>
  </si>
  <si>
    <t>28.10.23</t>
  </si>
  <si>
    <t>As per primary information and site visited it is found that victim is a mason by profession. He was doing masonary work on the terrace  of Mataji's Madh where construction is going on. Vertical clearance of 11 KV line over Madh building is about 6-7 feet. During work while victim was pulling up Palakh made up of metal it might have  come in contact or in induction zone of 11 KV line and the victim got burns on body. The  line is covered by pvc pipe and black spots are observed on pipe. Also a tripping on 11 KV Ambaradi JGY was recorded at  66 KV SS. The primary treatment to victim was given at pipaliya's hospital at Savarkundla and now health of victim is stable</t>
  </si>
  <si>
    <t>Khajuri Gundala, Bhupatbhai Govindbhai Parmar (CONTRACTOR PERSON)</t>
  </si>
  <si>
    <t>22.11.23</t>
  </si>
  <si>
    <t xml:space="preserve">Victim is a labour of Sh Vipulbhai Gogla who is given work order for replacement of transformers under Vadiya SDn. On DTD: 22/11/2023 he was alloted the work of replacement of failed transformer 25 KVA. As per the site visit and information given by Sh Manishbhai Parshottambhai Sakariya it has come to know that there are two nos of AG connections on this transformer.
1) Sh Hitesh Mohanbhai Sakariya 83760/01601/4 10 HP (A2 category)
2) Sh Purshottambhai Ranchhodbhai Sakariya 83760/00464/4 10 HP (A1 category)
Victim went to replace the failed transformer alone. 11KV JAMNAVAD AG Feeder was in three phase schedule so he informed LI Sh Ranva to take LCP of the feeder. Then with the permission of DE LCP was taken vide LCP No 1805 at 14:20 hrs by LI Sh Ranva who was engaged with another contractor gang at Village: Sultanpur for maintenance work.The victim provided chain on 11 KV line and thus shorted all three phases but he had not earthed them. He climbed the Transformer Centre and tighted chain pulley block on top angle. Then he removed all three jumpers of 11KV line from HT bushing. Also he had seperated both three phase services from LT bushing. He had not removed DO Fuse wires. Then he removed bolts from one side of transformer bracing clamp. While he went to remove bolt from another end of transformer belting Patti his shoulder touched the 11 KV jumper where power came from unknown source. He got electrocuted and met fatal accident on DP structure. The farmer Sh Manishbhai Parshottambhai Sakariya who was there at farm called the operator at Amarnagar SS. DE/JE along with staff reached the location, called the ambulance and removed the body from transformer centre and he was shifted to Govt. Civil Hospital for further process and also informed to Police station Jetpur Rural by DE
</t>
  </si>
  <si>
    <t>KHAMBHA, Peacock &amp; Leopard</t>
  </si>
  <si>
    <t>03.01.24</t>
  </si>
  <si>
    <t xml:space="preserve">As information received by Deputy Engineer Khambha SDN about above accident, Shree. J. R. Jadav Junior Engineer &amp; Shree. M. C. Rathod ALM Khambha S/Dn visited site on Date-04.01.2024.Accident location is Ag transformer centre at farm of Shree. Raghuvirsinh Khumansinh Rashad’s. During the visit there was no kind of dead body found of peacock &amp; Leopard. But numbers of Peacock's feathers were found on the ground. Also blood spots were observed at the transformer body and near LT side bushing. There was no eye witness for this accident. As per information given by Raghuvirsinh Khumansinh Rathod, he came to noticed sparking sound at his transformer at around 08:00 PM on Dt. 03.01.2024 so he went to the place and found the dead body of a peacock and a leopard laying on the transformer centre. He informed about the incident to the forest department &amp; Deputy Engineer of Khambha sdn.
Further as per GETCO log sheet a tripping at 07:45 PM observed on 11 KV Nanudi feeder during single phase power schedule. So, as per the site situation, on Dt. 03.01.2024 peacock might have been sited or fly across the transformer centre at that time leopard might have tried to hunt the peacock and both accidentally came in contact with live parts of transformer's wiring and both might have been electrocuted.
</t>
  </si>
  <si>
    <t>ADPOKAR, DIPUBHAI GOVINDBHAI BARAD</t>
  </si>
  <si>
    <t>As per primary information received and site visited it is found that Conductor of 11 KV RAJAPARA Ag Feeder was broken from Disc Insulator H/W Anchor. Conductor did not fell on ground but it was remain hanging on support of upper side of transformer D.O fuse.  Due to this height of conductor from ground got reduced. Victim was cutting grass on agriculture land of Bharatbhai, while passing nearby 11 KV line, he might came in Induction zone of   hanging conductor and got electrocuted. One tripping was recorded of 11 KV Rajapara Ag Feeder between 16:15 to 16:20. Feeder was in three phase and no any complaints regarding conductor Snapping was received at fault centre or in Substation. Victim has minor injury on head and left leg. No black spot or other evidence found on hanging conductor</t>
  </si>
  <si>
    <t xml:space="preserve">Rajula, Dharmik Jagdishbhai Baraiya </t>
  </si>
  <si>
    <t>As per site visit and primary information, it is observed that 11KV line return Conductor of Mandaradi SKY feeder was broken from the shackle point (pole location no RJS/MND/AG/SKY/110/R-008) jumper and broken conductor was laying on the ground.Black spot found on earth. There was no any tripping was recorded on 11 KV Mandaradi feeder and also no any complaint was lodged at fault centre also. Victim was playing in farm during which accidently came in contact with live broken conductor and got electrocuted and a fatal accident occurred. The victim referred to Civil Hospital Rajula</t>
  </si>
  <si>
    <t>HT conductor replaced and new joint done</t>
  </si>
  <si>
    <t>Koli kanthariya , Rambhai Somatbhai Makvana</t>
  </si>
  <si>
    <t>04.03.24</t>
  </si>
  <si>
    <t>As per site visit and primary information received, it is observed that the work with a tractor with a cotton plant cutting machine was going near 11 KV Shamaliya Ag feeder at the agricultural farm of Amrubhai Raningbhai. While the tractor passed under 11 kv Shamaliya ag feeder the exhaust boom (pipe) of cutting machine came in contact with one phase of 11 kv shamaliya Ag conductor and operator Rambhai Somatbhai got electrocuted and the fatal accident occurred. Ground clearance of 11 KV line is 5.0 meter at sag (middle) point which found as per norms.One conductor of 11 KV line stucked in Boom (Pipe) and due to this it comes down. As per information received from 66 KV Barman substation ,a tripping of 11 KV Shamaliya Ag feeder recorded at 9:50 AM and also a call regarding this incident was received from Keshubhai Amrubhai Boricha at 9:55 Hrs</t>
  </si>
  <si>
    <t>HT conductor stringing done</t>
  </si>
  <si>
    <t>GOVINDPUR BHANDARIYA, LEOPARD </t>
  </si>
  <si>
    <t>18.12.23</t>
  </si>
  <si>
    <t>As per information received from line staff ALM Sh N B barad from farm owner Sh. pratapbhai Merubhai Barad and as per site observation it has came to know that 2 No's of Leopard's body was found below the peepal tree having tree branch almost near to 11 KV Khodiyar Ag pole. From site situation both leopard would have climbed on peepal tree near to Pratapbhai Merubhai Barad farm where 11 KV Khodiyar Ag pole is passing near to this peepal tree branch and during that time both leopard would have came in induction zone of passing by 11 KV line , due to which both leopard might got shocked and fallen on ground. During site visit no dark spots found in 11 KV line conductor &amp; no sign of shock injury is also seen on body of both leopards. 
During 3 Ph power supply 4 TT and 2 PF was recorded between 5.55 AM to 10.40 AM and it was due to transformer failure on this feeder of consumer named Ukabhai Narsingbhai having consumer no :87480/00022/7. Conductor sample is taken by forest department for FSL examination &amp; further investigation by forest department is going on for excat reason of Leopard's Death.
IN PM REASON FOR DEATH IS MENTIONED DUE TO ACCOUNT OF SHOCK</t>
  </si>
  <si>
    <t>Tree cutting done at accident location</t>
  </si>
  <si>
    <t>DEVPARA, G R PARMAR</t>
  </si>
  <si>
    <t>On date 17.05.2023 11 KV Devpara JGY Feeder was in Fault, to attend fault Mr. G R Parmar ALM and other two line staff were went on Feeder and necessary Line Clear was taken and shorting done by line staff, During the attending of fault Two other Line Staff were working on Gentry Switch of 11kv Devpara JGY feeder for HT jumper repairing work. While to check XLPE cable Jumper Victim Shri G R Parmar (ALM) climbed on pole of 11 KV Shakti AG Feeder (which is passing near Devpara JGY Feeder) instead of 11 KV Devpara JGY feeder Though pole numbering are mentioned on pole, due to his mistake victim came in contact with live wire and got electrocuted and fell down</t>
  </si>
  <si>
    <t>Safety meeting arranged with all line Staff &amp; discuss this incident in all SDO office during safety oath</t>
  </si>
  <si>
    <t>SADLA, BUFFALO OF LAGDHIRBHAI VAGHJIBHAI</t>
  </si>
  <si>
    <t>As  Buffalo was sitting under the 11kv sadla JGY line, area of sadla village smashan wall premises, at that time due to wind pressure conductor snapped  and fall on the buffalo and the they got electrocuted</t>
  </si>
  <si>
    <t xml:space="preserve">Accident occurred due to wind pressure  conductor  snapped and fall on buffalo sitting under 11 kv line and buffalo electrocuted . </t>
  </si>
  <si>
    <t>To carry out  proper line maintenance &amp; old conductor  to be replace  by PGVCL  t</t>
  </si>
  <si>
    <t>Conductor replaced &amp; proper maintenance carried out.  Awareness among general public regarding electrical safety "Do not grazing their animals near the pole/ TC center" during khedut-shibir &amp; village meeting regularly.</t>
  </si>
  <si>
    <t>SADLA, BUFFALO OF VASUDEVBHAI HARIBHAI</t>
  </si>
  <si>
    <t xml:space="preserve">PATDI, Mukeshbhai Kavjibhai Gameti </t>
  </si>
  <si>
    <t>As per the statement given by the eyewitness, victim removed DO Fuse and isolate Transformer Centre and checked load side panel installed of this water works connection to identify the cause of leakage current if any from load side. On identifying no leakage current reason in this situation, he again installed DO fuse and energized transformer Centre and during this situation  he may have accidentally come with live leakage path and got electrocuted and fell down on ground Primarily is established that leakage current has come from one of the panels of this water works connection as no leakage current is identified at transformer Centre location after switching off ICTP switch connected at load side.</t>
  </si>
  <si>
    <t>Accident occurred due to return power comes to transformer  from water connection as load side 3-phase4-pole ICTP switch was faulty &amp; ELCB was not installed at load side.</t>
  </si>
  <si>
    <t>ELCB to be installed at load side &amp; proper earthing to be done at consumer side</t>
  </si>
  <si>
    <t>NADALA, 01 BUFFALO OF DEVABHAI KANABHAI RABARI</t>
  </si>
  <si>
    <t>31.05.23</t>
  </si>
  <si>
    <t xml:space="preserve">As one black coloured cable was connected on LT side stud of water works transformer center unauthorised at nadala village by sarpanch shree gram panchayat this cable is layed on land through water puddle and directly connected to starter board which is placed approx 60 meter away from water works transformer centre and joint of this black cable which is layed through water puddle was opened live current was flowing through opened joint of cable from wire to water when buffalo was passing through this water puddle got electrocuted </t>
  </si>
  <si>
    <t xml:space="preserve">As  unauthorised cable from LT stud was connected on 25 KVA W.W connections &amp; joint  of this cable  was opened &amp; buffalo was passing through this &amp; got electrocuted </t>
  </si>
  <si>
    <t xml:space="preserve">To remove unauthorised cable </t>
  </si>
  <si>
    <t>In section 135 bill issued to gram panchayat sarpanch Nadala having checking sheet no-24735. Awareness among general public regarding electrical safety "Do not grazing their animals near the pole/ TC center" during khedut-shibir &amp; village meeting regularly.</t>
  </si>
  <si>
    <t>DHRANGADHARA, Vishalbhai Kalubhai Saravadiya</t>
  </si>
  <si>
    <t>Victim climbed on TC Structure &amp; came in contact with 11 KV Bhala hanuman urban feeder’s live wire of Transformer center for committing suicide. When he came in contact with live wires feeder tripped. JE K G Patel received call from 66 KV Gurukul SS operator regarding fault of 11 KV Bhala hanuman feeder.</t>
  </si>
  <si>
    <t>Complained register at police station vide letter no DE/ DHG-T SDN/ TECH/ 12423 DATED 08/06/2023 as Victim himself is responsible.</t>
  </si>
  <si>
    <t>RATANPAR, COW OF Dilipbhai Ranchhodbhai Hadgada</t>
  </si>
  <si>
    <t>As per site visit, it Is found that street light fixture is installed on LT Psc pole and service wire  from street light phase to street light fixture have open joint, which has touched with Street light fixture support angle and leakage Current flow pass from psc pole and cow came in contact with this LT line Psc pole and cow got electrocuted</t>
  </si>
  <si>
    <t>Leakage current remove from LT Pole. Safety meeting arranged with all line Staff &amp; discuss this incident in all SDO office during safety oath</t>
  </si>
  <si>
    <t>MANPUR, BULLOCK OF UNKNOWN PERSON</t>
  </si>
  <si>
    <t xml:space="preserve"> Lt line of RL connection Kamalaben Mahadevbhai Patel, Cons. No:-72750/00203/6 passing through Hothvari Marg due to biparjoy cyclone heavy wind &amp; rain live lt line conductor broken and foll down on hothvari marg and due to rain,water logging in that land and while the 4 animal passing through that road came in contact with live wire and got electrocuted</t>
  </si>
  <si>
    <t>LT line conductor Replaced &amp; proper LT maintenance carried out. Safety meeting arranged with all line Staff &amp; discuss this incident in all SDO office during safety oath.</t>
  </si>
  <si>
    <t>MANPUR, COW OF UNKNOWN PERSON</t>
  </si>
  <si>
    <t>LIMBDI, Cow of Maheshbhai Manubhai Vaghela</t>
  </si>
  <si>
    <t>As per site visit and  it is observed that while Cow had passing near electric pole in rainy water logging area, at that time due to heavy rain and wind street light fixture connection joint  came in to contact with the wet electric pole and current passing through the water logging and victim (cow)got electrocuted</t>
  </si>
  <si>
    <t>Accident occurred to cow due to heavy rain and wind street light fixture connection joint  came in to contact with the wet electric pole and current passing through the water logging and cow got electrocuted</t>
  </si>
  <si>
    <t>To carry out Proper Earthing &amp; proper fitting &amp; maintain ace of Street light to be done by nagarpalika. Nagarpalika is responsible for this accident</t>
  </si>
  <si>
    <t>LT pole earthing done &amp; street light fixture joint  properly provided  &amp; awareness among general public regarding electrical safety "Do not grazing their animals near the pole/ TC center" during khedut-shibir &amp; village meeting regularly.</t>
  </si>
  <si>
    <t>VAVDI, Buffalo Vaghabhai Jivanbhai Rabari</t>
  </si>
  <si>
    <t>Accident occurred  due to heavy wind &amp; rain 11 Kv HT pole was fall down on tree and the conductor and ground Distance was became lesser. Now buffalo was passing near the line and came in contact with live wire and got electrocuted and died.</t>
  </si>
  <si>
    <t>New HT pole erected &amp; proper maintenance carried out. Also  safety meeting arranged with all line Staff &amp; discuss this incident in all SDO office during safety oath.</t>
  </si>
  <si>
    <t>SAYLA, Alpeshbhai Rameshbhai Sarla</t>
  </si>
  <si>
    <t>Fatal accident occurred  due to vehicle (dumper GJ- 13-AW-5558) which parked below 11 kv line vadiya jgy and victim was climbed on hydraulic trolley part which is on the cabin and accidentally  came in contact with live wire or in induction zone and got electrocuted</t>
  </si>
  <si>
    <t>Accident occurred  due to vehicle (dumper GJ- 13-AW-5558) which parked below 11 kv line vadiya jgy and victim was climbed on hydraulic trolley part which is on the cabin and accidentally  came in contact with live wire or in induction zone and got electrocuted</t>
  </si>
  <si>
    <t>Victim Himself is responsible for this accident.</t>
  </si>
  <si>
    <t>Awareness among general public regarding electrical safety "keep safe distance from electrical line &amp; network of pgvcl" during khedut-shibir &amp; village meeting regularly.</t>
  </si>
  <si>
    <t>LIMBALA, BUFFALO OF MAFABHAI VIBHABHAI JOGRANA</t>
  </si>
  <si>
    <t>Accident occurred due to water logging surrounding it and rainy season. Also existing tapping pole guy is proper, so that pole incumbent and conductor is pendulant between two poles, due to that Ground to conductor distance is approx. 5 feet. and during the morning approx. 9:30 am animal cow 1&amp; buffalo1 while passing through location might be comes with contact with live pendulant conductor &amp; got electrocuted.</t>
  </si>
  <si>
    <t>HT pole Straightened &amp; restringing of conductor done &amp; proper maintenance carried out. Awareness among general public regarding electrical safety "Do not grazing their animals near the pole/ TC center" during khedut-shibir &amp; village meeting regularly.</t>
  </si>
  <si>
    <t>LIMBALA, COW OF MAFABHAI VIBHABHAI JOGRANA</t>
  </si>
  <si>
    <t>HT pole Straightened &amp; restringing of conductor done &amp; proper maintainace carried out. Awareness among general public regarding electrical safety "Do not grazing their animals near the pole/ TC center" during khedut-shibir &amp; village meeting regularly.</t>
  </si>
  <si>
    <t>SHEKHPAR, COW OF DIPAKBHAI JILUBHAI KALOTARA</t>
  </si>
  <si>
    <t xml:space="preserve">Accident occurred due to heavy rain, rainy water store around TC ,due to leakage current which is passed through earthing wire, rainy water accumulated in that land. while the 1 animal passing through that TC (which is in wet conditions due to rain) and contact with rainy water store around TC and electrocuted </t>
  </si>
  <si>
    <t>New Tc earthing provided &amp; maintainace carried out. Awareness among general public regarding electrical safety "Do not grazing their animals near the pole/ TC center" during khedut-shibir &amp; village meeting regularly.</t>
  </si>
  <si>
    <t>NANA PALIYAD, SARANGBHAI RANJITBHAI CHAUHAN</t>
  </si>
  <si>
    <t>Accident occurred due at  1ph residential connection no 27877002335 - Bhupatbhai Ranabhai ( owner is Himmatbhai Laghdhirbhai Barot - Jamnagar - 9898354974) as  House has the big iron door and service wire is get engaged with the right side corner of the iron door by consumer and service is break when door is closed. Due to rain in the morning and door is made of iron, current passed through door and at that time  Child Sarangbhai Ranjitbhai Chauhan playing in street by mistake get contact with the door and might get electric shock</t>
  </si>
  <si>
    <t>Accident occurred due at  1ph residential connection as House has the big iron door and service was break when door is closed, current passed through door and at that time  Child Sarangbhai Ranjitbhai  get contact with the door and  get electric shock</t>
  </si>
  <si>
    <t xml:space="preserve">To replace connection service wire &amp; protective device to be installed at premises </t>
  </si>
  <si>
    <t>New Service provided &amp; also awareness among general public regarding electrical safety "keep safe distance from electrical line &amp; network of pgvcl" during khedut-shibir &amp; village meeting regularly.</t>
  </si>
  <si>
    <t>DHRANGADHARA, COW OF SORIYA MEGHABHAI A</t>
  </si>
  <si>
    <t>Accident occurred as cow was passing near the Ckt pole( Girder) of transformer center grass near the transformer centre might have come in contact with the girder pole with leakage current because of open neutral lugs near the pole. Because of heavy rain &amp; wind open neutral might have come in contact with pole &amp; caused leakage current to flow. Huge water logging is found near the ckt pole which may have induced step voltage to cow &amp; she had got electrocuted</t>
  </si>
  <si>
    <t>Transformer &amp; girder  pole earthing &amp; new lugs  provided  &amp; Proper Transformer &amp; LT line Maintenance carried out. Awareness among general public regarding electrical safety "Do not grazing their animals near the pole/ TC center" during khedut-shibir &amp; village meeting regularly.</t>
  </si>
  <si>
    <t>NANA SUDAMADA, COW OF BHANUBHAI RANCHODBHAI BOLIYA</t>
  </si>
  <si>
    <t xml:space="preserve">Conductor of 11 KV Vakhatpar JGY feeder passing through girder shackle pole was broken due to heavy wind from disc anchor of disc insulator That is why return leakage current might be flowing through broken conductor to earth. When cow was passing near this broken conductor came in contact with this broken conductor  got electrocuted </t>
  </si>
  <si>
    <t>Accident occurred  as conductor of 11 KV Vakhatpar JGY feeder passing through girder shackle pole was broken  from disc anchor of disc insulator &amp; power flow jumper &amp; cow  got electrocuted</t>
  </si>
  <si>
    <t>To Replace conductor &amp; disc insulator and also carry out guarding under HT line to avoid accident in future</t>
  </si>
  <si>
    <t>Conductor &amp; Disc replaced &amp; proper maintenance carried out.  Awareness among general public regarding electrical safety "Do not grazing their animals near the pole/ TC center" during khedut-shibir &amp; village meeting regularly.</t>
  </si>
  <si>
    <t>KUNTALPUR, BUFFALO OF DEVABHAI MERUBHAI JIYAD</t>
  </si>
  <si>
    <t>Accident occured as  buffalo was wandering around the DP structure having connection of Motibhai Vastabhai Rabari ( 27609/ 01196 / 7) , the load side service wire of that connection was bared and somehow it's get in contact with earthing wire of  transformer. During that buffalo was passing around the DP structure and got in touch with the earthing wire and it was electrocuted</t>
  </si>
  <si>
    <t>Transformer Maintenance carried out &amp; bared conductor removed. Awareness among general public regarding electrical safety "Do not grazing their animals near the pole/ TC center" during khedut-shibir &amp; village meeting regularly.</t>
  </si>
  <si>
    <t>MODHVANA, BUFFALO OF GALALBHAI LALJIBHAI RABARI</t>
  </si>
  <si>
    <t>Accident occurred as due to heavy rain and water logging at village transformer, when Buffalo passed near village transformer and came contact with neutral  earthing due to leakage step potential current in neutral earthing &amp; get electrocuted</t>
  </si>
  <si>
    <t>BHATHARIYA, BUFFALO OF FULJIBHAI MAGANBHAI MENIYA</t>
  </si>
  <si>
    <t>Accident occurred due to HT Pole inclined due to heavy pressure of water came from the pond nearer to that pole and heavy water logging area and also guy of that pole was removed by unknown person, Due to tension of overhead conductor and wind pressure and water flow pole  fall down on buffalo passing nearer the pole and came in contact with the live conductor and got electrocuted</t>
  </si>
  <si>
    <t>HT pole Straightened &amp; new guy wire provided &amp; proper maintenance carried out. Awareness among general public regarding electrical safety "Do not grazing their animals near the pole/ TC center" during khedut-shibir &amp; village meeting regularly.</t>
  </si>
  <si>
    <t>CHORVIRA, BUFFALO OF LALJIBHAI BHURABHAI KHATANA</t>
  </si>
  <si>
    <t xml:space="preserve">Accident occurred due to HT pole inclined due to soft land and heavy rain and damaged guy wire of that pole. Guy wire damaged by unknown person Due to inclined pole and damaged guy wire overhead conductor of that span ground clearance decrease and  buffalos passing nearer the this pole  came in contact with the live conductor and got electrocuted </t>
  </si>
  <si>
    <t>MOTI MOLDI, BHAGEKHAN SAKURKHAN KHAN</t>
  </si>
  <si>
    <t>Accident occurred as truck is parked under the 11kv Chanpa JGY Feeder, and truck height is approx. 15ft with the loaded woods. Two people are there on the truck upper side one person is falling down on 11kv Chanpa Jgy one wire and the second person is touching the feet of the 1st person and getting down on the truck wet talpatri. As per primary investigation truck no. GJ36P4406 was parking under the 11 KV Chanpa JGY LINE  and early morning both persons   climbing on the truck upper side, to do any work or for the other reason and get contact with 11kv  Chanpa JGY Feeder wire and get shock and fallen down on the truck.</t>
  </si>
  <si>
    <t>Accident occurred as victim park his truck under the 11 KV Chanpa JGY LINE  and early morning both persons   climbing on the truck upper side, get contact with HT line and get electrocuted.</t>
  </si>
  <si>
    <t>Victim himself responsible &amp; awareness among general public regarding electrical safety "keep safe distance from electrical line &amp; network of pgvcl" during khedut-shibir &amp; village meeting regularly.</t>
  </si>
  <si>
    <t>MOTI MOLDI, YAAR MUHAMMAD KASAMKHANJI</t>
  </si>
  <si>
    <t xml:space="preserve">DHRANGADHARA, BALDEVBHAI JALABHAI KHARGIYA </t>
  </si>
  <si>
    <t>Accident occurred as victim was standing on tractor for proper setting of hook position to pick up stone from ground, Crain move towards the near HT line and hence top portion of Crain touch to the 11 KV line and black dark spot on line conductor also observed and hence victim got electrocuted.</t>
  </si>
  <si>
    <t>HIRASAR, MUKESHBHAI VITHALBHAI NAYAKPARA</t>
  </si>
  <si>
    <t>Accident occurred as victim has parked the truck under the HT line and then climb on the truck to verify the talpatri of the truck and climb at the truck cabin and accidentally touches the one wire of 11kV Rampari Ag Feeder, and get electric shock, than fallen on truck cabin upper side.</t>
  </si>
  <si>
    <t>As victim has parked the truck under the HT line and then climb on the truck cabin and accidentally touches the one wire of 11kV Rampari Ag Feeder, and get electric shock</t>
  </si>
  <si>
    <t>DHRANGADHARA, RAMUBHAI THAVARIABHA BAMANIYA</t>
  </si>
  <si>
    <t>16.09.23</t>
  </si>
  <si>
    <t xml:space="preserve">Accident occurred due to victim Ramubhai consciously climbed on TC structure for unauthorised rectification of a disconnected HT jumper of transformer bushing under live power status without even disconnecting the DO. As power was live hence he was electrocuted </t>
  </si>
  <si>
    <t xml:space="preserve">As victim consciously climbed on TC structure for unauthorised rectification of a disconnected HT jumper of transformer bushing under live power status without even disconnecting the DO and was electrocuted. </t>
  </si>
  <si>
    <t>TARMANIYA, BUFFALO OF RAGHUVIRSINH BAHADURSINH RANA</t>
  </si>
  <si>
    <t>Accident occurred as return power come into the neutral wire due to  equipment of any consumer had shorted, so the return power comes from Lt pole and buffalo touch the pole and it comes induction zone of neutral and electrocuted</t>
  </si>
  <si>
    <t>Lt pole earthing provided &amp; consumers short equipment removed &amp; ELCB provided by consumer  &amp; awareness among general public regarding electrical safety "Do not grazing their animals near the pole/ TC center" during khedut-shibir &amp; village meeting regularly.</t>
  </si>
  <si>
    <t>RAJSITAPUR, Aakashbhai Ishvarbhai Machaar.</t>
  </si>
  <si>
    <t>10.10.23</t>
  </si>
  <si>
    <t>As per information received from Dhrangadhra Taluka Police Station letter no 2875/2023 Date 11.10.2023. This accident was occurred between  location no RAJ/BAK/AG/036 &amp;037.Construction work under this location for new CNG pump compound wall  is ongoing. Exactly under this HT line one RCC pillar constructed and During filling procedure of cement concrete mixture in furma of pillar victim climbed on centring (palak) and vibrating RCC mixture by long iron rod. At that time it might be iron rod touched to the conductor of  live 11kv line and got electrocuted. There is filling of sand and soil of 4 to 5 feet in entire construction site(plot) 11 kv Bakarthali ag feeder power scheduled from 5.30am to 13.30pm and powered as per schedule. As per record of 66 KV Rajsitapur ss no any tripping recorded on Date 10.10.2023. Height of lowest conductor where accident occurred is 21'5" from ground outside plot area and 17' feet inside plot area where sand and soil filled. Height of compound wall from inside plot area is 6'5"height of pillar(column) with wooden centring is 9'2". No burning spots or sparking spots found on conductor. Length of iron rod which used by victim for filling &amp; mixing cement concrete in pillar is 5 feet 10 inches. Light black spot observed on one end of   Iron Rod.</t>
  </si>
  <si>
    <t xml:space="preserve"> Accident occurred as Construction work  for new CNG pump compound wall  is ongoing. Exactly under this HT line one RCC pillar constructed and During filling procedure of cement concrete mixture in furma of pillar victim climbed on centring (palak) and vibrating RCC mixture by long iron rod. At that time it might be iron rod touched to the conductor of  live 11kv line and got electrocuted.</t>
  </si>
  <si>
    <t>CHOTILA, COW OF AMITBHAI MEHBUBBHAI NAKUM</t>
  </si>
  <si>
    <t>20.11.23</t>
  </si>
  <si>
    <t xml:space="preserve">As per site visit, 11KV VAVDI JGY POLE NO: VAV 073 main line AB switch, There is guy at AB switch at that guy wire cow scratched her horn (shingadu) at guy and cow horn get engaged in guy wire and due to this guy wire get broken and the upper portion of wire get contact with the jumper of  Ab switch due to that current passes through guy wire and cow get electric shock. </t>
  </si>
  <si>
    <t>New Guy wire provided &amp; Earthing Reactivated &amp; awareness among general public regarding electrical safety "Do not grazing their animals near the pole/ TC center" during khedut-shibir &amp; village meeting regularly.</t>
  </si>
  <si>
    <t>SURENDRANAGAR, SADIKBHAI HUSSAINBHAI SHEIKH</t>
  </si>
  <si>
    <t>15.12.23</t>
  </si>
  <si>
    <t xml:space="preserve">As per information received today as on 21.12.2023 that one human fatal electrical accident occurred at Alankar Road on dated 15.12.2023 hence ,   Deputy Engineer with JE &amp; other staff visit the site at  12.30 pm  today, as per primary site inspection 11kV P $ T Feeder is passing nearer to  kaizar bhai 's scrap shop  and one  truck( As per kaizarbhai statement) parked under HT line and victim climbed on truck to fill scrap materials in  truck and might be came in contact with one wire of 11kV P $ T Feeder, and might be get electrocuted, than fallen on earth, After this incident kaizarbhai get the victim to nearer  CJ Hospital and TB hospital for further treatment and on duty doctor declared death. </t>
  </si>
  <si>
    <t xml:space="preserve">KHODU, Sunilkumar Bhagvanbhai Khatana </t>
  </si>
  <si>
    <t>This accident was occurred Between  location no 11kv/PHW FEEDER/KHO/PHW/JGY/094 and 95.   Victim Shri Sunilkumar  Bhagvanbhai Khatana and other childrens playing cricket near such accident site.Cricket ball was gone inside half constructed house which nearer to HT line span.No any entry gate for going inside the said house. Visctim tried to go inside construction area by climbing on Bella Wall.When victim reached on the top of wall at that time victim may got live contact with HT line conductor or in Induction zone of 11 KV line or collpse from wall top to under bela wall and fall down on the ground outside premises. At Out side premises the edge  of wall and big stones might injured the Victim on head. No any burning spot found on conductor as well as on wall. Height of lowest conductor from ground is   around 16 feet. Conductor to wall vertical distance 4 feet and horizontally wall exactly under the conductor  of HT line.Location no 11kv/phw feeder/KHO/PHW/J/094 is DO DP structure at and the time of site visit two nos of DO fuses found burnt and tripping was registered at Khodu Substation in PHW JGY feeder.</t>
  </si>
  <si>
    <t xml:space="preserve">As accident occurred due to unauthorised construction was done under line and victim may got live contact with HT line conductor or in Induction zone of 11 KV line or collapse from wall top to under bela wall and fall down on the ground outside premises. </t>
  </si>
  <si>
    <t>BUBVANA, URMILABEN AJAYBHAI</t>
  </si>
  <si>
    <t>As per information received from today dated 12.02.2024 labour of farmer devabhai arjanbhai desai was going in tractor with trolly for cotton harvesting  work  and height of trolley was illegally extended approx 11.5 feet (not RTO approved )from ground level was passing under the tapline of 11 kv gavana ag feeder in agriculture land of farmer devabhai arjanbhai desai  ag connection, in which side wire clearance from  ground level was 10 feet and reduced due to sand filling on way and guy set was removed by farmer of tapping pole so pole tilted and hence distance reduced upto 10 feet so came in contact of live wire and got electrocuted and electrcal accident take place. Feeder power was on in single phase and no tripping was  observed. Main line ground clearance in vicinity of this tapline found 15 feet</t>
  </si>
  <si>
    <t xml:space="preserve">Accident occurred to labour of farmer Devabhai Arjanbhai Desai was going in tractor  passing under the tap line of 11 KV Gavana AG feeder and pole was  tilted and hence distance reduced so came in contact of live wire and got electrocuted </t>
  </si>
  <si>
    <t xml:space="preserve">As span between 02 poles is approx. 60 meter and guy was removed by farmer  so ground to line height was decreased so PGVCL has to maintain ground to line clearance as per safety norms </t>
  </si>
  <si>
    <t>New pole erected in Mid span of line &amp; new guy provided at tapping &amp; also height of conductor was maintained as per norms  &amp; proper HT line maintenance work carried out</t>
  </si>
  <si>
    <t>BUBVANA, LADUBEN BHARMABHAI</t>
  </si>
  <si>
    <t>BUBVANA, KAJUBHAI MOHANBHAI</t>
  </si>
  <si>
    <t>BUBVANA, BALIBEN LABHUBHAI</t>
  </si>
  <si>
    <t>BUBVANA, NARESHBHAI MOHANBHAI</t>
  </si>
  <si>
    <t>BUBVANA, SUKHIBEN KALUBHAI</t>
  </si>
  <si>
    <t>BUBVANA, SURAMJI NIKETBHAI</t>
  </si>
  <si>
    <t>BUBVANA, RUDRA KAJUBHAI</t>
  </si>
  <si>
    <t>ZOBALA, COW OF DANABHAI SAVABHAI KATODIYA</t>
  </si>
  <si>
    <t>15.02.24</t>
  </si>
  <si>
    <t>A fatal electrical accident occurred to a cow of Danabhai Savabhai Katodiya a resident of Zobala, He was going with his 25 Cows for grass feeding work toward lake, Vejlaka Old Road,While it was roaming nearby Electric D.P. structure  (LSTC) of 11 Kv Line, a cow separated from the crowd and went to the DP structure of 11 Kv Zobala Ag feeder where LSTC is provided and Bore type earthings were done. LSTC earthing were covered by Plastic bucket so direct human or any animal didn’t came in contact with earthing. But now it was removed by Unknown person so LSTC Earthing Clamp Was Open. When cow was moving around LSTC earthing, Cow came in direct contact with LSTC earthing at Location no:-ZOB/ZOB/AG/001 and cow got shock and got it was Electrocuted</t>
  </si>
  <si>
    <t>A new plastic bucket is provided over LSTC  earthing  &amp; awareness among general public regarding electrical safety "Do not grazing their animals near the pole/ TC center" during khedut-shibir &amp; village meeting regularly.</t>
  </si>
  <si>
    <t>Performa SoP 015: Release of New Connection status</t>
  </si>
  <si>
    <t>Consumer category</t>
  </si>
  <si>
    <t>Total no. of consumers connected at the beginning of half-year/year</t>
  </si>
  <si>
    <t>Pending at the Beginning of the of the Half year/year</t>
  </si>
  <si>
    <t>New Applications received during the half-year / year</t>
  </si>
  <si>
    <t>No. of connections released  during the half-year / year</t>
  </si>
  <si>
    <t>No. of applications pending at the end of half-year / year</t>
  </si>
  <si>
    <t>Total no. of consumers connected at the end of half-year/year</t>
  </si>
  <si>
    <t>1st Half</t>
  </si>
  <si>
    <t>RGP</t>
  </si>
  <si>
    <t>GLP</t>
  </si>
  <si>
    <t>N-RGP &amp; LTMD</t>
  </si>
  <si>
    <t>Public Water Works</t>
  </si>
  <si>
    <t>Agriculture (Total)</t>
  </si>
  <si>
    <t>unmetered</t>
  </si>
  <si>
    <t>metered</t>
  </si>
  <si>
    <t>public lighting</t>
  </si>
  <si>
    <t>Category merged with GLP</t>
  </si>
  <si>
    <t>Industrial HT</t>
  </si>
  <si>
    <t>Railway</t>
  </si>
  <si>
    <t>2nd Half</t>
  </si>
  <si>
    <t>Annual</t>
  </si>
  <si>
    <t>Performa SoP 008: Sample Test result for Neutral Voltage</t>
  </si>
  <si>
    <t>Compliance Sample Test Report for Neutral Voltage</t>
  </si>
  <si>
    <t>Category of consumers</t>
  </si>
  <si>
    <t>Sample Size (Numbers)</t>
  </si>
  <si>
    <t>Standard specified in regulation</t>
  </si>
  <si>
    <t>Deviation of results from the sample test (Numbers)</t>
  </si>
  <si>
    <t xml:space="preserve">% age compliance  (6) = (5)*100/(3)   </t>
  </si>
  <si>
    <t>LT consumers</t>
  </si>
  <si>
    <t>Domestic</t>
  </si>
  <si>
    <t>Commercial</t>
  </si>
  <si>
    <t>Industrial</t>
  </si>
  <si>
    <t>Agricultural</t>
  </si>
  <si>
    <t>Public water works</t>
  </si>
  <si>
    <t>HT consumers</t>
  </si>
  <si>
    <t>HT industrial</t>
  </si>
  <si>
    <t>Performa SoP 009: Sample Test result for Voltage variations</t>
  </si>
  <si>
    <t>Compliance Sample Test Report for voltage variations</t>
  </si>
  <si>
    <t>Voltage     Level</t>
  </si>
  <si>
    <t>Sample Size (numbers)</t>
  </si>
  <si>
    <t>Limit or prescribed standard</t>
  </si>
  <si>
    <t xml:space="preserve">% age compliance        % age compliance         (5) = (4)*100/(2)  </t>
  </si>
  <si>
    <t>Low Voltage</t>
  </si>
  <si>
    <t xml:space="preserve"> +6% to -6%</t>
  </si>
  <si>
    <t>High Voltage</t>
  </si>
  <si>
    <t>Extra High Voltage</t>
  </si>
  <si>
    <t xml:space="preserve"> +10% to -10%</t>
  </si>
  <si>
    <t>Performa SoP 010: Sample Test result for Harmonics</t>
  </si>
  <si>
    <t>Sample size (Numbers)</t>
  </si>
  <si>
    <t>Limit or standard prescribed</t>
  </si>
  <si>
    <t>%age compliance     (6) = (5)*100/(3)</t>
  </si>
  <si>
    <t>RCC</t>
  </si>
  <si>
    <t>EHT consumers</t>
  </si>
  <si>
    <t xml:space="preserve">1st  Quarter  </t>
  </si>
  <si>
    <t xml:space="preserve">2nd Quarter  </t>
  </si>
  <si>
    <t xml:space="preserve">3rd Quarter  </t>
  </si>
  <si>
    <t>1st Month</t>
  </si>
  <si>
    <t>2nd Month</t>
  </si>
  <si>
    <t>3rd Month</t>
  </si>
  <si>
    <t>Qtr Total</t>
  </si>
  <si>
    <t>Performa SoP 012 - System Losses at EHT / 11 KV and Below</t>
  </si>
  <si>
    <t>1 HALF UPTO APR-23 TO SEP -23</t>
  </si>
  <si>
    <t>Losses in 11 KV System and Connected Equipment</t>
  </si>
  <si>
    <t>i</t>
  </si>
  <si>
    <t>Energy Delivered into EHT / 11 KV and LT Distribution System from EHT/11 KV SSs (MUs)</t>
  </si>
  <si>
    <t>A (SENT)</t>
  </si>
  <si>
    <t>ii</t>
  </si>
  <si>
    <t>Energy Sold (Billed). EHT direct sales (MUs)</t>
  </si>
  <si>
    <t>B (EHT SOLD)</t>
  </si>
  <si>
    <t>iii</t>
  </si>
  <si>
    <t>Energy Sold (Billed) in the 11 KV LT system (MUs)</t>
  </si>
  <si>
    <t>C (TOTAL EXCL. EHT)</t>
  </si>
  <si>
    <t>iv</t>
  </si>
  <si>
    <t>Total Sales (MUs)</t>
  </si>
  <si>
    <t>(B+C)</t>
  </si>
  <si>
    <t>v</t>
  </si>
  <si>
    <t>Losses (MUs)</t>
  </si>
  <si>
    <t>{(A) - (B+C)}</t>
  </si>
  <si>
    <t>vi</t>
  </si>
  <si>
    <t>% Losses</t>
  </si>
  <si>
    <t>{(A) - (B+C)} X 100 / (A)</t>
  </si>
  <si>
    <t>2 HALF UPTO OCT-23 TO MAR-24</t>
  </si>
  <si>
    <t xml:space="preserve">Performa SoP 014: Statement Showing the ATC losses, collection </t>
  </si>
  <si>
    <t>Efficiency and Billing Efficiency</t>
  </si>
  <si>
    <t>YEAR</t>
  </si>
  <si>
    <t>2023-24</t>
  </si>
  <si>
    <t>Name of Circle</t>
  </si>
  <si>
    <t>Quarter</t>
  </si>
  <si>
    <t>Months</t>
  </si>
  <si>
    <t>Units input
(Mus)</t>
  </si>
  <si>
    <t>Units Billed (Mus)</t>
  </si>
  <si>
    <t>Billing Efficiency</t>
  </si>
  <si>
    <t>Revenue Billed (Rs. Lacs)</t>
  </si>
  <si>
    <t>Revenue Collected (Rs. Lacs)</t>
  </si>
  <si>
    <t xml:space="preserve"> Collection Efficiency %</t>
  </si>
  <si>
    <t>Business Efficiency</t>
  </si>
  <si>
    <t>ATC Loss%</t>
  </si>
  <si>
    <t>C = (B/A)*100</t>
  </si>
  <si>
    <t xml:space="preserve">E </t>
  </si>
  <si>
    <t>F = (E/D)*100</t>
  </si>
  <si>
    <t>G = (C*F)/100</t>
  </si>
  <si>
    <t>H = 100 - G</t>
  </si>
  <si>
    <t>I</t>
  </si>
  <si>
    <t>APR</t>
  </si>
  <si>
    <t>MAY</t>
  </si>
  <si>
    <t>JUN</t>
  </si>
  <si>
    <t>II</t>
  </si>
  <si>
    <t>JUL</t>
  </si>
  <si>
    <t>AUG</t>
  </si>
  <si>
    <t>SEP</t>
  </si>
  <si>
    <t>III</t>
  </si>
  <si>
    <t>OCT</t>
  </si>
  <si>
    <t>NOV</t>
  </si>
  <si>
    <t>DEC</t>
  </si>
  <si>
    <t>IV</t>
  </si>
  <si>
    <t>JAN</t>
  </si>
  <si>
    <t>FEB</t>
  </si>
  <si>
    <t>MAR</t>
  </si>
  <si>
    <t>TOTAL UPTO THE QUARTER</t>
  </si>
  <si>
    <t>Performa – SoP 005 B: Action taken report by the Redressal Committee 
(2023-24)</t>
  </si>
  <si>
    <t>Compliance Sample Test Report for Harmonics (2023-24)</t>
  </si>
  <si>
    <t>From April-23 to March-24</t>
  </si>
  <si>
    <t>Report April-2023 to March-2024</t>
  </si>
  <si>
    <t>STANDARD OF PERFORMANCE COMPLIANCE REPORT YEAR : 2023-24</t>
  </si>
  <si>
    <t>Sop 002</t>
  </si>
  <si>
    <t>Action taken report for safety measures complied for the accidents occurred</t>
  </si>
  <si>
    <t>Half Yearly</t>
  </si>
  <si>
    <t>Sop 008</t>
  </si>
  <si>
    <t>Sample Test result for Neutral Voltage</t>
  </si>
  <si>
    <t>Yearly</t>
  </si>
  <si>
    <t>Sop 009</t>
  </si>
  <si>
    <t>Sample Test result for Voltage variations</t>
  </si>
  <si>
    <t>Sop 010</t>
  </si>
  <si>
    <t>Sample Test result for Harmonics</t>
  </si>
  <si>
    <t>VIGILANCE</t>
  </si>
  <si>
    <t>Sop 012</t>
  </si>
  <si>
    <t>System Losses at 66KV and Below</t>
  </si>
  <si>
    <t>Sop 014</t>
  </si>
  <si>
    <t>Statement Showing the ATC losses, collection efficiency and Billing Efficiency</t>
  </si>
  <si>
    <t>Sop 015</t>
  </si>
  <si>
    <t>Release of New Connection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</si>
</sst>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1" formatCode="_ * #,##0_ ;_ * \-#,##0_ ;_ * &quot;-&quot;_ ;_ @_ "/>
    <numFmt numFmtId="43" formatCode="_ * #,##0.00_ ;_ * \-#,##0.00_ ;_ * &quot;-&quot;??_ ;_ @_ "/>
    <numFmt numFmtId="164" formatCode="&quot;$&quot;#,##0_);\(&quot;$&quot;#,##0\)"/>
    <numFmt numFmtId="165" formatCode="&quot;$&quot;#,##0.00;[Red]\-&quot;$&quot;#,##0.00"/>
    <numFmt numFmtId="166" formatCode="_-&quot;$&quot;* #,##0_-;\-&quot;$&quot;* #,##0_-;_-&quot;$&quot;* &quot;-&quot;_-;_-@_-"/>
    <numFmt numFmtId="167" formatCode="_-&quot;$&quot;* #,##0.00_-;\-&quot;$&quot;* #,##0.00_-;_-&quot;$&quot;* &quot;-&quot;??_-;_-@_-"/>
    <numFmt numFmtId="168" formatCode="dd\-mm\-yy;@"/>
    <numFmt numFmtId="169" formatCode="0.000"/>
    <numFmt numFmtId="170" formatCode="&quot;\&quot;#,##0.00;[Red]\-&quot;\&quot;#,##0.00"/>
    <numFmt numFmtId="171" formatCode="_-* #,##0.00\ &quot;€&quot;_-;\-* #,##0.00\ &quot;€&quot;_-;_-* &quot;-&quot;??\ &quot;€&quot;_-;_-@_-"/>
    <numFmt numFmtId="172" formatCode="#,##0.0"/>
    <numFmt numFmtId="173" formatCode="_-* #,##0\ _F_-;\-* #,##0\ _F_-;_-* &quot;-&quot;\ _F_-;_-@_-"/>
    <numFmt numFmtId="174" formatCode="_-* #,##0.00\ _F_-;\-* #,##0.00\ _F_-;_-* &quot;-&quot;??\ _F_-;_-@_-"/>
    <numFmt numFmtId="175" formatCode="#,##0.00000000;[Red]\-#,##0.00000000"/>
    <numFmt numFmtId="176" formatCode="_ &quot;Fr.&quot;\ * #,##0_ ;_ &quot;Fr.&quot;\ * \-#,##0_ ;_ &quot;Fr.&quot;\ * &quot;-&quot;_ ;_ @_ "/>
    <numFmt numFmtId="177" formatCode="_ &quot;Fr.&quot;\ * #,##0.00_ ;_ &quot;Fr.&quot;\ * \-#,##0.00_ ;_ &quot;Fr.&quot;\ * &quot;-&quot;??_ ;_ @_ "/>
    <numFmt numFmtId="178" formatCode="&quot;\&quot;#,##0.00;[Red]&quot;\&quot;\-#,##0.00"/>
    <numFmt numFmtId="179" formatCode="&quot;\&quot;#,##0;[Red]&quot;\&quot;\-#,##0"/>
    <numFmt numFmtId="180" formatCode="mm/dd/yy"/>
    <numFmt numFmtId="181" formatCode="dd\-mm\-yy"/>
    <numFmt numFmtId="182" formatCode="\\#,##0.00;[Red]&quot;-\&quot;#,##0.00"/>
    <numFmt numFmtId="183" formatCode="_-* #,##0.00&quot; €&quot;_-;\-* #,##0.00&quot; €&quot;_-;_-* \-??&quot; €&quot;_-;_-@_-"/>
    <numFmt numFmtId="184" formatCode="#,##0&quot; грн.&quot;;\-#,##0&quot; грн.&quot;"/>
    <numFmt numFmtId="185" formatCode="&quot;грн.&quot;#,##0.00;[Red]&quot;-грн.&quot;#,##0.00"/>
    <numFmt numFmtId="186" formatCode="[$-409]mmmm\-yy;@"/>
    <numFmt numFmtId="187" formatCode="mmm"/>
    <numFmt numFmtId="188" formatCode="[h]:mm"/>
    <numFmt numFmtId="189" formatCode="dd/mm/yy;@"/>
    <numFmt numFmtId="190" formatCode="[$-14009]d\.m\.yy;@"/>
    <numFmt numFmtId="191" formatCode="d\.m\.yy;@"/>
    <numFmt numFmtId="192" formatCode="[$-409]d\-mmm\-yy;@"/>
    <numFmt numFmtId="193" formatCode="dd\.mm\.yy;@"/>
    <numFmt numFmtId="194" formatCode="0.000000000000"/>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8"/>
      <name val="Arial"/>
      <family val="2"/>
    </font>
    <font>
      <sz val="8"/>
      <name val="Times New Roman"/>
      <family val="1"/>
    </font>
    <font>
      <b/>
      <sz val="12"/>
      <name val="Bookman Old Style"/>
      <family val="1"/>
    </font>
    <font>
      <b/>
      <sz val="12"/>
      <name val="Arial"/>
      <family val="2"/>
    </font>
    <font>
      <sz val="12"/>
      <name val="Arial"/>
      <family val="2"/>
    </font>
    <font>
      <sz val="10"/>
      <name val="Arial"/>
      <family val="2"/>
    </font>
    <font>
      <sz val="10"/>
      <color indexed="8"/>
      <name val="Arial"/>
      <family val="2"/>
    </font>
    <font>
      <sz val="11"/>
      <name val="‚l‚r ‚oƒSƒVƒbƒN"/>
      <family val="3"/>
      <charset val="128"/>
    </font>
    <font>
      <sz val="11"/>
      <color indexed="8"/>
      <name val="Calibri"/>
      <family val="2"/>
    </font>
    <font>
      <sz val="11"/>
      <color indexed="9"/>
      <name val="Calibri"/>
      <family val="2"/>
    </font>
    <font>
      <sz val="12"/>
      <name val="¹UAAA¼"/>
      <family val="3"/>
      <charset val="129"/>
    </font>
    <font>
      <sz val="11"/>
      <color indexed="20"/>
      <name val="Calibri"/>
      <family val="2"/>
    </font>
    <font>
      <sz val="7"/>
      <name val="Helv"/>
    </font>
    <font>
      <b/>
      <sz val="10"/>
      <name val="MS Sans Serif"/>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ont>
    <font>
      <sz val="10"/>
      <name val="Courier"/>
    </font>
    <font>
      <b/>
      <sz val="11"/>
      <color indexed="63"/>
      <name val="Calibri"/>
      <family val="2"/>
    </font>
    <font>
      <b/>
      <sz val="10"/>
      <name val="Arial CE"/>
      <family val="2"/>
      <charset val="238"/>
    </font>
    <font>
      <sz val="7"/>
      <color indexed="10"/>
      <name val="Helv"/>
    </font>
    <font>
      <u/>
      <sz val="9"/>
      <color indexed="36"/>
      <name val="Arial"/>
      <family val="2"/>
    </font>
    <font>
      <b/>
      <sz val="18"/>
      <color indexed="56"/>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8"/>
      <name val="Arial"/>
      <family val="2"/>
    </font>
    <font>
      <sz val="11"/>
      <name val="Arial"/>
      <family val="2"/>
    </font>
    <font>
      <sz val="12"/>
      <name val="Tms Rmn"/>
    </font>
    <font>
      <b/>
      <sz val="12"/>
      <color indexed="9"/>
      <name val="Tms Rmn"/>
    </font>
    <font>
      <b/>
      <sz val="10"/>
      <name val="Times New Roman"/>
      <family val="1"/>
    </font>
    <font>
      <sz val="9"/>
      <color indexed="8"/>
      <name val="Times New Roman"/>
      <family val="1"/>
    </font>
    <font>
      <sz val="9"/>
      <name val="Times New Roman"/>
      <family val="1"/>
    </font>
    <font>
      <b/>
      <sz val="9"/>
      <color indexed="8"/>
      <name val="Times New Roman"/>
      <family val="1"/>
    </font>
    <font>
      <b/>
      <sz val="9"/>
      <name val="Times New Roman"/>
      <family val="1"/>
    </font>
    <font>
      <b/>
      <sz val="10"/>
      <color indexed="8"/>
      <name val="Times New Roman"/>
      <family val="1"/>
    </font>
    <font>
      <sz val="10"/>
      <color indexed="8"/>
      <name val="Times New Roman"/>
      <family val="1"/>
    </font>
    <font>
      <sz val="11"/>
      <name val="Times New Roman"/>
      <family val="1"/>
    </font>
    <font>
      <sz val="12"/>
      <color indexed="16"/>
      <name val="Arial"/>
      <family val="2"/>
    </font>
    <font>
      <sz val="10"/>
      <color indexed="16"/>
      <name val="Arial"/>
      <family val="2"/>
    </font>
    <font>
      <sz val="10"/>
      <name val="Arial Narrow"/>
      <family val="2"/>
    </font>
    <font>
      <sz val="10"/>
      <color indexed="8"/>
      <name val="Arial"/>
      <family val="2"/>
    </font>
    <font>
      <sz val="10"/>
      <name val="Courier New"/>
      <family val="3"/>
    </font>
    <font>
      <u/>
      <sz val="9"/>
      <color indexed="20"/>
      <name val="Arial"/>
      <family val="2"/>
    </font>
    <font>
      <sz val="12"/>
      <color indexed="8"/>
      <name val="Tahoma"/>
      <family val="2"/>
    </font>
    <font>
      <sz val="11"/>
      <color indexed="8"/>
      <name val="Tahoma"/>
      <family val="2"/>
    </font>
    <font>
      <sz val="10"/>
      <color indexed="8"/>
      <name val="Tahoma"/>
      <family val="2"/>
    </font>
    <font>
      <b/>
      <sz val="14"/>
      <color indexed="8"/>
      <name val="Tahoma"/>
      <family val="2"/>
    </font>
    <font>
      <b/>
      <sz val="16"/>
      <color indexed="8"/>
      <name val="Tahoma"/>
      <family val="2"/>
    </font>
    <font>
      <b/>
      <sz val="12"/>
      <color indexed="8"/>
      <name val="Tahoma"/>
      <family val="2"/>
    </font>
    <font>
      <b/>
      <sz val="11"/>
      <name val="Tahoma"/>
      <family val="2"/>
    </font>
    <font>
      <sz val="14"/>
      <color indexed="8"/>
      <name val="Tahoma"/>
      <family val="2"/>
    </font>
    <font>
      <b/>
      <sz val="10"/>
      <color indexed="8"/>
      <name val="Tahoma"/>
      <family val="2"/>
    </font>
    <font>
      <sz val="10"/>
      <name val="Tahoma"/>
      <family val="2"/>
    </font>
    <font>
      <sz val="14"/>
      <name val="Tahoma"/>
      <family val="2"/>
    </font>
    <font>
      <b/>
      <sz val="14"/>
      <name val="Tahoma"/>
      <family val="2"/>
    </font>
    <font>
      <b/>
      <sz val="14"/>
      <color indexed="11"/>
      <name val="Tahoma"/>
      <family val="2"/>
    </font>
    <font>
      <b/>
      <sz val="14"/>
      <color indexed="42"/>
      <name val="Tahoma"/>
      <family val="2"/>
    </font>
    <font>
      <sz val="10"/>
      <color indexed="8"/>
      <name val="ARIAL"/>
      <family val="2"/>
      <charset val="1"/>
    </font>
    <font>
      <sz val="7"/>
      <name val="Small Fonts"/>
      <family val="2"/>
    </font>
    <font>
      <sz val="10"/>
      <name val="Arial"/>
      <family val="2"/>
      <charset val="1"/>
    </font>
    <font>
      <sz val="10"/>
      <color indexed="8"/>
      <name val="Arial"/>
      <family val="2"/>
    </font>
    <font>
      <b/>
      <sz val="12"/>
      <color indexed="8"/>
      <name val="Arial"/>
      <family val="2"/>
    </font>
    <font>
      <b/>
      <sz val="12"/>
      <color indexed="8"/>
      <name val="Bookman Old Style"/>
      <family val="1"/>
    </font>
    <font>
      <sz val="12"/>
      <color indexed="8"/>
      <name val="Arial"/>
      <family val="2"/>
    </font>
    <font>
      <b/>
      <sz val="16"/>
      <color indexed="8"/>
      <name val="Arial"/>
      <family val="2"/>
    </font>
    <font>
      <sz val="8"/>
      <color indexed="8"/>
      <name val="Bookman Old Style"/>
      <family val="1"/>
    </font>
    <font>
      <sz val="8"/>
      <color indexed="8"/>
      <name val="Times New Roman"/>
      <family val="1"/>
    </font>
    <font>
      <b/>
      <sz val="15"/>
      <color indexed="8"/>
      <name val="Arial"/>
      <family val="2"/>
    </font>
    <font>
      <b/>
      <sz val="20"/>
      <color indexed="8"/>
      <name val="Arial"/>
      <family val="2"/>
    </font>
    <font>
      <b/>
      <sz val="18"/>
      <color indexed="8"/>
      <name val="Arial"/>
      <family val="2"/>
    </font>
    <font>
      <b/>
      <sz val="10"/>
      <name val="Bookman Old Style"/>
      <family val="1"/>
    </font>
    <font>
      <sz val="10"/>
      <name val="Bookman Old Style"/>
      <family val="1"/>
    </font>
    <font>
      <b/>
      <sz val="14"/>
      <name val="Bookman Old Style"/>
      <family val="1"/>
    </font>
    <font>
      <b/>
      <sz val="10"/>
      <name val="Arial"/>
      <family val="2"/>
    </font>
    <font>
      <sz val="11"/>
      <color indexed="10"/>
      <name val="Arial"/>
      <family val="2"/>
    </font>
    <font>
      <sz val="8"/>
      <name val="Bookman Old Style"/>
      <family val="1"/>
    </font>
    <font>
      <sz val="11"/>
      <color theme="1"/>
      <name val="Calibri"/>
      <family val="2"/>
      <scheme val="minor"/>
    </font>
    <font>
      <sz val="10"/>
      <color theme="1"/>
      <name val="Arial"/>
      <family val="2"/>
    </font>
    <font>
      <b/>
      <sz val="8"/>
      <name val="Bookman Old Style"/>
      <family val="1"/>
    </font>
    <font>
      <sz val="10"/>
      <name val="Arial"/>
      <family val="2"/>
    </font>
    <font>
      <b/>
      <sz val="10"/>
      <color theme="1"/>
      <name val="Arial"/>
      <family val="2"/>
    </font>
    <font>
      <b/>
      <sz val="12"/>
      <color theme="1"/>
      <name val="Arial"/>
      <family val="2"/>
    </font>
    <font>
      <b/>
      <u/>
      <sz val="11"/>
      <name val="Arial"/>
      <family val="2"/>
    </font>
    <font>
      <b/>
      <vertAlign val="subscript"/>
      <sz val="10"/>
      <name val="Arial"/>
      <family val="2"/>
    </font>
    <font>
      <b/>
      <sz val="10"/>
      <name val="Calibri"/>
      <family val="2"/>
    </font>
    <font>
      <b/>
      <u/>
      <sz val="12"/>
      <name val="Arial"/>
      <family val="2"/>
    </font>
    <font>
      <sz val="9"/>
      <name val="Arial"/>
      <family val="2"/>
    </font>
    <font>
      <b/>
      <u/>
      <sz val="10"/>
      <name val="Arial"/>
      <family val="2"/>
    </font>
    <font>
      <sz val="18"/>
      <color theme="1"/>
      <name val="Arial"/>
      <family val="2"/>
    </font>
    <font>
      <b/>
      <sz val="11"/>
      <color theme="1"/>
      <name val="Book Antiqua"/>
      <family val="1"/>
    </font>
    <font>
      <sz val="11"/>
      <color theme="1"/>
      <name val="Book Antiqua"/>
      <family val="1"/>
    </font>
    <font>
      <i/>
      <sz val="11"/>
      <color theme="1"/>
      <name val="Book Antiqua"/>
      <family val="1"/>
    </font>
    <font>
      <sz val="10"/>
      <name val="Arial"/>
      <family val="2"/>
    </font>
    <font>
      <b/>
      <u/>
      <sz val="12"/>
      <name val="Bookman Old Style"/>
      <family val="1"/>
    </font>
    <font>
      <sz val="10"/>
      <color rgb="FFFF0000"/>
      <name val="Arial"/>
      <family val="2"/>
    </font>
    <font>
      <sz val="10"/>
      <color theme="0"/>
      <name val="Arial"/>
      <family val="2"/>
    </font>
    <font>
      <b/>
      <sz val="14"/>
      <color indexed="8"/>
      <name val="Bookman Old Style"/>
      <family val="1"/>
    </font>
    <font>
      <b/>
      <sz val="8"/>
      <color indexed="8"/>
      <name val="Bookman Old Style"/>
      <family val="1"/>
    </font>
    <font>
      <sz val="10"/>
      <color indexed="8"/>
      <name val="Bookman Old Style"/>
      <family val="1"/>
    </font>
    <font>
      <sz val="10"/>
      <name val="Arial"/>
      <family val="2"/>
    </font>
    <font>
      <b/>
      <sz val="14"/>
      <name val="Times New Roman"/>
      <family val="1"/>
    </font>
    <font>
      <b/>
      <sz val="8"/>
      <name val="Times New Roman"/>
      <family val="1"/>
    </font>
    <font>
      <sz val="12"/>
      <name val="Times New Roman"/>
      <family val="1"/>
    </font>
    <font>
      <sz val="12"/>
      <name val="Bookman Old Style"/>
      <family val="1"/>
    </font>
    <font>
      <sz val="12"/>
      <color theme="1"/>
      <name val="Bookman Old Style"/>
      <family val="1"/>
    </font>
    <font>
      <sz val="16"/>
      <color rgb="FFFF0000"/>
      <name val="Arial"/>
      <family val="2"/>
    </font>
    <font>
      <b/>
      <sz val="12"/>
      <color theme="1"/>
      <name val="Lucida Sans"/>
      <family val="2"/>
    </font>
    <font>
      <sz val="12"/>
      <name val="Lucida Sans"/>
      <family val="2"/>
    </font>
    <font>
      <sz val="12"/>
      <color theme="1"/>
      <name val="Lucida Sans"/>
      <family val="2"/>
    </font>
    <font>
      <b/>
      <sz val="12"/>
      <color theme="1"/>
      <name val="Bookman Old Style"/>
      <family val="1"/>
    </font>
    <font>
      <b/>
      <sz val="8"/>
      <color theme="1"/>
      <name val="Bookman Old Style"/>
      <family val="1"/>
    </font>
    <font>
      <sz val="8"/>
      <color theme="1"/>
      <name val="Times New Roman"/>
      <family val="1"/>
    </font>
    <font>
      <sz val="8"/>
      <color theme="1"/>
      <name val="Bookman Old Style"/>
      <family val="1"/>
    </font>
    <font>
      <sz val="10"/>
      <color theme="1"/>
      <name val="Arial"/>
      <family val="2"/>
      <charset val="1"/>
    </font>
    <font>
      <sz val="8"/>
      <color theme="1"/>
      <name val="Bookman Old Style"/>
      <family val="1"/>
      <charset val="1"/>
    </font>
    <font>
      <sz val="12"/>
      <color theme="1"/>
      <name val="Trebuchet MS"/>
      <family val="2"/>
    </font>
    <font>
      <sz val="10"/>
      <color theme="1"/>
      <name val="Trebuchet MS"/>
      <family val="2"/>
    </font>
    <font>
      <b/>
      <sz val="10"/>
      <color indexed="10"/>
      <name val="Arial"/>
      <family val="2"/>
    </font>
    <font>
      <b/>
      <sz val="20"/>
      <name val="Bookman Old Style"/>
      <family val="1"/>
    </font>
    <font>
      <b/>
      <sz val="20"/>
      <name val="Arial"/>
      <family val="2"/>
    </font>
    <font>
      <b/>
      <sz val="16"/>
      <name val="Arial"/>
      <family val="2"/>
    </font>
    <font>
      <b/>
      <sz val="36"/>
      <name val="Book Antiqua"/>
      <family val="1"/>
    </font>
    <font>
      <b/>
      <sz val="22"/>
      <name val="Bookman Old Style"/>
      <family val="1"/>
    </font>
    <font>
      <sz val="14"/>
      <name val="Bookman Old Style"/>
      <family val="1"/>
    </font>
    <font>
      <b/>
      <sz val="16"/>
      <name val="Bookman Old Style"/>
      <family val="1"/>
    </font>
    <font>
      <b/>
      <sz val="12"/>
      <color indexed="10"/>
      <name val="Arial"/>
      <family val="2"/>
    </font>
    <font>
      <b/>
      <sz val="15"/>
      <name val="Bookman Old Style"/>
      <family val="1"/>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indexed="40"/>
        <bgColor indexed="49"/>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92">
    <border>
      <left/>
      <right/>
      <top/>
      <bottom/>
      <diagonal/>
    </border>
    <border>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diagonalUp="1" diagonalDown="1">
      <left style="hair">
        <color indexed="64"/>
      </left>
      <right style="hair">
        <color indexed="64"/>
      </right>
      <top style="hair">
        <color indexed="64"/>
      </top>
      <bottom style="medium">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3300">
    <xf numFmtId="0" fontId="0" fillId="0" borderId="0"/>
    <xf numFmtId="0" fontId="29" fillId="0" borderId="0"/>
    <xf numFmtId="0" fontId="29" fillId="0" borderId="0"/>
    <xf numFmtId="0" fontId="22" fillId="0" borderId="0"/>
    <xf numFmtId="0" fontId="22" fillId="0" borderId="0"/>
    <xf numFmtId="0" fontId="22" fillId="0" borderId="0"/>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22" fillId="0" borderId="0"/>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22" fillId="0" borderId="0"/>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22" fillId="0" borderId="0"/>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22" fillId="0" borderId="0"/>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22"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22" fillId="0" borderId="0"/>
    <xf numFmtId="0" fontId="29" fillId="0" borderId="0"/>
    <xf numFmtId="0" fontId="22" fillId="0" borderId="0"/>
    <xf numFmtId="0" fontId="22" fillId="0" borderId="0"/>
    <xf numFmtId="0" fontId="22" fillId="0" borderId="0"/>
    <xf numFmtId="0" fontId="29" fillId="0" borderId="0"/>
    <xf numFmtId="0" fontId="22" fillId="0" borderId="0"/>
    <xf numFmtId="0" fontId="22" fillId="0" borderId="0"/>
    <xf numFmtId="0" fontId="29"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22" fillId="0" borderId="0"/>
    <xf numFmtId="0" fontId="22" fillId="0" borderId="0"/>
    <xf numFmtId="0" fontId="29" fillId="0" borderId="0"/>
    <xf numFmtId="0" fontId="29" fillId="0" borderId="0"/>
    <xf numFmtId="0" fontId="22" fillId="0" borderId="0"/>
    <xf numFmtId="0" fontId="22" fillId="0" borderId="0"/>
    <xf numFmtId="0" fontId="22" fillId="0" borderId="0"/>
    <xf numFmtId="0" fontId="29" fillId="0" borderId="0"/>
    <xf numFmtId="0" fontId="29" fillId="0" borderId="0"/>
    <xf numFmtId="0" fontId="22"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22" fillId="0" borderId="0"/>
    <xf numFmtId="0" fontId="22" fillId="0" borderId="0"/>
    <xf numFmtId="0" fontId="29" fillId="0" borderId="0"/>
    <xf numFmtId="0" fontId="29" fillId="0" borderId="0"/>
    <xf numFmtId="0" fontId="22" fillId="0" borderId="0"/>
    <xf numFmtId="0" fontId="22" fillId="0" borderId="0"/>
    <xf numFmtId="0" fontId="22" fillId="0" borderId="0"/>
    <xf numFmtId="0" fontId="29" fillId="0" borderId="0"/>
    <xf numFmtId="0" fontId="29" fillId="0" borderId="0"/>
    <xf numFmtId="0" fontId="22"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29" fillId="0" borderId="0"/>
    <xf numFmtId="0" fontId="29" fillId="0" borderId="0"/>
    <xf numFmtId="0" fontId="22"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22" fillId="0" borderId="0"/>
    <xf numFmtId="0" fontId="22" fillId="0" borderId="0"/>
    <xf numFmtId="0" fontId="29"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22" fillId="0" borderId="0"/>
    <xf numFmtId="0" fontId="22" fillId="0" borderId="0"/>
    <xf numFmtId="0" fontId="29" fillId="0" borderId="0"/>
    <xf numFmtId="0" fontId="29" fillId="0" borderId="0"/>
    <xf numFmtId="0" fontId="22" fillId="0" borderId="0"/>
    <xf numFmtId="0" fontId="22" fillId="0" borderId="0"/>
    <xf numFmtId="0" fontId="22" fillId="0" borderId="0"/>
    <xf numFmtId="0" fontId="29" fillId="0" borderId="0"/>
    <xf numFmtId="0" fontId="29" fillId="0" borderId="0"/>
    <xf numFmtId="0" fontId="22"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22" fillId="0" borderId="0"/>
    <xf numFmtId="0" fontId="22" fillId="0" borderId="0"/>
    <xf numFmtId="0" fontId="29" fillId="0" borderId="0"/>
    <xf numFmtId="0" fontId="29" fillId="0" borderId="0"/>
    <xf numFmtId="0" fontId="22" fillId="0" borderId="0"/>
    <xf numFmtId="0" fontId="22" fillId="0" borderId="0"/>
    <xf numFmtId="0" fontId="22" fillId="0" borderId="0"/>
    <xf numFmtId="0" fontId="29" fillId="0" borderId="0"/>
    <xf numFmtId="0" fontId="29" fillId="0" borderId="0"/>
    <xf numFmtId="0" fontId="22"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29" fillId="0" borderId="0"/>
    <xf numFmtId="0" fontId="29" fillId="0" borderId="0"/>
    <xf numFmtId="0" fontId="22"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22" fillId="0" borderId="0"/>
    <xf numFmtId="0" fontId="22" fillId="0" borderId="0"/>
    <xf numFmtId="0" fontId="29"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22" fillId="0" borderId="0"/>
    <xf numFmtId="0" fontId="22" fillId="0" borderId="0"/>
    <xf numFmtId="0" fontId="29" fillId="0" borderId="0"/>
    <xf numFmtId="0" fontId="29" fillId="0" borderId="0"/>
    <xf numFmtId="0" fontId="22" fillId="0" borderId="0"/>
    <xf numFmtId="0" fontId="22" fillId="0" borderId="0"/>
    <xf numFmtId="0" fontId="22" fillId="0" borderId="0"/>
    <xf numFmtId="0" fontId="29" fillId="0" borderId="0"/>
    <xf numFmtId="0" fontId="29" fillId="0" borderId="0"/>
    <xf numFmtId="0" fontId="22"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22" fillId="0" borderId="0"/>
    <xf numFmtId="0" fontId="22" fillId="0" borderId="0"/>
    <xf numFmtId="0" fontId="29" fillId="0" borderId="0"/>
    <xf numFmtId="0" fontId="29" fillId="0" borderId="0"/>
    <xf numFmtId="0" fontId="22" fillId="0" borderId="0"/>
    <xf numFmtId="0" fontId="22" fillId="0" borderId="0"/>
    <xf numFmtId="0" fontId="22" fillId="0" borderId="0"/>
    <xf numFmtId="0" fontId="29" fillId="0" borderId="0"/>
    <xf numFmtId="0" fontId="29" fillId="0" borderId="0"/>
    <xf numFmtId="0" fontId="22"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0"/>
    <xf numFmtId="0" fontId="29" fillId="0" borderId="0"/>
    <xf numFmtId="0" fontId="29" fillId="0" borderId="0"/>
    <xf numFmtId="0" fontId="22"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96"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96" fillId="0" borderId="0">
      <alignment vertical="top"/>
    </xf>
    <xf numFmtId="0" fontId="96"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96" fillId="0" borderId="0">
      <alignment vertical="top"/>
    </xf>
    <xf numFmtId="0" fontId="96"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96" fillId="0" borderId="0">
      <alignment vertical="top"/>
    </xf>
    <xf numFmtId="0" fontId="96"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96" fillId="0" borderId="0">
      <alignment vertical="top"/>
    </xf>
    <xf numFmtId="0" fontId="96"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79" fillId="0" borderId="0">
      <alignment vertical="top"/>
    </xf>
    <xf numFmtId="0" fontId="96"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22" fillId="0" borderId="0"/>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30" fillId="0" borderId="0">
      <alignment vertical="top"/>
    </xf>
    <xf numFmtId="0" fontId="30" fillId="0" borderId="0">
      <alignment vertical="top"/>
    </xf>
    <xf numFmtId="0" fontId="79" fillId="0" borderId="0">
      <alignment vertical="top"/>
    </xf>
    <xf numFmtId="0" fontId="30" fillId="0" borderId="0">
      <alignment vertical="top"/>
    </xf>
    <xf numFmtId="0" fontId="79" fillId="0" borderId="0">
      <alignment vertical="top"/>
    </xf>
    <xf numFmtId="0" fontId="79" fillId="0" borderId="0">
      <alignment vertical="top"/>
    </xf>
    <xf numFmtId="0" fontId="22" fillId="0" borderId="0"/>
    <xf numFmtId="0" fontId="22" fillId="0" borderId="0"/>
    <xf numFmtId="0" fontId="22" fillId="0" borderId="0"/>
    <xf numFmtId="0" fontId="22" fillId="0" borderId="0"/>
    <xf numFmtId="0" fontId="22" fillId="0" borderId="0"/>
    <xf numFmtId="0" fontId="31"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5" fillId="3" borderId="0" applyNumberFormat="0" applyBorder="0" applyAlignment="0" applyProtection="0"/>
    <xf numFmtId="3" fontId="36" fillId="0" borderId="0"/>
    <xf numFmtId="3" fontId="36" fillId="0" borderId="0"/>
    <xf numFmtId="3" fontId="36" fillId="0" borderId="0"/>
    <xf numFmtId="0" fontId="66" fillId="0" borderId="0" applyNumberFormat="0" applyFill="0" applyBorder="0" applyAlignment="0" applyProtection="0"/>
    <xf numFmtId="164" fontId="37" fillId="0" borderId="1" applyAlignment="0" applyProtection="0"/>
    <xf numFmtId="184" fontId="37" fillId="0" borderId="2" applyAlignment="0" applyProtection="0"/>
    <xf numFmtId="184" fontId="37" fillId="0" borderId="2" applyAlignment="0" applyProtection="0"/>
    <xf numFmtId="0" fontId="34" fillId="0" borderId="0"/>
    <xf numFmtId="0" fontId="34" fillId="0" borderId="0"/>
    <xf numFmtId="0" fontId="38" fillId="20" borderId="3" applyNumberFormat="0" applyAlignment="0" applyProtection="0"/>
    <xf numFmtId="0" fontId="39" fillId="21" borderId="4" applyNumberFormat="0" applyAlignment="0" applyProtection="0"/>
    <xf numFmtId="170" fontId="22" fillId="0" borderId="0"/>
    <xf numFmtId="182" fontId="22" fillId="0" borderId="0"/>
    <xf numFmtId="182" fontId="22" fillId="0" borderId="0"/>
    <xf numFmtId="170" fontId="22" fillId="0" borderId="0"/>
    <xf numFmtId="182" fontId="22" fillId="0" borderId="0"/>
    <xf numFmtId="182" fontId="22" fillId="0" borderId="0"/>
    <xf numFmtId="170" fontId="22" fillId="0" borderId="0"/>
    <xf numFmtId="182" fontId="22" fillId="0" borderId="0"/>
    <xf numFmtId="182" fontId="22" fillId="0" borderId="0"/>
    <xf numFmtId="170" fontId="22" fillId="0" borderId="0"/>
    <xf numFmtId="182" fontId="22" fillId="0" borderId="0"/>
    <xf numFmtId="182" fontId="22" fillId="0" borderId="0"/>
    <xf numFmtId="170" fontId="22" fillId="0" borderId="0"/>
    <xf numFmtId="182" fontId="22" fillId="0" borderId="0"/>
    <xf numFmtId="182" fontId="22" fillId="0" borderId="0"/>
    <xf numFmtId="170" fontId="22" fillId="0" borderId="0"/>
    <xf numFmtId="182" fontId="22" fillId="0" borderId="0"/>
    <xf numFmtId="182" fontId="22" fillId="0" borderId="0"/>
    <xf numFmtId="170" fontId="22" fillId="0" borderId="0"/>
    <xf numFmtId="182" fontId="22" fillId="0" borderId="0"/>
    <xf numFmtId="182" fontId="22" fillId="0" borderId="0"/>
    <xf numFmtId="170" fontId="22" fillId="0" borderId="0"/>
    <xf numFmtId="182" fontId="22" fillId="0" borderId="0"/>
    <xf numFmtId="182" fontId="22" fillId="0" borderId="0"/>
    <xf numFmtId="3" fontId="29" fillId="0" borderId="0" applyFont="0" applyFill="0" applyBorder="0" applyAlignment="0" applyProtection="0"/>
    <xf numFmtId="3" fontId="22" fillId="0" borderId="0" applyFill="0" applyBorder="0" applyAlignment="0" applyProtection="0"/>
    <xf numFmtId="3" fontId="22" fillId="0" borderId="0" applyFill="0" applyBorder="0" applyAlignment="0" applyProtection="0"/>
    <xf numFmtId="165" fontId="22" fillId="0" borderId="0" applyFont="0" applyFill="0" applyBorder="0" applyAlignment="0" applyProtection="0"/>
    <xf numFmtId="185" fontId="22" fillId="0" borderId="0" applyFill="0" applyBorder="0" applyAlignment="0" applyProtection="0"/>
    <xf numFmtId="185" fontId="22" fillId="0" borderId="0" applyFill="0" applyBorder="0" applyAlignment="0" applyProtection="0"/>
    <xf numFmtId="0" fontId="29" fillId="0" borderId="0" applyFont="0" applyFill="0" applyBorder="0" applyAlignment="0" applyProtection="0"/>
    <xf numFmtId="0" fontId="22" fillId="0" borderId="0" applyFill="0" applyBorder="0" applyAlignment="0" applyProtection="0"/>
    <xf numFmtId="0" fontId="22" fillId="0" borderId="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183" fontId="22" fillId="0" borderId="0" applyFill="0" applyBorder="0" applyAlignment="0" applyProtection="0"/>
    <xf numFmtId="183" fontId="22" fillId="0" borderId="0" applyFill="0" applyBorder="0" applyAlignment="0" applyProtection="0"/>
    <xf numFmtId="0" fontId="98" fillId="0" borderId="0"/>
    <xf numFmtId="0" fontId="40" fillId="0" borderId="0" applyNumberFormat="0" applyFill="0" applyBorder="0" applyAlignment="0" applyProtection="0"/>
    <xf numFmtId="2" fontId="29" fillId="0" borderId="0" applyFont="0" applyFill="0" applyBorder="0" applyAlignment="0" applyProtection="0"/>
    <xf numFmtId="2" fontId="22" fillId="0" borderId="0" applyFill="0" applyBorder="0" applyAlignment="0" applyProtection="0"/>
    <xf numFmtId="2" fontId="22" fillId="0" borderId="0" applyFill="0" applyBorder="0" applyAlignment="0" applyProtection="0"/>
    <xf numFmtId="172" fontId="41" fillId="0" borderId="5">
      <alignment horizontal="right"/>
    </xf>
    <xf numFmtId="172" fontId="41" fillId="0" borderId="6">
      <alignment horizontal="right"/>
    </xf>
    <xf numFmtId="172" fontId="41" fillId="0" borderId="6">
      <alignment horizontal="right"/>
    </xf>
    <xf numFmtId="0" fontId="42" fillId="4" borderId="0" applyNumberFormat="0" applyBorder="0" applyAlignment="0" applyProtection="0"/>
    <xf numFmtId="38"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67" fillId="24" borderId="0"/>
    <xf numFmtId="0" fontId="27" fillId="0" borderId="7" applyNumberFormat="0" applyAlignment="0" applyProtection="0">
      <alignment horizontal="left" vertical="center"/>
    </xf>
    <xf numFmtId="0" fontId="27" fillId="0" borderId="8" applyNumberFormat="0" applyAlignment="0" applyProtection="0"/>
    <xf numFmtId="0" fontId="27" fillId="0" borderId="8" applyNumberFormat="0" applyAlignment="0" applyProtection="0"/>
    <xf numFmtId="0" fontId="27" fillId="0" borderId="9">
      <alignment horizontal="left" vertical="center"/>
    </xf>
    <xf numFmtId="0" fontId="27" fillId="0" borderId="10">
      <alignment horizontal="left" vertical="center"/>
    </xf>
    <xf numFmtId="0" fontId="27" fillId="0" borderId="10">
      <alignment horizontal="left" vertical="center"/>
    </xf>
    <xf numFmtId="0" fontId="44" fillId="0" borderId="11" applyNumberFormat="0" applyFill="0" applyAlignment="0" applyProtection="0"/>
    <xf numFmtId="0" fontId="64" fillId="0" borderId="0" applyNumberFormat="0" applyFill="0" applyBorder="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27" fillId="0" borderId="0" applyNumberFormat="0" applyFill="0" applyBorder="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7"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7" borderId="3" applyNumberFormat="0" applyAlignment="0" applyProtection="0"/>
    <xf numFmtId="10" fontId="43" fillId="25" borderId="14"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9" fillId="0" borderId="15" applyNumberFormat="0" applyFill="0" applyAlignment="0" applyProtection="0"/>
    <xf numFmtId="173" fontId="22" fillId="0" borderId="0" applyFont="0" applyFill="0" applyBorder="0" applyAlignment="0" applyProtection="0"/>
    <xf numFmtId="174" fontId="22" fillId="0" borderId="0" applyFont="0" applyFill="0" applyBorder="0" applyAlignment="0" applyProtection="0"/>
    <xf numFmtId="0" fontId="50" fillId="27" borderId="0" applyNumberFormat="0" applyBorder="0" applyAlignment="0" applyProtection="0"/>
    <xf numFmtId="37" fontId="51" fillId="0" borderId="0"/>
    <xf numFmtId="37" fontId="51" fillId="0" borderId="0"/>
    <xf numFmtId="37" fontId="97" fillId="0" borderId="0"/>
    <xf numFmtId="0" fontId="52" fillId="0" borderId="0"/>
    <xf numFmtId="0" fontId="80" fillId="0" borderId="0"/>
    <xf numFmtId="0" fontId="80" fillId="0" borderId="0"/>
    <xf numFmtId="175" fontId="22" fillId="0" borderId="0"/>
    <xf numFmtId="169" fontId="22" fillId="0" borderId="0"/>
    <xf numFmtId="169" fontId="22" fillId="0" borderId="0"/>
    <xf numFmtId="0" fontId="32" fillId="0" borderId="0"/>
    <xf numFmtId="0" fontId="22" fillId="0" borderId="0"/>
    <xf numFmtId="0" fontId="22" fillId="0" borderId="0"/>
    <xf numFmtId="0" fontId="22" fillId="0" borderId="0"/>
    <xf numFmtId="0" fontId="115" fillId="0" borderId="0"/>
    <xf numFmtId="0" fontId="22" fillId="0" borderId="0"/>
    <xf numFmtId="0" fontId="115" fillId="0" borderId="0"/>
    <xf numFmtId="0" fontId="22" fillId="0" borderId="0"/>
    <xf numFmtId="0" fontId="115" fillId="0" borderId="0"/>
    <xf numFmtId="0" fontId="29" fillId="0" borderId="0"/>
    <xf numFmtId="0" fontId="22" fillId="0" borderId="0"/>
    <xf numFmtId="0" fontId="29" fillId="0" borderId="0"/>
    <xf numFmtId="0" fontId="29" fillId="0" borderId="0"/>
    <xf numFmtId="0" fontId="29" fillId="0" borderId="0"/>
    <xf numFmtId="0" fontId="29" fillId="0" borderId="0"/>
    <xf numFmtId="0" fontId="22" fillId="0" borderId="0"/>
    <xf numFmtId="0" fontId="22" fillId="0" borderId="0"/>
    <xf numFmtId="0" fontId="22" fillId="0" borderId="0"/>
    <xf numFmtId="0" fontId="32" fillId="0" borderId="0"/>
    <xf numFmtId="0" fontId="32" fillId="0" borderId="0"/>
    <xf numFmtId="0" fontId="32" fillId="0" borderId="0"/>
    <xf numFmtId="0" fontId="29" fillId="0" borderId="0"/>
    <xf numFmtId="0" fontId="32" fillId="0" borderId="0"/>
    <xf numFmtId="0" fontId="32" fillId="0" borderId="0"/>
    <xf numFmtId="0" fontId="3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28" borderId="16" applyNumberFormat="0" applyFont="0" applyAlignment="0" applyProtection="0"/>
    <xf numFmtId="0" fontId="32" fillId="28" borderId="16" applyNumberFormat="0" applyFont="0" applyAlignment="0" applyProtection="0"/>
    <xf numFmtId="0" fontId="32" fillId="28" borderId="16" applyNumberFormat="0" applyFont="0" applyAlignment="0" applyProtection="0"/>
    <xf numFmtId="0" fontId="32" fillId="28" borderId="16" applyNumberFormat="0" applyFont="0" applyAlignment="0" applyProtection="0"/>
    <xf numFmtId="0" fontId="32" fillId="28" borderId="16" applyNumberFormat="0" applyFont="0" applyAlignment="0" applyProtection="0"/>
    <xf numFmtId="0" fontId="32" fillId="28" borderId="16" applyNumberFormat="0" applyFont="0" applyAlignment="0" applyProtection="0"/>
    <xf numFmtId="0" fontId="32" fillId="28" borderId="16" applyNumberFormat="0" applyFont="0" applyAlignment="0" applyProtection="0"/>
    <xf numFmtId="0" fontId="32" fillId="28" borderId="16" applyNumberFormat="0" applyFont="0" applyAlignment="0" applyProtection="0"/>
    <xf numFmtId="0" fontId="32" fillId="28" borderId="16" applyNumberFormat="0" applyFont="0" applyAlignment="0" applyProtection="0"/>
    <xf numFmtId="0" fontId="32" fillId="28" borderId="16" applyNumberFormat="0" applyFont="0" applyAlignment="0" applyProtection="0"/>
    <xf numFmtId="0" fontId="53" fillId="20" borderId="17" applyNumberFormat="0" applyAlignment="0" applyProtection="0"/>
    <xf numFmtId="10" fontId="22" fillId="0" borderId="0" applyFont="0" applyFill="0" applyBorder="0" applyAlignment="0" applyProtection="0"/>
    <xf numFmtId="10" fontId="22" fillId="0" borderId="0" applyFill="0" applyBorder="0" applyAlignment="0" applyProtection="0"/>
    <xf numFmtId="10" fontId="22" fillId="0" borderId="0" applyFill="0" applyBorder="0" applyAlignment="0" applyProtection="0"/>
    <xf numFmtId="0" fontId="54" fillId="0" borderId="0" applyFont="0"/>
    <xf numFmtId="0" fontId="22" fillId="0" borderId="0"/>
    <xf numFmtId="0" fontId="22" fillId="0" borderId="0"/>
    <xf numFmtId="3" fontId="55" fillId="0" borderId="0"/>
    <xf numFmtId="3" fontId="55" fillId="0" borderId="0"/>
    <xf numFmtId="3" fontId="55" fillId="0" borderId="0"/>
    <xf numFmtId="0" fontId="56" fillId="0" borderId="0" applyNumberFormat="0" applyFill="0" applyBorder="0" applyAlignment="0" applyProtection="0">
      <alignment vertical="top"/>
      <protection locked="0"/>
    </xf>
    <xf numFmtId="0" fontId="81" fillId="0" borderId="0" applyNumberFormat="0" applyFill="0" applyBorder="0" applyAlignment="0" applyProtection="0"/>
    <xf numFmtId="0" fontId="81" fillId="0" borderId="0" applyNumberFormat="0" applyFill="0" applyBorder="0" applyAlignment="0" applyProtection="0"/>
    <xf numFmtId="0" fontId="30" fillId="0" borderId="0">
      <alignment vertical="top"/>
    </xf>
    <xf numFmtId="0" fontId="79" fillId="0" borderId="0">
      <alignment vertical="top"/>
    </xf>
    <xf numFmtId="0" fontId="30" fillId="0" borderId="0">
      <alignment vertical="top"/>
    </xf>
    <xf numFmtId="0" fontId="57" fillId="0" borderId="0" applyNumberFormat="0" applyFill="0" applyBorder="0" applyAlignment="0" applyProtection="0"/>
    <xf numFmtId="0" fontId="58" fillId="0" borderId="18" applyNumberFormat="0" applyFill="0" applyAlignment="0" applyProtection="0"/>
    <xf numFmtId="0" fontId="22" fillId="0" borderId="19"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176" fontId="22" fillId="0" borderId="0" applyFont="0" applyFill="0" applyBorder="0" applyAlignment="0" applyProtection="0"/>
    <xf numFmtId="177" fontId="22" fillId="0" borderId="0" applyFont="0" applyFill="0" applyBorder="0" applyAlignment="0" applyProtection="0"/>
    <xf numFmtId="0" fontId="59" fillId="0" borderId="0" applyNumberFormat="0" applyFill="0" applyBorder="0" applyAlignment="0" applyProtection="0"/>
    <xf numFmtId="40" fontId="60" fillId="0" borderId="0" applyFont="0" applyFill="0" applyBorder="0" applyAlignment="0" applyProtection="0"/>
    <xf numFmtId="38"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10" fontId="29" fillId="0" borderId="0" applyFont="0" applyFill="0" applyBorder="0" applyAlignment="0" applyProtection="0"/>
    <xf numFmtId="0" fontId="61" fillId="0" borderId="0"/>
    <xf numFmtId="166" fontId="22" fillId="0" borderId="0" applyFont="0" applyFill="0" applyBorder="0" applyAlignment="0" applyProtection="0"/>
    <xf numFmtId="167" fontId="22" fillId="0" borderId="0" applyFont="0" applyFill="0" applyBorder="0" applyAlignment="0" applyProtection="0"/>
    <xf numFmtId="178" fontId="62" fillId="0" borderId="0" applyFont="0" applyFill="0" applyBorder="0" applyAlignment="0" applyProtection="0"/>
    <xf numFmtId="179" fontId="62" fillId="0" borderId="0" applyFont="0" applyFill="0" applyBorder="0" applyAlignment="0" applyProtection="0"/>
    <xf numFmtId="0" fontId="63" fillId="0" borderId="0"/>
    <xf numFmtId="0" fontId="22" fillId="0" borderId="0"/>
    <xf numFmtId="0" fontId="22" fillId="0" borderId="0"/>
    <xf numFmtId="0" fontId="21" fillId="0" borderId="0"/>
    <xf numFmtId="0" fontId="20" fillId="0" borderId="0"/>
    <xf numFmtId="0" fontId="22" fillId="0" borderId="0"/>
    <xf numFmtId="0" fontId="22" fillId="0" borderId="0"/>
    <xf numFmtId="0" fontId="22" fillId="0" borderId="0"/>
    <xf numFmtId="0" fontId="22" fillId="0" borderId="0"/>
    <xf numFmtId="0" fontId="118" fillId="0" borderId="0">
      <alignment vertical="top"/>
    </xf>
    <xf numFmtId="0" fontId="19" fillId="0" borderId="0"/>
    <xf numFmtId="0" fontId="18" fillId="0" borderId="0"/>
    <xf numFmtId="0" fontId="22" fillId="0" borderId="0">
      <alignment vertical="top"/>
    </xf>
    <xf numFmtId="0" fontId="17" fillId="0" borderId="0"/>
    <xf numFmtId="0" fontId="17" fillId="0" borderId="0"/>
    <xf numFmtId="0" fontId="131" fillId="0" borderId="0">
      <alignment vertical="top"/>
    </xf>
    <xf numFmtId="0" fontId="131" fillId="0" borderId="0"/>
    <xf numFmtId="0" fontId="16" fillId="0" borderId="0"/>
    <xf numFmtId="0" fontId="15" fillId="0" borderId="0"/>
    <xf numFmtId="0" fontId="14" fillId="0" borderId="0"/>
    <xf numFmtId="0" fontId="22" fillId="0" borderId="0"/>
    <xf numFmtId="0" fontId="13" fillId="0" borderId="0"/>
    <xf numFmtId="9" fontId="12" fillId="0" borderId="0" applyFont="0" applyFill="0" applyBorder="0" applyAlignment="0" applyProtection="0"/>
    <xf numFmtId="0" fontId="11" fillId="0" borderId="0"/>
    <xf numFmtId="0" fontId="10" fillId="0" borderId="0"/>
    <xf numFmtId="9" fontId="9" fillId="0" borderId="0" applyFont="0" applyFill="0" applyBorder="0" applyAlignment="0" applyProtection="0"/>
    <xf numFmtId="0" fontId="8" fillId="0" borderId="0"/>
    <xf numFmtId="0" fontId="7" fillId="0" borderId="0"/>
    <xf numFmtId="0" fontId="6" fillId="0" borderId="0"/>
    <xf numFmtId="0" fontId="138" fillId="0" borderId="0">
      <alignment vertical="top"/>
    </xf>
    <xf numFmtId="0" fontId="5" fillId="0" borderId="0"/>
    <xf numFmtId="0" fontId="22" fillId="0" borderId="0"/>
    <xf numFmtId="0" fontId="4" fillId="0" borderId="0"/>
    <xf numFmtId="0" fontId="3" fillId="0" borderId="0"/>
    <xf numFmtId="0" fontId="2" fillId="0" borderId="0"/>
    <xf numFmtId="0" fontId="22" fillId="0" borderId="0"/>
    <xf numFmtId="0" fontId="22" fillId="0" borderId="0"/>
    <xf numFmtId="0" fontId="1" fillId="0" borderId="0"/>
  </cellStyleXfs>
  <cellXfs count="915">
    <xf numFmtId="0" fontId="0" fillId="0" borderId="0" xfId="0"/>
    <xf numFmtId="0" fontId="0" fillId="0" borderId="14" xfId="0" applyFill="1" applyBorder="1"/>
    <xf numFmtId="0" fontId="23" fillId="0" borderId="0" xfId="3210" applyFont="1" applyFill="1" applyBorder="1" applyAlignment="1">
      <alignment vertical="center" wrapText="1"/>
    </xf>
    <xf numFmtId="0" fontId="23" fillId="0" borderId="0" xfId="3210" applyFont="1" applyFill="1" applyBorder="1" applyAlignment="1">
      <alignment horizontal="center" vertical="center" wrapText="1"/>
    </xf>
    <xf numFmtId="0" fontId="23" fillId="0" borderId="14" xfId="3210" applyFont="1" applyFill="1" applyBorder="1" applyAlignment="1">
      <alignment horizontal="center" vertical="center" wrapText="1"/>
    </xf>
    <xf numFmtId="0" fontId="23" fillId="0" borderId="20" xfId="3210" applyFont="1" applyFill="1" applyBorder="1" applyAlignment="1">
      <alignment horizontal="center" vertical="center" wrapText="1"/>
    </xf>
    <xf numFmtId="0" fontId="23" fillId="0" borderId="14" xfId="3210" applyFont="1" applyFill="1" applyBorder="1" applyAlignment="1">
      <alignment vertical="center" wrapText="1"/>
    </xf>
    <xf numFmtId="0" fontId="23" fillId="0" borderId="14" xfId="3210" applyFont="1" applyFill="1" applyBorder="1" applyAlignment="1" applyProtection="1">
      <alignment horizontal="center" vertical="center"/>
    </xf>
    <xf numFmtId="0" fontId="23" fillId="0" borderId="14" xfId="3210" applyFont="1" applyFill="1" applyBorder="1" applyAlignment="1">
      <alignment horizontal="left" vertical="center" wrapText="1"/>
    </xf>
    <xf numFmtId="168" fontId="23" fillId="0" borderId="14" xfId="3210" applyNumberFormat="1" applyFont="1" applyFill="1" applyBorder="1" applyAlignment="1">
      <alignment horizontal="left" vertical="center" wrapText="1"/>
    </xf>
    <xf numFmtId="49" fontId="23" fillId="0" borderId="14" xfId="3210" applyNumberFormat="1" applyFont="1" applyFill="1" applyBorder="1" applyAlignment="1">
      <alignment horizontal="justify" vertical="center" wrapText="1"/>
    </xf>
    <xf numFmtId="0" fontId="23" fillId="0" borderId="14" xfId="3210" applyFont="1" applyFill="1" applyBorder="1" applyAlignment="1">
      <alignment horizontal="justify" vertical="center" wrapText="1"/>
    </xf>
    <xf numFmtId="0" fontId="23" fillId="0" borderId="14" xfId="3210" applyFont="1" applyFill="1" applyBorder="1" applyAlignment="1" applyProtection="1">
      <alignment horizontal="left" vertical="center"/>
    </xf>
    <xf numFmtId="0" fontId="23" fillId="0" borderId="14" xfId="3210" applyFont="1" applyFill="1" applyBorder="1" applyAlignment="1" applyProtection="1">
      <alignment horizontal="left" vertical="center" wrapText="1"/>
    </xf>
    <xf numFmtId="168" fontId="23" fillId="0" borderId="14" xfId="3210" applyNumberFormat="1" applyFont="1" applyFill="1" applyBorder="1" applyAlignment="1" applyProtection="1">
      <alignment horizontal="left" vertical="center" wrapText="1"/>
    </xf>
    <xf numFmtId="0" fontId="23" fillId="0" borderId="14" xfId="3210" applyFont="1" applyFill="1" applyBorder="1" applyAlignment="1" applyProtection="1">
      <alignment vertical="center"/>
      <protection locked="0"/>
    </xf>
    <xf numFmtId="0" fontId="23" fillId="0" borderId="14" xfId="3210" applyFont="1" applyFill="1" applyBorder="1" applyAlignment="1" applyProtection="1">
      <alignment horizontal="center" vertical="center"/>
      <protection locked="0"/>
    </xf>
    <xf numFmtId="0" fontId="23" fillId="0" borderId="14" xfId="3210" applyFont="1" applyFill="1" applyBorder="1" applyAlignment="1" applyProtection="1">
      <alignment horizontal="center" vertical="center" wrapText="1"/>
      <protection locked="0"/>
    </xf>
    <xf numFmtId="0" fontId="23" fillId="0" borderId="14" xfId="3210" applyFont="1" applyFill="1" applyBorder="1" applyAlignment="1">
      <alignment horizontal="left" vertical="top" wrapText="1"/>
    </xf>
    <xf numFmtId="168" fontId="23" fillId="0" borderId="14" xfId="3210" applyNumberFormat="1" applyFont="1" applyFill="1" applyBorder="1" applyAlignment="1">
      <alignment horizontal="left" vertical="top" wrapText="1"/>
    </xf>
    <xf numFmtId="0" fontId="23" fillId="0" borderId="14" xfId="3210" applyFont="1" applyFill="1" applyBorder="1" applyAlignment="1">
      <alignment vertical="top" wrapText="1"/>
    </xf>
    <xf numFmtId="0" fontId="23" fillId="0" borderId="14" xfId="3210" applyFont="1" applyFill="1" applyBorder="1" applyAlignment="1">
      <alignment horizontal="center" vertical="top" wrapText="1"/>
    </xf>
    <xf numFmtId="168" fontId="23" fillId="0" borderId="14" xfId="3210" quotePrefix="1" applyNumberFormat="1" applyFont="1" applyFill="1" applyBorder="1" applyAlignment="1">
      <alignment horizontal="left" vertical="top" wrapText="1"/>
    </xf>
    <xf numFmtId="0" fontId="23" fillId="0" borderId="14" xfId="3210" quotePrefix="1" applyFont="1" applyFill="1" applyBorder="1" applyAlignment="1">
      <alignment vertical="top" wrapText="1"/>
    </xf>
    <xf numFmtId="0" fontId="68" fillId="0" borderId="14" xfId="3210" applyFont="1" applyFill="1" applyBorder="1" applyAlignment="1">
      <alignment vertical="top" wrapText="1"/>
    </xf>
    <xf numFmtId="0" fontId="68" fillId="0" borderId="14" xfId="3210" applyFont="1" applyFill="1" applyBorder="1" applyAlignment="1">
      <alignment horizontal="center" vertical="top" wrapText="1"/>
    </xf>
    <xf numFmtId="0" fontId="29" fillId="0" borderId="14" xfId="3210" applyFont="1" applyFill="1" applyBorder="1" applyAlignment="1">
      <alignment vertical="top" wrapText="1"/>
    </xf>
    <xf numFmtId="0" fontId="23" fillId="0" borderId="0" xfId="3210" applyFont="1" applyFill="1" applyBorder="1" applyAlignment="1">
      <alignment horizontal="center" vertical="top" wrapText="1"/>
    </xf>
    <xf numFmtId="0" fontId="23" fillId="0" borderId="0" xfId="3210" applyFont="1" applyFill="1" applyBorder="1" applyAlignment="1">
      <alignment vertical="top" wrapText="1"/>
    </xf>
    <xf numFmtId="0" fontId="23" fillId="0" borderId="0" xfId="3210" applyFont="1" applyFill="1" applyBorder="1" applyAlignment="1">
      <alignment horizontal="left" vertical="top" wrapText="1"/>
    </xf>
    <xf numFmtId="168" fontId="23" fillId="0" borderId="0" xfId="3210" applyNumberFormat="1" applyFont="1" applyFill="1" applyBorder="1" applyAlignment="1">
      <alignment horizontal="left" vertical="top" wrapText="1"/>
    </xf>
    <xf numFmtId="0" fontId="68" fillId="0" borderId="0" xfId="3210" applyFont="1" applyFill="1" applyBorder="1" applyAlignment="1">
      <alignment vertical="top" wrapText="1"/>
    </xf>
    <xf numFmtId="0" fontId="68" fillId="0" borderId="0" xfId="3210" applyFont="1" applyFill="1" applyBorder="1" applyAlignment="1">
      <alignment horizontal="center" vertical="top" wrapText="1"/>
    </xf>
    <xf numFmtId="0" fontId="29" fillId="0" borderId="0" xfId="3210" applyFont="1" applyFill="1" applyBorder="1" applyAlignment="1">
      <alignment vertical="top" wrapText="1"/>
    </xf>
    <xf numFmtId="0" fontId="22" fillId="0" borderId="14" xfId="3210" applyBorder="1" applyAlignment="1">
      <alignment horizontal="center" vertical="center" wrapText="1"/>
    </xf>
    <xf numFmtId="0" fontId="69" fillId="0" borderId="21" xfId="3210" applyFont="1" applyBorder="1" applyAlignment="1">
      <alignment horizontal="center" vertical="center" wrapText="1"/>
    </xf>
    <xf numFmtId="0" fontId="69" fillId="0" borderId="22" xfId="3210" applyFont="1" applyFill="1" applyBorder="1" applyAlignment="1" applyProtection="1">
      <alignment horizontal="left" vertical="center"/>
    </xf>
    <xf numFmtId="0" fontId="69" fillId="0" borderId="22" xfId="3210" applyFont="1" applyFill="1" applyBorder="1" applyAlignment="1">
      <alignment horizontal="left" vertical="center" wrapText="1"/>
    </xf>
    <xf numFmtId="0" fontId="70" fillId="0" borderId="22" xfId="3210" applyFont="1" applyFill="1" applyBorder="1" applyAlignment="1">
      <alignment horizontal="left" vertical="center"/>
    </xf>
    <xf numFmtId="0" fontId="70" fillId="0" borderId="22" xfId="3210" applyFont="1" applyFill="1" applyBorder="1" applyAlignment="1">
      <alignment horizontal="left" vertical="center" wrapText="1"/>
    </xf>
    <xf numFmtId="0" fontId="70" fillId="0" borderId="22" xfId="3210" applyNumberFormat="1" applyFont="1" applyFill="1" applyBorder="1" applyAlignment="1">
      <alignment horizontal="right" vertical="center"/>
    </xf>
    <xf numFmtId="0" fontId="71" fillId="0" borderId="22" xfId="3210" applyNumberFormat="1" applyFont="1" applyFill="1" applyBorder="1" applyAlignment="1">
      <alignment horizontal="center" vertical="center" wrapText="1"/>
    </xf>
    <xf numFmtId="0" fontId="70" fillId="0" borderId="22" xfId="3210" applyFont="1" applyFill="1" applyBorder="1" applyAlignment="1">
      <alignment horizontal="justify" vertical="center" wrapText="1"/>
    </xf>
    <xf numFmtId="0" fontId="69" fillId="0" borderId="23" xfId="3210" applyFont="1" applyBorder="1" applyAlignment="1">
      <alignment horizontal="justify" vertical="center" wrapText="1"/>
    </xf>
    <xf numFmtId="0" fontId="69" fillId="0" borderId="0" xfId="3210" applyFont="1" applyBorder="1" applyAlignment="1">
      <alignment vertical="center" wrapText="1"/>
    </xf>
    <xf numFmtId="0" fontId="69" fillId="0" borderId="24" xfId="3210" applyFont="1" applyBorder="1" applyAlignment="1">
      <alignment horizontal="center" vertical="center" wrapText="1"/>
    </xf>
    <xf numFmtId="0" fontId="69" fillId="0" borderId="25" xfId="3210" applyFont="1" applyFill="1" applyBorder="1" applyAlignment="1" applyProtection="1">
      <alignment horizontal="left" vertical="center"/>
    </xf>
    <xf numFmtId="0" fontId="69" fillId="0" borderId="25" xfId="3210" applyFont="1" applyFill="1" applyBorder="1" applyAlignment="1">
      <alignment horizontal="left" vertical="center" wrapText="1"/>
    </xf>
    <xf numFmtId="0" fontId="70" fillId="0" borderId="25" xfId="3210" applyFont="1" applyFill="1" applyBorder="1" applyAlignment="1">
      <alignment horizontal="left" vertical="center"/>
    </xf>
    <xf numFmtId="0" fontId="70" fillId="0" borderId="25" xfId="3210" applyFont="1" applyFill="1" applyBorder="1" applyAlignment="1">
      <alignment horizontal="left" vertical="center" wrapText="1"/>
    </xf>
    <xf numFmtId="0" fontId="70" fillId="0" borderId="25" xfId="3210" applyNumberFormat="1" applyFont="1" applyFill="1" applyBorder="1" applyAlignment="1">
      <alignment horizontal="right" vertical="center"/>
    </xf>
    <xf numFmtId="0" fontId="71" fillId="0" borderId="25" xfId="3210" applyNumberFormat="1" applyFont="1" applyFill="1" applyBorder="1" applyAlignment="1" applyProtection="1">
      <alignment horizontal="center" vertical="center"/>
      <protection locked="0"/>
    </xf>
    <xf numFmtId="0" fontId="70" fillId="0" borderId="25" xfId="3210" applyFont="1" applyFill="1" applyBorder="1" applyAlignment="1">
      <alignment horizontal="justify" vertical="center" wrapText="1"/>
    </xf>
    <xf numFmtId="0" fontId="69" fillId="0" borderId="26" xfId="3210" applyFont="1" applyBorder="1" applyAlignment="1">
      <alignment horizontal="justify" vertical="center" wrapText="1"/>
    </xf>
    <xf numFmtId="14" fontId="70" fillId="0" borderId="25" xfId="3210" applyNumberFormat="1" applyFont="1" applyFill="1" applyBorder="1" applyAlignment="1">
      <alignment horizontal="right" vertical="center"/>
    </xf>
    <xf numFmtId="0" fontId="71" fillId="0" borderId="25" xfId="3210" applyNumberFormat="1" applyFont="1" applyFill="1" applyBorder="1" applyAlignment="1">
      <alignment horizontal="center" vertical="center" wrapText="1"/>
    </xf>
    <xf numFmtId="0" fontId="72" fillId="0" borderId="25" xfId="3210" applyFont="1" applyFill="1" applyBorder="1" applyAlignment="1">
      <alignment horizontal="justify" vertical="center" wrapText="1"/>
    </xf>
    <xf numFmtId="0" fontId="71" fillId="0" borderId="25" xfId="3210" applyFont="1" applyFill="1" applyBorder="1" applyAlignment="1">
      <alignment horizontal="center" vertical="center" wrapText="1"/>
    </xf>
    <xf numFmtId="0" fontId="70" fillId="0" borderId="25" xfId="3210" applyFont="1" applyFill="1" applyBorder="1" applyAlignment="1">
      <alignment vertical="center" wrapText="1"/>
    </xf>
    <xf numFmtId="0" fontId="69" fillId="0" borderId="25" xfId="3210" applyFont="1" applyBorder="1" applyAlignment="1">
      <alignment horizontal="left" vertical="center" wrapText="1"/>
    </xf>
    <xf numFmtId="14" fontId="69" fillId="0" borderId="25" xfId="3210" applyNumberFormat="1" applyFont="1" applyBorder="1" applyAlignment="1">
      <alignment horizontal="right" vertical="center" wrapText="1"/>
    </xf>
    <xf numFmtId="49" fontId="69" fillId="0" borderId="25" xfId="3210" applyNumberFormat="1" applyFont="1" applyBorder="1" applyAlignment="1">
      <alignment horizontal="justify" vertical="center" wrapText="1"/>
    </xf>
    <xf numFmtId="0" fontId="69" fillId="0" borderId="25" xfId="3210" applyFont="1" applyFill="1" applyBorder="1" applyAlignment="1" applyProtection="1">
      <alignment horizontal="left" vertical="center" wrapText="1"/>
    </xf>
    <xf numFmtId="14" fontId="69" fillId="0" borderId="25" xfId="3210" applyNumberFormat="1" applyFont="1" applyFill="1" applyBorder="1" applyAlignment="1" applyProtection="1">
      <alignment horizontal="right" vertical="center" wrapText="1"/>
    </xf>
    <xf numFmtId="0" fontId="70" fillId="0" borderId="25" xfId="3210" applyFont="1" applyBorder="1" applyAlignment="1">
      <alignment horizontal="justify" vertical="center" wrapText="1"/>
    </xf>
    <xf numFmtId="0" fontId="72" fillId="0" borderId="25" xfId="3210" applyFont="1" applyBorder="1" applyAlignment="1">
      <alignment horizontal="justify" vertical="center" wrapText="1"/>
    </xf>
    <xf numFmtId="168" fontId="69" fillId="0" borderId="25" xfId="3210" applyNumberFormat="1" applyFont="1" applyBorder="1" applyAlignment="1">
      <alignment horizontal="right" vertical="center" wrapText="1"/>
    </xf>
    <xf numFmtId="0" fontId="69" fillId="0" borderId="25" xfId="3210" applyFont="1" applyBorder="1" applyAlignment="1">
      <alignment horizontal="justify" vertical="center" wrapText="1"/>
    </xf>
    <xf numFmtId="0" fontId="70" fillId="0" borderId="25" xfId="3210" applyFont="1" applyBorder="1" applyAlignment="1">
      <alignment vertical="center" wrapText="1"/>
    </xf>
    <xf numFmtId="0" fontId="73" fillId="0" borderId="25" xfId="3210" applyNumberFormat="1" applyFont="1" applyFill="1" applyBorder="1" applyAlignment="1">
      <alignment horizontal="center" vertical="center" wrapText="1"/>
    </xf>
    <xf numFmtId="168" fontId="69" fillId="0" borderId="25" xfId="3210" applyNumberFormat="1" applyFont="1" applyFill="1" applyBorder="1" applyAlignment="1" applyProtection="1">
      <alignment horizontal="right" vertical="center" wrapText="1"/>
    </xf>
    <xf numFmtId="0" fontId="73" fillId="0" borderId="25" xfId="3210" applyNumberFormat="1" applyFont="1" applyFill="1" applyBorder="1" applyAlignment="1" applyProtection="1">
      <alignment horizontal="center" vertical="center"/>
      <protection locked="0"/>
    </xf>
    <xf numFmtId="0" fontId="70" fillId="0" borderId="26" xfId="3210" applyFont="1" applyBorder="1" applyAlignment="1">
      <alignment horizontal="justify" vertical="center" wrapText="1"/>
    </xf>
    <xf numFmtId="0" fontId="70" fillId="0" borderId="25" xfId="3210" applyFont="1" applyBorder="1" applyAlignment="1">
      <alignment horizontal="justify" vertical="center"/>
    </xf>
    <xf numFmtId="0" fontId="70" fillId="0" borderId="25" xfId="3210" applyFont="1" applyBorder="1" applyAlignment="1">
      <alignment horizontal="left" vertical="center" wrapText="1"/>
    </xf>
    <xf numFmtId="0" fontId="70" fillId="0" borderId="25" xfId="3210" applyFont="1" applyBorder="1" applyAlignment="1">
      <alignment horizontal="left" vertical="center"/>
    </xf>
    <xf numFmtId="0" fontId="25" fillId="0" borderId="25" xfId="3210" applyFont="1" applyBorder="1" applyAlignment="1">
      <alignment vertical="center" wrapText="1"/>
    </xf>
    <xf numFmtId="0" fontId="25" fillId="0" borderId="25" xfId="3210" applyFont="1" applyBorder="1" applyAlignment="1">
      <alignment horizontal="left" vertical="center" wrapText="1"/>
    </xf>
    <xf numFmtId="0" fontId="23" fillId="0" borderId="25" xfId="3210" applyFont="1" applyBorder="1" applyAlignment="1">
      <alignment horizontal="left" vertical="center" wrapText="1"/>
    </xf>
    <xf numFmtId="0" fontId="69" fillId="0" borderId="25" xfId="3210" applyFont="1" applyBorder="1" applyAlignment="1">
      <alignment vertical="center" wrapText="1"/>
    </xf>
    <xf numFmtId="0" fontId="69" fillId="0" borderId="27" xfId="3210" applyFont="1" applyFill="1" applyBorder="1" applyAlignment="1" applyProtection="1">
      <alignment horizontal="left" vertical="center"/>
    </xf>
    <xf numFmtId="0" fontId="70" fillId="0" borderId="27" xfId="3210" applyFont="1" applyBorder="1" applyAlignment="1">
      <alignment horizontal="left" vertical="center"/>
    </xf>
    <xf numFmtId="0" fontId="71" fillId="0" borderId="27" xfId="3210" applyNumberFormat="1" applyFont="1" applyFill="1" applyBorder="1" applyAlignment="1" applyProtection="1">
      <alignment horizontal="center" vertical="center"/>
      <protection locked="0"/>
    </xf>
    <xf numFmtId="0" fontId="70" fillId="0" borderId="27" xfId="3210" applyFont="1" applyBorder="1" applyAlignment="1">
      <alignment horizontal="justify" vertical="center" wrapText="1"/>
    </xf>
    <xf numFmtId="0" fontId="69" fillId="0" borderId="27" xfId="3210" applyFont="1" applyBorder="1" applyAlignment="1">
      <alignment vertical="center" wrapText="1"/>
    </xf>
    <xf numFmtId="0" fontId="69" fillId="0" borderId="28" xfId="3210" applyFont="1" applyBorder="1" applyAlignment="1">
      <alignment horizontal="justify" vertical="center" wrapText="1"/>
    </xf>
    <xf numFmtId="0" fontId="69" fillId="0" borderId="29" xfId="3210" applyFont="1" applyBorder="1" applyAlignment="1">
      <alignment horizontal="center" vertical="center" wrapText="1"/>
    </xf>
    <xf numFmtId="0" fontId="74" fillId="0" borderId="0" xfId="3210" applyFont="1" applyBorder="1" applyAlignment="1">
      <alignment horizontal="center" vertical="center" wrapText="1"/>
    </xf>
    <xf numFmtId="0" fontId="65" fillId="0" borderId="0" xfId="3210" applyFont="1" applyAlignment="1">
      <alignment horizontal="center" vertical="center"/>
    </xf>
    <xf numFmtId="0" fontId="73" fillId="0" borderId="0" xfId="3210" applyFont="1" applyBorder="1" applyAlignment="1">
      <alignment horizontal="center" vertical="center" wrapText="1"/>
    </xf>
    <xf numFmtId="0" fontId="29" fillId="0" borderId="0" xfId="3210" applyFont="1" applyAlignment="1">
      <alignment horizontal="center" vertical="center" wrapText="1"/>
    </xf>
    <xf numFmtId="0" fontId="23" fillId="0" borderId="0" xfId="3210" applyFont="1" applyAlignment="1">
      <alignment horizontal="center" vertical="center" wrapText="1"/>
    </xf>
    <xf numFmtId="0" fontId="23" fillId="0" borderId="14" xfId="3210" applyFont="1" applyFill="1" applyBorder="1" applyAlignment="1" applyProtection="1">
      <alignment horizontal="center" vertical="top"/>
    </xf>
    <xf numFmtId="0" fontId="23" fillId="0" borderId="14" xfId="3210" applyFont="1" applyFill="1" applyBorder="1" applyAlignment="1" applyProtection="1">
      <alignment horizontal="left" vertical="top"/>
    </xf>
    <xf numFmtId="14" fontId="23" fillId="0" borderId="14" xfId="3210" applyNumberFormat="1" applyFont="1" applyFill="1" applyBorder="1" applyAlignment="1">
      <alignment horizontal="center" vertical="top" wrapText="1"/>
    </xf>
    <xf numFmtId="0" fontId="23" fillId="0" borderId="14" xfId="3210" applyFont="1" applyFill="1" applyBorder="1" applyAlignment="1" applyProtection="1">
      <alignment horizontal="left" vertical="top" wrapText="1"/>
    </xf>
    <xf numFmtId="0" fontId="23" fillId="0" borderId="14" xfId="3210" applyFont="1" applyFill="1" applyBorder="1" applyAlignment="1">
      <alignment wrapText="1"/>
    </xf>
    <xf numFmtId="14" fontId="23" fillId="0" borderId="14" xfId="3210" applyNumberFormat="1" applyFont="1" applyFill="1" applyBorder="1" applyAlignment="1" applyProtection="1">
      <alignment horizontal="left" vertical="top" wrapText="1"/>
    </xf>
    <xf numFmtId="0" fontId="68" fillId="0" borderId="14" xfId="3210" applyFont="1" applyFill="1" applyBorder="1" applyAlignment="1" applyProtection="1">
      <alignment horizontal="left" vertical="top" wrapText="1"/>
    </xf>
    <xf numFmtId="0" fontId="23" fillId="0" borderId="14" xfId="3210" applyFont="1" applyFill="1" applyBorder="1" applyAlignment="1" applyProtection="1">
      <alignment horizontal="center" vertical="top" wrapText="1"/>
    </xf>
    <xf numFmtId="0" fontId="23" fillId="0" borderId="30" xfId="3210" applyFont="1" applyBorder="1" applyAlignment="1">
      <alignment horizontal="center" vertical="center" wrapText="1"/>
    </xf>
    <xf numFmtId="0" fontId="23" fillId="0" borderId="30" xfId="3210" applyFont="1" applyBorder="1" applyAlignment="1">
      <alignment horizontal="left" vertical="center" shrinkToFit="1"/>
    </xf>
    <xf numFmtId="0" fontId="74" fillId="0" borderId="30" xfId="3210" applyFont="1" applyFill="1" applyBorder="1" applyAlignment="1" applyProtection="1">
      <alignment horizontal="left" vertical="top"/>
    </xf>
    <xf numFmtId="0" fontId="23" fillId="0" borderId="30" xfId="3210" applyFont="1" applyBorder="1" applyAlignment="1">
      <alignment horizontal="left" vertical="center" wrapText="1"/>
    </xf>
    <xf numFmtId="0" fontId="23" fillId="0" borderId="30" xfId="3210" applyFont="1" applyBorder="1" applyAlignment="1">
      <alignment vertical="center" wrapText="1"/>
    </xf>
    <xf numFmtId="168" fontId="23" fillId="0" borderId="30" xfId="3210" applyNumberFormat="1" applyFont="1" applyBorder="1" applyAlignment="1">
      <alignment horizontal="left" vertical="center" wrapText="1"/>
    </xf>
    <xf numFmtId="0" fontId="74" fillId="0" borderId="30" xfId="3210" applyFont="1" applyBorder="1" applyAlignment="1" applyProtection="1">
      <alignment horizontal="left" vertical="top" wrapText="1"/>
    </xf>
    <xf numFmtId="0" fontId="23" fillId="0" borderId="0" xfId="3210" applyFont="1" applyBorder="1" applyAlignment="1">
      <alignment vertical="center" wrapText="1"/>
    </xf>
    <xf numFmtId="0" fontId="74" fillId="29" borderId="30" xfId="3210" applyFont="1" applyFill="1" applyBorder="1" applyAlignment="1" applyProtection="1">
      <alignment horizontal="left" vertical="top" wrapText="1"/>
    </xf>
    <xf numFmtId="0" fontId="22" fillId="0" borderId="14" xfId="3210" applyFont="1" applyFill="1" applyBorder="1"/>
    <xf numFmtId="0" fontId="22" fillId="0" borderId="14" xfId="3210" applyFont="1" applyFill="1" applyBorder="1" applyAlignment="1">
      <alignment horizontal="center" wrapText="1"/>
    </xf>
    <xf numFmtId="181" fontId="22" fillId="0" borderId="14" xfId="3210" applyNumberFormat="1" applyFont="1" applyFill="1" applyBorder="1" applyAlignment="1">
      <alignment horizontal="center"/>
    </xf>
    <xf numFmtId="0" fontId="22" fillId="0" borderId="0" xfId="3210" applyFont="1" applyFill="1"/>
    <xf numFmtId="0" fontId="22" fillId="0" borderId="14" xfId="3210" applyFont="1" applyFill="1" applyBorder="1" applyAlignment="1">
      <alignment horizontal="left" wrapText="1"/>
    </xf>
    <xf numFmtId="0" fontId="22" fillId="0" borderId="14" xfId="3210" applyFont="1" applyFill="1" applyBorder="1" applyAlignment="1">
      <alignment vertical="center" wrapText="1"/>
    </xf>
    <xf numFmtId="168" fontId="22" fillId="0" borderId="14" xfId="3210" applyNumberFormat="1" applyFont="1" applyFill="1" applyBorder="1" applyAlignment="1">
      <alignment horizontal="center"/>
    </xf>
    <xf numFmtId="168" fontId="23" fillId="0" borderId="14" xfId="3210" applyNumberFormat="1" applyFont="1" applyFill="1" applyBorder="1" applyAlignment="1">
      <alignment horizontal="center" vertical="center" wrapText="1"/>
    </xf>
    <xf numFmtId="168" fontId="23" fillId="0" borderId="14" xfId="3210" applyNumberFormat="1" applyFont="1" applyFill="1" applyBorder="1" applyAlignment="1">
      <alignment horizontal="right" vertical="center" wrapText="1"/>
    </xf>
    <xf numFmtId="0" fontId="23" fillId="0" borderId="14" xfId="3210" applyNumberFormat="1" applyFont="1" applyFill="1" applyBorder="1" applyAlignment="1">
      <alignment horizontal="center" vertical="center" wrapText="1"/>
    </xf>
    <xf numFmtId="168" fontId="23" fillId="0" borderId="14" xfId="3210" applyNumberFormat="1" applyFont="1" applyFill="1" applyBorder="1" applyAlignment="1" applyProtection="1">
      <alignment horizontal="right" vertical="center" wrapText="1"/>
    </xf>
    <xf numFmtId="0" fontId="23" fillId="0" borderId="14" xfId="3210" applyNumberFormat="1" applyFont="1" applyFill="1" applyBorder="1" applyAlignment="1" applyProtection="1">
      <alignment horizontal="center" vertical="center"/>
      <protection locked="0"/>
    </xf>
    <xf numFmtId="0" fontId="23" fillId="0" borderId="14" xfId="3210" applyFont="1" applyFill="1" applyBorder="1" applyAlignment="1">
      <alignment horizontal="right" vertical="center"/>
    </xf>
    <xf numFmtId="0" fontId="23" fillId="0" borderId="14" xfId="3210" applyNumberFormat="1" applyFont="1" applyFill="1" applyBorder="1" applyAlignment="1">
      <alignment horizontal="justify" vertical="top"/>
    </xf>
    <xf numFmtId="0" fontId="23" fillId="0" borderId="14" xfId="3210" applyNumberFormat="1" applyFont="1" applyFill="1" applyBorder="1" applyAlignment="1">
      <alignment horizontal="justify" vertical="center" wrapText="1"/>
    </xf>
    <xf numFmtId="0" fontId="23" fillId="0" borderId="14" xfId="3210" applyFont="1" applyFill="1" applyBorder="1" applyAlignment="1">
      <alignment horizontal="justify" vertical="top" wrapText="1"/>
    </xf>
    <xf numFmtId="49" fontId="23" fillId="0" borderId="14" xfId="3210" applyNumberFormat="1" applyFont="1" applyFill="1" applyBorder="1" applyAlignment="1">
      <alignment horizontal="justify" vertical="top" wrapText="1"/>
    </xf>
    <xf numFmtId="0" fontId="29" fillId="0" borderId="30" xfId="3210" applyFont="1" applyBorder="1" applyAlignment="1">
      <alignment horizontal="center"/>
    </xf>
    <xf numFmtId="0" fontId="23" fillId="0" borderId="30" xfId="3210" applyFont="1" applyBorder="1" applyAlignment="1">
      <alignment horizontal="left"/>
    </xf>
    <xf numFmtId="0" fontId="23" fillId="0" borderId="30" xfId="3210" applyFont="1" applyBorder="1" applyAlignment="1">
      <alignment horizontal="center"/>
    </xf>
    <xf numFmtId="180" fontId="23" fillId="0" borderId="30" xfId="3210" applyNumberFormat="1" applyFont="1" applyBorder="1" applyAlignment="1">
      <alignment horizontal="right"/>
    </xf>
    <xf numFmtId="0" fontId="75" fillId="0" borderId="14" xfId="3210" applyFont="1" applyBorder="1" applyAlignment="1">
      <alignment horizontal="justify" vertical="top" wrapText="1"/>
    </xf>
    <xf numFmtId="0" fontId="29" fillId="0" borderId="31" xfId="3210" applyFont="1" applyBorder="1" applyAlignment="1">
      <alignment horizontal="center"/>
    </xf>
    <xf numFmtId="0" fontId="23" fillId="0" borderId="14" xfId="3210" applyFont="1" applyFill="1" applyBorder="1" applyAlignment="1" applyProtection="1">
      <alignment horizontal="justify" vertical="top" wrapText="1"/>
    </xf>
    <xf numFmtId="14" fontId="23" fillId="0" borderId="14" xfId="3210" applyNumberFormat="1" applyFont="1" applyFill="1" applyBorder="1" applyAlignment="1" applyProtection="1">
      <alignment horizontal="justify" vertical="center" wrapText="1"/>
    </xf>
    <xf numFmtId="0" fontId="68" fillId="0" borderId="14" xfId="3210" applyFont="1" applyFill="1" applyBorder="1" applyAlignment="1" applyProtection="1">
      <alignment horizontal="center" vertical="center"/>
      <protection locked="0"/>
    </xf>
    <xf numFmtId="0" fontId="68" fillId="0" borderId="14" xfId="3210" applyFont="1" applyFill="1" applyBorder="1" applyAlignment="1">
      <alignment horizontal="center" vertical="center" wrapText="1"/>
    </xf>
    <xf numFmtId="1" fontId="23" fillId="0" borderId="14" xfId="3210" applyNumberFormat="1" applyFont="1" applyFill="1" applyBorder="1" applyAlignment="1">
      <alignment horizontal="justify" vertical="center" wrapText="1"/>
    </xf>
    <xf numFmtId="0" fontId="74" fillId="0" borderId="14" xfId="3210" applyFont="1" applyFill="1" applyBorder="1" applyAlignment="1">
      <alignment horizontal="center" vertical="center" wrapText="1"/>
    </xf>
    <xf numFmtId="0" fontId="74" fillId="0" borderId="14" xfId="3210" applyFont="1" applyFill="1" applyBorder="1" applyAlignment="1" applyProtection="1">
      <alignment horizontal="center" vertical="top"/>
    </xf>
    <xf numFmtId="0" fontId="74" fillId="0" borderId="14" xfId="3210" applyFont="1" applyFill="1" applyBorder="1" applyAlignment="1" applyProtection="1">
      <alignment horizontal="justify" vertical="top" wrapText="1"/>
    </xf>
    <xf numFmtId="14" fontId="74" fillId="0" borderId="14" xfId="3210" applyNumberFormat="1" applyFont="1" applyFill="1" applyBorder="1" applyAlignment="1" applyProtection="1">
      <alignment horizontal="justify" vertical="center" wrapText="1"/>
    </xf>
    <xf numFmtId="0" fontId="73" fillId="0" borderId="14" xfId="3210" applyNumberFormat="1" applyFont="1" applyFill="1" applyBorder="1" applyAlignment="1" applyProtection="1">
      <alignment horizontal="center" vertical="center"/>
      <protection locked="0"/>
    </xf>
    <xf numFmtId="49" fontId="74" fillId="0" borderId="14" xfId="3210" applyNumberFormat="1" applyFont="1" applyFill="1" applyBorder="1" applyAlignment="1">
      <alignment horizontal="justify" vertical="center" wrapText="1"/>
    </xf>
    <xf numFmtId="0" fontId="74" fillId="0" borderId="14" xfId="3210" applyFont="1" applyFill="1" applyBorder="1" applyAlignment="1">
      <alignment horizontal="justify" vertical="center" wrapText="1"/>
    </xf>
    <xf numFmtId="0" fontId="74" fillId="0" borderId="14" xfId="3210" applyFont="1" applyBorder="1" applyAlignment="1">
      <alignment horizontal="center" vertical="center" wrapText="1"/>
    </xf>
    <xf numFmtId="0" fontId="23" fillId="0" borderId="14" xfId="3210" applyFont="1" applyFill="1" applyBorder="1" applyAlignment="1">
      <alignment horizontal="left" vertical="center" shrinkToFit="1"/>
    </xf>
    <xf numFmtId="168" fontId="23" fillId="30" borderId="14" xfId="3210" applyNumberFormat="1" applyFont="1" applyFill="1" applyBorder="1" applyAlignment="1">
      <alignment horizontal="right" vertical="center" wrapText="1"/>
    </xf>
    <xf numFmtId="0" fontId="23" fillId="30" borderId="14" xfId="3210" applyFont="1" applyFill="1" applyBorder="1" applyAlignment="1">
      <alignment vertical="center" wrapText="1"/>
    </xf>
    <xf numFmtId="0" fontId="29" fillId="0" borderId="14" xfId="3210" applyFont="1" applyFill="1" applyBorder="1" applyAlignment="1">
      <alignment wrapText="1"/>
    </xf>
    <xf numFmtId="0" fontId="29" fillId="0" borderId="14" xfId="3210" applyFont="1" applyFill="1" applyBorder="1"/>
    <xf numFmtId="0" fontId="23" fillId="0" borderId="0" xfId="3210" applyFont="1" applyFill="1" applyBorder="1" applyAlignment="1">
      <alignment horizontal="justify" vertical="center" wrapText="1"/>
    </xf>
    <xf numFmtId="0" fontId="23" fillId="0" borderId="0" xfId="3210" applyFont="1" applyFill="1" applyAlignment="1">
      <alignment vertical="center" wrapText="1"/>
    </xf>
    <xf numFmtId="0" fontId="23" fillId="0" borderId="0" xfId="3210" applyFont="1" applyFill="1" applyBorder="1" applyAlignment="1">
      <alignment horizontal="left" vertical="center" shrinkToFit="1"/>
    </xf>
    <xf numFmtId="0" fontId="23" fillId="0" borderId="0" xfId="3210" applyFont="1" applyFill="1" applyBorder="1" applyAlignment="1">
      <alignment horizontal="left" vertical="center" wrapText="1"/>
    </xf>
    <xf numFmtId="168" fontId="23" fillId="0" borderId="0" xfId="3210" applyNumberFormat="1" applyFont="1" applyFill="1" applyBorder="1" applyAlignment="1">
      <alignment horizontal="right" vertical="center" wrapText="1"/>
    </xf>
    <xf numFmtId="0" fontId="69" fillId="31" borderId="25" xfId="3210" applyFont="1" applyFill="1" applyBorder="1" applyAlignment="1">
      <alignment horizontal="left" vertical="center" wrapText="1"/>
    </xf>
    <xf numFmtId="0" fontId="69" fillId="31" borderId="25" xfId="3210" applyFont="1" applyFill="1" applyBorder="1" applyAlignment="1" applyProtection="1">
      <alignment horizontal="left" vertical="center" wrapText="1"/>
    </xf>
    <xf numFmtId="0" fontId="70" fillId="31" borderId="25" xfId="3210" applyFont="1" applyFill="1" applyBorder="1" applyAlignment="1">
      <alignment horizontal="left" vertical="center" wrapText="1"/>
    </xf>
    <xf numFmtId="0" fontId="23" fillId="31" borderId="14" xfId="3210" applyFont="1" applyFill="1" applyBorder="1" applyAlignment="1" applyProtection="1">
      <alignment horizontal="left" vertical="center" wrapText="1"/>
    </xf>
    <xf numFmtId="0" fontId="23" fillId="31" borderId="14" xfId="3210" applyFont="1" applyFill="1" applyBorder="1" applyAlignment="1">
      <alignment vertical="center" wrapText="1"/>
    </xf>
    <xf numFmtId="0" fontId="72" fillId="0" borderId="25" xfId="3210" applyNumberFormat="1" applyFont="1" applyFill="1" applyBorder="1" applyAlignment="1">
      <alignment horizontal="right" vertical="center"/>
    </xf>
    <xf numFmtId="14" fontId="72" fillId="0" borderId="25" xfId="3210" applyNumberFormat="1" applyFont="1" applyFill="1" applyBorder="1" applyAlignment="1">
      <alignment horizontal="right" vertical="center"/>
    </xf>
    <xf numFmtId="14" fontId="71" fillId="0" borderId="25" xfId="3210" applyNumberFormat="1" applyFont="1" applyFill="1" applyBorder="1" applyAlignment="1" applyProtection="1">
      <alignment horizontal="right" vertical="center" wrapText="1"/>
    </xf>
    <xf numFmtId="168" fontId="71" fillId="0" borderId="25" xfId="3210" applyNumberFormat="1" applyFont="1" applyBorder="1" applyAlignment="1">
      <alignment horizontal="right" vertical="center" wrapText="1"/>
    </xf>
    <xf numFmtId="168" fontId="71" fillId="0" borderId="25" xfId="3210" applyNumberFormat="1" applyFont="1" applyFill="1" applyBorder="1" applyAlignment="1" applyProtection="1">
      <alignment horizontal="right" vertical="center" wrapText="1"/>
    </xf>
    <xf numFmtId="168" fontId="69" fillId="0" borderId="32" xfId="3210" applyNumberFormat="1" applyFont="1" applyFill="1" applyBorder="1" applyAlignment="1" applyProtection="1">
      <alignment horizontal="right" vertical="center" wrapText="1"/>
    </xf>
    <xf numFmtId="0" fontId="27" fillId="0" borderId="0" xfId="3210" applyFont="1" applyAlignment="1">
      <alignment horizontal="center" vertical="center"/>
    </xf>
    <xf numFmtId="14" fontId="68" fillId="0" borderId="14" xfId="3210" applyNumberFormat="1" applyFont="1" applyFill="1" applyBorder="1" applyAlignment="1">
      <alignment horizontal="center" vertical="top" wrapText="1"/>
    </xf>
    <xf numFmtId="0" fontId="76" fillId="0" borderId="14" xfId="0" applyFont="1" applyFill="1" applyBorder="1" applyAlignment="1">
      <alignment vertical="center" wrapText="1"/>
    </xf>
    <xf numFmtId="0" fontId="78" fillId="0" borderId="0" xfId="0" applyFont="1" applyFill="1" applyBorder="1"/>
    <xf numFmtId="0" fontId="28" fillId="0" borderId="0" xfId="0" applyFont="1" applyBorder="1" applyAlignment="1">
      <alignment horizontal="center" vertical="center"/>
    </xf>
    <xf numFmtId="0" fontId="26" fillId="0" borderId="0" xfId="0" applyFont="1" applyFill="1" applyAlignment="1">
      <alignment horizontal="center" vertical="center"/>
    </xf>
    <xf numFmtId="0" fontId="28" fillId="0" borderId="0" xfId="0" applyFont="1" applyBorder="1" applyAlignment="1">
      <alignment horizontal="left" vertical="center"/>
    </xf>
    <xf numFmtId="0" fontId="28" fillId="0" borderId="0" xfId="0" applyFont="1" applyFill="1" applyBorder="1" applyAlignment="1">
      <alignment horizontal="center" vertical="center"/>
    </xf>
    <xf numFmtId="0" fontId="78" fillId="0" borderId="14" xfId="0" applyFont="1" applyFill="1" applyBorder="1"/>
    <xf numFmtId="0" fontId="77" fillId="0" borderId="14" xfId="0" applyFont="1" applyFill="1" applyBorder="1" applyAlignment="1">
      <alignment vertical="center" wrapText="1"/>
    </xf>
    <xf numFmtId="0" fontId="26" fillId="0" borderId="0" xfId="0" applyFont="1" applyAlignment="1">
      <alignment horizontal="left" vertical="center"/>
    </xf>
    <xf numFmtId="0" fontId="22" fillId="0" borderId="0" xfId="3208" applyAlignment="1">
      <alignment vertical="center"/>
    </xf>
    <xf numFmtId="0" fontId="82" fillId="0" borderId="0" xfId="3208" applyFont="1" applyBorder="1" applyAlignment="1">
      <alignment vertical="center" wrapText="1"/>
    </xf>
    <xf numFmtId="0" fontId="29" fillId="0" borderId="0" xfId="3208" applyFont="1"/>
    <xf numFmtId="0" fontId="29" fillId="0" borderId="0" xfId="3208" applyFont="1" applyAlignment="1">
      <alignment vertical="center"/>
    </xf>
    <xf numFmtId="0" fontId="83" fillId="0" borderId="14" xfId="3208" applyFont="1" applyBorder="1" applyAlignment="1">
      <alignment horizontal="centerContinuous" vertical="center" wrapText="1"/>
    </xf>
    <xf numFmtId="0" fontId="84" fillId="0" borderId="14" xfId="3208" applyFont="1" applyBorder="1" applyAlignment="1">
      <alignment horizontal="centerContinuous" vertical="center" wrapText="1"/>
    </xf>
    <xf numFmtId="0" fontId="84" fillId="0" borderId="33" xfId="3208" applyFont="1" applyBorder="1" applyAlignment="1">
      <alignment horizontal="center" vertical="center" wrapText="1"/>
    </xf>
    <xf numFmtId="0" fontId="84" fillId="0" borderId="34" xfId="3208" applyFont="1" applyBorder="1" applyAlignment="1">
      <alignment horizontal="center" vertical="center" wrapText="1"/>
    </xf>
    <xf numFmtId="0" fontId="84" fillId="0" borderId="35" xfId="3208" applyFont="1" applyBorder="1" applyAlignment="1">
      <alignment horizontal="center" vertical="center" wrapText="1"/>
    </xf>
    <xf numFmtId="0" fontId="84" fillId="0" borderId="36" xfId="3208" applyFont="1" applyBorder="1" applyAlignment="1">
      <alignment horizontal="center" vertical="center" wrapText="1"/>
    </xf>
    <xf numFmtId="0" fontId="84" fillId="0" borderId="20" xfId="3208" applyFont="1" applyBorder="1" applyAlignment="1">
      <alignment horizontal="center" vertical="center" wrapText="1"/>
    </xf>
    <xf numFmtId="0" fontId="84" fillId="0" borderId="37" xfId="3208" applyFont="1" applyBorder="1" applyAlignment="1">
      <alignment horizontal="center" vertical="center" wrapText="1"/>
    </xf>
    <xf numFmtId="0" fontId="84" fillId="0" borderId="38" xfId="3208" applyFont="1" applyBorder="1" applyAlignment="1">
      <alignment horizontal="center" vertical="center" wrapText="1"/>
    </xf>
    <xf numFmtId="0" fontId="84" fillId="0" borderId="39" xfId="3208" applyFont="1" applyFill="1" applyBorder="1" applyAlignment="1" applyProtection="1">
      <alignment vertical="center"/>
    </xf>
    <xf numFmtId="0" fontId="84" fillId="0" borderId="40" xfId="3208" applyFont="1" applyFill="1" applyBorder="1" applyAlignment="1" applyProtection="1">
      <alignment vertical="center"/>
    </xf>
    <xf numFmtId="0" fontId="89" fillId="0" borderId="40" xfId="3208" applyFont="1" applyFill="1" applyBorder="1" applyAlignment="1" applyProtection="1">
      <alignment horizontal="right" vertical="center"/>
      <protection locked="0"/>
    </xf>
    <xf numFmtId="0" fontId="89" fillId="32" borderId="39" xfId="3208" applyFont="1" applyFill="1" applyBorder="1" applyAlignment="1" applyProtection="1">
      <alignment horizontal="right" vertical="center"/>
      <protection locked="0"/>
    </xf>
    <xf numFmtId="0" fontId="89" fillId="32" borderId="40" xfId="3208" applyFont="1" applyFill="1" applyBorder="1" applyAlignment="1" applyProtection="1">
      <alignment horizontal="right" vertical="center"/>
      <protection locked="0"/>
    </xf>
    <xf numFmtId="0" fontId="89" fillId="32" borderId="41" xfId="3208" applyFont="1" applyFill="1" applyBorder="1" applyAlignment="1" applyProtection="1">
      <alignment horizontal="right" vertical="center"/>
      <protection locked="0"/>
    </xf>
    <xf numFmtId="0" fontId="89" fillId="0" borderId="42" xfId="3208" applyFont="1" applyFill="1" applyBorder="1" applyAlignment="1" applyProtection="1">
      <alignment horizontal="right" vertical="center"/>
      <protection locked="0"/>
    </xf>
    <xf numFmtId="0" fontId="89" fillId="32" borderId="43" xfId="3208" applyFont="1" applyFill="1" applyBorder="1" applyAlignment="1">
      <alignment horizontal="right" vertical="center" wrapText="1"/>
    </xf>
    <xf numFmtId="0" fontId="89" fillId="32" borderId="44" xfId="3208" applyFont="1" applyFill="1" applyBorder="1" applyAlignment="1">
      <alignment horizontal="right" vertical="center" wrapText="1"/>
    </xf>
    <xf numFmtId="0" fontId="89" fillId="32" borderId="45" xfId="3208" applyFont="1" applyFill="1" applyBorder="1" applyAlignment="1">
      <alignment horizontal="right" vertical="center" wrapText="1"/>
    </xf>
    <xf numFmtId="0" fontId="22" fillId="0" borderId="0" xfId="3208"/>
    <xf numFmtId="0" fontId="89" fillId="0" borderId="43" xfId="3208" applyFont="1" applyFill="1" applyBorder="1" applyAlignment="1">
      <alignment horizontal="right" vertical="center" wrapText="1"/>
    </xf>
    <xf numFmtId="0" fontId="89" fillId="0" borderId="43" xfId="3208" applyFont="1" applyFill="1" applyBorder="1" applyAlignment="1" applyProtection="1">
      <alignment horizontal="right" vertical="center"/>
      <protection locked="0"/>
    </xf>
    <xf numFmtId="0" fontId="89" fillId="0" borderId="14" xfId="3208" applyFont="1" applyFill="1" applyBorder="1" applyAlignment="1">
      <alignment horizontal="right" vertical="center" wrapText="1"/>
    </xf>
    <xf numFmtId="0" fontId="89" fillId="0" borderId="0" xfId="3208" applyFont="1" applyBorder="1" applyAlignment="1">
      <alignment vertical="center" wrapText="1"/>
    </xf>
    <xf numFmtId="0" fontId="84" fillId="0" borderId="46" xfId="3208" applyFont="1" applyFill="1" applyBorder="1" applyAlignment="1" applyProtection="1">
      <alignment vertical="center"/>
    </xf>
    <xf numFmtId="0" fontId="84" fillId="0" borderId="14" xfId="3208" applyFont="1" applyFill="1" applyBorder="1" applyAlignment="1" applyProtection="1">
      <alignment vertical="center"/>
    </xf>
    <xf numFmtId="0" fontId="89" fillId="0" borderId="14" xfId="3208" applyFont="1" applyFill="1" applyBorder="1" applyAlignment="1" applyProtection="1">
      <alignment horizontal="right" vertical="center"/>
      <protection locked="0"/>
    </xf>
    <xf numFmtId="0" fontId="89" fillId="32" borderId="46" xfId="3208" applyFont="1" applyFill="1" applyBorder="1" applyAlignment="1" applyProtection="1">
      <alignment horizontal="right" vertical="center"/>
      <protection locked="0"/>
    </xf>
    <xf numFmtId="0" fontId="89" fillId="32" borderId="14" xfId="3208" applyFont="1" applyFill="1" applyBorder="1" applyAlignment="1" applyProtection="1">
      <alignment horizontal="right" vertical="center"/>
      <protection locked="0"/>
    </xf>
    <xf numFmtId="0" fontId="89" fillId="32" borderId="47" xfId="3208" applyFont="1" applyFill="1" applyBorder="1" applyAlignment="1" applyProtection="1">
      <alignment horizontal="right" vertical="center"/>
      <protection locked="0"/>
    </xf>
    <xf numFmtId="0" fontId="89" fillId="32" borderId="39" xfId="3208" applyFont="1" applyFill="1" applyBorder="1" applyAlignment="1">
      <alignment horizontal="right" vertical="center" wrapText="1"/>
    </xf>
    <xf numFmtId="0" fontId="89" fillId="32" borderId="14" xfId="3208" applyFont="1" applyFill="1" applyBorder="1" applyAlignment="1">
      <alignment horizontal="right" vertical="center" wrapText="1"/>
    </xf>
    <xf numFmtId="0" fontId="89" fillId="32" borderId="47" xfId="3208" applyFont="1" applyFill="1" applyBorder="1" applyAlignment="1">
      <alignment horizontal="right" vertical="center" wrapText="1"/>
    </xf>
    <xf numFmtId="0" fontId="89" fillId="0" borderId="46" xfId="3208" applyFont="1" applyFill="1" applyBorder="1" applyAlignment="1" applyProtection="1">
      <alignment horizontal="right" vertical="center"/>
      <protection locked="0"/>
    </xf>
    <xf numFmtId="0" fontId="84" fillId="0" borderId="20" xfId="3208" applyFont="1" applyFill="1" applyBorder="1" applyAlignment="1" applyProtection="1">
      <alignment vertical="center"/>
    </xf>
    <xf numFmtId="0" fontId="89" fillId="0" borderId="20" xfId="3208" applyFont="1" applyFill="1" applyBorder="1" applyAlignment="1" applyProtection="1">
      <alignment horizontal="right" vertical="center"/>
      <protection locked="0"/>
    </xf>
    <xf numFmtId="0" fontId="89" fillId="32" borderId="36" xfId="3208" applyFont="1" applyFill="1" applyBorder="1" applyAlignment="1" applyProtection="1">
      <alignment horizontal="right" vertical="center"/>
      <protection locked="0"/>
    </xf>
    <xf numFmtId="0" fontId="89" fillId="32" borderId="20" xfId="3208" applyFont="1" applyFill="1" applyBorder="1" applyAlignment="1" applyProtection="1">
      <alignment horizontal="right" vertical="center"/>
      <protection locked="0"/>
    </xf>
    <xf numFmtId="0" fontId="89" fillId="32" borderId="37" xfId="3208" applyFont="1" applyFill="1" applyBorder="1" applyAlignment="1" applyProtection="1">
      <alignment horizontal="right" vertical="center"/>
      <protection locked="0"/>
    </xf>
    <xf numFmtId="0" fontId="89" fillId="32" borderId="20" xfId="3208" applyFont="1" applyFill="1" applyBorder="1" applyAlignment="1">
      <alignment horizontal="right" vertical="center" wrapText="1"/>
    </xf>
    <xf numFmtId="0" fontId="89" fillId="32" borderId="37" xfId="3208" applyFont="1" applyFill="1" applyBorder="1" applyAlignment="1">
      <alignment horizontal="right" vertical="center" wrapText="1"/>
    </xf>
    <xf numFmtId="0" fontId="89" fillId="0" borderId="36" xfId="3208" applyFont="1" applyFill="1" applyBorder="1" applyAlignment="1" applyProtection="1">
      <alignment horizontal="right" vertical="center"/>
      <protection locked="0"/>
    </xf>
    <xf numFmtId="0" fontId="90" fillId="32" borderId="46" xfId="3208" applyFont="1" applyFill="1" applyBorder="1" applyAlignment="1" applyProtection="1">
      <alignment vertical="center"/>
    </xf>
    <xf numFmtId="0" fontId="90" fillId="32" borderId="48" xfId="3208" applyFont="1" applyFill="1" applyBorder="1" applyAlignment="1" applyProtection="1">
      <alignment vertical="center"/>
    </xf>
    <xf numFmtId="0" fontId="85" fillId="32" borderId="49" xfId="3208" applyFont="1" applyFill="1" applyBorder="1" applyAlignment="1" applyProtection="1">
      <alignment horizontal="right" vertical="center"/>
    </xf>
    <xf numFmtId="0" fontId="85" fillId="32" borderId="50" xfId="3208" applyFont="1" applyFill="1" applyBorder="1" applyAlignment="1" applyProtection="1">
      <alignment horizontal="right" vertical="center"/>
    </xf>
    <xf numFmtId="0" fontId="85" fillId="32" borderId="48" xfId="3208" applyFont="1" applyFill="1" applyBorder="1" applyAlignment="1" applyProtection="1">
      <alignment horizontal="right" vertical="center"/>
    </xf>
    <xf numFmtId="0" fontId="85" fillId="32" borderId="51" xfId="3208" applyFont="1" applyFill="1" applyBorder="1" applyAlignment="1" applyProtection="1">
      <alignment horizontal="right" vertical="center"/>
    </xf>
    <xf numFmtId="0" fontId="85" fillId="32" borderId="52" xfId="3208" applyFont="1" applyFill="1" applyBorder="1" applyAlignment="1" applyProtection="1">
      <alignment horizontal="right" vertical="center"/>
    </xf>
    <xf numFmtId="0" fontId="85" fillId="32" borderId="49" xfId="3208" applyFont="1" applyFill="1" applyBorder="1" applyAlignment="1">
      <alignment horizontal="right" vertical="center" wrapText="1"/>
    </xf>
    <xf numFmtId="0" fontId="85" fillId="32" borderId="51" xfId="3208" applyFont="1" applyFill="1" applyBorder="1" applyAlignment="1">
      <alignment horizontal="right" vertical="center" wrapText="1"/>
    </xf>
    <xf numFmtId="0" fontId="85" fillId="32" borderId="0" xfId="3208" applyFont="1" applyFill="1" applyBorder="1" applyAlignment="1">
      <alignment vertical="center" wrapText="1"/>
    </xf>
    <xf numFmtId="0" fontId="87" fillId="32" borderId="0" xfId="3208" applyFont="1" applyFill="1" applyBorder="1" applyAlignment="1">
      <alignment vertical="center" wrapText="1"/>
    </xf>
    <xf numFmtId="0" fontId="89" fillId="32" borderId="40" xfId="3208" applyFont="1" applyFill="1" applyBorder="1" applyAlignment="1">
      <alignment horizontal="right" vertical="center" wrapText="1"/>
    </xf>
    <xf numFmtId="0" fontId="89" fillId="32" borderId="41" xfId="3208" applyFont="1" applyFill="1" applyBorder="1" applyAlignment="1">
      <alignment horizontal="right" vertical="center" wrapText="1"/>
    </xf>
    <xf numFmtId="0" fontId="89" fillId="0" borderId="39" xfId="3208" applyFont="1" applyFill="1" applyBorder="1" applyAlignment="1" applyProtection="1">
      <alignment horizontal="right" vertical="center"/>
      <protection locked="0"/>
    </xf>
    <xf numFmtId="0" fontId="89" fillId="0" borderId="41" xfId="3208" applyFont="1" applyFill="1" applyBorder="1" applyAlignment="1" applyProtection="1">
      <alignment horizontal="right" vertical="center"/>
      <protection locked="0"/>
    </xf>
    <xf numFmtId="0" fontId="89" fillId="0" borderId="53" xfId="3208" applyFont="1" applyFill="1" applyBorder="1" applyAlignment="1" applyProtection="1">
      <alignment horizontal="right" vertical="center"/>
      <protection locked="0"/>
    </xf>
    <xf numFmtId="0" fontId="89" fillId="0" borderId="47" xfId="3208" applyFont="1" applyFill="1" applyBorder="1" applyAlignment="1" applyProtection="1">
      <alignment horizontal="right" vertical="center"/>
      <protection locked="0"/>
    </xf>
    <xf numFmtId="0" fontId="89" fillId="0" borderId="14" xfId="3208" applyFont="1" applyFill="1" applyBorder="1" applyAlignment="1" applyProtection="1">
      <alignment horizontal="right" vertical="center"/>
    </xf>
    <xf numFmtId="0" fontId="84" fillId="0" borderId="54" xfId="3208" applyFont="1" applyFill="1" applyBorder="1" applyAlignment="1" applyProtection="1">
      <alignment vertical="center"/>
    </xf>
    <xf numFmtId="0" fontId="84" fillId="0" borderId="43" xfId="3208" applyFont="1" applyFill="1" applyBorder="1" applyAlignment="1" applyProtection="1">
      <alignment vertical="center"/>
    </xf>
    <xf numFmtId="0" fontId="89" fillId="0" borderId="44" xfId="3208" applyFont="1" applyFill="1" applyBorder="1" applyAlignment="1" applyProtection="1">
      <alignment horizontal="right" vertical="center"/>
      <protection locked="0"/>
    </xf>
    <xf numFmtId="0" fontId="89" fillId="0" borderId="55" xfId="3208" applyFont="1" applyFill="1" applyBorder="1" applyAlignment="1" applyProtection="1">
      <alignment horizontal="right" vertical="center"/>
      <protection locked="0"/>
    </xf>
    <xf numFmtId="0" fontId="89" fillId="32" borderId="43" xfId="3208" applyFont="1" applyFill="1" applyBorder="1" applyAlignment="1" applyProtection="1">
      <alignment horizontal="right" vertical="center"/>
      <protection locked="0"/>
    </xf>
    <xf numFmtId="0" fontId="89" fillId="32" borderId="44" xfId="3208" applyFont="1" applyFill="1" applyBorder="1" applyAlignment="1" applyProtection="1">
      <alignment horizontal="right" vertical="center"/>
      <protection locked="0"/>
    </xf>
    <xf numFmtId="0" fontId="89" fillId="32" borderId="45" xfId="3208" applyFont="1" applyFill="1" applyBorder="1" applyAlignment="1" applyProtection="1">
      <alignment horizontal="right" vertical="center"/>
      <protection locked="0"/>
    </xf>
    <xf numFmtId="0" fontId="89" fillId="0" borderId="45" xfId="3208" applyFont="1" applyFill="1" applyBorder="1" applyAlignment="1" applyProtection="1">
      <alignment horizontal="right" vertical="center"/>
      <protection locked="0"/>
    </xf>
    <xf numFmtId="0" fontId="89" fillId="0" borderId="56" xfId="3208" applyFont="1" applyFill="1" applyBorder="1" applyAlignment="1" applyProtection="1">
      <alignment horizontal="right" vertical="center"/>
      <protection locked="0"/>
    </xf>
    <xf numFmtId="0" fontId="89" fillId="0" borderId="57" xfId="3208" applyFont="1" applyFill="1" applyBorder="1" applyAlignment="1" applyProtection="1">
      <alignment horizontal="right" vertical="center"/>
      <protection locked="0"/>
    </xf>
    <xf numFmtId="0" fontId="84" fillId="0" borderId="40" xfId="3208" applyFont="1" applyFill="1" applyBorder="1" applyProtection="1"/>
    <xf numFmtId="0" fontId="84" fillId="0" borderId="14" xfId="3208" applyFont="1" applyFill="1" applyBorder="1" applyAlignment="1" applyProtection="1">
      <alignment horizontal="left" vertical="center"/>
      <protection locked="0"/>
    </xf>
    <xf numFmtId="0" fontId="84" fillId="32" borderId="33" xfId="3208" applyFont="1" applyFill="1" applyBorder="1" applyAlignment="1" applyProtection="1">
      <alignment vertical="center"/>
    </xf>
    <xf numFmtId="0" fontId="88" fillId="0" borderId="34" xfId="3208" applyFont="1" applyBorder="1" applyAlignment="1">
      <alignment horizontal="center" vertical="center" textRotation="38" shrinkToFit="1"/>
    </xf>
    <xf numFmtId="0" fontId="82" fillId="32" borderId="0" xfId="3208" applyFont="1" applyFill="1" applyBorder="1" applyAlignment="1">
      <alignment vertical="center" wrapText="1"/>
    </xf>
    <xf numFmtId="0" fontId="82" fillId="0" borderId="0" xfId="3208" applyFont="1" applyBorder="1" applyAlignment="1">
      <alignment vertical="center" shrinkToFit="1"/>
    </xf>
    <xf numFmtId="0" fontId="89" fillId="0" borderId="0" xfId="3208" applyFont="1" applyFill="1" applyBorder="1" applyAlignment="1">
      <alignment horizontal="right" vertical="center" wrapText="1"/>
    </xf>
    <xf numFmtId="0" fontId="91" fillId="0" borderId="43" xfId="3208" applyFont="1" applyFill="1" applyBorder="1" applyAlignment="1">
      <alignment vertical="center"/>
    </xf>
    <xf numFmtId="0" fontId="89" fillId="0" borderId="44" xfId="3208" applyFont="1" applyFill="1" applyBorder="1" applyAlignment="1" applyProtection="1">
      <alignment horizontal="right" vertical="center"/>
    </xf>
    <xf numFmtId="0" fontId="89" fillId="32" borderId="44" xfId="3208" applyFont="1" applyFill="1" applyBorder="1" applyAlignment="1" applyProtection="1">
      <alignment horizontal="right" vertical="center"/>
    </xf>
    <xf numFmtId="0" fontId="91" fillId="0" borderId="46" xfId="3208" applyFont="1" applyFill="1" applyBorder="1" applyAlignment="1">
      <alignment vertical="center"/>
    </xf>
    <xf numFmtId="0" fontId="92" fillId="0" borderId="14" xfId="3208" applyFont="1" applyFill="1" applyBorder="1" applyAlignment="1">
      <alignment vertical="center"/>
    </xf>
    <xf numFmtId="0" fontId="92" fillId="32" borderId="14" xfId="3208" applyFont="1" applyFill="1" applyBorder="1" applyAlignment="1">
      <alignment vertical="center"/>
    </xf>
    <xf numFmtId="0" fontId="89" fillId="32" borderId="14" xfId="3208" applyFont="1" applyFill="1" applyBorder="1" applyAlignment="1" applyProtection="1">
      <alignment horizontal="right" vertical="center"/>
    </xf>
    <xf numFmtId="0" fontId="91" fillId="0" borderId="36" xfId="3208" applyFont="1" applyFill="1" applyBorder="1" applyAlignment="1">
      <alignment vertical="center"/>
    </xf>
    <xf numFmtId="0" fontId="89" fillId="0" borderId="20" xfId="3208" applyFont="1" applyFill="1" applyBorder="1" applyAlignment="1" applyProtection="1">
      <alignment horizontal="right" vertical="center"/>
    </xf>
    <xf numFmtId="0" fontId="89" fillId="32" borderId="20" xfId="3208" applyFont="1" applyFill="1" applyBorder="1" applyAlignment="1" applyProtection="1">
      <alignment horizontal="right" vertical="center"/>
    </xf>
    <xf numFmtId="0" fontId="91" fillId="32" borderId="48" xfId="3208" applyFont="1" applyFill="1" applyBorder="1" applyAlignment="1">
      <alignment vertical="center"/>
    </xf>
    <xf numFmtId="0" fontId="85" fillId="32" borderId="49" xfId="3208" applyFont="1" applyFill="1" applyBorder="1" applyAlignment="1" applyProtection="1">
      <alignment horizontal="center" vertical="center"/>
    </xf>
    <xf numFmtId="0" fontId="94" fillId="33" borderId="0" xfId="3208" applyFont="1" applyFill="1" applyBorder="1" applyAlignment="1">
      <alignment vertical="center" wrapText="1"/>
    </xf>
    <xf numFmtId="0" fontId="95" fillId="32" borderId="0" xfId="3208" applyFont="1" applyFill="1" applyBorder="1" applyAlignment="1">
      <alignment vertical="center" wrapText="1"/>
    </xf>
    <xf numFmtId="0" fontId="94" fillId="32" borderId="0" xfId="3208" applyFont="1" applyFill="1" applyBorder="1" applyAlignment="1">
      <alignment vertical="center" wrapText="1"/>
    </xf>
    <xf numFmtId="0" fontId="99" fillId="0" borderId="0" xfId="0" applyFont="1" applyFill="1"/>
    <xf numFmtId="0" fontId="101" fillId="0" borderId="0" xfId="0" applyFont="1" applyFill="1" applyAlignment="1">
      <alignment horizontal="left"/>
    </xf>
    <xf numFmtId="0" fontId="100" fillId="0" borderId="0" xfId="0" applyFont="1" applyFill="1" applyAlignment="1">
      <alignment horizontal="center"/>
    </xf>
    <xf numFmtId="0" fontId="103" fillId="0" borderId="58" xfId="3209" applyFont="1" applyFill="1" applyBorder="1" applyAlignment="1">
      <alignment horizontal="center" vertical="center" wrapText="1"/>
    </xf>
    <xf numFmtId="0" fontId="99" fillId="0" borderId="0" xfId="3209" applyFont="1" applyFill="1"/>
    <xf numFmtId="0" fontId="99" fillId="0" borderId="14" xfId="0" applyFont="1" applyFill="1" applyBorder="1" applyAlignment="1">
      <alignment horizontal="center"/>
    </xf>
    <xf numFmtId="0" fontId="104" fillId="0" borderId="14" xfId="0" applyFont="1" applyFill="1" applyBorder="1" applyAlignment="1">
      <alignment vertical="top" wrapText="1" shrinkToFit="1"/>
    </xf>
    <xf numFmtId="0" fontId="105" fillId="0" borderId="14" xfId="0" applyFont="1" applyFill="1" applyBorder="1" applyAlignment="1">
      <alignment vertical="center" wrapText="1"/>
    </xf>
    <xf numFmtId="0" fontId="104" fillId="0" borderId="14" xfId="0" applyFont="1" applyFill="1" applyBorder="1" applyAlignment="1">
      <alignment vertical="top" wrapText="1"/>
    </xf>
    <xf numFmtId="0" fontId="99" fillId="0" borderId="14" xfId="0" applyFont="1" applyFill="1" applyBorder="1"/>
    <xf numFmtId="0" fontId="104" fillId="0" borderId="14" xfId="0" applyFont="1" applyFill="1" applyBorder="1" applyAlignment="1">
      <alignment horizontal="center"/>
    </xf>
    <xf numFmtId="0" fontId="106" fillId="0" borderId="58" xfId="3209" applyFont="1" applyFill="1" applyBorder="1" applyAlignment="1">
      <alignment horizontal="center" vertical="center" wrapText="1"/>
    </xf>
    <xf numFmtId="0" fontId="108" fillId="0" borderId="58" xfId="3209" applyFont="1" applyFill="1" applyBorder="1" applyAlignment="1">
      <alignment horizontal="center" vertical="center" wrapText="1"/>
    </xf>
    <xf numFmtId="0" fontId="116" fillId="0" borderId="0" xfId="3268" applyFont="1"/>
    <xf numFmtId="0" fontId="116" fillId="0" borderId="0" xfId="3267" applyFont="1"/>
    <xf numFmtId="0" fontId="119" fillId="34" borderId="43" xfId="3269" applyFont="1" applyFill="1" applyBorder="1" applyAlignment="1">
      <alignment horizontal="center" vertical="center" wrapText="1"/>
    </xf>
    <xf numFmtId="0" fontId="119" fillId="34" borderId="44" xfId="3269" applyFont="1" applyFill="1" applyBorder="1" applyAlignment="1">
      <alignment horizontal="center" vertical="center" wrapText="1"/>
    </xf>
    <xf numFmtId="0" fontId="119" fillId="34" borderId="45" xfId="3269" applyFont="1" applyFill="1" applyBorder="1" applyAlignment="1">
      <alignment horizontal="center" vertical="center" wrapText="1"/>
    </xf>
    <xf numFmtId="0" fontId="22" fillId="0" borderId="14" xfId="3269" applyBorder="1" applyAlignment="1">
      <alignment horizontal="right"/>
    </xf>
    <xf numFmtId="2" fontId="22" fillId="0" borderId="14" xfId="3269" applyNumberFormat="1" applyFill="1" applyBorder="1"/>
    <xf numFmtId="188" fontId="22" fillId="0" borderId="14" xfId="3269" applyNumberFormat="1" applyFill="1" applyBorder="1"/>
    <xf numFmtId="0" fontId="22" fillId="0" borderId="0" xfId="3269"/>
    <xf numFmtId="0" fontId="22" fillId="0" borderId="0" xfId="3267"/>
    <xf numFmtId="0" fontId="22" fillId="0" borderId="0" xfId="3269" applyAlignment="1">
      <alignment horizontal="right"/>
    </xf>
    <xf numFmtId="0" fontId="22" fillId="0" borderId="34" xfId="3269" applyBorder="1" applyAlignment="1">
      <alignment horizontal="right"/>
    </xf>
    <xf numFmtId="2" fontId="22" fillId="0" borderId="34" xfId="3269" applyNumberFormat="1" applyFill="1" applyBorder="1"/>
    <xf numFmtId="188" fontId="22" fillId="0" borderId="34" xfId="3269" applyNumberFormat="1" applyFill="1" applyBorder="1"/>
    <xf numFmtId="0" fontId="22" fillId="0" borderId="0" xfId="3269" applyFont="1" applyFill="1" applyBorder="1" applyAlignment="1">
      <alignment horizontal="right"/>
    </xf>
    <xf numFmtId="0" fontId="112" fillId="0" borderId="14" xfId="3269" applyFont="1" applyBorder="1" applyAlignment="1">
      <alignment horizontal="right"/>
    </xf>
    <xf numFmtId="2" fontId="112" fillId="0" borderId="14" xfId="3269" applyNumberFormat="1" applyFont="1" applyFill="1" applyBorder="1"/>
    <xf numFmtId="188" fontId="112" fillId="0" borderId="14" xfId="3269" applyNumberFormat="1" applyFont="1" applyFill="1" applyBorder="1"/>
    <xf numFmtId="0" fontId="22" fillId="0" borderId="0" xfId="3187" applyFont="1"/>
    <xf numFmtId="0" fontId="112" fillId="0" borderId="48" xfId="3187" applyNumberFormat="1" applyFont="1" applyBorder="1" applyAlignment="1">
      <alignment horizontal="center" vertical="center" wrapText="1"/>
    </xf>
    <xf numFmtId="0" fontId="112" fillId="0" borderId="49" xfId="3187" applyNumberFormat="1" applyFont="1" applyBorder="1" applyAlignment="1">
      <alignment horizontal="center" vertical="center"/>
    </xf>
    <xf numFmtId="0" fontId="112" fillId="0" borderId="49" xfId="3187" applyNumberFormat="1" applyFont="1" applyFill="1" applyBorder="1" applyAlignment="1">
      <alignment horizontal="center" vertical="center" wrapText="1"/>
    </xf>
    <xf numFmtId="0" fontId="112" fillId="0" borderId="51" xfId="3187" applyFont="1" applyBorder="1" applyAlignment="1">
      <alignment horizontal="center" vertical="center" wrapText="1"/>
    </xf>
    <xf numFmtId="0" fontId="22" fillId="0" borderId="39" xfId="3187" applyFont="1" applyBorder="1" applyAlignment="1">
      <alignment horizontal="center"/>
    </xf>
    <xf numFmtId="0" fontId="22" fillId="0" borderId="40" xfId="3187" applyFont="1" applyBorder="1" applyAlignment="1">
      <alignment horizontal="center"/>
    </xf>
    <xf numFmtId="0" fontId="22" fillId="0" borderId="41" xfId="3187" applyFont="1" applyBorder="1" applyAlignment="1">
      <alignment horizontal="center" vertical="center"/>
    </xf>
    <xf numFmtId="0" fontId="22" fillId="0" borderId="46" xfId="3187" applyFont="1" applyBorder="1" applyAlignment="1">
      <alignment horizontal="center" vertical="center"/>
    </xf>
    <xf numFmtId="17" fontId="22" fillId="0" borderId="14" xfId="3187" applyNumberFormat="1" applyFont="1" applyBorder="1" applyAlignment="1">
      <alignment horizontal="center" vertical="center"/>
    </xf>
    <xf numFmtId="2" fontId="22" fillId="0" borderId="14" xfId="3187" applyNumberFormat="1" applyFont="1" applyBorder="1" applyAlignment="1">
      <alignment horizontal="center" vertical="center"/>
    </xf>
    <xf numFmtId="2" fontId="22" fillId="35" borderId="47" xfId="3187" applyNumberFormat="1" applyFont="1" applyFill="1" applyBorder="1" applyAlignment="1">
      <alignment horizontal="center" vertical="center"/>
    </xf>
    <xf numFmtId="2" fontId="22" fillId="0" borderId="0" xfId="3187" applyNumberFormat="1" applyFont="1"/>
    <xf numFmtId="0" fontId="22" fillId="36" borderId="46" xfId="3187" applyFont="1" applyFill="1" applyBorder="1" applyAlignment="1">
      <alignment horizontal="center" vertical="center"/>
    </xf>
    <xf numFmtId="17" fontId="22" fillId="36" borderId="14" xfId="3187" applyNumberFormat="1" applyFont="1" applyFill="1" applyBorder="1" applyAlignment="1">
      <alignment horizontal="center" vertical="center"/>
    </xf>
    <xf numFmtId="2" fontId="22" fillId="36" borderId="14" xfId="3187" applyNumberFormat="1" applyFont="1" applyFill="1" applyBorder="1" applyAlignment="1">
      <alignment horizontal="center" vertical="center"/>
    </xf>
    <xf numFmtId="0" fontId="22" fillId="36" borderId="14" xfId="3187" applyFont="1" applyFill="1" applyBorder="1" applyAlignment="1">
      <alignment horizontal="center" vertical="center"/>
    </xf>
    <xf numFmtId="2" fontId="22" fillId="35" borderId="14" xfId="3187" applyNumberFormat="1" applyFont="1" applyFill="1" applyBorder="1" applyAlignment="1">
      <alignment horizontal="center" vertical="center"/>
    </xf>
    <xf numFmtId="0" fontId="112" fillId="0" borderId="49" xfId="3187" applyNumberFormat="1" applyFont="1" applyBorder="1" applyAlignment="1">
      <alignment horizontal="center" vertical="center" wrapText="1"/>
    </xf>
    <xf numFmtId="0" fontId="112" fillId="0" borderId="49" xfId="3187" applyFont="1" applyBorder="1" applyAlignment="1">
      <alignment horizontal="center" vertical="center" wrapText="1"/>
    </xf>
    <xf numFmtId="0" fontId="112" fillId="0" borderId="51" xfId="3187" applyNumberFormat="1" applyFont="1" applyFill="1" applyBorder="1" applyAlignment="1">
      <alignment horizontal="center" vertical="center" wrapText="1"/>
    </xf>
    <xf numFmtId="0" fontId="22" fillId="0" borderId="60" xfId="3187" applyFont="1" applyBorder="1" applyAlignment="1">
      <alignment horizontal="center"/>
    </xf>
    <xf numFmtId="0" fontId="22" fillId="0" borderId="61" xfId="3187" applyFont="1" applyBorder="1" applyAlignment="1">
      <alignment horizontal="center"/>
    </xf>
    <xf numFmtId="0" fontId="22" fillId="0" borderId="61" xfId="3187" applyFont="1" applyBorder="1" applyAlignment="1">
      <alignment horizontal="center" vertical="center"/>
    </xf>
    <xf numFmtId="0" fontId="22" fillId="0" borderId="62" xfId="3187" applyFont="1" applyBorder="1" applyAlignment="1">
      <alignment horizontal="center"/>
    </xf>
    <xf numFmtId="188" fontId="22" fillId="0" borderId="14" xfId="3270" applyNumberFormat="1" applyFont="1" applyBorder="1" applyAlignment="1">
      <alignment horizontal="center" vertical="center" wrapText="1"/>
    </xf>
    <xf numFmtId="2" fontId="22" fillId="0" borderId="14" xfId="3270" applyNumberFormat="1" applyFont="1" applyBorder="1" applyAlignment="1">
      <alignment horizontal="center" vertical="center" wrapText="1"/>
    </xf>
    <xf numFmtId="188" fontId="22" fillId="35" borderId="14" xfId="3270" applyNumberFormat="1" applyFont="1" applyFill="1" applyBorder="1" applyAlignment="1">
      <alignment horizontal="center" vertical="center" wrapText="1"/>
    </xf>
    <xf numFmtId="2" fontId="22" fillId="0" borderId="14" xfId="3187" applyNumberFormat="1" applyFont="1" applyBorder="1" applyAlignment="1">
      <alignment horizontal="center"/>
    </xf>
    <xf numFmtId="188" fontId="22" fillId="35" borderId="47" xfId="3270" applyNumberFormat="1" applyFont="1" applyFill="1" applyBorder="1" applyAlignment="1">
      <alignment horizontal="center" vertical="center" wrapText="1"/>
    </xf>
    <xf numFmtId="188" fontId="22" fillId="36" borderId="14" xfId="3270" applyNumberFormat="1" applyFont="1" applyFill="1" applyBorder="1" applyAlignment="1">
      <alignment horizontal="center" vertical="center" wrapText="1"/>
    </xf>
    <xf numFmtId="2" fontId="22" fillId="36" borderId="14" xfId="3270" applyNumberFormat="1" applyFont="1" applyFill="1" applyBorder="1" applyAlignment="1">
      <alignment horizontal="center" vertical="center" wrapText="1"/>
    </xf>
    <xf numFmtId="2" fontId="22" fillId="36" borderId="14" xfId="3187" applyNumberFormat="1" applyFont="1" applyFill="1" applyBorder="1" applyAlignment="1">
      <alignment horizontal="center"/>
    </xf>
    <xf numFmtId="2" fontId="22" fillId="0" borderId="0" xfId="3187" applyNumberFormat="1" applyFont="1" applyBorder="1"/>
    <xf numFmtId="0" fontId="22" fillId="0" borderId="0" xfId="3187" applyFont="1" applyBorder="1"/>
    <xf numFmtId="188" fontId="22" fillId="0" borderId="0" xfId="3187" applyNumberFormat="1" applyFont="1" applyBorder="1"/>
    <xf numFmtId="0" fontId="22" fillId="0" borderId="48" xfId="3187" applyFont="1" applyBorder="1" applyAlignment="1">
      <alignment horizontal="center"/>
    </xf>
    <xf numFmtId="0" fontId="22" fillId="0" borderId="49" xfId="3187" applyFont="1" applyBorder="1" applyAlignment="1">
      <alignment horizontal="center"/>
    </xf>
    <xf numFmtId="0" fontId="22" fillId="0" borderId="51" xfId="3187" applyFont="1" applyBorder="1" applyAlignment="1">
      <alignment horizontal="center" vertical="center"/>
    </xf>
    <xf numFmtId="0" fontId="22" fillId="0" borderId="39" xfId="3187" applyFont="1" applyBorder="1" applyAlignment="1">
      <alignment horizontal="center" vertical="center"/>
    </xf>
    <xf numFmtId="17" fontId="22" fillId="0" borderId="40" xfId="3187" applyNumberFormat="1" applyFont="1" applyBorder="1" applyAlignment="1">
      <alignment horizontal="center" vertical="center"/>
    </xf>
    <xf numFmtId="2" fontId="22" fillId="0" borderId="40" xfId="3187" applyNumberFormat="1" applyFont="1" applyBorder="1" applyAlignment="1">
      <alignment horizontal="center" vertical="center"/>
    </xf>
    <xf numFmtId="2" fontId="22" fillId="35" borderId="40" xfId="3187" applyNumberFormat="1" applyFont="1" applyFill="1" applyBorder="1" applyAlignment="1">
      <alignment horizontal="center" vertical="center"/>
    </xf>
    <xf numFmtId="2" fontId="22" fillId="35" borderId="41" xfId="3187" applyNumberFormat="1" applyFont="1" applyFill="1" applyBorder="1" applyAlignment="1">
      <alignment horizontal="center" vertical="center"/>
    </xf>
    <xf numFmtId="0" fontId="22" fillId="0" borderId="14" xfId="3187" applyFont="1" applyBorder="1" applyAlignment="1">
      <alignment horizontal="center" vertical="center"/>
    </xf>
    <xf numFmtId="0" fontId="112" fillId="0" borderId="0" xfId="3187" applyFont="1" applyAlignment="1">
      <alignment horizontal="right" vertical="center"/>
    </xf>
    <xf numFmtId="0" fontId="22" fillId="0" borderId="49" xfId="3187" applyFont="1" applyBorder="1" applyAlignment="1">
      <alignment horizontal="center" vertical="center"/>
    </xf>
    <xf numFmtId="0" fontId="22" fillId="0" borderId="51" xfId="3187" applyFont="1" applyBorder="1" applyAlignment="1">
      <alignment horizontal="center"/>
    </xf>
    <xf numFmtId="0" fontId="125" fillId="0" borderId="48" xfId="3187" applyFont="1" applyBorder="1" applyAlignment="1">
      <alignment horizontal="center"/>
    </xf>
    <xf numFmtId="0" fontId="125" fillId="0" borderId="49" xfId="3187" applyFont="1" applyBorder="1" applyAlignment="1">
      <alignment horizontal="center"/>
    </xf>
    <xf numFmtId="0" fontId="125" fillId="0" borderId="51" xfId="3187" applyFont="1" applyBorder="1" applyAlignment="1">
      <alignment horizontal="center" vertical="center"/>
    </xf>
    <xf numFmtId="2" fontId="65" fillId="35" borderId="41" xfId="3187" applyNumberFormat="1" applyFont="1" applyFill="1" applyBorder="1" applyAlignment="1">
      <alignment horizontal="center" vertical="center"/>
    </xf>
    <xf numFmtId="0" fontId="22" fillId="36" borderId="33" xfId="3187" applyFont="1" applyFill="1" applyBorder="1" applyAlignment="1">
      <alignment horizontal="center" vertical="center"/>
    </xf>
    <xf numFmtId="17" fontId="22" fillId="36" borderId="34" xfId="3187" applyNumberFormat="1" applyFont="1" applyFill="1" applyBorder="1" applyAlignment="1">
      <alignment horizontal="center" vertical="center"/>
    </xf>
    <xf numFmtId="2" fontId="22" fillId="36" borderId="34" xfId="3187" applyNumberFormat="1" applyFont="1" applyFill="1" applyBorder="1" applyAlignment="1">
      <alignment horizontal="center" vertical="center"/>
    </xf>
    <xf numFmtId="2" fontId="22" fillId="35" borderId="35" xfId="3187" applyNumberFormat="1" applyFont="1" applyFill="1" applyBorder="1" applyAlignment="1">
      <alignment horizontal="center" vertical="center"/>
    </xf>
    <xf numFmtId="188" fontId="22" fillId="36" borderId="34" xfId="3270" applyNumberFormat="1" applyFont="1" applyFill="1" applyBorder="1" applyAlignment="1">
      <alignment horizontal="center" vertical="center" wrapText="1"/>
    </xf>
    <xf numFmtId="2" fontId="22" fillId="36" borderId="34" xfId="3270" applyNumberFormat="1" applyFont="1" applyFill="1" applyBorder="1" applyAlignment="1">
      <alignment horizontal="center" vertical="center" wrapText="1"/>
    </xf>
    <xf numFmtId="188" fontId="22" fillId="35" borderId="34" xfId="3270" applyNumberFormat="1" applyFont="1" applyFill="1" applyBorder="1" applyAlignment="1">
      <alignment horizontal="center" vertical="center" wrapText="1"/>
    </xf>
    <xf numFmtId="2" fontId="22" fillId="36" borderId="34" xfId="3187" applyNumberFormat="1" applyFont="1" applyFill="1" applyBorder="1" applyAlignment="1">
      <alignment horizontal="center"/>
    </xf>
    <xf numFmtId="188" fontId="22" fillId="35" borderId="35" xfId="3270" applyNumberFormat="1" applyFont="1" applyFill="1" applyBorder="1" applyAlignment="1">
      <alignment horizontal="center" vertical="center" wrapText="1"/>
    </xf>
    <xf numFmtId="2" fontId="22" fillId="35" borderId="34" xfId="3187" applyNumberFormat="1" applyFont="1" applyFill="1" applyBorder="1" applyAlignment="1">
      <alignment horizontal="center" vertical="center"/>
    </xf>
    <xf numFmtId="0" fontId="22" fillId="0" borderId="0" xfId="3187" applyFont="1" applyAlignment="1">
      <alignment vertical="center"/>
    </xf>
    <xf numFmtId="0" fontId="22" fillId="0" borderId="0" xfId="3187"/>
    <xf numFmtId="0" fontId="22" fillId="0" borderId="0" xfId="3187" applyFill="1"/>
    <xf numFmtId="0" fontId="22" fillId="0" borderId="0" xfId="3178"/>
    <xf numFmtId="0" fontId="113" fillId="0" borderId="0" xfId="3187" applyFont="1" applyFill="1"/>
    <xf numFmtId="0" fontId="116" fillId="0" borderId="0" xfId="0" applyFont="1" applyFill="1"/>
    <xf numFmtId="0" fontId="128" fillId="0" borderId="14" xfId="0" applyFont="1" applyFill="1" applyBorder="1" applyAlignment="1">
      <alignment horizontal="center" vertical="center" wrapText="1"/>
    </xf>
    <xf numFmtId="0" fontId="129" fillId="0" borderId="14" xfId="0" applyFont="1" applyFill="1" applyBorder="1" applyAlignment="1">
      <alignment horizontal="center" vertical="center" wrapText="1"/>
    </xf>
    <xf numFmtId="0" fontId="116" fillId="0" borderId="14" xfId="0" applyFont="1" applyFill="1" applyBorder="1" applyAlignment="1">
      <alignment horizontal="center" vertical="center" wrapText="1"/>
    </xf>
    <xf numFmtId="0" fontId="112" fillId="0" borderId="52"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26" fillId="0" borderId="0" xfId="0" applyFont="1" applyAlignment="1">
      <alignment horizontal="left"/>
    </xf>
    <xf numFmtId="0" fontId="27" fillId="0" borderId="0" xfId="0" applyFont="1" applyAlignment="1">
      <alignment horizontal="center"/>
    </xf>
    <xf numFmtId="0" fontId="0" fillId="0" borderId="0" xfId="0" applyFill="1" applyBorder="1" applyAlignment="1">
      <alignment horizontal="center" vertical="center" wrapText="1"/>
    </xf>
    <xf numFmtId="0" fontId="114" fillId="0" borderId="42" xfId="0" applyFont="1" applyBorder="1" applyAlignment="1">
      <alignment horizontal="center" vertical="center"/>
    </xf>
    <xf numFmtId="0" fontId="114" fillId="0" borderId="53" xfId="0" applyFont="1" applyBorder="1" applyAlignment="1">
      <alignment horizontal="center" vertical="center"/>
    </xf>
    <xf numFmtId="0" fontId="114" fillId="0" borderId="75" xfId="0" applyFont="1" applyBorder="1" applyAlignment="1">
      <alignment horizontal="center" vertical="center"/>
    </xf>
    <xf numFmtId="0" fontId="0" fillId="0" borderId="0" xfId="0" applyFill="1"/>
    <xf numFmtId="2" fontId="0" fillId="0" borderId="0" xfId="0" applyNumberFormat="1"/>
    <xf numFmtId="0" fontId="117" fillId="0" borderId="0" xfId="0" applyFont="1"/>
    <xf numFmtId="2" fontId="132" fillId="0" borderId="0" xfId="0" applyNumberFormat="1" applyFont="1" applyAlignment="1">
      <alignment horizontal="center"/>
    </xf>
    <xf numFmtId="0" fontId="116" fillId="0" borderId="14" xfId="3269" applyFont="1" applyBorder="1" applyAlignment="1">
      <alignment horizontal="right"/>
    </xf>
    <xf numFmtId="2" fontId="116" fillId="0" borderId="14" xfId="3269" applyNumberFormat="1" applyFont="1" applyFill="1" applyBorder="1"/>
    <xf numFmtId="188" fontId="116" fillId="0" borderId="14" xfId="3269" applyNumberFormat="1" applyFont="1" applyFill="1" applyBorder="1"/>
    <xf numFmtId="2" fontId="116" fillId="0" borderId="47" xfId="3269" applyNumberFormat="1" applyFont="1" applyFill="1" applyBorder="1"/>
    <xf numFmtId="0" fontId="116" fillId="0" borderId="34" xfId="3269" applyFont="1" applyBorder="1" applyAlignment="1">
      <alignment horizontal="right"/>
    </xf>
    <xf numFmtId="2" fontId="116" fillId="0" borderId="34" xfId="3269" applyNumberFormat="1" applyFont="1" applyFill="1" applyBorder="1"/>
    <xf numFmtId="188" fontId="116" fillId="0" borderId="34" xfId="3269" applyNumberFormat="1" applyFont="1" applyFill="1" applyBorder="1"/>
    <xf numFmtId="2" fontId="116" fillId="0" borderId="35" xfId="3269" applyNumberFormat="1" applyFont="1" applyFill="1" applyBorder="1"/>
    <xf numFmtId="0" fontId="116" fillId="0" borderId="0" xfId="0" applyFont="1"/>
    <xf numFmtId="0" fontId="116" fillId="0" borderId="0" xfId="3269" applyFont="1"/>
    <xf numFmtId="2" fontId="133" fillId="0" borderId="0" xfId="3269" applyNumberFormat="1" applyFont="1" applyFill="1" applyBorder="1" applyAlignment="1">
      <alignment horizontal="center"/>
    </xf>
    <xf numFmtId="0" fontId="30" fillId="0" borderId="0" xfId="0" applyFont="1" applyFill="1"/>
    <xf numFmtId="0" fontId="136" fillId="0" borderId="14" xfId="0" applyFont="1" applyFill="1" applyBorder="1" applyAlignment="1">
      <alignment horizontal="center" vertical="center" wrapText="1"/>
    </xf>
    <xf numFmtId="0" fontId="104" fillId="0" borderId="14" xfId="0" applyFont="1" applyFill="1" applyBorder="1" applyAlignment="1">
      <alignment horizontal="left" vertical="center" wrapText="1"/>
    </xf>
    <xf numFmtId="0" fontId="137" fillId="0" borderId="14" xfId="0" applyFont="1" applyFill="1" applyBorder="1" applyAlignment="1">
      <alignment horizontal="left" vertical="center"/>
    </xf>
    <xf numFmtId="0" fontId="104" fillId="0" borderId="14" xfId="0" applyFont="1" applyFill="1" applyBorder="1" applyAlignment="1">
      <alignment horizontal="left" vertical="center"/>
    </xf>
    <xf numFmtId="0" fontId="137" fillId="0" borderId="14" xfId="0" applyFont="1" applyFill="1" applyBorder="1" applyAlignment="1">
      <alignment horizontal="center" vertical="center"/>
    </xf>
    <xf numFmtId="0" fontId="137" fillId="0" borderId="14" xfId="0" applyFont="1" applyFill="1" applyBorder="1" applyAlignment="1">
      <alignment horizontal="center" vertical="center" wrapText="1"/>
    </xf>
    <xf numFmtId="0" fontId="137" fillId="0" borderId="14" xfId="0" applyFont="1" applyFill="1" applyBorder="1" applyAlignment="1">
      <alignment horizontal="left" vertical="center" wrapText="1"/>
    </xf>
    <xf numFmtId="0" fontId="111" fillId="0" borderId="0" xfId="0" applyFont="1" applyAlignment="1">
      <alignment horizontal="left"/>
    </xf>
    <xf numFmtId="0" fontId="0" fillId="0" borderId="0" xfId="0" applyAlignment="1">
      <alignment horizontal="center"/>
    </xf>
    <xf numFmtId="0" fontId="0" fillId="0" borderId="0" xfId="0" applyAlignment="1">
      <alignment vertical="top" wrapText="1"/>
    </xf>
    <xf numFmtId="0" fontId="0" fillId="0" borderId="0" xfId="0" applyFill="1" applyAlignment="1">
      <alignment horizontal="center" vertical="center"/>
    </xf>
    <xf numFmtId="188" fontId="112" fillId="0" borderId="0" xfId="3274" applyNumberFormat="1" applyFont="1" applyFill="1" applyBorder="1" applyAlignment="1">
      <alignment horizontal="center" vertical="center" wrapText="1"/>
    </xf>
    <xf numFmtId="14" fontId="0" fillId="40" borderId="14" xfId="0" applyNumberFormat="1" applyFill="1" applyBorder="1" applyAlignment="1">
      <alignment horizontal="center" vertical="center"/>
    </xf>
    <xf numFmtId="0" fontId="0" fillId="40" borderId="14" xfId="0" applyFill="1" applyBorder="1" applyAlignment="1">
      <alignment horizontal="center" vertical="center"/>
    </xf>
    <xf numFmtId="0" fontId="109" fillId="0" borderId="14" xfId="3187" applyFont="1" applyFill="1" applyBorder="1" applyAlignment="1">
      <alignment vertical="center" wrapText="1"/>
    </xf>
    <xf numFmtId="0" fontId="22" fillId="0" borderId="14" xfId="3187" applyFill="1" applyBorder="1" applyAlignment="1">
      <alignment vertical="center" wrapText="1"/>
    </xf>
    <xf numFmtId="0" fontId="109" fillId="0" borderId="14" xfId="3187" applyFont="1" applyFill="1" applyBorder="1" applyAlignment="1">
      <alignment horizontal="center" vertical="center" wrapText="1"/>
    </xf>
    <xf numFmtId="0" fontId="0" fillId="0" borderId="0" xfId="0"/>
    <xf numFmtId="1" fontId="0" fillId="0" borderId="14" xfId="0" applyNumberFormat="1" applyBorder="1" applyAlignment="1">
      <alignment horizontal="center"/>
    </xf>
    <xf numFmtId="0" fontId="116" fillId="0" borderId="0" xfId="0" applyFont="1" applyFill="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0" xfId="0"/>
    <xf numFmtId="0" fontId="0" fillId="0" borderId="0" xfId="0"/>
    <xf numFmtId="0" fontId="22" fillId="0" borderId="14" xfId="0" applyFont="1" applyBorder="1" applyAlignment="1">
      <alignment horizontal="center" vertical="center" wrapText="1"/>
    </xf>
    <xf numFmtId="0" fontId="110" fillId="0" borderId="14" xfId="0" applyFont="1" applyBorder="1" applyAlignment="1">
      <alignment horizontal="center" vertical="center" wrapText="1"/>
    </xf>
    <xf numFmtId="0" fontId="140" fillId="41" borderId="14" xfId="0" applyFont="1" applyFill="1" applyBorder="1" applyAlignment="1">
      <alignment horizontal="center" vertical="center" wrapText="1"/>
    </xf>
    <xf numFmtId="0" fontId="110" fillId="0" borderId="14" xfId="0" applyFont="1" applyBorder="1" applyAlignment="1">
      <alignment horizontal="center" vertical="center" wrapText="1" shrinkToFit="1"/>
    </xf>
    <xf numFmtId="0" fontId="0" fillId="0" borderId="0" xfId="0"/>
    <xf numFmtId="0" fontId="114" fillId="0" borderId="14" xfId="0" applyFont="1" applyBorder="1" applyAlignment="1">
      <alignment horizontal="center" vertical="center" wrapText="1"/>
    </xf>
    <xf numFmtId="0" fontId="114" fillId="0" borderId="14" xfId="0" applyFont="1" applyBorder="1" applyAlignment="1">
      <alignment horizontal="center" vertical="center"/>
    </xf>
    <xf numFmtId="0" fontId="0" fillId="0" borderId="0" xfId="0"/>
    <xf numFmtId="0" fontId="28" fillId="0" borderId="0" xfId="0" applyFont="1" applyFill="1" applyBorder="1" applyAlignment="1">
      <alignment vertical="center"/>
    </xf>
    <xf numFmtId="0" fontId="26" fillId="0" borderId="0" xfId="0" applyFont="1" applyFill="1" applyAlignment="1">
      <alignment horizontal="left" vertical="center"/>
    </xf>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shrinkToFit="1"/>
    </xf>
    <xf numFmtId="0" fontId="28" fillId="0" borderId="0" xfId="0" applyFont="1" applyFill="1" applyBorder="1" applyAlignment="1">
      <alignment horizontal="left" vertical="center"/>
    </xf>
    <xf numFmtId="0" fontId="134" fillId="0" borderId="14" xfId="0" applyFont="1" applyFill="1" applyBorder="1" applyAlignment="1">
      <alignment horizontal="left"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left" vertical="center" wrapText="1"/>
    </xf>
    <xf numFmtId="0" fontId="112" fillId="42" borderId="14" xfId="0" applyFont="1" applyFill="1" applyBorder="1" applyAlignment="1">
      <alignment horizontal="center" vertical="center" wrapText="1"/>
    </xf>
    <xf numFmtId="0" fontId="22" fillId="42" borderId="14" xfId="0" applyFont="1" applyFill="1" applyBorder="1" applyAlignment="1">
      <alignment horizontal="center" vertical="center"/>
    </xf>
    <xf numFmtId="0" fontId="22" fillId="42" borderId="14" xfId="0" applyFont="1" applyFill="1" applyBorder="1" applyAlignment="1">
      <alignment horizontal="left" vertical="center"/>
    </xf>
    <xf numFmtId="189" fontId="22" fillId="42" borderId="14" xfId="0" applyNumberFormat="1" applyFont="1" applyFill="1" applyBorder="1" applyAlignment="1">
      <alignment horizontal="center" vertical="center"/>
    </xf>
    <xf numFmtId="0" fontId="0" fillId="42" borderId="14" xfId="0" applyFill="1" applyBorder="1" applyAlignment="1">
      <alignment horizontal="center" vertical="center"/>
    </xf>
    <xf numFmtId="0" fontId="22" fillId="42" borderId="14" xfId="0" applyFont="1" applyFill="1" applyBorder="1" applyAlignment="1">
      <alignment horizontal="left" vertical="top" wrapText="1"/>
    </xf>
    <xf numFmtId="0" fontId="22" fillId="42" borderId="14" xfId="0" applyFont="1" applyFill="1" applyBorder="1" applyAlignment="1">
      <alignment horizontal="left" vertical="center" wrapText="1"/>
    </xf>
    <xf numFmtId="0" fontId="0" fillId="0" borderId="0" xfId="0" applyFill="1" applyAlignment="1">
      <alignment vertical="center"/>
    </xf>
    <xf numFmtId="0" fontId="0" fillId="42" borderId="14" xfId="0" applyFill="1" applyBorder="1" applyAlignment="1">
      <alignment horizontal="left" vertical="center" wrapText="1"/>
    </xf>
    <xf numFmtId="0" fontId="112" fillId="43" borderId="14" xfId="0" applyFont="1" applyFill="1" applyBorder="1" applyAlignment="1">
      <alignment horizontal="center" vertical="center" wrapText="1"/>
    </xf>
    <xf numFmtId="0" fontId="22" fillId="43" borderId="14" xfId="0" applyFont="1" applyFill="1" applyBorder="1" applyAlignment="1">
      <alignment horizontal="center" vertical="center"/>
    </xf>
    <xf numFmtId="0" fontId="22" fillId="43" borderId="14" xfId="0" applyFont="1" applyFill="1" applyBorder="1" applyAlignment="1">
      <alignment horizontal="left" vertical="center"/>
    </xf>
    <xf numFmtId="189" fontId="22" fillId="43" borderId="14" xfId="0" applyNumberFormat="1" applyFont="1" applyFill="1" applyBorder="1" applyAlignment="1">
      <alignment horizontal="center" vertical="center"/>
    </xf>
    <xf numFmtId="0" fontId="0" fillId="43" borderId="14" xfId="0" applyFill="1" applyBorder="1" applyAlignment="1">
      <alignment horizontal="center" vertical="center"/>
    </xf>
    <xf numFmtId="0" fontId="22" fillId="43" borderId="14" xfId="0" applyFont="1" applyFill="1" applyBorder="1" applyAlignment="1">
      <alignment horizontal="left" vertical="center" wrapText="1"/>
    </xf>
    <xf numFmtId="190" fontId="22" fillId="43" borderId="14" xfId="0" applyNumberFormat="1" applyFont="1" applyFill="1" applyBorder="1" applyAlignment="1">
      <alignment horizontal="center" vertical="center"/>
    </xf>
    <xf numFmtId="0" fontId="0" fillId="43" borderId="14" xfId="0" applyFill="1" applyBorder="1" applyAlignment="1">
      <alignment vertical="center"/>
    </xf>
    <xf numFmtId="0" fontId="22" fillId="43" borderId="14" xfId="0" applyFont="1" applyFill="1" applyBorder="1" applyAlignment="1">
      <alignment horizontal="left" vertical="top" wrapText="1"/>
    </xf>
    <xf numFmtId="15" fontId="22" fillId="43" borderId="14" xfId="0" applyNumberFormat="1" applyFont="1" applyFill="1" applyBorder="1" applyAlignment="1">
      <alignment horizontal="center" vertical="center"/>
    </xf>
    <xf numFmtId="191" fontId="22" fillId="43" borderId="14" xfId="0" applyNumberFormat="1" applyFont="1" applyFill="1" applyBorder="1" applyAlignment="1">
      <alignment horizontal="center" vertical="center"/>
    </xf>
    <xf numFmtId="0" fontId="22" fillId="43" borderId="14" xfId="3263" applyNumberFormat="1" applyFont="1" applyFill="1" applyBorder="1" applyAlignment="1">
      <alignment horizontal="left" vertical="top" wrapText="1"/>
    </xf>
    <xf numFmtId="0" fontId="0" fillId="43" borderId="14" xfId="0" applyFill="1" applyBorder="1" applyAlignment="1">
      <alignment vertical="center" wrapText="1"/>
    </xf>
    <xf numFmtId="192" fontId="22" fillId="43" borderId="14" xfId="0" applyNumberFormat="1" applyFont="1" applyFill="1" applyBorder="1" applyAlignment="1">
      <alignment horizontal="center" vertical="center"/>
    </xf>
    <xf numFmtId="0" fontId="112" fillId="44" borderId="14" xfId="0" applyFont="1" applyFill="1" applyBorder="1" applyAlignment="1">
      <alignment horizontal="center" vertical="center" wrapText="1"/>
    </xf>
    <xf numFmtId="0" fontId="22" fillId="44" borderId="14" xfId="0" applyFont="1" applyFill="1" applyBorder="1" applyAlignment="1">
      <alignment horizontal="center" vertical="center"/>
    </xf>
    <xf numFmtId="0" fontId="22" fillId="44" borderId="14" xfId="0" applyFont="1" applyFill="1" applyBorder="1" applyAlignment="1">
      <alignment horizontal="left" vertical="center"/>
    </xf>
    <xf numFmtId="193" fontId="22" fillId="44" borderId="14" xfId="0" applyNumberFormat="1" applyFont="1" applyFill="1" applyBorder="1" applyAlignment="1">
      <alignment horizontal="center" vertical="center"/>
    </xf>
    <xf numFmtId="0" fontId="0" fillId="44" borderId="14" xfId="0" applyFill="1" applyBorder="1" applyAlignment="1">
      <alignment horizontal="center" vertical="center"/>
    </xf>
    <xf numFmtId="0" fontId="22" fillId="44" borderId="14" xfId="0" applyFont="1" applyFill="1" applyBorder="1" applyAlignment="1">
      <alignment horizontal="left" vertical="center" wrapText="1"/>
    </xf>
    <xf numFmtId="0" fontId="22" fillId="44" borderId="14" xfId="0" applyFont="1" applyFill="1" applyBorder="1" applyAlignment="1">
      <alignment horizontal="left" vertical="top" wrapText="1"/>
    </xf>
    <xf numFmtId="14" fontId="22" fillId="44" borderId="14" xfId="0" applyNumberFormat="1" applyFont="1" applyFill="1" applyBorder="1" applyAlignment="1">
      <alignment horizontal="center" vertical="center"/>
    </xf>
    <xf numFmtId="189" fontId="22" fillId="44" borderId="14" xfId="0" applyNumberFormat="1" applyFont="1" applyFill="1" applyBorder="1" applyAlignment="1">
      <alignment horizontal="center" vertical="center"/>
    </xf>
    <xf numFmtId="0" fontId="22" fillId="44" borderId="14" xfId="3263" applyNumberFormat="1" applyFont="1" applyFill="1" applyBorder="1" applyAlignment="1">
      <alignment horizontal="left" vertical="top" wrapText="1"/>
    </xf>
    <xf numFmtId="0" fontId="0" fillId="44" borderId="14" xfId="0" applyFill="1" applyBorder="1" applyAlignment="1">
      <alignment vertical="center"/>
    </xf>
    <xf numFmtId="0" fontId="0" fillId="44" borderId="14" xfId="0" applyFill="1" applyBorder="1" applyAlignment="1">
      <alignment horizontal="left" vertical="top" wrapText="1"/>
    </xf>
    <xf numFmtId="0" fontId="0" fillId="44" borderId="14" xfId="0" applyFill="1" applyBorder="1" applyAlignment="1">
      <alignment horizontal="left" vertical="center" wrapText="1"/>
    </xf>
    <xf numFmtId="0" fontId="22" fillId="44" borderId="14" xfId="3263" applyNumberFormat="1" applyFont="1" applyFill="1" applyBorder="1" applyAlignment="1">
      <alignment horizontal="left" vertical="center" wrapText="1"/>
    </xf>
    <xf numFmtId="0" fontId="112" fillId="35" borderId="14" xfId="0" applyFont="1" applyFill="1" applyBorder="1" applyAlignment="1">
      <alignment horizontal="center" vertical="center" wrapText="1"/>
    </xf>
    <xf numFmtId="0" fontId="22" fillId="35" borderId="14" xfId="0" applyFont="1" applyFill="1" applyBorder="1" applyAlignment="1">
      <alignment horizontal="center" vertical="center"/>
    </xf>
    <xf numFmtId="0" fontId="22" fillId="35" borderId="14" xfId="0" applyFont="1" applyFill="1" applyBorder="1" applyAlignment="1">
      <alignment horizontal="left" vertical="center"/>
    </xf>
    <xf numFmtId="189" fontId="22" fillId="35" borderId="14" xfId="0" applyNumberFormat="1" applyFont="1" applyFill="1" applyBorder="1" applyAlignment="1">
      <alignment horizontal="center" vertical="center"/>
    </xf>
    <xf numFmtId="0" fontId="0" fillId="35" borderId="14" xfId="0" applyFill="1" applyBorder="1" applyAlignment="1">
      <alignment horizontal="center" vertical="center"/>
    </xf>
    <xf numFmtId="0" fontId="22" fillId="35" borderId="14" xfId="0" applyFont="1" applyFill="1" applyBorder="1" applyAlignment="1">
      <alignment horizontal="left" vertical="center" wrapText="1"/>
    </xf>
    <xf numFmtId="0" fontId="0" fillId="35" borderId="14" xfId="0" applyFill="1" applyBorder="1" applyAlignment="1">
      <alignment horizontal="left" vertical="center" wrapText="1"/>
    </xf>
    <xf numFmtId="0" fontId="22" fillId="35" borderId="14" xfId="3263" applyNumberFormat="1" applyFont="1" applyFill="1" applyBorder="1" applyAlignment="1">
      <alignment horizontal="left" vertical="center" wrapText="1"/>
    </xf>
    <xf numFmtId="0" fontId="22" fillId="35" borderId="14" xfId="3263" applyNumberFormat="1" applyFont="1" applyFill="1" applyBorder="1" applyAlignment="1">
      <alignment horizontal="left" vertical="top" wrapText="1"/>
    </xf>
    <xf numFmtId="190" fontId="22" fillId="35" borderId="14" xfId="0" applyNumberFormat="1" applyFont="1" applyFill="1" applyBorder="1" applyAlignment="1">
      <alignment horizontal="center" vertical="center"/>
    </xf>
    <xf numFmtId="191" fontId="22" fillId="35" borderId="14" xfId="0" applyNumberFormat="1" applyFont="1" applyFill="1" applyBorder="1" applyAlignment="1">
      <alignment horizontal="center" vertical="center"/>
    </xf>
    <xf numFmtId="0" fontId="0" fillId="35" borderId="14" xfId="0" applyFill="1" applyBorder="1" applyAlignment="1">
      <alignment vertical="center"/>
    </xf>
    <xf numFmtId="0" fontId="22" fillId="35" borderId="14" xfId="0" applyFont="1" applyFill="1" applyBorder="1" applyAlignment="1">
      <alignment horizontal="left" vertical="top" wrapText="1"/>
    </xf>
    <xf numFmtId="0" fontId="0" fillId="35" borderId="14" xfId="0" applyFill="1" applyBorder="1" applyAlignment="1">
      <alignment horizontal="left" vertical="top" wrapText="1"/>
    </xf>
    <xf numFmtId="0" fontId="112" fillId="45" borderId="14" xfId="0" applyFont="1" applyFill="1" applyBorder="1" applyAlignment="1">
      <alignment horizontal="center" vertical="center" wrapText="1"/>
    </xf>
    <xf numFmtId="0" fontId="0" fillId="45" borderId="14" xfId="0" applyFill="1" applyBorder="1" applyAlignment="1">
      <alignment horizontal="center" vertical="center"/>
    </xf>
    <xf numFmtId="0" fontId="0" fillId="45" borderId="14" xfId="0" applyFill="1" applyBorder="1" applyAlignment="1">
      <alignment vertical="center"/>
    </xf>
    <xf numFmtId="0" fontId="22" fillId="45" borderId="14" xfId="0" applyFont="1" applyFill="1" applyBorder="1" applyAlignment="1">
      <alignment horizontal="left" vertical="top" wrapText="1"/>
    </xf>
    <xf numFmtId="0" fontId="22" fillId="45" borderId="14" xfId="3263" applyNumberFormat="1" applyFont="1" applyFill="1" applyBorder="1" applyAlignment="1">
      <alignment horizontal="left" vertical="center" wrapText="1"/>
    </xf>
    <xf numFmtId="0" fontId="0" fillId="45" borderId="14" xfId="0" applyFill="1" applyBorder="1" applyAlignment="1">
      <alignment horizontal="left" vertical="center" wrapText="1"/>
    </xf>
    <xf numFmtId="0" fontId="22" fillId="45" borderId="14" xfId="0" applyFont="1" applyFill="1" applyBorder="1" applyAlignment="1">
      <alignment horizontal="center" vertical="center"/>
    </xf>
    <xf numFmtId="0" fontId="22" fillId="45" borderId="14" xfId="0" applyFont="1" applyFill="1" applyBorder="1" applyAlignment="1">
      <alignment horizontal="left" vertical="center"/>
    </xf>
    <xf numFmtId="193" fontId="22" fillId="45" borderId="14" xfId="0" applyNumberFormat="1" applyFont="1" applyFill="1" applyBorder="1" applyAlignment="1">
      <alignment horizontal="center" vertical="center"/>
    </xf>
    <xf numFmtId="14" fontId="22" fillId="45" borderId="14" xfId="0" applyNumberFormat="1" applyFont="1" applyFill="1" applyBorder="1" applyAlignment="1">
      <alignment horizontal="center" vertical="center"/>
    </xf>
    <xf numFmtId="0" fontId="22" fillId="45" borderId="14" xfId="0" applyFont="1" applyFill="1" applyBorder="1" applyAlignment="1">
      <alignment horizontal="left" vertical="center" wrapText="1"/>
    </xf>
    <xf numFmtId="189" fontId="22" fillId="45" borderId="14" xfId="0" applyNumberFormat="1" applyFont="1" applyFill="1" applyBorder="1" applyAlignment="1">
      <alignment horizontal="center" vertical="center"/>
    </xf>
    <xf numFmtId="191" fontId="22" fillId="45" borderId="14" xfId="0" applyNumberFormat="1" applyFont="1" applyFill="1" applyBorder="1" applyAlignment="1">
      <alignment horizontal="center" vertical="center"/>
    </xf>
    <xf numFmtId="0" fontId="112" fillId="37" borderId="14" xfId="0" applyFont="1" applyFill="1" applyBorder="1" applyAlignment="1">
      <alignment horizontal="center" vertical="center" wrapText="1"/>
    </xf>
    <xf numFmtId="190" fontId="22" fillId="45" borderId="14" xfId="0" applyNumberFormat="1" applyFont="1" applyFill="1" applyBorder="1" applyAlignment="1">
      <alignment horizontal="center" vertical="center"/>
    </xf>
    <xf numFmtId="0" fontId="22" fillId="45" borderId="14" xfId="3263" applyNumberFormat="1" applyFont="1" applyFill="1" applyBorder="1" applyAlignment="1">
      <alignment horizontal="left" vertical="top" wrapText="1"/>
    </xf>
    <xf numFmtId="192" fontId="22" fillId="45" borderId="14" xfId="0" applyNumberFormat="1" applyFont="1" applyFill="1" applyBorder="1" applyAlignment="1">
      <alignment horizontal="center" vertical="center"/>
    </xf>
    <xf numFmtId="0" fontId="0" fillId="45" borderId="14" xfId="0" applyFill="1" applyBorder="1" applyAlignment="1">
      <alignment horizontal="left" vertical="top" wrapText="1"/>
    </xf>
    <xf numFmtId="15" fontId="22" fillId="45" borderId="14" xfId="0" applyNumberFormat="1" applyFont="1" applyFill="1" applyBorder="1" applyAlignment="1">
      <alignment horizontal="center" vertical="center"/>
    </xf>
    <xf numFmtId="0" fontId="112" fillId="46" borderId="14" xfId="0" applyFont="1" applyFill="1" applyBorder="1" applyAlignment="1">
      <alignment horizontal="center" vertical="center" wrapText="1"/>
    </xf>
    <xf numFmtId="0" fontId="22" fillId="46" borderId="14" xfId="0" applyFont="1" applyFill="1" applyBorder="1" applyAlignment="1">
      <alignment horizontal="center" vertical="center"/>
    </xf>
    <xf numFmtId="0" fontId="22" fillId="46" borderId="14" xfId="0" applyFont="1" applyFill="1" applyBorder="1" applyAlignment="1">
      <alignment horizontal="left" vertical="center"/>
    </xf>
    <xf numFmtId="14" fontId="22" fillId="46" borderId="14" xfId="0" applyNumberFormat="1" applyFont="1" applyFill="1" applyBorder="1" applyAlignment="1">
      <alignment horizontal="center" vertical="center"/>
    </xf>
    <xf numFmtId="0" fontId="0" fillId="46" borderId="14" xfId="0" applyFill="1" applyBorder="1" applyAlignment="1">
      <alignment horizontal="center" vertical="center"/>
    </xf>
    <xf numFmtId="0" fontId="22" fillId="46" borderId="14" xfId="0" applyFont="1" applyFill="1" applyBorder="1" applyAlignment="1">
      <alignment horizontal="left" vertical="top" wrapText="1"/>
    </xf>
    <xf numFmtId="0" fontId="22" fillId="46" borderId="14" xfId="0" applyFont="1" applyFill="1" applyBorder="1" applyAlignment="1">
      <alignment horizontal="left" vertical="center" wrapText="1"/>
    </xf>
    <xf numFmtId="0" fontId="22" fillId="46" borderId="14" xfId="3263" applyNumberFormat="1" applyFont="1" applyFill="1" applyBorder="1" applyAlignment="1">
      <alignment horizontal="left" vertical="top" wrapText="1"/>
    </xf>
    <xf numFmtId="0" fontId="0" fillId="46" borderId="14" xfId="0" applyFill="1" applyBorder="1" applyAlignment="1">
      <alignment horizontal="left" vertical="center" wrapText="1"/>
    </xf>
    <xf numFmtId="0" fontId="22" fillId="46" borderId="14" xfId="3263" applyNumberFormat="1" applyFont="1" applyFill="1" applyBorder="1" applyAlignment="1">
      <alignment horizontal="left" vertical="center" wrapText="1"/>
    </xf>
    <xf numFmtId="193" fontId="22" fillId="46" borderId="14" xfId="0" applyNumberFormat="1" applyFont="1" applyFill="1" applyBorder="1" applyAlignment="1">
      <alignment horizontal="center" vertical="center"/>
    </xf>
    <xf numFmtId="192" fontId="22" fillId="46" borderId="14" xfId="0" applyNumberFormat="1" applyFont="1" applyFill="1" applyBorder="1" applyAlignment="1">
      <alignment horizontal="center" vertical="center"/>
    </xf>
    <xf numFmtId="189" fontId="22" fillId="46" borderId="14" xfId="0" applyNumberFormat="1" applyFont="1" applyFill="1" applyBorder="1" applyAlignment="1">
      <alignment horizontal="center" vertical="center"/>
    </xf>
    <xf numFmtId="191" fontId="22" fillId="46" borderId="14" xfId="0" applyNumberFormat="1" applyFont="1" applyFill="1" applyBorder="1" applyAlignment="1">
      <alignment horizontal="center" vertical="center"/>
    </xf>
    <xf numFmtId="0" fontId="112" fillId="47" borderId="14" xfId="0" applyFont="1" applyFill="1" applyBorder="1" applyAlignment="1">
      <alignment horizontal="center" vertical="center" wrapText="1"/>
    </xf>
    <xf numFmtId="0" fontId="22" fillId="47" borderId="14" xfId="0" applyFont="1" applyFill="1" applyBorder="1" applyAlignment="1">
      <alignment horizontal="center" vertical="center"/>
    </xf>
    <xf numFmtId="0" fontId="22" fillId="47" borderId="14" xfId="0" applyFont="1" applyFill="1" applyBorder="1" applyAlignment="1">
      <alignment horizontal="left" vertical="center"/>
    </xf>
    <xf numFmtId="191" fontId="22" fillId="47" borderId="14" xfId="0" applyNumberFormat="1" applyFont="1" applyFill="1" applyBorder="1" applyAlignment="1">
      <alignment horizontal="center" vertical="center"/>
    </xf>
    <xf numFmtId="0" fontId="0" fillId="47" borderId="14" xfId="0" applyFill="1" applyBorder="1" applyAlignment="1">
      <alignment horizontal="center" vertical="center"/>
    </xf>
    <xf numFmtId="0" fontId="22" fillId="47" borderId="14" xfId="0" applyFont="1" applyFill="1" applyBorder="1" applyAlignment="1">
      <alignment horizontal="left" vertical="center" wrapText="1"/>
    </xf>
    <xf numFmtId="0" fontId="22" fillId="47" borderId="14" xfId="3263" applyNumberFormat="1" applyFont="1" applyFill="1" applyBorder="1" applyAlignment="1">
      <alignment horizontal="left" vertical="center" wrapText="1"/>
    </xf>
    <xf numFmtId="0" fontId="0" fillId="47" borderId="14" xfId="0" applyFill="1" applyBorder="1" applyAlignment="1">
      <alignment horizontal="left" vertical="center" wrapText="1"/>
    </xf>
    <xf numFmtId="0" fontId="0" fillId="47" borderId="14" xfId="0" applyFill="1" applyBorder="1" applyAlignment="1">
      <alignment horizontal="left" vertical="top" wrapText="1"/>
    </xf>
    <xf numFmtId="189" fontId="22" fillId="47" borderId="14" xfId="0" applyNumberFormat="1" applyFont="1" applyFill="1" applyBorder="1" applyAlignment="1">
      <alignment horizontal="center" vertical="center"/>
    </xf>
    <xf numFmtId="0" fontId="22" fillId="47" borderId="14" xfId="0" applyFont="1" applyFill="1" applyBorder="1" applyAlignment="1">
      <alignment horizontal="left" vertical="top" wrapText="1"/>
    </xf>
    <xf numFmtId="0" fontId="0" fillId="47" borderId="14" xfId="0" applyFill="1" applyBorder="1" applyAlignment="1">
      <alignment vertical="center"/>
    </xf>
    <xf numFmtId="192" fontId="22" fillId="47" borderId="14" xfId="0" applyNumberFormat="1" applyFont="1" applyFill="1" applyBorder="1" applyAlignment="1">
      <alignment horizontal="center" vertical="center"/>
    </xf>
    <xf numFmtId="0" fontId="112" fillId="39" borderId="14" xfId="0" applyFont="1" applyFill="1" applyBorder="1" applyAlignment="1">
      <alignment horizontal="center" vertical="center" wrapText="1"/>
    </xf>
    <xf numFmtId="0" fontId="22" fillId="39" borderId="14" xfId="0" applyFont="1" applyFill="1" applyBorder="1" applyAlignment="1">
      <alignment horizontal="center" vertical="center"/>
    </xf>
    <xf numFmtId="0" fontId="22" fillId="39" borderId="14" xfId="0" applyFont="1" applyFill="1" applyBorder="1" applyAlignment="1">
      <alignment horizontal="left" vertical="center"/>
    </xf>
    <xf numFmtId="0" fontId="0" fillId="39" borderId="14" xfId="0" applyFill="1" applyBorder="1" applyAlignment="1">
      <alignment horizontal="center" vertical="center"/>
    </xf>
    <xf numFmtId="0" fontId="0" fillId="39" borderId="14" xfId="0" applyFill="1" applyBorder="1" applyAlignment="1">
      <alignment horizontal="left" vertical="center" wrapText="1"/>
    </xf>
    <xf numFmtId="189" fontId="22" fillId="39" borderId="14" xfId="0" applyNumberFormat="1" applyFont="1" applyFill="1" applyBorder="1" applyAlignment="1">
      <alignment horizontal="center" vertical="center"/>
    </xf>
    <xf numFmtId="0" fontId="22" fillId="39" borderId="14" xfId="0" applyFont="1" applyFill="1" applyBorder="1" applyAlignment="1">
      <alignment horizontal="left" vertical="center" wrapText="1"/>
    </xf>
    <xf numFmtId="191" fontId="22" fillId="39" borderId="14" xfId="0" applyNumberFormat="1" applyFont="1" applyFill="1" applyBorder="1" applyAlignment="1">
      <alignment horizontal="center" vertical="center"/>
    </xf>
    <xf numFmtId="0" fontId="22" fillId="39" borderId="14" xfId="0" applyFont="1" applyFill="1" applyBorder="1" applyAlignment="1">
      <alignment horizontal="left" vertical="top" wrapText="1"/>
    </xf>
    <xf numFmtId="0" fontId="0" fillId="39" borderId="14" xfId="0" applyFill="1" applyBorder="1" applyAlignment="1">
      <alignment horizontal="center" vertical="center" wrapText="1"/>
    </xf>
    <xf numFmtId="14" fontId="22" fillId="39" borderId="14" xfId="0" applyNumberFormat="1" applyFont="1" applyFill="1" applyBorder="1" applyAlignment="1">
      <alignment horizontal="center" vertical="center"/>
    </xf>
    <xf numFmtId="0" fontId="22" fillId="39" borderId="14" xfId="3263" applyNumberFormat="1" applyFont="1" applyFill="1" applyBorder="1" applyAlignment="1">
      <alignment vertical="top" wrapText="1"/>
    </xf>
    <xf numFmtId="0" fontId="112" fillId="40" borderId="14" xfId="0" applyFont="1" applyFill="1" applyBorder="1" applyAlignment="1">
      <alignment horizontal="center" vertical="center" wrapText="1"/>
    </xf>
    <xf numFmtId="0" fontId="22" fillId="40" borderId="14" xfId="0" applyFont="1" applyFill="1" applyBorder="1" applyAlignment="1">
      <alignment horizontal="center" vertical="center"/>
    </xf>
    <xf numFmtId="0" fontId="22" fillId="40" borderId="14" xfId="0" applyFont="1" applyFill="1" applyBorder="1" applyAlignment="1">
      <alignment horizontal="left" vertical="center"/>
    </xf>
    <xf numFmtId="0" fontId="22" fillId="40" borderId="14" xfId="0" applyFont="1" applyFill="1" applyBorder="1" applyAlignment="1">
      <alignment horizontal="left" vertical="top" wrapText="1"/>
    </xf>
    <xf numFmtId="0" fontId="22" fillId="40" borderId="14" xfId="0" applyFont="1" applyFill="1" applyBorder="1" applyAlignment="1">
      <alignment horizontal="left" vertical="center" wrapText="1"/>
    </xf>
    <xf numFmtId="189" fontId="22" fillId="40" borderId="14" xfId="0" applyNumberFormat="1" applyFont="1" applyFill="1" applyBorder="1" applyAlignment="1">
      <alignment horizontal="center" vertical="center"/>
    </xf>
    <xf numFmtId="0" fontId="0" fillId="40" borderId="14" xfId="0" applyFill="1" applyBorder="1" applyAlignment="1">
      <alignment vertical="center"/>
    </xf>
    <xf numFmtId="192" fontId="22" fillId="40" borderId="14" xfId="0" applyNumberFormat="1" applyFont="1" applyFill="1" applyBorder="1" applyAlignment="1">
      <alignment horizontal="center" vertical="center"/>
    </xf>
    <xf numFmtId="193" fontId="22" fillId="40" borderId="14" xfId="0" applyNumberFormat="1" applyFont="1" applyFill="1" applyBorder="1" applyAlignment="1">
      <alignment horizontal="center" vertical="center"/>
    </xf>
    <xf numFmtId="0" fontId="112" fillId="48" borderId="14" xfId="0" applyFont="1" applyFill="1" applyBorder="1" applyAlignment="1">
      <alignment horizontal="center" vertical="center" wrapText="1"/>
    </xf>
    <xf numFmtId="0" fontId="22" fillId="48" borderId="14" xfId="0" applyFont="1" applyFill="1" applyBorder="1" applyAlignment="1">
      <alignment horizontal="center" vertical="center"/>
    </xf>
    <xf numFmtId="0" fontId="22" fillId="48" borderId="14" xfId="0" applyFont="1" applyFill="1" applyBorder="1" applyAlignment="1">
      <alignment horizontal="left" vertical="center"/>
    </xf>
    <xf numFmtId="189" fontId="22" fillId="48" borderId="14" xfId="0" applyNumberFormat="1" applyFont="1" applyFill="1" applyBorder="1" applyAlignment="1">
      <alignment horizontal="center" vertical="center"/>
    </xf>
    <xf numFmtId="0" fontId="0" fillId="48" borderId="14" xfId="0" applyFill="1" applyBorder="1" applyAlignment="1">
      <alignment horizontal="center" vertical="center"/>
    </xf>
    <xf numFmtId="0" fontId="22" fillId="48" borderId="14" xfId="0" applyFont="1" applyFill="1" applyBorder="1" applyAlignment="1">
      <alignment horizontal="left" vertical="center" wrapText="1"/>
    </xf>
    <xf numFmtId="191" fontId="22" fillId="48" borderId="14" xfId="0" applyNumberFormat="1" applyFont="1" applyFill="1" applyBorder="1" applyAlignment="1">
      <alignment horizontal="center" vertical="center"/>
    </xf>
    <xf numFmtId="0" fontId="112" fillId="38" borderId="14" xfId="0" applyFont="1" applyFill="1" applyBorder="1" applyAlignment="1">
      <alignment horizontal="center" vertical="center" wrapText="1"/>
    </xf>
    <xf numFmtId="0" fontId="22" fillId="38" borderId="14" xfId="0" applyFont="1" applyFill="1" applyBorder="1" applyAlignment="1">
      <alignment horizontal="center" vertical="center"/>
    </xf>
    <xf numFmtId="0" fontId="22" fillId="38" borderId="14" xfId="0" applyFont="1" applyFill="1" applyBorder="1" applyAlignment="1">
      <alignment horizontal="left" vertical="center"/>
    </xf>
    <xf numFmtId="189" fontId="22" fillId="38" borderId="14" xfId="0" applyNumberFormat="1" applyFont="1" applyFill="1" applyBorder="1" applyAlignment="1">
      <alignment horizontal="center" vertical="center"/>
    </xf>
    <xf numFmtId="0" fontId="0" fillId="38" borderId="14" xfId="0" applyFill="1" applyBorder="1" applyAlignment="1">
      <alignment horizontal="center" vertical="center"/>
    </xf>
    <xf numFmtId="0" fontId="22" fillId="38" borderId="14" xfId="0" applyFont="1" applyFill="1" applyBorder="1" applyAlignment="1">
      <alignment horizontal="left" vertical="center" wrapText="1"/>
    </xf>
    <xf numFmtId="0" fontId="22" fillId="38" borderId="14" xfId="3263" applyNumberFormat="1" applyFont="1" applyFill="1" applyBorder="1" applyAlignment="1">
      <alignment horizontal="left" vertical="top" wrapText="1"/>
    </xf>
    <xf numFmtId="0" fontId="0" fillId="38" borderId="14" xfId="0" applyFill="1" applyBorder="1" applyAlignment="1">
      <alignment vertical="center"/>
    </xf>
    <xf numFmtId="0" fontId="0" fillId="38" borderId="14" xfId="0" applyFill="1" applyBorder="1" applyAlignment="1">
      <alignment vertical="center" wrapText="1"/>
    </xf>
    <xf numFmtId="0" fontId="22" fillId="38" borderId="14" xfId="0" applyFont="1" applyFill="1" applyBorder="1" applyAlignment="1">
      <alignment horizontal="left" vertical="top" wrapText="1"/>
    </xf>
    <xf numFmtId="193" fontId="22" fillId="38" borderId="14" xfId="0" applyNumberFormat="1" applyFont="1" applyFill="1" applyBorder="1" applyAlignment="1">
      <alignment horizontal="center" vertical="center"/>
    </xf>
    <xf numFmtId="0" fontId="0" fillId="38" borderId="14" xfId="0" applyFill="1" applyBorder="1" applyAlignment="1">
      <alignment horizontal="left" vertical="top" wrapText="1"/>
    </xf>
    <xf numFmtId="0" fontId="112" fillId="49" borderId="14" xfId="0" applyFont="1" applyFill="1" applyBorder="1" applyAlignment="1">
      <alignment horizontal="center" vertical="center" wrapText="1"/>
    </xf>
    <xf numFmtId="0" fontId="22" fillId="49" borderId="14" xfId="0" applyFont="1" applyFill="1" applyBorder="1" applyAlignment="1">
      <alignment horizontal="center" vertical="center"/>
    </xf>
    <xf numFmtId="0" fontId="22" fillId="49" borderId="14" xfId="0" applyFont="1" applyFill="1" applyBorder="1" applyAlignment="1">
      <alignment horizontal="left" vertical="center"/>
    </xf>
    <xf numFmtId="189" fontId="22" fillId="49" borderId="14" xfId="0" applyNumberFormat="1" applyFont="1" applyFill="1" applyBorder="1" applyAlignment="1">
      <alignment horizontal="center" vertical="center"/>
    </xf>
    <xf numFmtId="0" fontId="0" fillId="49" borderId="14" xfId="0" applyFill="1" applyBorder="1" applyAlignment="1">
      <alignment horizontal="center" vertical="center"/>
    </xf>
    <xf numFmtId="0" fontId="0" fillId="49" borderId="14" xfId="0" applyFill="1" applyBorder="1" applyAlignment="1">
      <alignment horizontal="left" vertical="center" wrapText="1"/>
    </xf>
    <xf numFmtId="0" fontId="22" fillId="49" borderId="14" xfId="3263" applyNumberFormat="1" applyFont="1" applyFill="1" applyBorder="1" applyAlignment="1">
      <alignment horizontal="left" vertical="top" wrapText="1"/>
    </xf>
    <xf numFmtId="14" fontId="22" fillId="49" borderId="14" xfId="0" applyNumberFormat="1" applyFont="1" applyFill="1" applyBorder="1" applyAlignment="1">
      <alignment horizontal="center" vertical="center"/>
    </xf>
    <xf numFmtId="0" fontId="22" fillId="49" borderId="14" xfId="0" applyFont="1" applyFill="1" applyBorder="1" applyAlignment="1">
      <alignment horizontal="left" vertical="center" wrapText="1"/>
    </xf>
    <xf numFmtId="193" fontId="22" fillId="49" borderId="14" xfId="0" applyNumberFormat="1" applyFont="1" applyFill="1" applyBorder="1" applyAlignment="1">
      <alignment horizontal="center" vertical="center"/>
    </xf>
    <xf numFmtId="0" fontId="22" fillId="49" borderId="14" xfId="0" applyFont="1" applyFill="1" applyBorder="1" applyAlignment="1">
      <alignment horizontal="left" vertical="top" wrapText="1"/>
    </xf>
    <xf numFmtId="0" fontId="0" fillId="0" borderId="0" xfId="0" applyFill="1" applyAlignment="1">
      <alignment horizontal="left" vertical="center" wrapText="1"/>
    </xf>
    <xf numFmtId="0" fontId="0" fillId="0" borderId="0" xfId="0" applyFill="1" applyAlignment="1">
      <alignment horizontal="left" vertical="center"/>
    </xf>
    <xf numFmtId="0" fontId="22" fillId="0" borderId="0" xfId="3282"/>
    <xf numFmtId="0" fontId="2" fillId="0" borderId="0" xfId="3296"/>
    <xf numFmtId="0" fontId="28" fillId="0" borderId="0" xfId="3187" applyFont="1"/>
    <xf numFmtId="0" fontId="141" fillId="0" borderId="0" xfId="3187" applyFont="1"/>
    <xf numFmtId="0" fontId="26" fillId="0" borderId="0" xfId="3187" applyFont="1" applyAlignment="1">
      <alignment horizontal="center"/>
    </xf>
    <xf numFmtId="2" fontId="26" fillId="0" borderId="0" xfId="3187" applyNumberFormat="1" applyFont="1" applyAlignment="1">
      <alignment horizontal="center"/>
    </xf>
    <xf numFmtId="0" fontId="26" fillId="0" borderId="14" xfId="3187" applyFont="1" applyBorder="1" applyAlignment="1">
      <alignment horizontal="center" vertical="center" wrapText="1"/>
    </xf>
    <xf numFmtId="0" fontId="2" fillId="0" borderId="0" xfId="3296" applyFont="1"/>
    <xf numFmtId="0" fontId="142" fillId="0" borderId="14" xfId="3264" applyFont="1" applyFill="1" applyBorder="1" applyAlignment="1">
      <alignment vertical="center" wrapText="1"/>
    </xf>
    <xf numFmtId="0" fontId="142" fillId="0" borderId="14" xfId="3187" applyFont="1" applyFill="1" applyBorder="1" applyAlignment="1">
      <alignment vertical="center"/>
    </xf>
    <xf numFmtId="0" fontId="142" fillId="0" borderId="14" xfId="3187" applyFont="1" applyFill="1" applyBorder="1" applyAlignment="1">
      <alignment horizontal="left" vertical="center" wrapText="1"/>
    </xf>
    <xf numFmtId="0" fontId="142" fillId="38" borderId="14" xfId="3264" applyFont="1" applyFill="1" applyBorder="1" applyAlignment="1">
      <alignment vertical="center" wrapText="1"/>
    </xf>
    <xf numFmtId="0" fontId="143" fillId="0" borderId="14" xfId="3187" applyFont="1" applyFill="1" applyBorder="1" applyAlignment="1">
      <alignment vertical="center"/>
    </xf>
    <xf numFmtId="0" fontId="144" fillId="0" borderId="0" xfId="3282" applyFont="1"/>
    <xf numFmtId="0" fontId="145" fillId="0" borderId="0" xfId="0" applyFont="1" applyFill="1" applyBorder="1"/>
    <xf numFmtId="0" fontId="145" fillId="0" borderId="0" xfId="0" applyFont="1" applyFill="1" applyBorder="1" applyAlignment="1">
      <alignment horizontal="center"/>
    </xf>
    <xf numFmtId="0" fontId="146" fillId="0" borderId="0" xfId="0" applyFont="1" applyFill="1"/>
    <xf numFmtId="0" fontId="145" fillId="0" borderId="0" xfId="0" applyFont="1" applyFill="1" applyBorder="1" applyAlignment="1">
      <alignment horizontal="left" vertical="center"/>
    </xf>
    <xf numFmtId="0" fontId="147" fillId="0" borderId="0" xfId="0" applyFont="1" applyFill="1" applyBorder="1"/>
    <xf numFmtId="0" fontId="147" fillId="0" borderId="14" xfId="0" applyFont="1" applyFill="1" applyBorder="1"/>
    <xf numFmtId="0" fontId="145" fillId="0" borderId="14" xfId="0" applyFont="1" applyFill="1" applyBorder="1" applyAlignment="1">
      <alignment horizontal="center"/>
    </xf>
    <xf numFmtId="0" fontId="146" fillId="0" borderId="0" xfId="0" applyFont="1" applyFill="1" applyBorder="1"/>
    <xf numFmtId="0" fontId="147" fillId="0" borderId="14" xfId="0" applyFont="1" applyFill="1" applyBorder="1" applyAlignment="1">
      <alignment horizontal="center" vertical="center" wrapText="1"/>
    </xf>
    <xf numFmtId="0" fontId="145" fillId="0" borderId="14" xfId="0" applyFont="1" applyFill="1" applyBorder="1" applyAlignment="1">
      <alignment vertical="center" wrapText="1"/>
    </xf>
    <xf numFmtId="9" fontId="147" fillId="0" borderId="14" xfId="0" applyNumberFormat="1" applyFont="1" applyFill="1" applyBorder="1" applyAlignment="1">
      <alignment vertical="center" wrapText="1"/>
    </xf>
    <xf numFmtId="0" fontId="147" fillId="0" borderId="14" xfId="0" applyFont="1" applyFill="1" applyBorder="1" applyAlignment="1">
      <alignment horizontal="right" vertical="center" wrapText="1"/>
    </xf>
    <xf numFmtId="0" fontId="147" fillId="0" borderId="14" xfId="0" applyFont="1" applyFill="1" applyBorder="1" applyAlignment="1">
      <alignment vertical="center" wrapText="1"/>
    </xf>
    <xf numFmtId="0" fontId="147" fillId="0" borderId="14" xfId="3114" applyFont="1" applyFill="1" applyBorder="1" applyAlignment="1">
      <alignment horizontal="center" vertical="center" wrapText="1"/>
    </xf>
    <xf numFmtId="0" fontId="145" fillId="0" borderId="14" xfId="3114" applyFont="1" applyFill="1" applyBorder="1" applyAlignment="1">
      <alignment horizontal="center" vertical="center" wrapText="1"/>
    </xf>
    <xf numFmtId="9" fontId="147" fillId="0" borderId="14" xfId="3114" applyNumberFormat="1" applyFont="1" applyFill="1" applyBorder="1" applyAlignment="1">
      <alignment horizontal="center" vertical="center" wrapText="1"/>
    </xf>
    <xf numFmtId="1" fontId="147" fillId="0" borderId="14" xfId="3114" applyNumberFormat="1" applyFont="1" applyFill="1" applyBorder="1" applyAlignment="1">
      <alignment horizontal="center" vertical="center" wrapText="1"/>
    </xf>
    <xf numFmtId="9" fontId="147" fillId="0" borderId="14" xfId="0" applyNumberFormat="1" applyFont="1" applyFill="1" applyBorder="1" applyAlignment="1">
      <alignment horizontal="center" vertical="center" wrapText="1"/>
    </xf>
    <xf numFmtId="1" fontId="147" fillId="0" borderId="14" xfId="0" applyNumberFormat="1" applyFont="1" applyFill="1" applyBorder="1" applyAlignment="1">
      <alignment horizontal="center" vertical="center" wrapText="1"/>
    </xf>
    <xf numFmtId="0" fontId="147" fillId="0" borderId="0" xfId="0" applyFont="1" applyFill="1"/>
    <xf numFmtId="0" fontId="116" fillId="0" borderId="14" xfId="0" applyFont="1" applyFill="1" applyBorder="1" applyAlignment="1">
      <alignment horizontal="center" wrapText="1"/>
    </xf>
    <xf numFmtId="0" fontId="148" fillId="0" borderId="14" xfId="0" applyFont="1" applyFill="1" applyBorder="1" applyAlignment="1">
      <alignment horizontal="left" vertical="center"/>
    </xf>
    <xf numFmtId="0" fontId="120" fillId="0" borderId="14" xfId="0" applyFont="1" applyFill="1" applyBorder="1" applyAlignment="1">
      <alignment horizontal="center" wrapText="1"/>
    </xf>
    <xf numFmtId="0" fontId="149" fillId="0" borderId="14" xfId="0" applyFont="1" applyFill="1" applyBorder="1" applyAlignment="1">
      <alignment horizontal="center" wrapText="1"/>
    </xf>
    <xf numFmtId="0" fontId="150" fillId="0" borderId="14" xfId="0" applyFont="1" applyFill="1" applyBorder="1" applyAlignment="1">
      <alignment horizontal="center" vertical="center" wrapText="1"/>
    </xf>
    <xf numFmtId="0" fontId="149" fillId="0" borderId="14" xfId="0" applyFont="1" applyFill="1" applyBorder="1" applyAlignment="1">
      <alignment horizontal="center" vertical="top" wrapText="1"/>
    </xf>
    <xf numFmtId="0" fontId="151" fillId="0" borderId="14" xfId="0" applyFont="1" applyFill="1" applyBorder="1" applyAlignment="1">
      <alignment horizontal="center" vertical="center" wrapText="1"/>
    </xf>
    <xf numFmtId="0" fontId="152" fillId="0" borderId="14" xfId="3114" applyFont="1" applyFill="1" applyBorder="1" applyAlignment="1">
      <alignment horizontal="center" vertical="center" wrapText="1"/>
    </xf>
    <xf numFmtId="0" fontId="153" fillId="0" borderId="14" xfId="3114" applyFont="1" applyFill="1" applyBorder="1" applyAlignment="1">
      <alignment horizontal="center" vertical="center" wrapText="1"/>
    </xf>
    <xf numFmtId="0" fontId="22" fillId="0" borderId="0" xfId="3293"/>
    <xf numFmtId="0" fontId="26" fillId="0" borderId="0" xfId="3293" applyFont="1" applyAlignment="1">
      <alignment horizontal="center"/>
    </xf>
    <xf numFmtId="0" fontId="112" fillId="0" borderId="20" xfId="3293" applyFont="1" applyBorder="1" applyAlignment="1">
      <alignment horizontal="center"/>
    </xf>
    <xf numFmtId="0" fontId="112" fillId="0" borderId="0" xfId="3293" applyFont="1" applyAlignment="1">
      <alignment horizontal="center"/>
    </xf>
    <xf numFmtId="0" fontId="25" fillId="0" borderId="14" xfId="3293" applyFont="1" applyBorder="1" applyAlignment="1">
      <alignment vertical="center" wrapText="1"/>
    </xf>
    <xf numFmtId="0" fontId="117" fillId="0" borderId="14" xfId="3293" applyFont="1" applyBorder="1" applyAlignment="1">
      <alignment vertical="top" wrapText="1"/>
    </xf>
    <xf numFmtId="0" fontId="117" fillId="0" borderId="14" xfId="3293" applyFont="1" applyBorder="1" applyAlignment="1">
      <alignment wrapText="1"/>
    </xf>
    <xf numFmtId="0" fontId="114" fillId="0" borderId="14" xfId="3293" applyFont="1" applyBorder="1"/>
    <xf numFmtId="0" fontId="117" fillId="0" borderId="14" xfId="3293" applyFont="1" applyBorder="1" applyAlignment="1">
      <alignment horizontal="center" vertical="top" wrapText="1"/>
    </xf>
    <xf numFmtId="0" fontId="117" fillId="0" borderId="14" xfId="3293" applyFont="1" applyBorder="1" applyAlignment="1">
      <alignment horizontal="center" wrapText="1"/>
    </xf>
    <xf numFmtId="2" fontId="117" fillId="0" borderId="14" xfId="3293" applyNumberFormat="1" applyFont="1" applyBorder="1" applyAlignment="1">
      <alignment horizontal="center" vertical="top" wrapText="1"/>
    </xf>
    <xf numFmtId="0" fontId="22" fillId="0" borderId="14" xfId="3293" applyBorder="1" applyAlignment="1">
      <alignment horizontal="center"/>
    </xf>
    <xf numFmtId="2" fontId="22" fillId="0" borderId="14" xfId="3293" applyNumberFormat="1" applyBorder="1" applyAlignment="1">
      <alignment horizontal="center"/>
    </xf>
    <xf numFmtId="0" fontId="22" fillId="0" borderId="0" xfId="0" applyFont="1" applyBorder="1"/>
    <xf numFmtId="0" fontId="117" fillId="0" borderId="14" xfId="0" applyFont="1" applyBorder="1" applyAlignment="1">
      <alignment horizontal="center" vertical="center"/>
    </xf>
    <xf numFmtId="0" fontId="114" fillId="0" borderId="14" xfId="0" applyFont="1" applyBorder="1" applyAlignment="1">
      <alignment horizontal="center" vertical="center" wrapText="1" shrinkToFit="1"/>
    </xf>
    <xf numFmtId="0" fontId="25" fillId="0" borderId="14" xfId="0" applyFont="1" applyBorder="1" applyAlignment="1">
      <alignment horizontal="center" vertical="center" wrapText="1"/>
    </xf>
    <xf numFmtId="0" fontId="114" fillId="0" borderId="14" xfId="0" applyFont="1" applyFill="1" applyBorder="1" applyAlignment="1">
      <alignment horizontal="center" vertical="center" wrapText="1"/>
    </xf>
    <xf numFmtId="0" fontId="0" fillId="0" borderId="14" xfId="0" applyBorder="1"/>
    <xf numFmtId="0" fontId="0" fillId="0" borderId="14" xfId="0" applyBorder="1" applyAlignment="1">
      <alignment horizontal="center"/>
    </xf>
    <xf numFmtId="0" fontId="114" fillId="0" borderId="14" xfId="0" applyFont="1" applyBorder="1" applyAlignment="1">
      <alignment horizontal="center"/>
    </xf>
    <xf numFmtId="1" fontId="0" fillId="0" borderId="14" xfId="0" applyNumberFormat="1" applyBorder="1"/>
    <xf numFmtId="2" fontId="0" fillId="0" borderId="14" xfId="0" applyNumberFormat="1" applyBorder="1" applyAlignment="1">
      <alignment horizontal="center"/>
    </xf>
    <xf numFmtId="2" fontId="154" fillId="0" borderId="14" xfId="0" applyNumberFormat="1" applyFont="1" applyFill="1" applyBorder="1" applyAlignment="1">
      <alignment horizontal="center" vertical="center" wrapText="1"/>
    </xf>
    <xf numFmtId="0" fontId="155" fillId="0" borderId="14" xfId="0" applyFont="1" applyFill="1" applyBorder="1" applyAlignment="1">
      <alignment horizontal="center" vertical="top" wrapText="1"/>
    </xf>
    <xf numFmtId="0" fontId="155" fillId="0" borderId="14" xfId="0" applyFont="1" applyFill="1" applyBorder="1" applyAlignment="1">
      <alignment horizontal="left"/>
    </xf>
    <xf numFmtId="0" fontId="116" fillId="0" borderId="14" xfId="0" applyFont="1" applyFill="1" applyBorder="1"/>
    <xf numFmtId="0" fontId="110" fillId="0" borderId="14" xfId="0" applyFont="1" applyFill="1" applyBorder="1" applyAlignment="1">
      <alignment horizontal="center" vertical="center" wrapText="1"/>
    </xf>
    <xf numFmtId="0" fontId="26" fillId="0" borderId="0" xfId="3297" applyFont="1" applyAlignment="1">
      <alignment vertical="center"/>
    </xf>
    <xf numFmtId="0" fontId="22" fillId="0" borderId="0" xfId="3297" applyAlignment="1">
      <alignment vertical="center"/>
    </xf>
    <xf numFmtId="0" fontId="22" fillId="0" borderId="0" xfId="3297" applyAlignment="1">
      <alignment horizontal="center" vertical="center"/>
    </xf>
    <xf numFmtId="0" fontId="109" fillId="0" borderId="45" xfId="3297" applyFont="1" applyFill="1" applyBorder="1" applyAlignment="1">
      <alignment horizontal="center" vertical="center"/>
    </xf>
    <xf numFmtId="0" fontId="110" fillId="0" borderId="14" xfId="3297" applyFont="1" applyFill="1" applyBorder="1" applyAlignment="1">
      <alignment horizontal="center" vertical="center" wrapText="1"/>
    </xf>
    <xf numFmtId="0" fontId="110" fillId="0" borderId="14" xfId="3297" applyFont="1" applyFill="1" applyBorder="1" applyAlignment="1">
      <alignment vertical="center" wrapText="1"/>
    </xf>
    <xf numFmtId="2" fontId="109" fillId="0" borderId="47" xfId="3297" applyNumberFormat="1" applyFont="1" applyFill="1" applyBorder="1" applyAlignment="1">
      <alignment horizontal="center" vertical="center" wrapText="1"/>
    </xf>
    <xf numFmtId="0" fontId="110" fillId="0" borderId="34" xfId="3297" applyFont="1" applyFill="1" applyBorder="1" applyAlignment="1">
      <alignment horizontal="center" vertical="center" wrapText="1"/>
    </xf>
    <xf numFmtId="0" fontId="110" fillId="0" borderId="34" xfId="3297" applyFont="1" applyFill="1" applyBorder="1" applyAlignment="1">
      <alignment vertical="center" wrapText="1"/>
    </xf>
    <xf numFmtId="169" fontId="110" fillId="0" borderId="14" xfId="3297" applyNumberFormat="1" applyFont="1" applyFill="1" applyBorder="1" applyAlignment="1">
      <alignment horizontal="center" vertical="center" wrapText="1"/>
    </xf>
    <xf numFmtId="2" fontId="109" fillId="0" borderId="35" xfId="3297" applyNumberFormat="1" applyFont="1" applyFill="1" applyBorder="1" applyAlignment="1">
      <alignment horizontal="center" vertical="center" wrapText="1"/>
    </xf>
    <xf numFmtId="0" fontId="22" fillId="0" borderId="0" xfId="3178" applyAlignment="1">
      <alignment vertical="center"/>
    </xf>
    <xf numFmtId="0" fontId="22" fillId="0" borderId="0" xfId="3178" applyAlignment="1">
      <alignment horizontal="center" vertical="center"/>
    </xf>
    <xf numFmtId="0" fontId="22" fillId="0" borderId="0" xfId="3298" applyAlignment="1">
      <alignment vertical="center"/>
    </xf>
    <xf numFmtId="0" fontId="22" fillId="0" borderId="0" xfId="3298" applyAlignment="1">
      <alignment horizontal="center" vertical="center"/>
    </xf>
    <xf numFmtId="0" fontId="1" fillId="0" borderId="0" xfId="3299" applyAlignment="1">
      <alignment horizontal="center" vertical="center"/>
    </xf>
    <xf numFmtId="0" fontId="158" fillId="0" borderId="0" xfId="3297" applyFont="1" applyFill="1" applyAlignment="1">
      <alignment horizontal="center" vertical="center"/>
    </xf>
    <xf numFmtId="0" fontId="159" fillId="37" borderId="84" xfId="3297" applyFont="1" applyFill="1" applyBorder="1" applyAlignment="1">
      <alignment horizontal="center" vertical="center"/>
    </xf>
    <xf numFmtId="0" fontId="22" fillId="0" borderId="0" xfId="3297" applyFill="1" applyAlignment="1">
      <alignment horizontal="center" vertical="center"/>
    </xf>
    <xf numFmtId="0" fontId="26" fillId="0" borderId="34" xfId="3297" applyFont="1" applyFill="1" applyBorder="1" applyAlignment="1">
      <alignment horizontal="center" vertical="center" wrapText="1"/>
    </xf>
    <xf numFmtId="0" fontId="26" fillId="41" borderId="34" xfId="3297" applyFont="1" applyFill="1" applyBorder="1" applyAlignment="1">
      <alignment horizontal="center" vertical="center" wrapText="1"/>
    </xf>
    <xf numFmtId="0" fontId="26" fillId="0" borderId="35" xfId="3297" applyFont="1" applyFill="1" applyBorder="1" applyAlignment="1">
      <alignment horizontal="center" vertical="center" wrapText="1"/>
    </xf>
    <xf numFmtId="0" fontId="162" fillId="0" borderId="40" xfId="3297" applyFont="1" applyFill="1" applyBorder="1" applyAlignment="1">
      <alignment horizontal="center" vertical="center"/>
    </xf>
    <xf numFmtId="2" fontId="162" fillId="0" borderId="40" xfId="3297" applyNumberFormat="1" applyFont="1" applyFill="1" applyBorder="1" applyAlignment="1">
      <alignment horizontal="center" vertical="center"/>
    </xf>
    <xf numFmtId="2" fontId="111" fillId="0" borderId="59" xfId="3297" applyNumberFormat="1" applyFont="1" applyFill="1" applyBorder="1" applyAlignment="1">
      <alignment horizontal="center" vertical="center" wrapText="1"/>
    </xf>
    <xf numFmtId="2" fontId="162" fillId="41" borderId="40" xfId="3297" applyNumberFormat="1" applyFont="1" applyFill="1" applyBorder="1" applyAlignment="1">
      <alignment horizontal="center" vertical="center"/>
    </xf>
    <xf numFmtId="2" fontId="111" fillId="0" borderId="40" xfId="3297" applyNumberFormat="1" applyFont="1" applyFill="1" applyBorder="1" applyAlignment="1">
      <alignment horizontal="center" vertical="center" wrapText="1"/>
    </xf>
    <xf numFmtId="0" fontId="162" fillId="0" borderId="14" xfId="3297" applyFont="1" applyFill="1" applyBorder="1" applyAlignment="1">
      <alignment horizontal="center" vertical="center"/>
    </xf>
    <xf numFmtId="2" fontId="162" fillId="0" borderId="14" xfId="3297" applyNumberFormat="1" applyFont="1" applyFill="1" applyBorder="1" applyAlignment="1">
      <alignment horizontal="center" vertical="center"/>
    </xf>
    <xf numFmtId="2" fontId="111" fillId="0" borderId="20" xfId="3297" applyNumberFormat="1" applyFont="1" applyFill="1" applyBorder="1" applyAlignment="1">
      <alignment horizontal="center" vertical="center" wrapText="1"/>
    </xf>
    <xf numFmtId="2" fontId="162" fillId="41" borderId="14" xfId="3297" applyNumberFormat="1" applyFont="1" applyFill="1" applyBorder="1" applyAlignment="1">
      <alignment horizontal="center" vertical="center"/>
    </xf>
    <xf numFmtId="2" fontId="111" fillId="0" borderId="14" xfId="3297" applyNumberFormat="1" applyFont="1" applyFill="1" applyBorder="1" applyAlignment="1">
      <alignment horizontal="center" vertical="center" wrapText="1"/>
    </xf>
    <xf numFmtId="0" fontId="162" fillId="0" borderId="20" xfId="3297" applyFont="1" applyFill="1" applyBorder="1" applyAlignment="1">
      <alignment horizontal="center" vertical="center"/>
    </xf>
    <xf numFmtId="2" fontId="162" fillId="41" borderId="20" xfId="3297" applyNumberFormat="1" applyFont="1" applyFill="1" applyBorder="1" applyAlignment="1">
      <alignment horizontal="center" vertical="center"/>
    </xf>
    <xf numFmtId="0" fontId="112" fillId="0" borderId="0" xfId="3297" applyFont="1" applyFill="1" applyAlignment="1">
      <alignment horizontal="center" vertical="center"/>
    </xf>
    <xf numFmtId="2" fontId="162" fillId="0" borderId="20" xfId="3297" applyNumberFormat="1" applyFont="1" applyFill="1" applyBorder="1" applyAlignment="1">
      <alignment horizontal="center" vertical="center"/>
    </xf>
    <xf numFmtId="2" fontId="163" fillId="49" borderId="49" xfId="3297" applyNumberFormat="1" applyFont="1" applyFill="1" applyBorder="1" applyAlignment="1">
      <alignment horizontal="center" vertical="center" wrapText="1"/>
    </xf>
    <xf numFmtId="2" fontId="163" fillId="49" borderId="51" xfId="3297" applyNumberFormat="1" applyFont="1" applyFill="1" applyBorder="1" applyAlignment="1">
      <alignment horizontal="center" vertical="center" wrapText="1"/>
    </xf>
    <xf numFmtId="0" fontId="110" fillId="0" borderId="0" xfId="3297" applyFont="1" applyFill="1" applyAlignment="1">
      <alignment horizontal="center" vertical="center" wrapText="1"/>
    </xf>
    <xf numFmtId="0" fontId="1" fillId="0" borderId="0" xfId="3299" applyBorder="1" applyAlignment="1">
      <alignment horizontal="center" vertical="center"/>
    </xf>
    <xf numFmtId="2" fontId="142" fillId="41" borderId="0" xfId="3297" applyNumberFormat="1" applyFont="1" applyFill="1" applyBorder="1" applyAlignment="1">
      <alignment horizontal="center" vertical="center"/>
    </xf>
    <xf numFmtId="194" fontId="1" fillId="0" borderId="0" xfId="3299" applyNumberFormat="1" applyBorder="1" applyAlignment="1">
      <alignment horizontal="center" vertical="center"/>
    </xf>
    <xf numFmtId="2" fontId="1" fillId="0" borderId="0" xfId="3299" applyNumberFormat="1" applyBorder="1" applyAlignment="1">
      <alignment horizontal="center" vertical="center"/>
    </xf>
    <xf numFmtId="0" fontId="22" fillId="0" borderId="0" xfId="3297" applyFill="1" applyBorder="1" applyAlignment="1">
      <alignment horizontal="center" vertical="center"/>
    </xf>
    <xf numFmtId="0" fontId="1" fillId="41" borderId="0" xfId="3299" applyFill="1" applyBorder="1" applyAlignment="1">
      <alignment horizontal="center" vertical="center"/>
    </xf>
    <xf numFmtId="0" fontId="1" fillId="41" borderId="0" xfId="3299" applyFill="1" applyAlignment="1">
      <alignment horizontal="center" vertical="center"/>
    </xf>
    <xf numFmtId="1" fontId="155" fillId="0" borderId="14" xfId="0" applyNumberFormat="1" applyFont="1" applyFill="1" applyBorder="1" applyAlignment="1">
      <alignment horizontal="center" vertical="top" wrapText="1"/>
    </xf>
    <xf numFmtId="1" fontId="116" fillId="0" borderId="14" xfId="0" applyNumberFormat="1" applyFont="1" applyFill="1" applyBorder="1"/>
    <xf numFmtId="1" fontId="155" fillId="0" borderId="14" xfId="0" applyNumberFormat="1" applyFont="1" applyFill="1" applyBorder="1" applyAlignment="1">
      <alignment horizontal="center" vertical="center" wrapText="1"/>
    </xf>
    <xf numFmtId="0" fontId="25" fillId="41" borderId="14" xfId="0" applyFont="1" applyFill="1" applyBorder="1" applyAlignment="1">
      <alignment horizontal="center" vertical="center" wrapText="1"/>
    </xf>
    <xf numFmtId="0" fontId="110" fillId="41" borderId="14" xfId="0" applyFont="1" applyFill="1" applyBorder="1" applyAlignment="1">
      <alignment vertical="center" wrapText="1"/>
    </xf>
    <xf numFmtId="0" fontId="110" fillId="0" borderId="14" xfId="0" applyFont="1" applyFill="1" applyBorder="1" applyAlignment="1">
      <alignment vertical="center" wrapText="1"/>
    </xf>
    <xf numFmtId="0" fontId="0" fillId="41" borderId="14" xfId="0" applyFill="1" applyBorder="1" applyAlignment="1">
      <alignment horizontal="center" vertical="center"/>
    </xf>
    <xf numFmtId="1" fontId="155" fillId="36" borderId="14" xfId="0" applyNumberFormat="1" applyFont="1" applyFill="1" applyBorder="1" applyAlignment="1">
      <alignment horizontal="center" vertical="top" wrapText="1"/>
    </xf>
    <xf numFmtId="1" fontId="155" fillId="36" borderId="14" xfId="0" applyNumberFormat="1" applyFont="1" applyFill="1" applyBorder="1" applyAlignment="1">
      <alignment horizontal="center" vertical="center" wrapText="1"/>
    </xf>
    <xf numFmtId="1" fontId="22" fillId="36" borderId="57" xfId="0" applyNumberFormat="1" applyFont="1" applyFill="1" applyBorder="1"/>
    <xf numFmtId="1" fontId="0" fillId="36" borderId="0" xfId="0" applyNumberFormat="1" applyFill="1"/>
    <xf numFmtId="0" fontId="147" fillId="0" borderId="14" xfId="0" applyFont="1" applyFill="1" applyBorder="1" applyAlignment="1">
      <alignment horizontal="center" vertical="center" wrapText="1"/>
    </xf>
    <xf numFmtId="0" fontId="111" fillId="36" borderId="48" xfId="3297" applyFont="1" applyFill="1" applyBorder="1" applyAlignment="1">
      <alignment horizontal="center" vertical="center"/>
    </xf>
    <xf numFmtId="2" fontId="165" fillId="36" borderId="49" xfId="3297" applyNumberFormat="1" applyFont="1" applyFill="1" applyBorder="1" applyAlignment="1">
      <alignment horizontal="center" vertical="center"/>
    </xf>
    <xf numFmtId="2" fontId="165" fillId="36" borderId="49" xfId="3297" applyNumberFormat="1" applyFont="1" applyFill="1" applyBorder="1" applyAlignment="1">
      <alignment horizontal="center" vertical="center" wrapText="1"/>
    </xf>
    <xf numFmtId="2" fontId="165" fillId="36" borderId="51" xfId="3297" applyNumberFormat="1" applyFont="1" applyFill="1" applyBorder="1" applyAlignment="1">
      <alignment horizontal="center" vertical="center" wrapText="1"/>
    </xf>
    <xf numFmtId="0" fontId="162" fillId="36" borderId="48" xfId="3297" applyFont="1" applyFill="1" applyBorder="1" applyAlignment="1">
      <alignment horizontal="center" vertical="center"/>
    </xf>
    <xf numFmtId="0" fontId="162" fillId="36" borderId="60" xfId="3297" applyFont="1" applyFill="1" applyBorder="1" applyAlignment="1">
      <alignment horizontal="center" vertical="center"/>
    </xf>
    <xf numFmtId="2" fontId="165" fillId="36" borderId="61" xfId="3297" applyNumberFormat="1" applyFont="1" applyFill="1" applyBorder="1" applyAlignment="1">
      <alignment horizontal="center" vertical="center"/>
    </xf>
    <xf numFmtId="2" fontId="165" fillId="36" borderId="61" xfId="3297" applyNumberFormat="1" applyFont="1" applyFill="1" applyBorder="1" applyAlignment="1">
      <alignment horizontal="center" vertical="center" wrapText="1"/>
    </xf>
    <xf numFmtId="2" fontId="165" fillId="36" borderId="62" xfId="3297" applyNumberFormat="1" applyFont="1" applyFill="1" applyBorder="1" applyAlignment="1">
      <alignment horizontal="center" vertical="center" wrapText="1"/>
    </xf>
    <xf numFmtId="0" fontId="162" fillId="36" borderId="85" xfId="3297" applyFont="1" applyFill="1" applyBorder="1" applyAlignment="1">
      <alignment horizontal="center" vertical="center"/>
    </xf>
    <xf numFmtId="2" fontId="165" fillId="36" borderId="59" xfId="3297" applyNumberFormat="1" applyFont="1" applyFill="1" applyBorder="1" applyAlignment="1">
      <alignment horizontal="center" vertical="center"/>
    </xf>
    <xf numFmtId="2" fontId="165" fillId="36" borderId="59" xfId="3297" applyNumberFormat="1" applyFont="1" applyFill="1" applyBorder="1" applyAlignment="1">
      <alignment horizontal="center" vertical="center" wrapText="1"/>
    </xf>
    <xf numFmtId="2" fontId="165" fillId="36" borderId="90" xfId="3297" applyNumberFormat="1" applyFont="1" applyFill="1" applyBorder="1" applyAlignment="1">
      <alignment horizontal="center" vertical="center" wrapText="1"/>
    </xf>
    <xf numFmtId="0" fontId="109" fillId="40" borderId="14" xfId="0" applyFont="1" applyFill="1" applyBorder="1" applyAlignment="1">
      <alignment horizontal="center" vertical="center" wrapText="1"/>
    </xf>
    <xf numFmtId="14" fontId="112" fillId="40" borderId="14" xfId="0" applyNumberFormat="1" applyFont="1" applyFill="1" applyBorder="1" applyAlignment="1">
      <alignment horizontal="center" vertical="center"/>
    </xf>
    <xf numFmtId="0" fontId="112" fillId="40" borderId="14" xfId="0" applyFont="1" applyFill="1" applyBorder="1" applyAlignment="1">
      <alignment horizontal="center" vertical="center"/>
    </xf>
    <xf numFmtId="0" fontId="109" fillId="0" borderId="14" xfId="0" applyFont="1" applyBorder="1" applyAlignment="1">
      <alignment horizontal="center" vertical="center" wrapText="1"/>
    </xf>
    <xf numFmtId="0" fontId="109" fillId="40" borderId="14" xfId="0" applyFont="1" applyFill="1" applyBorder="1" applyAlignment="1">
      <alignment horizontal="center" vertical="center" wrapText="1" shrinkToFit="1"/>
    </xf>
    <xf numFmtId="0" fontId="147" fillId="0" borderId="14" xfId="3114" applyFont="1" applyFill="1" applyBorder="1" applyAlignment="1">
      <alignment horizontal="left" vertical="center" wrapText="1"/>
    </xf>
    <xf numFmtId="0" fontId="145" fillId="0" borderId="14" xfId="3114" applyFont="1" applyFill="1" applyBorder="1" applyAlignment="1">
      <alignment horizontal="left" vertical="center" wrapText="1"/>
    </xf>
    <xf numFmtId="0" fontId="127" fillId="0" borderId="63" xfId="0" applyFont="1" applyFill="1" applyBorder="1" applyAlignment="1">
      <alignment horizontal="center" vertical="center" wrapText="1"/>
    </xf>
    <xf numFmtId="0" fontId="117" fillId="0" borderId="14" xfId="0" applyFont="1" applyBorder="1" applyAlignment="1">
      <alignment horizontal="center" vertical="center" wrapText="1"/>
    </xf>
    <xf numFmtId="0" fontId="22" fillId="0" borderId="14" xfId="0" applyFont="1" applyBorder="1" applyAlignment="1">
      <alignment horizontal="center" vertical="center" wrapText="1"/>
    </xf>
    <xf numFmtId="0" fontId="0" fillId="0" borderId="14" xfId="0" applyBorder="1" applyAlignment="1">
      <alignment horizontal="center" vertical="center" wrapText="1"/>
    </xf>
    <xf numFmtId="0" fontId="114" fillId="0" borderId="20" xfId="0" applyFont="1" applyBorder="1" applyAlignment="1">
      <alignment horizontal="center" vertical="center" wrapText="1"/>
    </xf>
    <xf numFmtId="0" fontId="114" fillId="0" borderId="14" xfId="0" applyFont="1" applyBorder="1" applyAlignment="1">
      <alignment horizontal="center" vertical="center" wrapText="1"/>
    </xf>
    <xf numFmtId="0" fontId="114" fillId="0" borderId="14" xfId="0" applyFont="1" applyBorder="1" applyAlignment="1">
      <alignment horizontal="center" vertical="center"/>
    </xf>
    <xf numFmtId="0" fontId="155" fillId="0" borderId="14" xfId="0" applyFont="1" applyFill="1" applyBorder="1" applyAlignment="1">
      <alignment horizontal="center" vertical="center" textRotation="90" wrapText="1"/>
    </xf>
    <xf numFmtId="0" fontId="154" fillId="0" borderId="14" xfId="0" applyFont="1" applyFill="1" applyBorder="1" applyAlignment="1">
      <alignment horizontal="center" vertical="center" wrapText="1"/>
    </xf>
    <xf numFmtId="2" fontId="154" fillId="0" borderId="14" xfId="0" applyNumberFormat="1" applyFont="1" applyFill="1" applyBorder="1" applyAlignment="1">
      <alignment horizontal="center" vertical="center" wrapText="1"/>
    </xf>
    <xf numFmtId="2" fontId="154" fillId="0" borderId="14" xfId="0" applyNumberFormat="1" applyFont="1" applyFill="1" applyBorder="1" applyAlignment="1">
      <alignment horizontal="center" vertical="center"/>
    </xf>
    <xf numFmtId="0" fontId="139" fillId="0" borderId="0" xfId="0" applyFont="1" applyBorder="1" applyAlignment="1">
      <alignment horizont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40" xfId="0" applyBorder="1" applyAlignment="1">
      <alignment horizontal="center" vertical="center" wrapText="1"/>
    </xf>
    <xf numFmtId="0" fontId="138" fillId="0" borderId="14" xfId="0" applyFont="1" applyBorder="1" applyAlignment="1">
      <alignment horizontal="center"/>
    </xf>
    <xf numFmtId="0" fontId="99" fillId="0" borderId="14" xfId="0" applyFont="1" applyFill="1" applyBorder="1" applyAlignment="1">
      <alignment horizontal="center"/>
    </xf>
    <xf numFmtId="0" fontId="147" fillId="0" borderId="14" xfId="0" applyFont="1" applyFill="1" applyBorder="1" applyAlignment="1">
      <alignment horizontal="center" vertical="center" wrapText="1"/>
    </xf>
    <xf numFmtId="0" fontId="116" fillId="0" borderId="14" xfId="0" applyFont="1" applyFill="1" applyBorder="1" applyAlignment="1">
      <alignment horizontal="center" vertical="center" textRotation="90" wrapText="1"/>
    </xf>
    <xf numFmtId="0" fontId="149" fillId="0" borderId="14" xfId="0" applyFont="1" applyFill="1" applyBorder="1" applyAlignment="1">
      <alignment horizontal="center" wrapText="1"/>
    </xf>
    <xf numFmtId="0" fontId="152" fillId="0" borderId="14" xfId="3114" applyFont="1" applyFill="1" applyBorder="1" applyAlignment="1">
      <alignment horizontal="center" vertical="center" textRotation="90" wrapText="1"/>
    </xf>
    <xf numFmtId="0" fontId="25" fillId="0" borderId="20" xfId="3293" applyFont="1" applyBorder="1" applyAlignment="1">
      <alignment horizontal="center" vertical="center" wrapText="1"/>
    </xf>
    <xf numFmtId="0" fontId="25" fillId="0" borderId="59" xfId="3293" applyFont="1" applyBorder="1" applyAlignment="1">
      <alignment horizontal="center" vertical="center" wrapText="1"/>
    </xf>
    <xf numFmtId="0" fontId="25" fillId="0" borderId="40" xfId="3293" applyFont="1" applyBorder="1" applyAlignment="1">
      <alignment horizontal="center" vertical="center" wrapText="1"/>
    </xf>
    <xf numFmtId="0" fontId="117" fillId="0" borderId="53" xfId="3293" applyFont="1" applyBorder="1" applyAlignment="1">
      <alignment horizontal="center" vertical="center"/>
    </xf>
    <xf numFmtId="0" fontId="117" fillId="0" borderId="9" xfId="3293" applyFont="1" applyBorder="1" applyAlignment="1">
      <alignment horizontal="center" vertical="center"/>
    </xf>
    <xf numFmtId="0" fontId="117" fillId="0" borderId="57" xfId="3293" applyFont="1" applyBorder="1" applyAlignment="1">
      <alignment horizontal="center" vertical="center"/>
    </xf>
    <xf numFmtId="0" fontId="117" fillId="0" borderId="14" xfId="3293" applyFont="1" applyBorder="1" applyAlignment="1">
      <alignment horizontal="center" vertical="center" textRotation="90"/>
    </xf>
    <xf numFmtId="1" fontId="22" fillId="0" borderId="46" xfId="3269" quotePrefix="1" applyNumberFormat="1" applyFont="1" applyBorder="1" applyAlignment="1">
      <alignment horizontal="center" vertical="center"/>
    </xf>
    <xf numFmtId="1" fontId="22" fillId="0" borderId="33" xfId="3269" quotePrefix="1" applyNumberFormat="1" applyFont="1" applyBorder="1" applyAlignment="1">
      <alignment horizontal="center" vertical="center"/>
    </xf>
    <xf numFmtId="16" fontId="0" fillId="0" borderId="14" xfId="3269" quotePrefix="1" applyNumberFormat="1" applyFont="1" applyBorder="1" applyAlignment="1">
      <alignment horizontal="right" vertical="center"/>
    </xf>
    <xf numFmtId="16" fontId="0" fillId="0" borderId="34" xfId="3269" quotePrefix="1" applyNumberFormat="1" applyFont="1" applyBorder="1" applyAlignment="1">
      <alignment horizontal="right" vertical="center"/>
    </xf>
    <xf numFmtId="16" fontId="112" fillId="0" borderId="14" xfId="3269" applyNumberFormat="1" applyFont="1" applyBorder="1" applyAlignment="1">
      <alignment horizontal="center" vertical="center" wrapText="1"/>
    </xf>
    <xf numFmtId="0" fontId="112" fillId="0" borderId="14" xfId="3269" applyFont="1" applyBorder="1" applyAlignment="1">
      <alignment horizontal="center" vertical="center" wrapText="1"/>
    </xf>
    <xf numFmtId="16" fontId="112" fillId="0" borderId="14" xfId="3269" quotePrefix="1" applyNumberFormat="1" applyFont="1" applyBorder="1" applyAlignment="1">
      <alignment horizontal="center" vertical="center" wrapText="1"/>
    </xf>
    <xf numFmtId="16" fontId="0" fillId="0" borderId="20" xfId="3269" quotePrefix="1" applyNumberFormat="1" applyFont="1" applyBorder="1" applyAlignment="1">
      <alignment horizontal="right" vertical="center"/>
    </xf>
    <xf numFmtId="16" fontId="0" fillId="0" borderId="59" xfId="3269" quotePrefix="1" applyNumberFormat="1" applyFont="1" applyBorder="1" applyAlignment="1">
      <alignment horizontal="right" vertical="center"/>
    </xf>
    <xf numFmtId="16" fontId="0" fillId="0" borderId="40" xfId="3269" quotePrefix="1" applyNumberFormat="1" applyFont="1" applyBorder="1" applyAlignment="1">
      <alignment horizontal="right" vertical="center"/>
    </xf>
    <xf numFmtId="1" fontId="116" fillId="0" borderId="46" xfId="3269" quotePrefix="1" applyNumberFormat="1" applyFont="1" applyBorder="1" applyAlignment="1">
      <alignment horizontal="center" vertical="center"/>
    </xf>
    <xf numFmtId="1" fontId="116" fillId="0" borderId="33" xfId="3269" quotePrefix="1" applyNumberFormat="1" applyFont="1" applyBorder="1" applyAlignment="1">
      <alignment horizontal="center" vertical="center"/>
    </xf>
    <xf numFmtId="16" fontId="116" fillId="0" borderId="20" xfId="3269" quotePrefix="1" applyNumberFormat="1" applyFont="1" applyBorder="1" applyAlignment="1">
      <alignment horizontal="right" vertical="center"/>
    </xf>
    <xf numFmtId="16" fontId="116" fillId="0" borderId="59" xfId="3269" quotePrefix="1" applyNumberFormat="1" applyFont="1" applyBorder="1" applyAlignment="1">
      <alignment horizontal="right" vertical="center"/>
    </xf>
    <xf numFmtId="16" fontId="116" fillId="0" borderId="40" xfId="3269" quotePrefix="1" applyNumberFormat="1" applyFont="1" applyBorder="1" applyAlignment="1">
      <alignment horizontal="right" vertical="center"/>
    </xf>
    <xf numFmtId="16" fontId="116" fillId="0" borderId="14" xfId="3269" quotePrefix="1" applyNumberFormat="1" applyFont="1" applyBorder="1" applyAlignment="1">
      <alignment horizontal="right" vertical="center"/>
    </xf>
    <xf numFmtId="16" fontId="116" fillId="0" borderId="34" xfId="3269" quotePrefix="1" applyNumberFormat="1" applyFont="1" applyBorder="1" applyAlignment="1">
      <alignment horizontal="right" vertical="center"/>
    </xf>
    <xf numFmtId="0" fontId="120" fillId="0" borderId="64" xfId="3267" applyFont="1" applyBorder="1" applyAlignment="1">
      <alignment horizontal="left" vertical="center" wrapText="1"/>
    </xf>
    <xf numFmtId="0" fontId="120" fillId="0" borderId="65" xfId="3267" applyFont="1" applyBorder="1" applyAlignment="1">
      <alignment horizontal="left" vertical="center" wrapText="1"/>
    </xf>
    <xf numFmtId="0" fontId="120" fillId="0" borderId="66" xfId="3267" applyFont="1" applyBorder="1" applyAlignment="1">
      <alignment horizontal="left" vertical="center" wrapText="1"/>
    </xf>
    <xf numFmtId="0" fontId="164" fillId="0" borderId="0" xfId="3297" applyFont="1" applyAlignment="1">
      <alignment horizontal="center" vertical="center"/>
    </xf>
    <xf numFmtId="0" fontId="26" fillId="0" borderId="0" xfId="3297" applyFont="1" applyAlignment="1">
      <alignment horizontal="center" vertical="center" wrapText="1"/>
    </xf>
    <xf numFmtId="0" fontId="156" fillId="0" borderId="0" xfId="3297" applyFont="1" applyAlignment="1">
      <alignment horizontal="center" vertical="center"/>
    </xf>
    <xf numFmtId="0" fontId="109" fillId="0" borderId="44" xfId="3297" applyFont="1" applyFill="1" applyBorder="1" applyAlignment="1">
      <alignment horizontal="center" vertical="center"/>
    </xf>
    <xf numFmtId="0" fontId="27" fillId="0" borderId="0" xfId="3187" applyFont="1" applyAlignment="1">
      <alignment horizontal="center" vertical="center"/>
    </xf>
    <xf numFmtId="0" fontId="112" fillId="0" borderId="14" xfId="3187" applyFont="1" applyFill="1" applyBorder="1" applyAlignment="1">
      <alignment horizontal="center" vertical="center" textRotation="90" wrapText="1"/>
    </xf>
    <xf numFmtId="0" fontId="157" fillId="0" borderId="0" xfId="3297" applyFont="1" applyFill="1" applyAlignment="1">
      <alignment horizontal="center" vertical="center"/>
    </xf>
    <xf numFmtId="0" fontId="157" fillId="0" borderId="0" xfId="3297" applyFont="1" applyFill="1" applyBorder="1" applyAlignment="1">
      <alignment horizontal="center" vertical="center"/>
    </xf>
    <xf numFmtId="0" fontId="26" fillId="0" borderId="60" xfId="3297" applyFont="1" applyFill="1" applyBorder="1" applyAlignment="1">
      <alignment horizontal="center" vertical="center" wrapText="1"/>
    </xf>
    <xf numFmtId="0" fontId="26" fillId="0" borderId="85" xfId="3297" applyFont="1" applyFill="1" applyBorder="1" applyAlignment="1">
      <alignment horizontal="center" vertical="center" wrapText="1"/>
    </xf>
    <xf numFmtId="0" fontId="26" fillId="0" borderId="86" xfId="3297" applyFont="1" applyFill="1" applyBorder="1" applyAlignment="1">
      <alignment horizontal="center" vertical="center" wrapText="1"/>
    </xf>
    <xf numFmtId="0" fontId="26" fillId="0" borderId="61" xfId="3297" applyFont="1" applyFill="1" applyBorder="1" applyAlignment="1">
      <alignment horizontal="center" vertical="center" wrapText="1"/>
    </xf>
    <xf numFmtId="0" fontId="26" fillId="0" borderId="59" xfId="3297" applyFont="1" applyFill="1" applyBorder="1" applyAlignment="1">
      <alignment horizontal="center" vertical="center" wrapText="1"/>
    </xf>
    <xf numFmtId="0" fontId="26" fillId="0" borderId="87" xfId="3297" applyFont="1" applyFill="1" applyBorder="1" applyAlignment="1">
      <alignment horizontal="center" vertical="center" wrapText="1"/>
    </xf>
    <xf numFmtId="0" fontId="26" fillId="0" borderId="40" xfId="3297" applyFont="1" applyFill="1" applyBorder="1" applyAlignment="1">
      <alignment horizontal="center" vertical="center" wrapText="1"/>
    </xf>
    <xf numFmtId="0" fontId="26" fillId="0" borderId="44" xfId="3297" applyFont="1" applyFill="1" applyBorder="1" applyAlignment="1">
      <alignment horizontal="center" vertical="center" wrapText="1"/>
    </xf>
    <xf numFmtId="0" fontId="26" fillId="0" borderId="14" xfId="3297" applyFont="1" applyFill="1" applyBorder="1" applyAlignment="1">
      <alignment horizontal="center" vertical="center" wrapText="1"/>
    </xf>
    <xf numFmtId="0" fontId="26" fillId="41" borderId="44" xfId="3297" applyFont="1" applyFill="1" applyBorder="1" applyAlignment="1">
      <alignment horizontal="center" vertical="center" wrapText="1"/>
    </xf>
    <xf numFmtId="0" fontId="26" fillId="41" borderId="14" xfId="3297" applyFont="1" applyFill="1" applyBorder="1" applyAlignment="1">
      <alignment horizontal="center" vertical="center" wrapText="1"/>
    </xf>
    <xf numFmtId="0" fontId="26" fillId="0" borderId="45" xfId="3297" applyFont="1" applyFill="1" applyBorder="1" applyAlignment="1">
      <alignment horizontal="center" vertical="center" wrapText="1"/>
    </xf>
    <xf numFmtId="0" fontId="26" fillId="0" borderId="47" xfId="3297" applyFont="1" applyFill="1" applyBorder="1" applyAlignment="1">
      <alignment horizontal="center" vertical="center" wrapText="1"/>
    </xf>
    <xf numFmtId="0" fontId="160" fillId="46" borderId="88" xfId="3297" applyFont="1" applyFill="1" applyBorder="1" applyAlignment="1">
      <alignment horizontal="center" vertical="center" textRotation="90"/>
    </xf>
    <xf numFmtId="0" fontId="160" fillId="46" borderId="89" xfId="3297" applyFont="1" applyFill="1" applyBorder="1" applyAlignment="1">
      <alignment horizontal="center" vertical="center" textRotation="90"/>
    </xf>
    <xf numFmtId="0" fontId="160" fillId="46" borderId="91" xfId="3297" applyFont="1" applyFill="1" applyBorder="1" applyAlignment="1">
      <alignment horizontal="center" vertical="center" textRotation="90"/>
    </xf>
    <xf numFmtId="0" fontId="161" fillId="0" borderId="56" xfId="3297" applyFont="1" applyFill="1" applyBorder="1" applyAlignment="1">
      <alignment horizontal="center" vertical="center" wrapText="1"/>
    </xf>
    <xf numFmtId="0" fontId="161" fillId="0" borderId="57" xfId="3297" applyFont="1" applyFill="1" applyBorder="1" applyAlignment="1">
      <alignment horizontal="center" vertical="center" wrapText="1"/>
    </xf>
    <xf numFmtId="0" fontId="161" fillId="0" borderId="9" xfId="3297" applyFont="1" applyFill="1" applyBorder="1" applyAlignment="1">
      <alignment horizontal="center" vertical="center" wrapText="1"/>
    </xf>
    <xf numFmtId="0" fontId="161" fillId="0" borderId="1" xfId="3297" applyFont="1" applyFill="1" applyBorder="1" applyAlignment="1">
      <alignment horizontal="center" vertical="center" wrapText="1"/>
    </xf>
    <xf numFmtId="0" fontId="111" fillId="49" borderId="48" xfId="3297" applyFont="1" applyFill="1" applyBorder="1" applyAlignment="1">
      <alignment horizontal="center" vertical="center" wrapText="1"/>
    </xf>
    <xf numFmtId="0" fontId="111" fillId="49" borderId="49" xfId="3297" applyFont="1" applyFill="1" applyBorder="1" applyAlignment="1">
      <alignment horizontal="center" vertical="center" wrapText="1"/>
    </xf>
    <xf numFmtId="0" fontId="86" fillId="0" borderId="78" xfId="3208" applyFont="1" applyBorder="1" applyAlignment="1">
      <alignment horizontal="center" vertical="center"/>
    </xf>
    <xf numFmtId="0" fontId="29" fillId="0" borderId="79" xfId="3208" applyFont="1" applyBorder="1" applyAlignment="1">
      <alignment horizontal="center" vertical="center"/>
    </xf>
    <xf numFmtId="0" fontId="29" fillId="0" borderId="7" xfId="3208" applyFont="1" applyBorder="1" applyAlignment="1">
      <alignment horizontal="center" vertical="center"/>
    </xf>
    <xf numFmtId="0" fontId="29" fillId="0" borderId="80" xfId="3208" applyFont="1" applyBorder="1" applyAlignment="1">
      <alignment horizontal="center" vertical="center"/>
    </xf>
    <xf numFmtId="0" fontId="85" fillId="0" borderId="0" xfId="3208" applyFont="1" applyBorder="1" applyAlignment="1">
      <alignment horizontal="center" vertical="center" wrapText="1"/>
    </xf>
    <xf numFmtId="0" fontId="29" fillId="0" borderId="64" xfId="3208" applyFont="1" applyBorder="1" applyAlignment="1">
      <alignment horizontal="center" vertical="center"/>
    </xf>
    <xf numFmtId="0" fontId="29" fillId="0" borderId="65" xfId="3208" applyFont="1" applyBorder="1" applyAlignment="1">
      <alignment horizontal="center" vertical="center"/>
    </xf>
    <xf numFmtId="0" fontId="29" fillId="0" borderId="66" xfId="3208" applyFont="1" applyBorder="1" applyAlignment="1">
      <alignment horizontal="center" vertical="center"/>
    </xf>
    <xf numFmtId="17" fontId="87" fillId="0" borderId="0" xfId="3208" applyNumberFormat="1" applyFont="1" applyBorder="1" applyAlignment="1">
      <alignment horizontal="center" vertical="center" wrapText="1"/>
    </xf>
    <xf numFmtId="0" fontId="84" fillId="0" borderId="44" xfId="3208" applyFont="1" applyFill="1" applyBorder="1" applyAlignment="1" applyProtection="1">
      <alignment horizontal="center" vertical="center" wrapText="1"/>
    </xf>
    <xf numFmtId="0" fontId="84" fillId="0" borderId="14" xfId="3208" applyFont="1" applyFill="1" applyBorder="1" applyAlignment="1" applyProtection="1">
      <alignment horizontal="center" vertical="center" wrapText="1"/>
    </xf>
    <xf numFmtId="0" fontId="84" fillId="0" borderId="34" xfId="3208" applyFont="1" applyFill="1" applyBorder="1" applyAlignment="1" applyProtection="1">
      <alignment horizontal="center" vertical="center" wrapText="1"/>
    </xf>
    <xf numFmtId="0" fontId="84" fillId="0" borderId="43" xfId="3208" applyFont="1" applyFill="1" applyBorder="1" applyAlignment="1" applyProtection="1">
      <alignment horizontal="center" vertical="center" wrapText="1"/>
    </xf>
    <xf numFmtId="0" fontId="84" fillId="0" borderId="46" xfId="3208" applyFont="1" applyFill="1" applyBorder="1" applyAlignment="1" applyProtection="1">
      <alignment horizontal="center" vertical="center" wrapText="1"/>
    </xf>
    <xf numFmtId="0" fontId="84" fillId="0" borderId="33" xfId="3208" applyFont="1" applyFill="1" applyBorder="1" applyAlignment="1" applyProtection="1">
      <alignment horizontal="center" vertical="center" wrapText="1"/>
    </xf>
    <xf numFmtId="0" fontId="84" fillId="0" borderId="44" xfId="3208" applyFont="1" applyFill="1" applyBorder="1" applyAlignment="1" applyProtection="1">
      <alignment horizontal="center" vertical="center" textRotation="90" shrinkToFit="1"/>
    </xf>
    <xf numFmtId="0" fontId="84" fillId="0" borderId="14" xfId="3208" applyFont="1" applyFill="1" applyBorder="1" applyAlignment="1" applyProtection="1">
      <alignment horizontal="center" vertical="center" textRotation="90" shrinkToFit="1"/>
    </xf>
    <xf numFmtId="0" fontId="84" fillId="0" borderId="34" xfId="3208" applyFont="1" applyFill="1" applyBorder="1" applyAlignment="1" applyProtection="1">
      <alignment horizontal="center" vertical="center" textRotation="90" shrinkToFit="1"/>
    </xf>
    <xf numFmtId="0" fontId="82" fillId="0" borderId="55" xfId="3208" applyFont="1" applyBorder="1" applyAlignment="1">
      <alignment horizontal="center" vertical="center" wrapText="1"/>
    </xf>
    <xf numFmtId="0" fontId="82" fillId="0" borderId="68" xfId="3208" applyFont="1" applyBorder="1" applyAlignment="1">
      <alignment horizontal="center" vertical="center" wrapText="1"/>
    </xf>
    <xf numFmtId="0" fontId="82" fillId="0" borderId="81" xfId="3208" applyFont="1" applyBorder="1" applyAlignment="1">
      <alignment horizontal="center" vertical="center" wrapText="1"/>
    </xf>
    <xf numFmtId="0" fontId="92" fillId="0" borderId="53" xfId="3208" applyFont="1" applyFill="1" applyBorder="1" applyAlignment="1">
      <alignment horizontal="center" vertical="center"/>
    </xf>
    <xf numFmtId="0" fontId="92" fillId="0" borderId="57" xfId="3208" applyFont="1" applyFill="1" applyBorder="1" applyAlignment="1">
      <alignment horizontal="center" vertical="center"/>
    </xf>
    <xf numFmtId="0" fontId="83" fillId="0" borderId="53" xfId="3208" applyFont="1" applyBorder="1" applyAlignment="1">
      <alignment horizontal="center" vertical="center" wrapText="1"/>
    </xf>
    <xf numFmtId="0" fontId="83" fillId="0" borderId="9" xfId="3208" applyFont="1" applyBorder="1" applyAlignment="1">
      <alignment horizontal="center" vertical="center" wrapText="1"/>
    </xf>
    <xf numFmtId="0" fontId="83" fillId="0" borderId="57" xfId="3208" applyFont="1" applyBorder="1" applyAlignment="1">
      <alignment horizontal="center" vertical="center" wrapText="1"/>
    </xf>
    <xf numFmtId="0" fontId="83" fillId="0" borderId="70" xfId="3208" applyFont="1" applyBorder="1" applyAlignment="1">
      <alignment horizontal="center" vertical="center" wrapText="1"/>
    </xf>
    <xf numFmtId="0" fontId="83" fillId="0" borderId="77" xfId="3208" applyFont="1" applyBorder="1" applyAlignment="1">
      <alignment horizontal="center" vertical="center" wrapText="1"/>
    </xf>
    <xf numFmtId="0" fontId="83" fillId="0" borderId="71" xfId="3208" applyFont="1" applyBorder="1" applyAlignment="1">
      <alignment horizontal="center" vertical="center" wrapText="1"/>
    </xf>
    <xf numFmtId="0" fontId="88" fillId="0" borderId="14" xfId="3208" applyFont="1" applyBorder="1" applyAlignment="1">
      <alignment horizontal="center" vertical="center" textRotation="90" shrinkToFit="1"/>
    </xf>
    <xf numFmtId="0" fontId="93" fillId="32" borderId="49" xfId="3208" applyFont="1" applyFill="1" applyBorder="1" applyAlignment="1">
      <alignment horizontal="center" vertical="center" shrinkToFit="1"/>
    </xf>
    <xf numFmtId="0" fontId="88" fillId="0" borderId="40" xfId="3208" applyFont="1" applyBorder="1" applyAlignment="1">
      <alignment horizontal="center" vertical="center" textRotation="90" shrinkToFit="1"/>
    </xf>
    <xf numFmtId="0" fontId="88" fillId="0" borderId="53" xfId="3208" applyFont="1" applyBorder="1" applyAlignment="1">
      <alignment horizontal="center" vertical="center" textRotation="90" shrinkToFit="1"/>
    </xf>
    <xf numFmtId="0" fontId="92" fillId="0" borderId="44" xfId="3208" applyFont="1" applyFill="1" applyBorder="1" applyAlignment="1">
      <alignment horizontal="center" vertical="center"/>
    </xf>
    <xf numFmtId="0" fontId="92" fillId="0" borderId="75" xfId="3208" applyFont="1" applyFill="1" applyBorder="1" applyAlignment="1">
      <alignment horizontal="center" vertical="center"/>
    </xf>
    <xf numFmtId="0" fontId="92" fillId="0" borderId="76" xfId="3208" applyFont="1" applyFill="1" applyBorder="1" applyAlignment="1">
      <alignment horizontal="center" vertical="center"/>
    </xf>
    <xf numFmtId="186" fontId="82" fillId="0" borderId="72" xfId="3208" applyNumberFormat="1" applyFont="1" applyBorder="1" applyAlignment="1">
      <alignment horizontal="center" vertical="center" wrapText="1"/>
    </xf>
    <xf numFmtId="186" fontId="82" fillId="0" borderId="73" xfId="3208" applyNumberFormat="1" applyFont="1" applyBorder="1" applyAlignment="1">
      <alignment horizontal="center" vertical="center" wrapText="1"/>
    </xf>
    <xf numFmtId="186" fontId="82" fillId="0" borderId="74" xfId="3208" applyNumberFormat="1" applyFont="1" applyBorder="1" applyAlignment="1">
      <alignment horizontal="center" vertical="center" wrapText="1"/>
    </xf>
    <xf numFmtId="187" fontId="82" fillId="0" borderId="67" xfId="3208" applyNumberFormat="1" applyFont="1" applyBorder="1" applyAlignment="1">
      <alignment horizontal="center" vertical="center" wrapText="1"/>
    </xf>
    <xf numFmtId="187" fontId="82" fillId="0" borderId="68" xfId="3208" applyNumberFormat="1" applyFont="1" applyBorder="1" applyAlignment="1">
      <alignment horizontal="center" vertical="center" wrapText="1"/>
    </xf>
    <xf numFmtId="187" fontId="82" fillId="0" borderId="69" xfId="3208" applyNumberFormat="1" applyFont="1" applyBorder="1" applyAlignment="1">
      <alignment horizontal="center" vertical="center" wrapText="1"/>
    </xf>
    <xf numFmtId="0" fontId="88" fillId="0" borderId="44" xfId="3208" applyFont="1" applyBorder="1" applyAlignment="1">
      <alignment horizontal="center" vertical="center" textRotation="90" shrinkToFit="1"/>
    </xf>
    <xf numFmtId="168" fontId="68" fillId="0" borderId="0" xfId="3210" applyNumberFormat="1" applyFont="1" applyFill="1" applyBorder="1" applyAlignment="1">
      <alignment horizontal="center" vertical="center" wrapText="1"/>
    </xf>
    <xf numFmtId="0" fontId="23" fillId="0" borderId="43" xfId="3210" applyFont="1" applyFill="1" applyBorder="1" applyAlignment="1" applyProtection="1">
      <alignment horizontal="center" vertical="center" wrapText="1"/>
    </xf>
    <xf numFmtId="0" fontId="23" fillId="0" borderId="46" xfId="3210" applyFont="1" applyFill="1" applyBorder="1" applyAlignment="1" applyProtection="1">
      <alignment horizontal="center" vertical="center" wrapText="1"/>
    </xf>
    <xf numFmtId="0" fontId="0" fillId="0" borderId="0" xfId="0"/>
    <xf numFmtId="0" fontId="23" fillId="0" borderId="1" xfId="3210" applyFont="1" applyFill="1" applyBorder="1" applyAlignment="1">
      <alignment horizontal="center" vertical="center" wrapText="1"/>
    </xf>
    <xf numFmtId="0" fontId="23" fillId="0" borderId="44" xfId="3210" applyFont="1" applyFill="1" applyBorder="1" applyAlignment="1">
      <alignment horizontal="center" vertical="center" wrapText="1"/>
    </xf>
    <xf numFmtId="0" fontId="23" fillId="0" borderId="14" xfId="3210" applyFont="1" applyFill="1" applyBorder="1" applyAlignment="1">
      <alignment horizontal="center" vertical="center" wrapText="1"/>
    </xf>
    <xf numFmtId="0" fontId="23" fillId="0" borderId="20" xfId="3210" applyFont="1" applyFill="1" applyBorder="1" applyAlignment="1">
      <alignment horizontal="center" vertical="center" wrapText="1"/>
    </xf>
    <xf numFmtId="0" fontId="142" fillId="0" borderId="14" xfId="3282" applyFont="1" applyBorder="1" applyAlignment="1">
      <alignment vertical="center"/>
    </xf>
    <xf numFmtId="0" fontId="142" fillId="0" borderId="14" xfId="3282" applyFont="1" applyFill="1" applyBorder="1" applyAlignment="1">
      <alignment vertical="center"/>
    </xf>
    <xf numFmtId="0" fontId="142" fillId="0" borderId="53" xfId="3264" applyFont="1" applyFill="1" applyBorder="1" applyAlignment="1">
      <alignment horizontal="left" vertical="center" wrapText="1"/>
    </xf>
    <xf numFmtId="0" fontId="142" fillId="0" borderId="9" xfId="3264" applyFont="1" applyFill="1" applyBorder="1" applyAlignment="1">
      <alignment horizontal="left" vertical="center" wrapText="1"/>
    </xf>
    <xf numFmtId="0" fontId="142" fillId="0" borderId="57" xfId="3264" applyFont="1" applyFill="1" applyBorder="1" applyAlignment="1">
      <alignment horizontal="left" vertical="center" wrapText="1"/>
    </xf>
    <xf numFmtId="0" fontId="143" fillId="0" borderId="14" xfId="3282" applyFont="1" applyFill="1" applyBorder="1" applyAlignment="1">
      <alignment vertical="center"/>
    </xf>
    <xf numFmtId="0" fontId="64" fillId="0" borderId="0" xfId="3282" applyFont="1" applyAlignment="1">
      <alignment horizontal="center"/>
    </xf>
    <xf numFmtId="0" fontId="26" fillId="0" borderId="14" xfId="3282" applyFont="1" applyBorder="1" applyAlignment="1">
      <alignment vertical="center"/>
    </xf>
    <xf numFmtId="0" fontId="142" fillId="41" borderId="14" xfId="3282" applyFont="1" applyFill="1" applyBorder="1" applyAlignment="1">
      <alignment vertical="center"/>
    </xf>
    <xf numFmtId="0" fontId="142" fillId="0" borderId="14" xfId="3282" applyFont="1" applyBorder="1" applyAlignment="1">
      <alignment vertical="center" wrapText="1"/>
    </xf>
    <xf numFmtId="0" fontId="142" fillId="0" borderId="53" xfId="3264" applyFont="1" applyFill="1" applyBorder="1" applyAlignment="1">
      <alignment horizontal="center" vertical="center" wrapText="1"/>
    </xf>
    <xf numFmtId="0" fontId="142" fillId="0" borderId="9" xfId="3264" applyFont="1" applyFill="1" applyBorder="1" applyAlignment="1">
      <alignment horizontal="center" vertical="center" wrapText="1"/>
    </xf>
    <xf numFmtId="0" fontId="142" fillId="0" borderId="57" xfId="3264" applyFont="1" applyFill="1" applyBorder="1" applyAlignment="1">
      <alignment horizontal="center" vertical="center" wrapText="1"/>
    </xf>
    <xf numFmtId="0" fontId="142" fillId="38" borderId="14" xfId="3282" applyFont="1" applyFill="1" applyBorder="1" applyAlignment="1">
      <alignment vertical="center"/>
    </xf>
    <xf numFmtId="0" fontId="0" fillId="0" borderId="14" xfId="0" applyFill="1" applyBorder="1" applyAlignment="1">
      <alignment horizontal="left" vertical="center"/>
    </xf>
    <xf numFmtId="0" fontId="135" fillId="0" borderId="0" xfId="0" applyFont="1" applyFill="1" applyAlignment="1">
      <alignment horizontal="center" vertical="center"/>
    </xf>
    <xf numFmtId="0" fontId="0" fillId="0" borderId="0" xfId="0" applyFill="1"/>
    <xf numFmtId="0" fontId="30" fillId="0" borderId="14" xfId="0" applyFont="1" applyFill="1" applyBorder="1" applyAlignment="1">
      <alignment horizontal="center" vertical="center"/>
    </xf>
    <xf numFmtId="0" fontId="0" fillId="0" borderId="20" xfId="0" applyFill="1" applyBorder="1" applyAlignment="1">
      <alignment horizontal="left" vertical="center"/>
    </xf>
    <xf numFmtId="0" fontId="0" fillId="0" borderId="59" xfId="0" applyFill="1" applyBorder="1" applyAlignment="1">
      <alignment horizontal="left" vertical="center"/>
    </xf>
    <xf numFmtId="0" fontId="0" fillId="0" borderId="40" xfId="0" applyFill="1" applyBorder="1" applyAlignment="1">
      <alignment horizontal="left" vertical="center"/>
    </xf>
    <xf numFmtId="0" fontId="0" fillId="0" borderId="14" xfId="0" applyFill="1" applyBorder="1" applyAlignment="1">
      <alignment horizontal="center" vertical="center"/>
    </xf>
    <xf numFmtId="0" fontId="0" fillId="0" borderId="20" xfId="0" applyFill="1" applyBorder="1" applyAlignment="1">
      <alignment horizontal="center" vertical="center"/>
    </xf>
    <xf numFmtId="0" fontId="0" fillId="0" borderId="59" xfId="0" applyFill="1" applyBorder="1" applyAlignment="1">
      <alignment horizontal="center" vertical="center"/>
    </xf>
    <xf numFmtId="0" fontId="0" fillId="0" borderId="40" xfId="0" applyFill="1" applyBorder="1" applyAlignment="1">
      <alignment horizontal="center" vertical="center"/>
    </xf>
    <xf numFmtId="0" fontId="121" fillId="0" borderId="0" xfId="3187" applyFont="1" applyAlignment="1">
      <alignment horizontal="center" vertical="center"/>
    </xf>
    <xf numFmtId="0" fontId="121" fillId="0" borderId="82" xfId="3187" applyFont="1" applyBorder="1" applyAlignment="1">
      <alignment horizontal="center" vertical="center"/>
    </xf>
    <xf numFmtId="0" fontId="121" fillId="0" borderId="78" xfId="3187" applyFont="1" applyBorder="1" applyAlignment="1">
      <alignment horizontal="center" vertical="center"/>
    </xf>
    <xf numFmtId="0" fontId="121" fillId="0" borderId="7" xfId="3187" applyFont="1" applyBorder="1" applyAlignment="1">
      <alignment horizontal="center" vertical="center"/>
    </xf>
    <xf numFmtId="0" fontId="121" fillId="0" borderId="80" xfId="3187" applyFont="1" applyBorder="1" applyAlignment="1">
      <alignment horizontal="center" vertical="center"/>
    </xf>
    <xf numFmtId="0" fontId="121" fillId="0" borderId="83" xfId="3187" applyFont="1" applyBorder="1" applyAlignment="1">
      <alignment horizontal="center" vertical="center"/>
    </xf>
    <xf numFmtId="0" fontId="112" fillId="0" borderId="0" xfId="3187" applyFont="1" applyAlignment="1">
      <alignment horizontal="center" vertical="center" wrapText="1"/>
    </xf>
    <xf numFmtId="0" fontId="124" fillId="0" borderId="0" xfId="3187" applyFont="1" applyAlignment="1">
      <alignment horizontal="center" vertical="center"/>
    </xf>
    <xf numFmtId="0" fontId="124" fillId="0" borderId="82" xfId="3187" applyFont="1" applyBorder="1" applyAlignment="1">
      <alignment horizontal="center" vertical="center"/>
    </xf>
    <xf numFmtId="0" fontId="124" fillId="0" borderId="78" xfId="3187" applyFont="1" applyBorder="1" applyAlignment="1">
      <alignment horizontal="center" vertical="center"/>
    </xf>
    <xf numFmtId="0" fontId="124" fillId="0" borderId="7" xfId="3187" applyFont="1" applyBorder="1" applyAlignment="1">
      <alignment horizontal="center" vertical="center"/>
    </xf>
    <xf numFmtId="0" fontId="124" fillId="0" borderId="80" xfId="3187" applyFont="1" applyBorder="1" applyAlignment="1">
      <alignment horizontal="center" vertical="center"/>
    </xf>
    <xf numFmtId="0" fontId="124" fillId="0" borderId="82" xfId="3187" applyFont="1" applyBorder="1" applyAlignment="1">
      <alignment horizontal="center" vertical="center" wrapText="1"/>
    </xf>
    <xf numFmtId="0" fontId="124" fillId="0" borderId="78" xfId="3187" applyFont="1" applyBorder="1" applyAlignment="1">
      <alignment horizontal="center" vertical="center" wrapText="1"/>
    </xf>
    <xf numFmtId="0" fontId="124" fillId="0" borderId="83" xfId="3187" applyFont="1" applyBorder="1" applyAlignment="1">
      <alignment horizontal="center" vertical="center" wrapText="1"/>
    </xf>
    <xf numFmtId="0" fontId="126" fillId="0" borderId="0" xfId="3187" applyFont="1" applyAlignment="1">
      <alignment horizontal="center" vertical="center"/>
    </xf>
    <xf numFmtId="0" fontId="126" fillId="0" borderId="82" xfId="3187" applyFont="1" applyBorder="1" applyAlignment="1">
      <alignment horizontal="center" vertical="center"/>
    </xf>
    <xf numFmtId="0" fontId="126" fillId="0" borderId="78" xfId="3187" applyFont="1" applyBorder="1" applyAlignment="1">
      <alignment horizontal="center" vertical="center"/>
    </xf>
    <xf numFmtId="0" fontId="126" fillId="0" borderId="7" xfId="3187" applyFont="1" applyBorder="1" applyAlignment="1">
      <alignment horizontal="center" vertical="center"/>
    </xf>
    <xf numFmtId="0" fontId="126" fillId="0" borderId="80" xfId="3187" applyFont="1" applyBorder="1" applyAlignment="1">
      <alignment horizontal="center" vertical="center"/>
    </xf>
    <xf numFmtId="0" fontId="126" fillId="0" borderId="83" xfId="3187" applyFont="1" applyBorder="1" applyAlignment="1">
      <alignment horizontal="center" vertical="center"/>
    </xf>
    <xf numFmtId="0" fontId="121" fillId="0" borderId="79" xfId="3187" applyFont="1" applyBorder="1" applyAlignment="1">
      <alignment horizontal="center" vertical="center"/>
    </xf>
    <xf numFmtId="2" fontId="116" fillId="0" borderId="0" xfId="3268" applyNumberFormat="1" applyFont="1"/>
  </cellXfs>
  <cellStyles count="3300">
    <cellStyle name="??                          " xfId="1"/>
    <cellStyle name="??_kc-elec system check list" xfId="2"/>
    <cellStyle name="_Aux.cons" xfId="3"/>
    <cellStyle name="_Cent.Sect" xfId="4"/>
    <cellStyle name="_DGVCL" xfId="5"/>
    <cellStyle name="_EBC Format Nadiad" xfId="6"/>
    <cellStyle name="_EBC Format Nadiad_AMR" xfId="7"/>
    <cellStyle name="_EBC Format Nadiad_AMR_SOP MIS TNDSEP TO MAR" xfId="8"/>
    <cellStyle name="_EBC Format Nadiad_AMR_SOP TND" xfId="9"/>
    <cellStyle name="_EBC Format Nadiad_AMR_TNDOCT-TO MAR-14" xfId="10"/>
    <cellStyle name="_EBC Format Nadiad_SOP MIS TNDSEP TO MAR" xfId="11"/>
    <cellStyle name="_EBC Format Nadiad_SOP TND" xfId="12"/>
    <cellStyle name="_EBC Format Nadiad_T&amp;D April--09" xfId="13"/>
    <cellStyle name="_EBC Format Nadiad_T&amp;D April--09_SOP MIS TNDSEP TO MAR" xfId="14"/>
    <cellStyle name="_EBC Format Nadiad_T&amp;D April--09_SOP TND" xfId="15"/>
    <cellStyle name="_EBC Format Nadiad_T&amp;D April--09_TNDOCT-TO MAR-14" xfId="16"/>
    <cellStyle name="_EBC Format Nadiad_TNDOCT-TO MAR-14" xfId="17"/>
    <cellStyle name="_EBC Format Nov05" xfId="18"/>
    <cellStyle name="_EBC Format(interface) nadiad dt.28-12-04" xfId="19"/>
    <cellStyle name="_EBC Format(interface) nadiad dt.28-12-04_AMR" xfId="20"/>
    <cellStyle name="_EBC Format(interface) nadiad dt.28-12-04_AMR_SOP MIS TNDSEP TO MAR" xfId="21"/>
    <cellStyle name="_EBC Format(interface) nadiad dt.28-12-04_AMR_SOP TND" xfId="22"/>
    <cellStyle name="_EBC Format(interface) nadiad dt.28-12-04_AMR_TNDOCT-TO MAR-14" xfId="23"/>
    <cellStyle name="_EBC Format(interface) nadiad dt.28-12-04_SOP MIS TNDSEP TO MAR" xfId="24"/>
    <cellStyle name="_EBC Format(interface) nadiad dt.28-12-04_SOP TND" xfId="25"/>
    <cellStyle name="_EBC Format(interface) nadiad dt.28-12-04_T&amp;D April--09" xfId="26"/>
    <cellStyle name="_EBC Format(interface) nadiad dt.28-12-04_T&amp;D April--09_SOP MIS TNDSEP TO MAR" xfId="27"/>
    <cellStyle name="_EBC Format(interface) nadiad dt.28-12-04_T&amp;D April--09_SOP TND" xfId="28"/>
    <cellStyle name="_EBC Format(interface) nadiad dt.28-12-04_T&amp;D April--09_TNDOCT-TO MAR-14" xfId="29"/>
    <cellStyle name="_EBC Format(interface) nadiad dt.28-12-04_TNDOCT-TO MAR-14" xfId="30"/>
    <cellStyle name="_Gen.Details" xfId="31"/>
    <cellStyle name="_GencoMonthlyImport " xfId="32"/>
    <cellStyle name="_GencoMonthlyImport _AMR" xfId="33"/>
    <cellStyle name="_GencoMonthlyImport _AMR_SOP MIS TNDSEP TO MAR" xfId="34"/>
    <cellStyle name="_GencoMonthlyImport _AMR_SOP TND" xfId="35"/>
    <cellStyle name="_GencoMonthlyImport _AMR_TNDOCT-TO MAR-14" xfId="36"/>
    <cellStyle name="_GencoMonthlyImport _SOP MIS TNDSEP TO MAR" xfId="37"/>
    <cellStyle name="_GencoMonthlyImport _SOP TND" xfId="38"/>
    <cellStyle name="_GencoMonthlyImport _T&amp;D April--09" xfId="39"/>
    <cellStyle name="_GencoMonthlyImport _T&amp;D April--09_SOP MIS TNDSEP TO MAR" xfId="40"/>
    <cellStyle name="_GencoMonthlyImport _T&amp;D April--09_SOP TND" xfId="41"/>
    <cellStyle name="_GencoMonthlyImport _T&amp;D April--09_TNDOCT-TO MAR-14" xfId="42"/>
    <cellStyle name="_GencoMonthlyImport _TNDOCT-TO MAR-14" xfId="43"/>
    <cellStyle name="_gerc sop mar-09 tnd data" xfId="44"/>
    <cellStyle name="_gerc sop mar-09 tnd data_AG HVDSJun -12" xfId="45"/>
    <cellStyle name="_gerc sop mar-09 tnd data_PGVCL SOP MIS 2 11-12 Qtr" xfId="46"/>
    <cellStyle name="_gerc sop mar-09 tnd data_PGVCL SOP MIS 2 11-12 Qtr_SOP MIS TNDSEP TO MAR" xfId="47"/>
    <cellStyle name="_gerc sop mar-09 tnd data_PGVCL SOP MIS 2 11-12 Qtr_SOP TND" xfId="48"/>
    <cellStyle name="_gerc sop mar-09 tnd data_PGVCL SOP MIS 2 11-12 Qtr_TNDOCT-TO MAR-14" xfId="49"/>
    <cellStyle name="_gerc sop mar-09 tnd data_SOP MIS TNDSEP TO MAR" xfId="50"/>
    <cellStyle name="_gerc sop mar-09 tnd data_SOP TND" xfId="51"/>
    <cellStyle name="_gerc sop mar-09 tnd data_tnd" xfId="52"/>
    <cellStyle name="_gerc sop mar-09 tnd data_tnd_SOP MIS TNDSEP TO MAR" xfId="53"/>
    <cellStyle name="_gerc sop mar-09 tnd data_tnd_SOP TND" xfId="54"/>
    <cellStyle name="_gerc sop mar-09 tnd data_tnd_TNDOCT-TO MAR-14" xfId="55"/>
    <cellStyle name="_gerc sop mar-09 tnd data_TNDOCT-TO MAR-14" xfId="56"/>
    <cellStyle name="_Gondal" xfId="57"/>
    <cellStyle name="_Gondal TR Circle MAY-04" xfId="58"/>
    <cellStyle name="_Gondal TR Circle MAY-04_AMR" xfId="59"/>
    <cellStyle name="_Gondal TR Circle MAY-04_AMR_SOP MIS TNDSEP TO MAR" xfId="60"/>
    <cellStyle name="_Gondal TR Circle MAY-04_AMR_SOP TND" xfId="61"/>
    <cellStyle name="_Gondal TR Circle MAY-04_AMR_TNDOCT-TO MAR-14" xfId="62"/>
    <cellStyle name="_Gondal TR Circle MAY-04_SOP MIS TNDSEP TO MAR" xfId="63"/>
    <cellStyle name="_Gondal TR Circle MAY-04_SOP TND" xfId="64"/>
    <cellStyle name="_Gondal TR Circle MAY-04_T&amp;D April--09" xfId="65"/>
    <cellStyle name="_Gondal TR Circle MAY-04_T&amp;D April--09_SOP MIS TNDSEP TO MAR" xfId="66"/>
    <cellStyle name="_Gondal TR Circle MAY-04_T&amp;D April--09_SOP TND" xfId="67"/>
    <cellStyle name="_Gondal TR Circle MAY-04_T&amp;D April--09_TNDOCT-TO MAR-14" xfId="68"/>
    <cellStyle name="_Gondal TR Circle MAY-04_TNDOCT-TO MAR-14" xfId="69"/>
    <cellStyle name="_MGVCL" xfId="70"/>
    <cellStyle name="_Nadiad New EBC fomat 23.2.05" xfId="71"/>
    <cellStyle name="_Nadiad New EBC fomat 23.2.05_AMR" xfId="72"/>
    <cellStyle name="_Nadiad New EBC fomat 23.2.05_AMR_SOP MIS TNDSEP TO MAR" xfId="73"/>
    <cellStyle name="_Nadiad New EBC fomat 23.2.05_AMR_SOP TND" xfId="74"/>
    <cellStyle name="_Nadiad New EBC fomat 23.2.05_AMR_TNDOCT-TO MAR-14" xfId="75"/>
    <cellStyle name="_Nadiad New EBC fomat 23.2.05_SOP MIS TNDSEP TO MAR" xfId="76"/>
    <cellStyle name="_Nadiad New EBC fomat 23.2.05_SOP TND" xfId="77"/>
    <cellStyle name="_Nadiad New EBC fomat 23.2.05_T&amp;D April--09" xfId="78"/>
    <cellStyle name="_Nadiad New EBC fomat 23.2.05_T&amp;D April--09_SOP MIS TNDSEP TO MAR" xfId="79"/>
    <cellStyle name="_Nadiad New EBC fomat 23.2.05_T&amp;D April--09_SOP TND" xfId="80"/>
    <cellStyle name="_Nadiad New EBC fomat 23.2.05_T&amp;D April--09_TNDOCT-TO MAR-14" xfId="81"/>
    <cellStyle name="_Nadiad New EBC fomat 23.2.05_TNDOCT-TO MAR-14" xfId="82"/>
    <cellStyle name="_Nadiad New EBC Format April-05" xfId="83"/>
    <cellStyle name="_Nadiad New EBC Format April-05_AMR" xfId="84"/>
    <cellStyle name="_Nadiad New EBC Format April-05_AMR_SOP MIS TNDSEP TO MAR" xfId="85"/>
    <cellStyle name="_Nadiad New EBC Format April-05_AMR_SOP TND" xfId="86"/>
    <cellStyle name="_Nadiad New EBC Format April-05_AMR_TNDOCT-TO MAR-14" xfId="87"/>
    <cellStyle name="_Nadiad New EBC Format April-05_SOP MIS TNDSEP TO MAR" xfId="88"/>
    <cellStyle name="_Nadiad New EBC Format April-05_SOP TND" xfId="89"/>
    <cellStyle name="_Nadiad New EBC Format April-05_T&amp;D April--09" xfId="90"/>
    <cellStyle name="_Nadiad New EBC Format April-05_T&amp;D April--09_SOP MIS TNDSEP TO MAR" xfId="91"/>
    <cellStyle name="_Nadiad New EBC Format April-05_T&amp;D April--09_SOP TND" xfId="92"/>
    <cellStyle name="_Nadiad New EBC Format April-05_T&amp;D April--09_TNDOCT-TO MAR-14" xfId="93"/>
    <cellStyle name="_Nadiad New EBC Format April-05_TNDOCT-TO MAR-14" xfId="94"/>
    <cellStyle name="_New EBC Format 28.3.05" xfId="95"/>
    <cellStyle name="_New EBC Format 28.3.05_AMR" xfId="96"/>
    <cellStyle name="_New EBC Format 28.3.05_AMR_SOP MIS TNDSEP TO MAR" xfId="97"/>
    <cellStyle name="_New EBC Format 28.3.05_AMR_SOP TND" xfId="98"/>
    <cellStyle name="_New EBC Format 28.3.05_AMR_TNDOCT-TO MAR-14" xfId="99"/>
    <cellStyle name="_New EBC Format 28.3.05_SOP MIS TNDSEP TO MAR" xfId="100"/>
    <cellStyle name="_New EBC Format 28.3.05_SOP TND" xfId="101"/>
    <cellStyle name="_New EBC Format 28.3.05_T&amp;D April--09" xfId="102"/>
    <cellStyle name="_New EBC Format 28.3.05_T&amp;D April--09_SOP MIS TNDSEP TO MAR" xfId="103"/>
    <cellStyle name="_New EBC Format 28.3.05_T&amp;D April--09_SOP TND" xfId="104"/>
    <cellStyle name="_New EBC Format 28.3.05_T&amp;D April--09_TNDOCT-TO MAR-14" xfId="105"/>
    <cellStyle name="_New EBC Format 28.3.05_TNDOCT-TO MAR-14" xfId="106"/>
    <cellStyle name="_New EBC format for Nadiad (TR)  30.09.04" xfId="107"/>
    <cellStyle name="_New EBC format for Nadiad (TR)  30.09.04_AMR" xfId="108"/>
    <cellStyle name="_New EBC format for Nadiad (TR)  30.09.04_AMR_SOP MIS TNDSEP TO MAR" xfId="109"/>
    <cellStyle name="_New EBC format for Nadiad (TR)  30.09.04_AMR_SOP TND" xfId="110"/>
    <cellStyle name="_New EBC format for Nadiad (TR)  30.09.04_AMR_TNDOCT-TO MAR-14" xfId="111"/>
    <cellStyle name="_New EBC format for Nadiad (TR)  30.09.04_SOP MIS TNDSEP TO MAR" xfId="112"/>
    <cellStyle name="_New EBC format for Nadiad (TR)  30.09.04_SOP TND" xfId="113"/>
    <cellStyle name="_New EBC format for Nadiad (TR)  30.09.04_T&amp;D April--09" xfId="114"/>
    <cellStyle name="_New EBC format for Nadiad (TR)  30.09.04_T&amp;D April--09_SOP MIS TNDSEP TO MAR" xfId="115"/>
    <cellStyle name="_New EBC format for Nadiad (TR)  30.09.04_T&amp;D April--09_SOP TND" xfId="116"/>
    <cellStyle name="_New EBC format for Nadiad (TR)  30.09.04_T&amp;D April--09_TNDOCT-TO MAR-14" xfId="117"/>
    <cellStyle name="_New EBC format for Nadiad (TR)  30.09.04_TNDOCT-TO MAR-14" xfId="118"/>
    <cellStyle name="_PGVCL" xfId="119"/>
    <cellStyle name="_PGVCL- 7" xfId="120"/>
    <cellStyle name="_PGVCL- 7-" xfId="121"/>
    <cellStyle name="_PGVCL- 7-_AG HVDSJun -12" xfId="122"/>
    <cellStyle name="_PGVCL- 7-_PGVCL SOP MIS 2 11-12 Qtr" xfId="123"/>
    <cellStyle name="_PGVCL- 7-_PGVCL SOP MIS 2 11-12 Qtr_SOP MIS TNDSEP TO MAR" xfId="124"/>
    <cellStyle name="_PGVCL- 7-_PGVCL SOP MIS 2 11-12 Qtr_SOP TND" xfId="125"/>
    <cellStyle name="_PGVCL- 7-_PGVCL SOP MIS 2 11-12 Qtr_TNDOCT-TO MAR-14" xfId="126"/>
    <cellStyle name="_PGVCL- 7_SOP MIS TNDSEP TO MAR" xfId="127"/>
    <cellStyle name="_PGVCL- 7-_SOP MIS TNDSEP TO MAR" xfId="128"/>
    <cellStyle name="_PGVCL- 7_SOP TND" xfId="129"/>
    <cellStyle name="_PGVCL- 7-_SOP TND" xfId="130"/>
    <cellStyle name="_PGVCL- 7-_t &amp; d SOP HALF YEARLY  26.04.11 014 012" xfId="131"/>
    <cellStyle name="_PGVCL- 7-_t &amp; d SOP HALF YEARLY  26.04.11 014 012_SOP MIS TNDSEP TO MAR" xfId="132"/>
    <cellStyle name="_PGVCL- 7-_t &amp; d SOP HALF YEARLY  26.04.11 014 012_SOP TND" xfId="133"/>
    <cellStyle name="_PGVCL- 7-_t &amp; d SOP HALF YEARLY  26.04.11 014 012_TNDOCT-TO MAR-14" xfId="134"/>
    <cellStyle name="_PGVCL- 7-_tnd" xfId="135"/>
    <cellStyle name="_PGVCL- 7-_tnd_SOP MIS TNDSEP TO MAR" xfId="136"/>
    <cellStyle name="_PGVCL- 7-_tnd_SOP TND" xfId="137"/>
    <cellStyle name="_PGVCL- 7-_tnd_TNDOCT-TO MAR-14" xfId="138"/>
    <cellStyle name="_PGVCL- 7_TNDOCT-TO MAR-14" xfId="139"/>
    <cellStyle name="_PGVCL- 7-_TNDOCT-TO MAR-14" xfId="140"/>
    <cellStyle name="_PGVCL- 8" xfId="141"/>
    <cellStyle name="_PGVCL_FINAL SOP MIS TECH - 4 DEC-14" xfId="142"/>
    <cellStyle name="_PGVCL_FINAL SOP MIS TECH - 4 DEC-14 2" xfId="3263"/>
    <cellStyle name="_PGVCL_monthwise TT&amp;SF 2009-10-2010-11-12" xfId="3270"/>
    <cellStyle name="_pgvcl-1" xfId="143"/>
    <cellStyle name="_pgvcl-1_Accident - 2007-08 + 2008-09 -- 15.12.08" xfId="144"/>
    <cellStyle name="_pgvcl-1_Accident S-dn wise up to Nov. 08 for SE's Conference" xfId="145"/>
    <cellStyle name="_pgvcl-1_Book-DMTHL" xfId="146"/>
    <cellStyle name="_pgvcl-1_Comparison" xfId="147"/>
    <cellStyle name="_pgvcl-1_Details of Selected Urban Feeder" xfId="148"/>
    <cellStyle name="_pgvcl-1_DHTHL JAN-09" xfId="149"/>
    <cellStyle name="_pgvcl-1_dnthl Feb-09" xfId="150"/>
    <cellStyle name="_pgvcl-1_JGYssss" xfId="151"/>
    <cellStyle name="_pgvcl-1_JMN-7" xfId="152"/>
    <cellStyle name="_pgvcl-1_JMN-77" xfId="153"/>
    <cellStyle name="_pgvcl-1_JND - 5" xfId="154"/>
    <cellStyle name="_pgvcl-1_JND 50" xfId="155"/>
    <cellStyle name="_pgvcl-1_NEW MIS Feb - 08" xfId="156"/>
    <cellStyle name="_pgvcl-1_NEW MIS Feb - 08_Book-DMTHL" xfId="157"/>
    <cellStyle name="_pgvcl-1_NEW MIS Feb - 08_Comparison" xfId="158"/>
    <cellStyle name="_pgvcl-1_NEW MIS Feb - 08_Details of Selected Urban Feeder" xfId="159"/>
    <cellStyle name="_pgvcl-1_NEW MIS Feb - 08_DHTHL JAN-09" xfId="160"/>
    <cellStyle name="_pgvcl-1_NEW MIS Feb - 08_dnthl Feb-09" xfId="161"/>
    <cellStyle name="_pgvcl-1_NEW MIS Feb - 08_JGYssss" xfId="162"/>
    <cellStyle name="_pgvcl-1_NEW MIS Feb - 08_PBR" xfId="163"/>
    <cellStyle name="_pgvcl-1_NEW MIS Feb - 08_PBR CO_DAILY REPORT GIS - 20-01-09" xfId="164"/>
    <cellStyle name="_pgvcl-1_NEW MIS Feb - 08_Point No.-3 T&amp;D _ 06-11-08" xfId="165"/>
    <cellStyle name="_pgvcl-1_NEW MIS Feb - 08_Point no.3_17-10-08" xfId="166"/>
    <cellStyle name="_pgvcl-1_NEW MIS Feb - 08_T&amp;D August-08" xfId="167"/>
    <cellStyle name="_pgvcl-1_NEW MIS Feb - 08_T&amp;D Data 2005-06 Onwards Database master" xfId="168"/>
    <cellStyle name="_pgvcl-1_NEW MIS Feb - 08_T&amp;D Dec-08" xfId="169"/>
    <cellStyle name="_pgvcl-1_NEW MIS Feb - 08_T&amp;D July-08" xfId="170"/>
    <cellStyle name="_pgvcl-1_NEW MIS Feb - 08_URBAN WEEKLY PBR CO" xfId="171"/>
    <cellStyle name="_pgvcl-1_NEW MIS Feb - 08_Weekly Urban PBR CO - 06-03-09 to 12-03-09" xfId="172"/>
    <cellStyle name="_pgvcl-1_NEW MIS Feb - 08_Weekly Urban PBR CO - 20-02-09 to 26-02-09" xfId="173"/>
    <cellStyle name="_pgvcl-1_NEW MIS Feb - 08_Weekly Urban PBR CO - 30-01-09 to 05-02-09" xfId="174"/>
    <cellStyle name="_pgvcl-1_NEW MIS Feb - 08_Weekly Urban PBR CO - 9-1-09 to 15.01.09" xfId="175"/>
    <cellStyle name="_pgvcl-1_NEW MIS Jan - 08" xfId="176"/>
    <cellStyle name="_pgvcl-1_NEW MIS Jan - 08_Book-DMTHL" xfId="177"/>
    <cellStyle name="_pgvcl-1_NEW MIS Jan - 08_Comparison" xfId="178"/>
    <cellStyle name="_pgvcl-1_NEW MIS Jan - 08_Details of Selected Urban Feeder" xfId="179"/>
    <cellStyle name="_pgvcl-1_NEW MIS Jan - 08_DHTHL JAN-09" xfId="180"/>
    <cellStyle name="_pgvcl-1_NEW MIS Jan - 08_dnthl Feb-09" xfId="181"/>
    <cellStyle name="_pgvcl-1_NEW MIS Jan - 08_JGYssss" xfId="182"/>
    <cellStyle name="_pgvcl-1_NEW MIS Jan - 08_PBR" xfId="183"/>
    <cellStyle name="_pgvcl-1_NEW MIS Jan - 08_PBR CO_DAILY REPORT GIS - 20-01-09" xfId="184"/>
    <cellStyle name="_pgvcl-1_NEW MIS Jan - 08_Point No.-3 T&amp;D _ 06-11-08" xfId="185"/>
    <cellStyle name="_pgvcl-1_NEW MIS Jan - 08_Point no.3_17-10-08" xfId="186"/>
    <cellStyle name="_pgvcl-1_NEW MIS Jan - 08_T&amp;D August-08" xfId="187"/>
    <cellStyle name="_pgvcl-1_NEW MIS Jan - 08_T&amp;D Data 2005-06 Onwards Database master" xfId="188"/>
    <cellStyle name="_pgvcl-1_NEW MIS Jan - 08_T&amp;D Dec-08" xfId="189"/>
    <cellStyle name="_pgvcl-1_NEW MIS Jan - 08_T&amp;D July-08" xfId="190"/>
    <cellStyle name="_pgvcl-1_NEW MIS Jan - 08_URBAN WEEKLY PBR CO" xfId="191"/>
    <cellStyle name="_pgvcl-1_NEW MIS Jan - 08_Weekly Urban PBR CO - 06-03-09 to 12-03-09" xfId="192"/>
    <cellStyle name="_pgvcl-1_NEW MIS Jan - 08_Weekly Urban PBR CO - 20-02-09 to 26-02-09" xfId="193"/>
    <cellStyle name="_pgvcl-1_NEW MIS Jan - 08_Weekly Urban PBR CO - 30-01-09 to 05-02-09" xfId="194"/>
    <cellStyle name="_pgvcl-1_NEW MIS Jan - 08_Weekly Urban PBR CO - 9-1-09 to 15.01.09" xfId="195"/>
    <cellStyle name="_pgvcl-1_NEW MIS Mar - 08" xfId="196"/>
    <cellStyle name="_pgvcl-1_PBR" xfId="197"/>
    <cellStyle name="_pgvcl-1_PBR CO_DAILY REPORT GIS - 20-01-09" xfId="198"/>
    <cellStyle name="_pgvcl-1_PBR-7" xfId="199"/>
    <cellStyle name="_pgvcl-1_Point No.-3 T&amp;D _ 06-11-08" xfId="200"/>
    <cellStyle name="_pgvcl-1_Point no.3_17-10-08" xfId="201"/>
    <cellStyle name="_pgvcl-1_sept JMN-7" xfId="202"/>
    <cellStyle name="_pgvcl-1_T&amp;D August-08" xfId="203"/>
    <cellStyle name="_pgvcl-1_T&amp;D Data 2005-06 Onwards Database master" xfId="204"/>
    <cellStyle name="_pgvcl-1_T&amp;D Dec-08" xfId="205"/>
    <cellStyle name="_pgvcl-1_T&amp;D July-08" xfId="206"/>
    <cellStyle name="_pgvcl-1_URBAN WEEKLY PBR CO" xfId="207"/>
    <cellStyle name="_pgvcl-1_Weekly Urban PBR CO - 06-03-09 to 12-03-09" xfId="208"/>
    <cellStyle name="_pgvcl-1_Weekly Urban PBR CO - 20-02-09 to 26-02-09" xfId="209"/>
    <cellStyle name="_pgvcl-1_Weekly Urban PBR CO - 30-01-09 to 05-02-09" xfId="210"/>
    <cellStyle name="_pgvcl-1_Weekly Urban PBR CO - 9-1-09 to 15.01.09" xfId="211"/>
    <cellStyle name="_pgvcl-1-1" xfId="212"/>
    <cellStyle name="_pgvcl-1-1_Accident - 2007-08 + 2008-09 -- 15.12.08" xfId="213"/>
    <cellStyle name="_pgvcl-1-1_Accident S-dn wise up to Nov. 08 for SE's Conference" xfId="214"/>
    <cellStyle name="_pgvcl-1-1_Book-DMTHL" xfId="215"/>
    <cellStyle name="_pgvcl-1-1_Comparison" xfId="216"/>
    <cellStyle name="_pgvcl-1-1_Details of Selected Urban Feeder" xfId="217"/>
    <cellStyle name="_pgvcl-1-1_DHTHL JAN-09" xfId="218"/>
    <cellStyle name="_pgvcl-1-1_dnthl Feb-09" xfId="219"/>
    <cellStyle name="_pgvcl-1-1_JGYssss" xfId="220"/>
    <cellStyle name="_pgvcl-1-1_JMN-7" xfId="221"/>
    <cellStyle name="_pgvcl-1-1_JMN-77" xfId="222"/>
    <cellStyle name="_pgvcl-1-1_JND - 5" xfId="223"/>
    <cellStyle name="_pgvcl-1-1_JND 50" xfId="224"/>
    <cellStyle name="_pgvcl-1-1_NEW MIS Feb - 08" xfId="225"/>
    <cellStyle name="_pgvcl-1-1_NEW MIS Feb - 08_Book-DMTHL" xfId="226"/>
    <cellStyle name="_pgvcl-1-1_NEW MIS Feb - 08_Comparison" xfId="227"/>
    <cellStyle name="_pgvcl-1-1_NEW MIS Feb - 08_Details of Selected Urban Feeder" xfId="228"/>
    <cellStyle name="_pgvcl-1-1_NEW MIS Feb - 08_DHTHL JAN-09" xfId="229"/>
    <cellStyle name="_pgvcl-1-1_NEW MIS Feb - 08_dnthl Feb-09" xfId="230"/>
    <cellStyle name="_pgvcl-1-1_NEW MIS Feb - 08_JGYssss" xfId="231"/>
    <cellStyle name="_pgvcl-1-1_NEW MIS Feb - 08_PBR" xfId="232"/>
    <cellStyle name="_pgvcl-1-1_NEW MIS Feb - 08_PBR CO_DAILY REPORT GIS - 20-01-09" xfId="233"/>
    <cellStyle name="_pgvcl-1-1_NEW MIS Feb - 08_Point No.-3 T&amp;D _ 06-11-08" xfId="234"/>
    <cellStyle name="_pgvcl-1-1_NEW MIS Feb - 08_Point no.3_17-10-08" xfId="235"/>
    <cellStyle name="_pgvcl-1-1_NEW MIS Feb - 08_T&amp;D August-08" xfId="236"/>
    <cellStyle name="_pgvcl-1-1_NEW MIS Feb - 08_T&amp;D Data 2005-06 Onwards Database master" xfId="237"/>
    <cellStyle name="_pgvcl-1-1_NEW MIS Feb - 08_T&amp;D Dec-08" xfId="238"/>
    <cellStyle name="_pgvcl-1-1_NEW MIS Feb - 08_T&amp;D July-08" xfId="239"/>
    <cellStyle name="_pgvcl-1-1_NEW MIS Feb - 08_URBAN WEEKLY PBR CO" xfId="240"/>
    <cellStyle name="_pgvcl-1-1_NEW MIS Feb - 08_Weekly Urban PBR CO - 06-03-09 to 12-03-09" xfId="241"/>
    <cellStyle name="_pgvcl-1-1_NEW MIS Feb - 08_Weekly Urban PBR CO - 20-02-09 to 26-02-09" xfId="242"/>
    <cellStyle name="_pgvcl-1-1_NEW MIS Feb - 08_Weekly Urban PBR CO - 30-01-09 to 05-02-09" xfId="243"/>
    <cellStyle name="_pgvcl-1-1_NEW MIS Feb - 08_Weekly Urban PBR CO - 9-1-09 to 15.01.09" xfId="244"/>
    <cellStyle name="_pgvcl-1-1_NEW MIS Jan - 08" xfId="245"/>
    <cellStyle name="_pgvcl-1-1_NEW MIS Jan - 08_Book-DMTHL" xfId="246"/>
    <cellStyle name="_pgvcl-1-1_NEW MIS Jan - 08_Comparison" xfId="247"/>
    <cellStyle name="_pgvcl-1-1_NEW MIS Jan - 08_Details of Selected Urban Feeder" xfId="248"/>
    <cellStyle name="_pgvcl-1-1_NEW MIS Jan - 08_DHTHL JAN-09" xfId="249"/>
    <cellStyle name="_pgvcl-1-1_NEW MIS Jan - 08_dnthl Feb-09" xfId="250"/>
    <cellStyle name="_pgvcl-1-1_NEW MIS Jan - 08_JGYssss" xfId="251"/>
    <cellStyle name="_pgvcl-1-1_NEW MIS Jan - 08_PBR" xfId="252"/>
    <cellStyle name="_pgvcl-1-1_NEW MIS Jan - 08_PBR CO_DAILY REPORT GIS - 20-01-09" xfId="253"/>
    <cellStyle name="_pgvcl-1-1_NEW MIS Jan - 08_Point No.-3 T&amp;D _ 06-11-08" xfId="254"/>
    <cellStyle name="_pgvcl-1-1_NEW MIS Jan - 08_Point no.3_17-10-08" xfId="255"/>
    <cellStyle name="_pgvcl-1-1_NEW MIS Jan - 08_T&amp;D August-08" xfId="256"/>
    <cellStyle name="_pgvcl-1-1_NEW MIS Jan - 08_T&amp;D Data 2005-06 Onwards Database master" xfId="257"/>
    <cellStyle name="_pgvcl-1-1_NEW MIS Jan - 08_T&amp;D Dec-08" xfId="258"/>
    <cellStyle name="_pgvcl-1-1_NEW MIS Jan - 08_T&amp;D July-08" xfId="259"/>
    <cellStyle name="_pgvcl-1-1_NEW MIS Jan - 08_URBAN WEEKLY PBR CO" xfId="260"/>
    <cellStyle name="_pgvcl-1-1_NEW MIS Jan - 08_Weekly Urban PBR CO - 06-03-09 to 12-03-09" xfId="261"/>
    <cellStyle name="_pgvcl-1-1_NEW MIS Jan - 08_Weekly Urban PBR CO - 20-02-09 to 26-02-09" xfId="262"/>
    <cellStyle name="_pgvcl-1-1_NEW MIS Jan - 08_Weekly Urban PBR CO - 30-01-09 to 05-02-09" xfId="263"/>
    <cellStyle name="_pgvcl-1-1_NEW MIS Jan - 08_Weekly Urban PBR CO - 9-1-09 to 15.01.09" xfId="264"/>
    <cellStyle name="_pgvcl-1-1_NEW MIS Mar - 08" xfId="265"/>
    <cellStyle name="_pgvcl-1-1_PBR" xfId="266"/>
    <cellStyle name="_pgvcl-1-1_PBR CO_DAILY REPORT GIS - 20-01-09" xfId="267"/>
    <cellStyle name="_pgvcl-1-1_PBR-7" xfId="268"/>
    <cellStyle name="_pgvcl-1-1_Point No.-3 T&amp;D _ 06-11-08" xfId="269"/>
    <cellStyle name="_pgvcl-1-1_Point no.3_17-10-08" xfId="270"/>
    <cellStyle name="_pgvcl-1-1_sept JMN-7" xfId="271"/>
    <cellStyle name="_pgvcl-1-1_T&amp;D August-08" xfId="272"/>
    <cellStyle name="_pgvcl-1-1_T&amp;D Data 2005-06 Onwards Database master" xfId="273"/>
    <cellStyle name="_pgvcl-1-1_T&amp;D Dec-08" xfId="274"/>
    <cellStyle name="_pgvcl-1-1_T&amp;D July-08" xfId="275"/>
    <cellStyle name="_pgvcl-1-1_URBAN WEEKLY PBR CO" xfId="276"/>
    <cellStyle name="_pgvcl-1-1_Weekly Urban PBR CO - 06-03-09 to 12-03-09" xfId="277"/>
    <cellStyle name="_pgvcl-1-1_Weekly Urban PBR CO - 20-02-09 to 26-02-09" xfId="278"/>
    <cellStyle name="_pgvcl-1-1_Weekly Urban PBR CO - 30-01-09 to 05-02-09" xfId="279"/>
    <cellStyle name="_pgvcl-1-1_Weekly Urban PBR CO - 9-1-09 to 15.01.09" xfId="280"/>
    <cellStyle name="_pgvcl-2-2" xfId="281"/>
    <cellStyle name="_pgvcl-2-2_Accident - 2007-08 + 2008-09 -- 15.12.08" xfId="282"/>
    <cellStyle name="_pgvcl-2-2_Accident S-dn wise up to Nov. 08 for SE's Conference" xfId="283"/>
    <cellStyle name="_pgvcl-2-2_Book-DMTHL" xfId="284"/>
    <cellStyle name="_pgvcl-2-2_Comparison" xfId="285"/>
    <cellStyle name="_pgvcl-2-2_Details of Selected Urban Feeder" xfId="286"/>
    <cellStyle name="_pgvcl-2-2_DHTHL JAN-09" xfId="287"/>
    <cellStyle name="_pgvcl-2-2_dnthl Feb-09" xfId="288"/>
    <cellStyle name="_pgvcl-2-2_JGYssss" xfId="289"/>
    <cellStyle name="_pgvcl-2-2_JMN-7" xfId="290"/>
    <cellStyle name="_pgvcl-2-2_JMN-77" xfId="291"/>
    <cellStyle name="_pgvcl-2-2_JND - 5" xfId="292"/>
    <cellStyle name="_pgvcl-2-2_JND 50" xfId="293"/>
    <cellStyle name="_pgvcl-2-2_NEW MIS Feb - 08" xfId="294"/>
    <cellStyle name="_pgvcl-2-2_NEW MIS Feb - 08_Book-DMTHL" xfId="295"/>
    <cellStyle name="_pgvcl-2-2_NEW MIS Feb - 08_Comparison" xfId="296"/>
    <cellStyle name="_pgvcl-2-2_NEW MIS Feb - 08_Details of Selected Urban Feeder" xfId="297"/>
    <cellStyle name="_pgvcl-2-2_NEW MIS Feb - 08_DHTHL JAN-09" xfId="298"/>
    <cellStyle name="_pgvcl-2-2_NEW MIS Feb - 08_dnthl Feb-09" xfId="299"/>
    <cellStyle name="_pgvcl-2-2_NEW MIS Feb - 08_JGYssss" xfId="300"/>
    <cellStyle name="_pgvcl-2-2_NEW MIS Feb - 08_PBR" xfId="301"/>
    <cellStyle name="_pgvcl-2-2_NEW MIS Feb - 08_PBR CO_DAILY REPORT GIS - 20-01-09" xfId="302"/>
    <cellStyle name="_pgvcl-2-2_NEW MIS Feb - 08_Point No.-3 T&amp;D _ 06-11-08" xfId="303"/>
    <cellStyle name="_pgvcl-2-2_NEW MIS Feb - 08_Point no.3_17-10-08" xfId="304"/>
    <cellStyle name="_pgvcl-2-2_NEW MIS Feb - 08_T&amp;D August-08" xfId="305"/>
    <cellStyle name="_pgvcl-2-2_NEW MIS Feb - 08_T&amp;D Data 2005-06 Onwards Database master" xfId="306"/>
    <cellStyle name="_pgvcl-2-2_NEW MIS Feb - 08_T&amp;D Dec-08" xfId="307"/>
    <cellStyle name="_pgvcl-2-2_NEW MIS Feb - 08_T&amp;D July-08" xfId="308"/>
    <cellStyle name="_pgvcl-2-2_NEW MIS Feb - 08_URBAN WEEKLY PBR CO" xfId="309"/>
    <cellStyle name="_pgvcl-2-2_NEW MIS Feb - 08_Weekly Urban PBR CO - 06-03-09 to 12-03-09" xfId="310"/>
    <cellStyle name="_pgvcl-2-2_NEW MIS Feb - 08_Weekly Urban PBR CO - 20-02-09 to 26-02-09" xfId="311"/>
    <cellStyle name="_pgvcl-2-2_NEW MIS Feb - 08_Weekly Urban PBR CO - 30-01-09 to 05-02-09" xfId="312"/>
    <cellStyle name="_pgvcl-2-2_NEW MIS Feb - 08_Weekly Urban PBR CO - 9-1-09 to 15.01.09" xfId="313"/>
    <cellStyle name="_pgvcl-2-2_NEW MIS Jan - 08" xfId="314"/>
    <cellStyle name="_pgvcl-2-2_NEW MIS Jan - 08_Book-DMTHL" xfId="315"/>
    <cellStyle name="_pgvcl-2-2_NEW MIS Jan - 08_Comparison" xfId="316"/>
    <cellStyle name="_pgvcl-2-2_NEW MIS Jan - 08_Details of Selected Urban Feeder" xfId="317"/>
    <cellStyle name="_pgvcl-2-2_NEW MIS Jan - 08_DHTHL JAN-09" xfId="318"/>
    <cellStyle name="_pgvcl-2-2_NEW MIS Jan - 08_dnthl Feb-09" xfId="319"/>
    <cellStyle name="_pgvcl-2-2_NEW MIS Jan - 08_JGYssss" xfId="320"/>
    <cellStyle name="_pgvcl-2-2_NEW MIS Jan - 08_PBR" xfId="321"/>
    <cellStyle name="_pgvcl-2-2_NEW MIS Jan - 08_PBR CO_DAILY REPORT GIS - 20-01-09" xfId="322"/>
    <cellStyle name="_pgvcl-2-2_NEW MIS Jan - 08_Point No.-3 T&amp;D _ 06-11-08" xfId="323"/>
    <cellStyle name="_pgvcl-2-2_NEW MIS Jan - 08_Point no.3_17-10-08" xfId="324"/>
    <cellStyle name="_pgvcl-2-2_NEW MIS Jan - 08_T&amp;D August-08" xfId="325"/>
    <cellStyle name="_pgvcl-2-2_NEW MIS Jan - 08_T&amp;D Data 2005-06 Onwards Database master" xfId="326"/>
    <cellStyle name="_pgvcl-2-2_NEW MIS Jan - 08_T&amp;D Dec-08" xfId="327"/>
    <cellStyle name="_pgvcl-2-2_NEW MIS Jan - 08_T&amp;D July-08" xfId="328"/>
    <cellStyle name="_pgvcl-2-2_NEW MIS Jan - 08_URBAN WEEKLY PBR CO" xfId="329"/>
    <cellStyle name="_pgvcl-2-2_NEW MIS Jan - 08_Weekly Urban PBR CO - 06-03-09 to 12-03-09" xfId="330"/>
    <cellStyle name="_pgvcl-2-2_NEW MIS Jan - 08_Weekly Urban PBR CO - 20-02-09 to 26-02-09" xfId="331"/>
    <cellStyle name="_pgvcl-2-2_NEW MIS Jan - 08_Weekly Urban PBR CO - 30-01-09 to 05-02-09" xfId="332"/>
    <cellStyle name="_pgvcl-2-2_NEW MIS Jan - 08_Weekly Urban PBR CO - 9-1-09 to 15.01.09" xfId="333"/>
    <cellStyle name="_pgvcl-2-2_NEW MIS Mar - 08" xfId="334"/>
    <cellStyle name="_pgvcl-2-2_PBR" xfId="335"/>
    <cellStyle name="_pgvcl-2-2_PBR CO_DAILY REPORT GIS - 20-01-09" xfId="336"/>
    <cellStyle name="_pgvcl-2-2_PBR-7" xfId="337"/>
    <cellStyle name="_pgvcl-2-2_Point No.-3 T&amp;D _ 06-11-08" xfId="338"/>
    <cellStyle name="_pgvcl-2-2_Point no.3_17-10-08" xfId="339"/>
    <cellStyle name="_pgvcl-2-2_sept JMN-7" xfId="340"/>
    <cellStyle name="_pgvcl-2-2_T&amp;D August-08" xfId="341"/>
    <cellStyle name="_pgvcl-2-2_T&amp;D Data 2005-06 Onwards Database master" xfId="342"/>
    <cellStyle name="_pgvcl-2-2_T&amp;D Dec-08" xfId="343"/>
    <cellStyle name="_pgvcl-2-2_T&amp;D July-08" xfId="344"/>
    <cellStyle name="_pgvcl-2-2_URBAN WEEKLY PBR CO" xfId="345"/>
    <cellStyle name="_pgvcl-2-2_Weekly Urban PBR CO - 06-03-09 to 12-03-09" xfId="346"/>
    <cellStyle name="_pgvcl-2-2_Weekly Urban PBR CO - 20-02-09 to 26-02-09" xfId="347"/>
    <cellStyle name="_pgvcl-2-2_Weekly Urban PBR CO - 30-01-09 to 05-02-09" xfId="348"/>
    <cellStyle name="_pgvcl-2-2_Weekly Urban PBR CO - 9-1-09 to 15.01.09" xfId="349"/>
    <cellStyle name="_pgvcl-costal" xfId="350"/>
    <cellStyle name="_pgvcl-costal_Accident - 2007-08 + 2008-09 -- 15.12.08" xfId="351"/>
    <cellStyle name="_pgvcl-costal_Accident - 2007-08 + 2008-09 -- 15.12.08_SOP MIS TNDSEP TO MAR" xfId="352"/>
    <cellStyle name="_pgvcl-costal_Accident - 2007-08 + 2008-09 -- 15.12.08_SOP TND" xfId="353"/>
    <cellStyle name="_pgvcl-costal_Accident - 2007-08 + 2008-09 -- 15.12.08_TNDOCT-TO MAR-14" xfId="354"/>
    <cellStyle name="_pgvcl-costal_Accident S-dn wise up to Nov. 08 for SE's Conference" xfId="355"/>
    <cellStyle name="_pgvcl-costal_Accident S-dn wise up to Nov. 08 for SE's Conference_SOP MIS TNDSEP TO MAR" xfId="356"/>
    <cellStyle name="_pgvcl-costal_Accident S-dn wise up to Nov. 08 for SE's Conference_SOP TND" xfId="357"/>
    <cellStyle name="_pgvcl-costal_Accident S-dn wise up to Nov. 08 for SE's Conference_TNDOCT-TO MAR-14" xfId="358"/>
    <cellStyle name="_pgvcl-costal_Book-DMTHL" xfId="359"/>
    <cellStyle name="_pgvcl-costal_Botad MIS June 09" xfId="360"/>
    <cellStyle name="_pgvcl-costal_Comparison" xfId="361"/>
    <cellStyle name="_pgvcl-costal_Comparison_SOP MIS TNDSEP TO MAR" xfId="362"/>
    <cellStyle name="_pgvcl-costal_Comparison_SOP TND" xfId="363"/>
    <cellStyle name="_pgvcl-costal_Comparison_TNDOCT-TO MAR-14" xfId="364"/>
    <cellStyle name="_pgvcl-costal_Details of Selected Urban Feeder" xfId="365"/>
    <cellStyle name="_pgvcl-costal_Details of Selected Urban Feeder_SOP MIS TNDSEP TO MAR" xfId="366"/>
    <cellStyle name="_pgvcl-costal_Details of Selected Urban Feeder_SOP TND" xfId="367"/>
    <cellStyle name="_pgvcl-costal_Details of Selected Urban Feeder_TNDOCT-TO MAR-14" xfId="368"/>
    <cellStyle name="_pgvcl-costal_DHTHL JAN-09" xfId="369"/>
    <cellStyle name="_pgvcl-costal_dnthl Feb-09" xfId="370"/>
    <cellStyle name="_pgvcl-costal_JGYssss" xfId="371"/>
    <cellStyle name="_pgvcl-costal_JGYssss_SOP MIS TNDSEP TO MAR" xfId="372"/>
    <cellStyle name="_pgvcl-costal_JGYssss_SOP TND" xfId="373"/>
    <cellStyle name="_pgvcl-costal_JGYssss_TNDOCT-TO MAR-14" xfId="374"/>
    <cellStyle name="_pgvcl-costal_JMN-7" xfId="375"/>
    <cellStyle name="_pgvcl-costal_JMN-7_SOP MIS TNDSEP TO MAR" xfId="376"/>
    <cellStyle name="_pgvcl-costal_JMN-7_SOP TND" xfId="377"/>
    <cellStyle name="_pgvcl-costal_JMN-7_SSNNL CANAL WISE summary-22-06-11" xfId="378"/>
    <cellStyle name="_pgvcl-costal_JMN-7_TNDOCT-TO MAR-14" xfId="379"/>
    <cellStyle name="_pgvcl-costal_JMN-77" xfId="380"/>
    <cellStyle name="_pgvcl-costal_JMN-77_SOP MIS TNDSEP TO MAR" xfId="381"/>
    <cellStyle name="_pgvcl-costal_JMN-77_SOP TND" xfId="382"/>
    <cellStyle name="_pgvcl-costal_JMN-77_SSNNL CANAL WISE summary-22-06-11" xfId="383"/>
    <cellStyle name="_pgvcl-costal_JMN-77_TNDOCT-TO MAR-14" xfId="384"/>
    <cellStyle name="_pgvcl-costal_JND - 4" xfId="385"/>
    <cellStyle name="_pgvcl-costal_JND - 4_Book-DMTHL" xfId="386"/>
    <cellStyle name="_pgvcl-costal_JND - 4_Comparison" xfId="387"/>
    <cellStyle name="_pgvcl-costal_JND - 4_Comparison_SOP MIS TNDSEP TO MAR" xfId="388"/>
    <cellStyle name="_pgvcl-costal_JND - 4_Comparison_SOP TND" xfId="389"/>
    <cellStyle name="_pgvcl-costal_JND - 4_Comparison_TNDOCT-TO MAR-14" xfId="390"/>
    <cellStyle name="_pgvcl-costal_JND - 4_Details of Selected Urban Feeder" xfId="391"/>
    <cellStyle name="_pgvcl-costal_JND - 4_Details of Selected Urban Feeder_SOP MIS TNDSEP TO MAR" xfId="392"/>
    <cellStyle name="_pgvcl-costal_JND - 4_Details of Selected Urban Feeder_SOP TND" xfId="393"/>
    <cellStyle name="_pgvcl-costal_JND - 4_Details of Selected Urban Feeder_TNDOCT-TO MAR-14" xfId="394"/>
    <cellStyle name="_pgvcl-costal_JND - 4_DHTHL JAN-09" xfId="395"/>
    <cellStyle name="_pgvcl-costal_JND - 4_dnthl Feb-09" xfId="396"/>
    <cellStyle name="_pgvcl-costal_JND - 4_JGYssss" xfId="397"/>
    <cellStyle name="_pgvcl-costal_JND - 4_JGYssss_SOP MIS TNDSEP TO MAR" xfId="398"/>
    <cellStyle name="_pgvcl-costal_JND - 4_JGYssss_SOP TND" xfId="399"/>
    <cellStyle name="_pgvcl-costal_JND - 4_JGYssss_TNDOCT-TO MAR-14" xfId="400"/>
    <cellStyle name="_pgvcl-costal_JND - 4_PBR" xfId="401"/>
    <cellStyle name="_pgvcl-costal_JND - 4_PBR CO_DAILY REPORT GIS - 20-01-09" xfId="402"/>
    <cellStyle name="_pgvcl-costal_JND - 4_PBR CO_DAILY REPORT GIS - 20-01-09_SOP MIS TNDSEP TO MAR" xfId="403"/>
    <cellStyle name="_pgvcl-costal_JND - 4_PBR CO_DAILY REPORT GIS - 20-01-09_SOP TND" xfId="404"/>
    <cellStyle name="_pgvcl-costal_JND - 4_PBR CO_DAILY REPORT GIS - 20-01-09_TNDOCT-TO MAR-14" xfId="405"/>
    <cellStyle name="_pgvcl-costal_JND - 4_PBR_SOP MIS TNDSEP TO MAR" xfId="406"/>
    <cellStyle name="_pgvcl-costal_JND - 4_PBR_SOP TND" xfId="407"/>
    <cellStyle name="_pgvcl-costal_JND - 4_PBR_TNDOCT-TO MAR-14" xfId="408"/>
    <cellStyle name="_pgvcl-costal_JND - 4_SOP MIS TNDSEP TO MAR" xfId="409"/>
    <cellStyle name="_pgvcl-costal_JND - 4_SOP TND" xfId="410"/>
    <cellStyle name="_pgvcl-costal_JND - 4_SSNNL CANAL WISE summary-22-06-11" xfId="411"/>
    <cellStyle name="_pgvcl-costal_JND - 4_T&amp;D August-08" xfId="412"/>
    <cellStyle name="_pgvcl-costal_JND - 4_T&amp;D August-08_SOP MIS TNDSEP TO MAR" xfId="413"/>
    <cellStyle name="_pgvcl-costal_JND - 4_T&amp;D August-08_SOP TND" xfId="414"/>
    <cellStyle name="_pgvcl-costal_JND - 4_T&amp;D August-08_TNDOCT-TO MAR-14" xfId="415"/>
    <cellStyle name="_pgvcl-costal_JND - 4_T&amp;D Dec-08" xfId="416"/>
    <cellStyle name="_pgvcl-costal_JND - 4_T&amp;D Dec-08_SOP MIS TNDSEP TO MAR" xfId="417"/>
    <cellStyle name="_pgvcl-costal_JND - 4_T&amp;D Dec-08_SOP TND" xfId="418"/>
    <cellStyle name="_pgvcl-costal_JND - 4_T&amp;D Dec-08_TNDOCT-TO MAR-14" xfId="419"/>
    <cellStyle name="_pgvcl-costal_JND - 4_T&amp;D July-08" xfId="420"/>
    <cellStyle name="_pgvcl-costal_JND - 4_T&amp;D July-08_SOP MIS TNDSEP TO MAR" xfId="421"/>
    <cellStyle name="_pgvcl-costal_JND - 4_T&amp;D July-08_SOP TND" xfId="422"/>
    <cellStyle name="_pgvcl-costal_JND - 4_T&amp;D July-08_TNDOCT-TO MAR-14" xfId="423"/>
    <cellStyle name="_pgvcl-costal_JND - 4_TNDOCT-TO MAR-14" xfId="424"/>
    <cellStyle name="_pgvcl-costal_JND - 4_URBAN WEEKLY PBR CO" xfId="425"/>
    <cellStyle name="_pgvcl-costal_JND - 4_URBAN WEEKLY PBR CO_SOP MIS TNDSEP TO MAR" xfId="426"/>
    <cellStyle name="_pgvcl-costal_JND - 4_URBAN WEEKLY PBR CO_SOP TND" xfId="427"/>
    <cellStyle name="_pgvcl-costal_JND - 4_URBAN WEEKLY PBR CO_TNDOCT-TO MAR-14" xfId="428"/>
    <cellStyle name="_pgvcl-costal_JND - 4_Weekly Urban PBR CO - 06-03-09 to 12-03-09" xfId="429"/>
    <cellStyle name="_pgvcl-costal_JND - 4_Weekly Urban PBR CO - 06-03-09 to 12-03-09_SOP MIS TNDSEP TO MAR" xfId="430"/>
    <cellStyle name="_pgvcl-costal_JND - 4_Weekly Urban PBR CO - 06-03-09 to 12-03-09_SOP TND" xfId="431"/>
    <cellStyle name="_pgvcl-costal_JND - 4_Weekly Urban PBR CO - 06-03-09 to 12-03-09_TNDOCT-TO MAR-14" xfId="432"/>
    <cellStyle name="_pgvcl-costal_JND - 4_Weekly Urban PBR CO - 20-02-09 to 26-02-09" xfId="433"/>
    <cellStyle name="_pgvcl-costal_JND - 4_Weekly Urban PBR CO - 20-02-09 to 26-02-09_SOP MIS TNDSEP TO MAR" xfId="434"/>
    <cellStyle name="_pgvcl-costal_JND - 4_Weekly Urban PBR CO - 20-02-09 to 26-02-09_SOP TND" xfId="435"/>
    <cellStyle name="_pgvcl-costal_JND - 4_Weekly Urban PBR CO - 20-02-09 to 26-02-09_TNDOCT-TO MAR-14" xfId="436"/>
    <cellStyle name="_pgvcl-costal_JND - 4_Weekly Urban PBR CO - 30-01-09 to 05-02-09" xfId="437"/>
    <cellStyle name="_pgvcl-costal_JND - 4_Weekly Urban PBR CO - 30-01-09 to 05-02-09_SOP MIS TNDSEP TO MAR" xfId="438"/>
    <cellStyle name="_pgvcl-costal_JND - 4_Weekly Urban PBR CO - 30-01-09 to 05-02-09_SOP TND" xfId="439"/>
    <cellStyle name="_pgvcl-costal_JND - 4_Weekly Urban PBR CO - 30-01-09 to 05-02-09_TNDOCT-TO MAR-14" xfId="440"/>
    <cellStyle name="_pgvcl-costal_JND - 4_Weekly Urban PBR CO - 9-1-09 to 15.01.09" xfId="441"/>
    <cellStyle name="_pgvcl-costal_JND - 4_Weekly Urban PBR CO - 9-1-09 to 15.01.09_SOP MIS TNDSEP TO MAR" xfId="442"/>
    <cellStyle name="_pgvcl-costal_JND - 4_Weekly Urban PBR CO - 9-1-09 to 15.01.09_SOP TND" xfId="443"/>
    <cellStyle name="_pgvcl-costal_JND - 4_Weekly Urban PBR CO - 9-1-09 to 15.01.09_TNDOCT-TO MAR-14" xfId="444"/>
    <cellStyle name="_pgvcl-costal_JND - 5" xfId="445"/>
    <cellStyle name="_pgvcl-costal_JND - 5_Book-DMTHL" xfId="446"/>
    <cellStyle name="_pgvcl-costal_JND - 5_City Division MIS JAN-09" xfId="447"/>
    <cellStyle name="_pgvcl-costal_JND - 5_City Division MIS JAN-09_SSNNL CANAL WISE summary-22-06-11" xfId="448"/>
    <cellStyle name="_pgvcl-costal_JND - 5_Comparison" xfId="449"/>
    <cellStyle name="_pgvcl-costal_JND - 5_Comparison_SOP MIS TNDSEP TO MAR" xfId="450"/>
    <cellStyle name="_pgvcl-costal_JND - 5_Comparison_SOP TND" xfId="451"/>
    <cellStyle name="_pgvcl-costal_JND - 5_Comparison_TNDOCT-TO MAR-14" xfId="452"/>
    <cellStyle name="_pgvcl-costal_JND - 5_Details of Selected Urban Feeder" xfId="453"/>
    <cellStyle name="_pgvcl-costal_JND - 5_Details of Selected Urban Feeder_SOP MIS TNDSEP TO MAR" xfId="454"/>
    <cellStyle name="_pgvcl-costal_JND - 5_Details of Selected Urban Feeder_SOP TND" xfId="455"/>
    <cellStyle name="_pgvcl-costal_JND - 5_Details of Selected Urban Feeder_TNDOCT-TO MAR-14" xfId="456"/>
    <cellStyle name="_pgvcl-costal_JND - 5_DHTHL JAN-09" xfId="457"/>
    <cellStyle name="_pgvcl-costal_JND - 5_dnthl Feb-09" xfId="458"/>
    <cellStyle name="_pgvcl-costal_JND - 5_JGYssss" xfId="459"/>
    <cellStyle name="_pgvcl-costal_JND - 5_JGYssss_SOP MIS TNDSEP TO MAR" xfId="460"/>
    <cellStyle name="_pgvcl-costal_JND - 5_JGYssss_SOP TND" xfId="461"/>
    <cellStyle name="_pgvcl-costal_JND - 5_JGYssss_TNDOCT-TO MAR-14" xfId="462"/>
    <cellStyle name="_pgvcl-costal_JND - 5_NEW MIS Jan-09" xfId="463"/>
    <cellStyle name="_pgvcl-costal_JND - 5_NEW MIS Jan-09_SSNNL CANAL WISE summary-22-06-11" xfId="464"/>
    <cellStyle name="_pgvcl-costal_JND - 5_PBR" xfId="465"/>
    <cellStyle name="_pgvcl-costal_JND - 5_PBR CO_DAILY REPORT GIS - 20-01-09" xfId="466"/>
    <cellStyle name="_pgvcl-costal_JND - 5_PBR CO_DAILY REPORT GIS - 20-01-09_SOP MIS TNDSEP TO MAR" xfId="467"/>
    <cellStyle name="_pgvcl-costal_JND - 5_PBR CO_DAILY REPORT GIS - 20-01-09_SOP TND" xfId="468"/>
    <cellStyle name="_pgvcl-costal_JND - 5_PBR CO_DAILY REPORT GIS - 20-01-09_TNDOCT-TO MAR-14" xfId="469"/>
    <cellStyle name="_pgvcl-costal_JND - 5_PBR_SOP MIS TNDSEP TO MAR" xfId="470"/>
    <cellStyle name="_pgvcl-costal_JND - 5_PBR_SOP TND" xfId="471"/>
    <cellStyle name="_pgvcl-costal_JND - 5_PBR_TNDOCT-TO MAR-14" xfId="472"/>
    <cellStyle name="_pgvcl-costal_JND - 5_PGVCL- 5" xfId="473"/>
    <cellStyle name="_pgvcl-costal_JND - 5_PGVCL SOP MIS 2 11-12 Qtr" xfId="474"/>
    <cellStyle name="_pgvcl-costal_JND - 5_PGVCL SOP MIS 2 11-12 Qtr_SOP MIS TNDSEP TO MAR" xfId="475"/>
    <cellStyle name="_pgvcl-costal_JND - 5_PGVCL SOP MIS 2 11-12 Qtr_SOP TND" xfId="476"/>
    <cellStyle name="_pgvcl-costal_JND - 5_PGVCL SOP MIS 2 11-12 Qtr_TNDOCT-TO MAR-14" xfId="477"/>
    <cellStyle name="_pgvcl-costal_JND - 5_SOP MIS 4th Qtr 2011 12" xfId="478"/>
    <cellStyle name="_pgvcl-costal_JND - 5_SOP MIS 4th Qtr 2011 12_AG HVDSJun -12" xfId="479"/>
    <cellStyle name="_pgvcl-costal_JND - 5_SOP MIS TNDSEP TO MAR" xfId="480"/>
    <cellStyle name="_pgvcl-costal_JND - 5_SOP TND" xfId="481"/>
    <cellStyle name="_pgvcl-costal_JND - 5_SSNNL CANAL WISE summary-22-06-11" xfId="482"/>
    <cellStyle name="_pgvcl-costal_JND - 5_t &amp; d SOP HALF YEARLY  26.04.11 014 012" xfId="483"/>
    <cellStyle name="_pgvcl-costal_JND - 5_t &amp; d SOP HALF YEARLY  26.04.11 014 012_SOP MIS TNDSEP TO MAR" xfId="484"/>
    <cellStyle name="_pgvcl-costal_JND - 5_t &amp; d SOP HALF YEARLY  26.04.11 014 012_SOP TND" xfId="485"/>
    <cellStyle name="_pgvcl-costal_JND - 5_t &amp; d SOP HALF YEARLY  26.04.11 014 012_TNDOCT-TO MAR-14" xfId="486"/>
    <cellStyle name="_pgvcl-costal_JND - 5_T&amp;D August-08" xfId="487"/>
    <cellStyle name="_pgvcl-costal_JND - 5_T&amp;D August-08_SOP MIS TNDSEP TO MAR" xfId="488"/>
    <cellStyle name="_pgvcl-costal_JND - 5_T&amp;D August-08_SOP TND" xfId="489"/>
    <cellStyle name="_pgvcl-costal_JND - 5_T&amp;D August-08_TNDOCT-TO MAR-14" xfId="490"/>
    <cellStyle name="_pgvcl-costal_JND - 5_T&amp;D Dec-08" xfId="491"/>
    <cellStyle name="_pgvcl-costal_JND - 5_T&amp;D Dec-08_SOP MIS TNDSEP TO MAR" xfId="492"/>
    <cellStyle name="_pgvcl-costal_JND - 5_T&amp;D Dec-08_SOP TND" xfId="493"/>
    <cellStyle name="_pgvcl-costal_JND - 5_T&amp;D Dec-08_TNDOCT-TO MAR-14" xfId="494"/>
    <cellStyle name="_pgvcl-costal_JND - 5_T&amp;D July-08" xfId="495"/>
    <cellStyle name="_pgvcl-costal_JND - 5_T&amp;D July-08_SOP MIS TNDSEP TO MAR" xfId="496"/>
    <cellStyle name="_pgvcl-costal_JND - 5_T&amp;D July-08_SOP TND" xfId="497"/>
    <cellStyle name="_pgvcl-costal_JND - 5_T&amp;D July-08_TNDOCT-TO MAR-14" xfId="498"/>
    <cellStyle name="_pgvcl-costal_JND - 5_tnd" xfId="499"/>
    <cellStyle name="_pgvcl-costal_JND - 5_tnd_SOP MIS TNDSEP TO MAR" xfId="500"/>
    <cellStyle name="_pgvcl-costal_JND - 5_tnd_SOP TND" xfId="501"/>
    <cellStyle name="_pgvcl-costal_JND - 5_tnd_TNDOCT-TO MAR-14" xfId="502"/>
    <cellStyle name="_pgvcl-costal_JND - 5_TNDOCT-TO MAR-14" xfId="503"/>
    <cellStyle name="_pgvcl-costal_JND - 5_URBAN WEEKLY PBR CO" xfId="504"/>
    <cellStyle name="_pgvcl-costal_JND - 5_URBAN WEEKLY PBR CO_SOP MIS TNDSEP TO MAR" xfId="505"/>
    <cellStyle name="_pgvcl-costal_JND - 5_URBAN WEEKLY PBR CO_SOP TND" xfId="506"/>
    <cellStyle name="_pgvcl-costal_JND - 5_URBAN WEEKLY PBR CO_TNDOCT-TO MAR-14" xfId="507"/>
    <cellStyle name="_pgvcl-costal_JND - 5_Weekly Urban PBR CO - 06-03-09 to 12-03-09" xfId="508"/>
    <cellStyle name="_pgvcl-costal_JND - 5_Weekly Urban PBR CO - 06-03-09 to 12-03-09_SOP MIS TNDSEP TO MAR" xfId="509"/>
    <cellStyle name="_pgvcl-costal_JND - 5_Weekly Urban PBR CO - 06-03-09 to 12-03-09_SOP TND" xfId="510"/>
    <cellStyle name="_pgvcl-costal_JND - 5_Weekly Urban PBR CO - 06-03-09 to 12-03-09_TNDOCT-TO MAR-14" xfId="511"/>
    <cellStyle name="_pgvcl-costal_JND - 5_Weekly Urban PBR CO - 20-02-09 to 26-02-09" xfId="512"/>
    <cellStyle name="_pgvcl-costal_JND - 5_Weekly Urban PBR CO - 20-02-09 to 26-02-09_SOP MIS TNDSEP TO MAR" xfId="513"/>
    <cellStyle name="_pgvcl-costal_JND - 5_Weekly Urban PBR CO - 20-02-09 to 26-02-09_SOP TND" xfId="514"/>
    <cellStyle name="_pgvcl-costal_JND - 5_Weekly Urban PBR CO - 20-02-09 to 26-02-09_TNDOCT-TO MAR-14" xfId="515"/>
    <cellStyle name="_pgvcl-costal_JND - 5_Weekly Urban PBR CO - 30-01-09 to 05-02-09" xfId="516"/>
    <cellStyle name="_pgvcl-costal_JND - 5_Weekly Urban PBR CO - 30-01-09 to 05-02-09_SOP MIS TNDSEP TO MAR" xfId="517"/>
    <cellStyle name="_pgvcl-costal_JND - 5_Weekly Urban PBR CO - 30-01-09 to 05-02-09_SOP TND" xfId="518"/>
    <cellStyle name="_pgvcl-costal_JND - 5_Weekly Urban PBR CO - 30-01-09 to 05-02-09_TNDOCT-TO MAR-14" xfId="519"/>
    <cellStyle name="_pgvcl-costal_JND - 5_Weekly Urban PBR CO - 9-1-09 to 15.01.09" xfId="520"/>
    <cellStyle name="_pgvcl-costal_JND - 5_Weekly Urban PBR CO - 9-1-09 to 15.01.09_SOP MIS TNDSEP TO MAR" xfId="521"/>
    <cellStyle name="_pgvcl-costal_JND - 5_Weekly Urban PBR CO - 9-1-09 to 15.01.09_SOP TND" xfId="522"/>
    <cellStyle name="_pgvcl-costal_JND - 5_Weekly Urban PBR CO - 9-1-09 to 15.01.09_TNDOCT-TO MAR-14" xfId="523"/>
    <cellStyle name="_pgvcl-costal_JND T-3 MIS" xfId="524"/>
    <cellStyle name="_pgvcl-costal_JND-4" xfId="525"/>
    <cellStyle name="_pgvcl-costal_JND-4_Book-DMTHL" xfId="526"/>
    <cellStyle name="_pgvcl-costal_JND-4_Comparison" xfId="527"/>
    <cellStyle name="_pgvcl-costal_JND-4_Comparison_SOP MIS TNDSEP TO MAR" xfId="528"/>
    <cellStyle name="_pgvcl-costal_JND-4_Comparison_SOP TND" xfId="529"/>
    <cellStyle name="_pgvcl-costal_JND-4_Comparison_TNDOCT-TO MAR-14" xfId="530"/>
    <cellStyle name="_pgvcl-costal_JND-4_Details of Selected Urban Feeder" xfId="531"/>
    <cellStyle name="_pgvcl-costal_JND-4_Details of Selected Urban Feeder_SOP MIS TNDSEP TO MAR" xfId="532"/>
    <cellStyle name="_pgvcl-costal_JND-4_Details of Selected Urban Feeder_SOP TND" xfId="533"/>
    <cellStyle name="_pgvcl-costal_JND-4_Details of Selected Urban Feeder_TNDOCT-TO MAR-14" xfId="534"/>
    <cellStyle name="_pgvcl-costal_JND-4_DHTHL JAN-09" xfId="535"/>
    <cellStyle name="_pgvcl-costal_JND-4_dnthl Feb-09" xfId="536"/>
    <cellStyle name="_pgvcl-costal_JND-4_JGYssss" xfId="537"/>
    <cellStyle name="_pgvcl-costal_JND-4_JGYssss_SOP MIS TNDSEP TO MAR" xfId="538"/>
    <cellStyle name="_pgvcl-costal_JND-4_JGYssss_SOP TND" xfId="539"/>
    <cellStyle name="_pgvcl-costal_JND-4_JGYssss_TNDOCT-TO MAR-14" xfId="540"/>
    <cellStyle name="_pgvcl-costal_JND-4_PBR" xfId="541"/>
    <cellStyle name="_pgvcl-costal_JND-4_PBR CO_DAILY REPORT GIS - 20-01-09" xfId="542"/>
    <cellStyle name="_pgvcl-costal_JND-4_PBR CO_DAILY REPORT GIS - 20-01-09_SOP MIS TNDSEP TO MAR" xfId="543"/>
    <cellStyle name="_pgvcl-costal_JND-4_PBR CO_DAILY REPORT GIS - 20-01-09_SOP TND" xfId="544"/>
    <cellStyle name="_pgvcl-costal_JND-4_PBR CO_DAILY REPORT GIS - 20-01-09_TNDOCT-TO MAR-14" xfId="545"/>
    <cellStyle name="_pgvcl-costal_JND-4_PBR_SOP MIS TNDSEP TO MAR" xfId="546"/>
    <cellStyle name="_pgvcl-costal_JND-4_PBR_SOP TND" xfId="547"/>
    <cellStyle name="_pgvcl-costal_JND-4_PBR_TNDOCT-TO MAR-14" xfId="548"/>
    <cellStyle name="_pgvcl-costal_JND-4_SOP MIS TNDSEP TO MAR" xfId="549"/>
    <cellStyle name="_pgvcl-costal_JND-4_SOP TND" xfId="550"/>
    <cellStyle name="_pgvcl-costal_JND-4_SSNNL CANAL WISE summary-22-06-11" xfId="551"/>
    <cellStyle name="_pgvcl-costal_JND-4_T&amp;D August-08" xfId="552"/>
    <cellStyle name="_pgvcl-costal_JND-4_T&amp;D August-08_SOP MIS TNDSEP TO MAR" xfId="553"/>
    <cellStyle name="_pgvcl-costal_JND-4_T&amp;D August-08_SOP TND" xfId="554"/>
    <cellStyle name="_pgvcl-costal_JND-4_T&amp;D August-08_TNDOCT-TO MAR-14" xfId="555"/>
    <cellStyle name="_pgvcl-costal_JND-4_T&amp;D Dec-08" xfId="556"/>
    <cellStyle name="_pgvcl-costal_JND-4_T&amp;D Dec-08_SOP MIS TNDSEP TO MAR" xfId="557"/>
    <cellStyle name="_pgvcl-costal_JND-4_T&amp;D Dec-08_SOP TND" xfId="558"/>
    <cellStyle name="_pgvcl-costal_JND-4_T&amp;D Dec-08_TNDOCT-TO MAR-14" xfId="559"/>
    <cellStyle name="_pgvcl-costal_JND-4_T&amp;D July-08" xfId="560"/>
    <cellStyle name="_pgvcl-costal_JND-4_T&amp;D July-08_SOP MIS TNDSEP TO MAR" xfId="561"/>
    <cellStyle name="_pgvcl-costal_JND-4_T&amp;D July-08_SOP TND" xfId="562"/>
    <cellStyle name="_pgvcl-costal_JND-4_T&amp;D July-08_TNDOCT-TO MAR-14" xfId="563"/>
    <cellStyle name="_pgvcl-costal_JND-4_TNDOCT-TO MAR-14" xfId="564"/>
    <cellStyle name="_pgvcl-costal_JND-4_URBAN WEEKLY PBR CO" xfId="565"/>
    <cellStyle name="_pgvcl-costal_JND-4_URBAN WEEKLY PBR CO_SOP MIS TNDSEP TO MAR" xfId="566"/>
    <cellStyle name="_pgvcl-costal_JND-4_URBAN WEEKLY PBR CO_SOP TND" xfId="567"/>
    <cellStyle name="_pgvcl-costal_JND-4_URBAN WEEKLY PBR CO_TNDOCT-TO MAR-14" xfId="568"/>
    <cellStyle name="_pgvcl-costal_JND-4_Weekly Urban PBR CO - 06-03-09 to 12-03-09" xfId="569"/>
    <cellStyle name="_pgvcl-costal_JND-4_Weekly Urban PBR CO - 06-03-09 to 12-03-09_SOP MIS TNDSEP TO MAR" xfId="570"/>
    <cellStyle name="_pgvcl-costal_JND-4_Weekly Urban PBR CO - 06-03-09 to 12-03-09_SOP TND" xfId="571"/>
    <cellStyle name="_pgvcl-costal_JND-4_Weekly Urban PBR CO - 06-03-09 to 12-03-09_TNDOCT-TO MAR-14" xfId="572"/>
    <cellStyle name="_pgvcl-costal_JND-4_Weekly Urban PBR CO - 20-02-09 to 26-02-09" xfId="573"/>
    <cellStyle name="_pgvcl-costal_JND-4_Weekly Urban PBR CO - 20-02-09 to 26-02-09_SOP MIS TNDSEP TO MAR" xfId="574"/>
    <cellStyle name="_pgvcl-costal_JND-4_Weekly Urban PBR CO - 20-02-09 to 26-02-09_SOP TND" xfId="575"/>
    <cellStyle name="_pgvcl-costal_JND-4_Weekly Urban PBR CO - 20-02-09 to 26-02-09_TNDOCT-TO MAR-14" xfId="576"/>
    <cellStyle name="_pgvcl-costal_JND-4_Weekly Urban PBR CO - 30-01-09 to 05-02-09" xfId="577"/>
    <cellStyle name="_pgvcl-costal_JND-4_Weekly Urban PBR CO - 30-01-09 to 05-02-09_SOP MIS TNDSEP TO MAR" xfId="578"/>
    <cellStyle name="_pgvcl-costal_JND-4_Weekly Urban PBR CO - 30-01-09 to 05-02-09_SOP TND" xfId="579"/>
    <cellStyle name="_pgvcl-costal_JND-4_Weekly Urban PBR CO - 30-01-09 to 05-02-09_TNDOCT-TO MAR-14" xfId="580"/>
    <cellStyle name="_pgvcl-costal_JND-4_Weekly Urban PBR CO - 9-1-09 to 15.01.09" xfId="581"/>
    <cellStyle name="_pgvcl-costal_JND-4_Weekly Urban PBR CO - 9-1-09 to 15.01.09_SOP MIS TNDSEP TO MAR" xfId="582"/>
    <cellStyle name="_pgvcl-costal_JND-4_Weekly Urban PBR CO - 9-1-09 to 15.01.09_SOP TND" xfId="583"/>
    <cellStyle name="_pgvcl-costal_JND-4_Weekly Urban PBR CO - 9-1-09 to 15.01.09_TNDOCT-TO MAR-14" xfId="584"/>
    <cellStyle name="_pgvcl-costal_JND-5" xfId="585"/>
    <cellStyle name="_pgvcl-costal_JND-5 July-07" xfId="586"/>
    <cellStyle name="_pgvcl-costal_JND-5 July-07_Accident - 2007-08 + 2008-09 -- 15.12.08" xfId="587"/>
    <cellStyle name="_pgvcl-costal_JND-5 July-07_Accident - 2007-08 + 2008-09 -- 15.12.08_SOP MIS TNDSEP TO MAR" xfId="588"/>
    <cellStyle name="_pgvcl-costal_JND-5 July-07_Accident - 2007-08 + 2008-09 -- 15.12.08_SOP TND" xfId="589"/>
    <cellStyle name="_pgvcl-costal_JND-5 July-07_Accident - 2007-08 + 2008-09 -- 15.12.08_TNDOCT-TO MAR-14" xfId="590"/>
    <cellStyle name="_pgvcl-costal_JND-5 July-07_Accident S-dn wise up to Nov. 08 for SE's Conference" xfId="591"/>
    <cellStyle name="_pgvcl-costal_JND-5 July-07_Accident S-dn wise up to Nov. 08 for SE's Conference_SOP MIS TNDSEP TO MAR" xfId="592"/>
    <cellStyle name="_pgvcl-costal_JND-5 July-07_Accident S-dn wise up to Nov. 08 for SE's Conference_SOP TND" xfId="593"/>
    <cellStyle name="_pgvcl-costal_JND-5 July-07_Accident S-dn wise up to Nov. 08 for SE's Conference_TNDOCT-TO MAR-14" xfId="594"/>
    <cellStyle name="_pgvcl-costal_JND-5 July-07_Book-DMTHL" xfId="595"/>
    <cellStyle name="_pgvcl-costal_JND-5 July-07_Botad MIS June 09" xfId="596"/>
    <cellStyle name="_pgvcl-costal_JND-5 July-07_Comparison" xfId="597"/>
    <cellStyle name="_pgvcl-costal_JND-5 July-07_Comparison_SOP MIS TNDSEP TO MAR" xfId="598"/>
    <cellStyle name="_pgvcl-costal_JND-5 July-07_Comparison_SOP TND" xfId="599"/>
    <cellStyle name="_pgvcl-costal_JND-5 July-07_Comparison_TNDOCT-TO MAR-14" xfId="600"/>
    <cellStyle name="_pgvcl-costal_JND-5 July-07_Details of Selected Urban Feeder" xfId="601"/>
    <cellStyle name="_pgvcl-costal_JND-5 July-07_Details of Selected Urban Feeder_SOP MIS TNDSEP TO MAR" xfId="602"/>
    <cellStyle name="_pgvcl-costal_JND-5 July-07_Details of Selected Urban Feeder_SOP TND" xfId="603"/>
    <cellStyle name="_pgvcl-costal_JND-5 July-07_Details of Selected Urban Feeder_TNDOCT-TO MAR-14" xfId="604"/>
    <cellStyle name="_pgvcl-costal_JND-5 July-07_DHTHL JAN-09" xfId="605"/>
    <cellStyle name="_pgvcl-costal_JND-5 July-07_dnthl Feb-09" xfId="606"/>
    <cellStyle name="_pgvcl-costal_JND-5 July-07_JGYssss" xfId="607"/>
    <cellStyle name="_pgvcl-costal_JND-5 July-07_JGYssss_SOP MIS TNDSEP TO MAR" xfId="608"/>
    <cellStyle name="_pgvcl-costal_JND-5 July-07_JGYssss_SOP TND" xfId="609"/>
    <cellStyle name="_pgvcl-costal_JND-5 July-07_JGYssss_TNDOCT-TO MAR-14" xfId="610"/>
    <cellStyle name="_pgvcl-costal_JND-5 July-07_JMN-7" xfId="611"/>
    <cellStyle name="_pgvcl-costal_JND-5 July-07_JMN-7_SOP MIS TNDSEP TO MAR" xfId="612"/>
    <cellStyle name="_pgvcl-costal_JND-5 July-07_JMN-7_SOP TND" xfId="613"/>
    <cellStyle name="_pgvcl-costal_JND-5 July-07_JMN-7_SSNNL CANAL WISE summary-22-06-11" xfId="614"/>
    <cellStyle name="_pgvcl-costal_JND-5 July-07_JMN-7_TNDOCT-TO MAR-14" xfId="615"/>
    <cellStyle name="_pgvcl-costal_JND-5 July-07_JMN-77" xfId="616"/>
    <cellStyle name="_pgvcl-costal_JND-5 July-07_JMN-77_SOP MIS TNDSEP TO MAR" xfId="617"/>
    <cellStyle name="_pgvcl-costal_JND-5 July-07_JMN-77_SOP TND" xfId="618"/>
    <cellStyle name="_pgvcl-costal_JND-5 July-07_JMN-77_SSNNL CANAL WISE summary-22-06-11" xfId="619"/>
    <cellStyle name="_pgvcl-costal_JND-5 July-07_JMN-77_TNDOCT-TO MAR-14" xfId="620"/>
    <cellStyle name="_pgvcl-costal_JND-5 July-07_JND T-3 MIS" xfId="621"/>
    <cellStyle name="_pgvcl-costal_JND-5 July-07_JND-5 T3" xfId="622"/>
    <cellStyle name="_pgvcl-costal_JND-5 July-07_JND-50" xfId="623"/>
    <cellStyle name="_pgvcl-costal_JND-5 July-07_MIS monthwise empty TC NEW" xfId="624"/>
    <cellStyle name="_pgvcl-costal_JND-5 July-07_MIS monthwise empty TC NEW_SSNNL CANAL WISE summary-22-06-11" xfId="625"/>
    <cellStyle name="_pgvcl-costal_JND-5 July-07_MIS Summary Jan-08" xfId="626"/>
    <cellStyle name="_pgvcl-costal_JND-5 July-07_MIS Summary Jan-08_Book-DMTHL" xfId="627"/>
    <cellStyle name="_pgvcl-costal_JND-5 July-07_MIS Summary Jan-08_Comparison" xfId="628"/>
    <cellStyle name="_pgvcl-costal_JND-5 July-07_MIS Summary Jan-08_Comparison_SOP MIS TNDSEP TO MAR" xfId="629"/>
    <cellStyle name="_pgvcl-costal_JND-5 July-07_MIS Summary Jan-08_Comparison_SOP TND" xfId="630"/>
    <cellStyle name="_pgvcl-costal_JND-5 July-07_MIS Summary Jan-08_Comparison_TNDOCT-TO MAR-14" xfId="631"/>
    <cellStyle name="_pgvcl-costal_JND-5 July-07_MIS Summary Jan-08_Details of Selected Urban Feeder" xfId="632"/>
    <cellStyle name="_pgvcl-costal_JND-5 July-07_MIS Summary Jan-08_Details of Selected Urban Feeder_SOP MIS TNDSEP TO MAR" xfId="633"/>
    <cellStyle name="_pgvcl-costal_JND-5 July-07_MIS Summary Jan-08_Details of Selected Urban Feeder_SOP TND" xfId="634"/>
    <cellStyle name="_pgvcl-costal_JND-5 July-07_MIS Summary Jan-08_Details of Selected Urban Feeder_TNDOCT-TO MAR-14" xfId="635"/>
    <cellStyle name="_pgvcl-costal_JND-5 July-07_MIS Summary Jan-08_DHTHL JAN-09" xfId="636"/>
    <cellStyle name="_pgvcl-costal_JND-5 July-07_MIS Summary Jan-08_dnthl Feb-09" xfId="637"/>
    <cellStyle name="_pgvcl-costal_JND-5 July-07_MIS Summary Jan-08_JGYssss" xfId="638"/>
    <cellStyle name="_pgvcl-costal_JND-5 July-07_MIS Summary Jan-08_JGYssss_SOP MIS TNDSEP TO MAR" xfId="639"/>
    <cellStyle name="_pgvcl-costal_JND-5 July-07_MIS Summary Jan-08_JGYssss_SOP TND" xfId="640"/>
    <cellStyle name="_pgvcl-costal_JND-5 July-07_MIS Summary Jan-08_JGYssss_TNDOCT-TO MAR-14" xfId="641"/>
    <cellStyle name="_pgvcl-costal_JND-5 July-07_MIS Summary Jan-08_PBR" xfId="642"/>
    <cellStyle name="_pgvcl-costal_JND-5 July-07_MIS Summary Jan-08_PBR CO_DAILY REPORT GIS - 20-01-09" xfId="643"/>
    <cellStyle name="_pgvcl-costal_JND-5 July-07_MIS Summary Jan-08_PBR CO_DAILY REPORT GIS - 20-01-09_SOP MIS TNDSEP TO MAR" xfId="644"/>
    <cellStyle name="_pgvcl-costal_JND-5 July-07_MIS Summary Jan-08_PBR CO_DAILY REPORT GIS - 20-01-09_SOP TND" xfId="645"/>
    <cellStyle name="_pgvcl-costal_JND-5 July-07_MIS Summary Jan-08_PBR CO_DAILY REPORT GIS - 20-01-09_TNDOCT-TO MAR-14" xfId="646"/>
    <cellStyle name="_pgvcl-costal_JND-5 July-07_MIS Summary Jan-08_PBR_SOP MIS TNDSEP TO MAR" xfId="647"/>
    <cellStyle name="_pgvcl-costal_JND-5 July-07_MIS Summary Jan-08_PBR_SOP TND" xfId="648"/>
    <cellStyle name="_pgvcl-costal_JND-5 July-07_MIS Summary Jan-08_PBR_TNDOCT-TO MAR-14" xfId="649"/>
    <cellStyle name="_pgvcl-costal_JND-5 July-07_MIS Summary Jan-08_SOP MIS TNDSEP TO MAR" xfId="650"/>
    <cellStyle name="_pgvcl-costal_JND-5 July-07_MIS Summary Jan-08_SOP TND" xfId="651"/>
    <cellStyle name="_pgvcl-costal_JND-5 July-07_MIS Summary Jan-08_SSNNL CANAL WISE summary-22-06-11" xfId="652"/>
    <cellStyle name="_pgvcl-costal_JND-5 July-07_MIS Summary Jan-08_T&amp;D August-08" xfId="653"/>
    <cellStyle name="_pgvcl-costal_JND-5 July-07_MIS Summary Jan-08_T&amp;D August-08_SOP MIS TNDSEP TO MAR" xfId="654"/>
    <cellStyle name="_pgvcl-costal_JND-5 July-07_MIS Summary Jan-08_T&amp;D August-08_SOP TND" xfId="655"/>
    <cellStyle name="_pgvcl-costal_JND-5 July-07_MIS Summary Jan-08_T&amp;D August-08_TNDOCT-TO MAR-14" xfId="656"/>
    <cellStyle name="_pgvcl-costal_JND-5 July-07_MIS Summary Jan-08_T&amp;D Dec-08" xfId="657"/>
    <cellStyle name="_pgvcl-costal_JND-5 July-07_MIS Summary Jan-08_T&amp;D Dec-08_SOP MIS TNDSEP TO MAR" xfId="658"/>
    <cellStyle name="_pgvcl-costal_JND-5 July-07_MIS Summary Jan-08_T&amp;D Dec-08_SOP TND" xfId="659"/>
    <cellStyle name="_pgvcl-costal_JND-5 July-07_MIS Summary Jan-08_T&amp;D Dec-08_TNDOCT-TO MAR-14" xfId="660"/>
    <cellStyle name="_pgvcl-costal_JND-5 July-07_MIS Summary Jan-08_T&amp;D July-08" xfId="661"/>
    <cellStyle name="_pgvcl-costal_JND-5 July-07_MIS Summary Jan-08_T&amp;D July-08_SOP MIS TNDSEP TO MAR" xfId="662"/>
    <cellStyle name="_pgvcl-costal_JND-5 July-07_MIS Summary Jan-08_T&amp;D July-08_SOP TND" xfId="663"/>
    <cellStyle name="_pgvcl-costal_JND-5 July-07_MIS Summary Jan-08_T&amp;D July-08_TNDOCT-TO MAR-14" xfId="664"/>
    <cellStyle name="_pgvcl-costal_JND-5 July-07_MIS Summary Jan-08_TNDOCT-TO MAR-14" xfId="665"/>
    <cellStyle name="_pgvcl-costal_JND-5 July-07_MIS Summary Jan-08_URBAN WEEKLY PBR CO" xfId="666"/>
    <cellStyle name="_pgvcl-costal_JND-5 July-07_MIS Summary Jan-08_URBAN WEEKLY PBR CO_SOP MIS TNDSEP TO MAR" xfId="667"/>
    <cellStyle name="_pgvcl-costal_JND-5 July-07_MIS Summary Jan-08_URBAN WEEKLY PBR CO_SOP TND" xfId="668"/>
    <cellStyle name="_pgvcl-costal_JND-5 July-07_MIS Summary Jan-08_URBAN WEEKLY PBR CO_TNDOCT-TO MAR-14" xfId="669"/>
    <cellStyle name="_pgvcl-costal_JND-5 July-07_MIS Summary Jan-08_Weekly Urban PBR CO - 06-03-09 to 12-03-09" xfId="670"/>
    <cellStyle name="_pgvcl-costal_JND-5 July-07_MIS Summary Jan-08_Weekly Urban PBR CO - 06-03-09 to 12-03-09_SOP MIS TNDSEP TO MAR" xfId="671"/>
    <cellStyle name="_pgvcl-costal_JND-5 July-07_MIS Summary Jan-08_Weekly Urban PBR CO - 06-03-09 to 12-03-09_SOP TND" xfId="672"/>
    <cellStyle name="_pgvcl-costal_JND-5 July-07_MIS Summary Jan-08_Weekly Urban PBR CO - 06-03-09 to 12-03-09_TNDOCT-TO MAR-14" xfId="673"/>
    <cellStyle name="_pgvcl-costal_JND-5 July-07_MIS Summary Jan-08_Weekly Urban PBR CO - 20-02-09 to 26-02-09" xfId="674"/>
    <cellStyle name="_pgvcl-costal_JND-5 July-07_MIS Summary Jan-08_Weekly Urban PBR CO - 20-02-09 to 26-02-09_SOP MIS TNDSEP TO MAR" xfId="675"/>
    <cellStyle name="_pgvcl-costal_JND-5 July-07_MIS Summary Jan-08_Weekly Urban PBR CO - 20-02-09 to 26-02-09_SOP TND" xfId="676"/>
    <cellStyle name="_pgvcl-costal_JND-5 July-07_MIS Summary Jan-08_Weekly Urban PBR CO - 20-02-09 to 26-02-09_TNDOCT-TO MAR-14" xfId="677"/>
    <cellStyle name="_pgvcl-costal_JND-5 July-07_MIS Summary Jan-08_Weekly Urban PBR CO - 30-01-09 to 05-02-09" xfId="678"/>
    <cellStyle name="_pgvcl-costal_JND-5 July-07_MIS Summary Jan-08_Weekly Urban PBR CO - 30-01-09 to 05-02-09_SOP MIS TNDSEP TO MAR" xfId="679"/>
    <cellStyle name="_pgvcl-costal_JND-5 July-07_MIS Summary Jan-08_Weekly Urban PBR CO - 30-01-09 to 05-02-09_SOP TND" xfId="680"/>
    <cellStyle name="_pgvcl-costal_JND-5 July-07_MIS Summary Jan-08_Weekly Urban PBR CO - 30-01-09 to 05-02-09_TNDOCT-TO MAR-14" xfId="681"/>
    <cellStyle name="_pgvcl-costal_JND-5 July-07_MIS Summary Jan-08_Weekly Urban PBR CO - 9-1-09 to 15.01.09" xfId="682"/>
    <cellStyle name="_pgvcl-costal_JND-5 July-07_MIS Summary Jan-08_Weekly Urban PBR CO - 9-1-09 to 15.01.09_SOP MIS TNDSEP TO MAR" xfId="683"/>
    <cellStyle name="_pgvcl-costal_JND-5 July-07_MIS Summary Jan-08_Weekly Urban PBR CO - 9-1-09 to 15.01.09_SOP TND" xfId="684"/>
    <cellStyle name="_pgvcl-costal_JND-5 July-07_MIS Summary Jan-08_Weekly Urban PBR CO - 9-1-09 to 15.01.09_TNDOCT-TO MAR-14" xfId="685"/>
    <cellStyle name="_pgvcl-costal_JND-5 July-07_NEWMISFromJNDCircle-DEC07" xfId="686"/>
    <cellStyle name="_pgvcl-costal_JND-5 July-07_PBR" xfId="687"/>
    <cellStyle name="_pgvcl-costal_JND-5 July-07_PBR CO_DAILY REPORT GIS - 20-01-09" xfId="688"/>
    <cellStyle name="_pgvcl-costal_JND-5 July-07_PBR CO_DAILY REPORT GIS - 20-01-09_SOP MIS TNDSEP TO MAR" xfId="689"/>
    <cellStyle name="_pgvcl-costal_JND-5 July-07_PBR CO_DAILY REPORT GIS - 20-01-09_SOP TND" xfId="690"/>
    <cellStyle name="_pgvcl-costal_JND-5 July-07_PBR CO_DAILY REPORT GIS - 20-01-09_TNDOCT-TO MAR-14" xfId="691"/>
    <cellStyle name="_pgvcl-costal_JND-5 July-07_PBR_SOP MIS TNDSEP TO MAR" xfId="692"/>
    <cellStyle name="_pgvcl-costal_JND-5 July-07_PBR_SOP TND" xfId="693"/>
    <cellStyle name="_pgvcl-costal_JND-5 July-07_PBR_TNDOCT-TO MAR-14" xfId="694"/>
    <cellStyle name="_pgvcl-costal_JND-5 July-07_PBR-7" xfId="695"/>
    <cellStyle name="_pgvcl-costal_JND-5 July-07_PBR-7_SOP MIS TNDSEP TO MAR" xfId="696"/>
    <cellStyle name="_pgvcl-costal_JND-5 July-07_PBR-7_SOP TND" xfId="697"/>
    <cellStyle name="_pgvcl-costal_JND-5 July-07_PBR-7_TNDOCT-TO MAR-14" xfId="698"/>
    <cellStyle name="_pgvcl-costal_JND-5 July-07_Performance Report 26.10.09" xfId="699"/>
    <cellStyle name="_pgvcl-costal_JND-5 July-07_sept JMN-7" xfId="700"/>
    <cellStyle name="_pgvcl-costal_JND-5 July-07_SOP MIS TNDSEP TO MAR" xfId="701"/>
    <cellStyle name="_pgvcl-costal_JND-5 July-07_SOP TND" xfId="702"/>
    <cellStyle name="_pgvcl-costal_JND-5 July-07_SSNNL CANAL WISE summary-22-06-11" xfId="703"/>
    <cellStyle name="_pgvcl-costal_JND-5 July-07_T&amp;D August-08" xfId="704"/>
    <cellStyle name="_pgvcl-costal_JND-5 July-07_T&amp;D August-08_SOP MIS TNDSEP TO MAR" xfId="705"/>
    <cellStyle name="_pgvcl-costal_JND-5 July-07_T&amp;D August-08_SOP TND" xfId="706"/>
    <cellStyle name="_pgvcl-costal_JND-5 July-07_T&amp;D August-08_TNDOCT-TO MAR-14" xfId="707"/>
    <cellStyle name="_pgvcl-costal_JND-5 July-07_T&amp;D Dec-08" xfId="708"/>
    <cellStyle name="_pgvcl-costal_JND-5 July-07_T&amp;D Dec-08_SOP MIS TNDSEP TO MAR" xfId="709"/>
    <cellStyle name="_pgvcl-costal_JND-5 July-07_T&amp;D Dec-08_SOP TND" xfId="710"/>
    <cellStyle name="_pgvcl-costal_JND-5 July-07_T&amp;D Dec-08_TNDOCT-TO MAR-14" xfId="711"/>
    <cellStyle name="_pgvcl-costal_JND-5 July-07_T&amp;D July-08" xfId="712"/>
    <cellStyle name="_pgvcl-costal_JND-5 July-07_T&amp;D July-08_SOP MIS TNDSEP TO MAR" xfId="713"/>
    <cellStyle name="_pgvcl-costal_JND-5 July-07_T&amp;D July-08_SOP TND" xfId="714"/>
    <cellStyle name="_pgvcl-costal_JND-5 July-07_T&amp;D July-08_TNDOCT-TO MAR-14" xfId="715"/>
    <cellStyle name="_pgvcl-costal_JND-5 July-07_TNDOCT-TO MAR-14" xfId="716"/>
    <cellStyle name="_pgvcl-costal_JND-5 July-07_URBAN WEEKLY PBR CO" xfId="717"/>
    <cellStyle name="_pgvcl-costal_JND-5 July-07_URBAN WEEKLY PBR CO_SOP MIS TNDSEP TO MAR" xfId="718"/>
    <cellStyle name="_pgvcl-costal_JND-5 July-07_URBAN WEEKLY PBR CO_SOP TND" xfId="719"/>
    <cellStyle name="_pgvcl-costal_JND-5 July-07_URBAN WEEKLY PBR CO_TNDOCT-TO MAR-14" xfId="720"/>
    <cellStyle name="_pgvcl-costal_JND-5 July-07_Weekly Urban PBR CO - 06-03-09 to 12-03-09" xfId="721"/>
    <cellStyle name="_pgvcl-costal_JND-5 July-07_Weekly Urban PBR CO - 06-03-09 to 12-03-09_SOP MIS TNDSEP TO MAR" xfId="722"/>
    <cellStyle name="_pgvcl-costal_JND-5 July-07_Weekly Urban PBR CO - 06-03-09 to 12-03-09_SOP TND" xfId="723"/>
    <cellStyle name="_pgvcl-costal_JND-5 July-07_Weekly Urban PBR CO - 06-03-09 to 12-03-09_TNDOCT-TO MAR-14" xfId="724"/>
    <cellStyle name="_pgvcl-costal_JND-5 July-07_Weekly Urban PBR CO - 20-02-09 to 26-02-09" xfId="725"/>
    <cellStyle name="_pgvcl-costal_JND-5 July-07_Weekly Urban PBR CO - 20-02-09 to 26-02-09_SOP MIS TNDSEP TO MAR" xfId="726"/>
    <cellStyle name="_pgvcl-costal_JND-5 July-07_Weekly Urban PBR CO - 20-02-09 to 26-02-09_SOP TND" xfId="727"/>
    <cellStyle name="_pgvcl-costal_JND-5 July-07_Weekly Urban PBR CO - 20-02-09 to 26-02-09_TNDOCT-TO MAR-14" xfId="728"/>
    <cellStyle name="_pgvcl-costal_JND-5 July-07_Weekly Urban PBR CO - 30-01-09 to 05-02-09" xfId="729"/>
    <cellStyle name="_pgvcl-costal_JND-5 July-07_Weekly Urban PBR CO - 30-01-09 to 05-02-09_SOP MIS TNDSEP TO MAR" xfId="730"/>
    <cellStyle name="_pgvcl-costal_JND-5 July-07_Weekly Urban PBR CO - 30-01-09 to 05-02-09_SOP TND" xfId="731"/>
    <cellStyle name="_pgvcl-costal_JND-5 July-07_Weekly Urban PBR CO - 30-01-09 to 05-02-09_TNDOCT-TO MAR-14" xfId="732"/>
    <cellStyle name="_pgvcl-costal_JND-5 July-07_Weekly Urban PBR CO - 9-1-09 to 15.01.09" xfId="733"/>
    <cellStyle name="_pgvcl-costal_JND-5 July-07_Weekly Urban PBR CO - 9-1-09 to 15.01.09_SOP MIS TNDSEP TO MAR" xfId="734"/>
    <cellStyle name="_pgvcl-costal_JND-5 July-07_Weekly Urban PBR CO - 9-1-09 to 15.01.09_SOP TND" xfId="735"/>
    <cellStyle name="_pgvcl-costal_JND-5 July-07_Weekly Urban PBR CO - 9-1-09 to 15.01.09_TNDOCT-TO MAR-14" xfId="736"/>
    <cellStyle name="_pgvcl-costal_JND-5 T3" xfId="737"/>
    <cellStyle name="_pgvcl-costal_JND-5_1" xfId="738"/>
    <cellStyle name="_pgvcl-costal_JND-5_1_Book-DMTHL" xfId="739"/>
    <cellStyle name="_pgvcl-costal_JND-5_1_City Division MIS JAN-09" xfId="740"/>
    <cellStyle name="_pgvcl-costal_JND-5_1_City Division MIS JAN-09_SSNNL CANAL WISE summary-22-06-11" xfId="741"/>
    <cellStyle name="_pgvcl-costal_JND-5_1_Comparison" xfId="742"/>
    <cellStyle name="_pgvcl-costal_JND-5_1_Comparison_SOP MIS TNDSEP TO MAR" xfId="743"/>
    <cellStyle name="_pgvcl-costal_JND-5_1_Comparison_SOP TND" xfId="744"/>
    <cellStyle name="_pgvcl-costal_JND-5_1_Comparison_TNDOCT-TO MAR-14" xfId="745"/>
    <cellStyle name="_pgvcl-costal_JND-5_1_Details of Selected Urban Feeder" xfId="746"/>
    <cellStyle name="_pgvcl-costal_JND-5_1_Details of Selected Urban Feeder_SOP MIS TNDSEP TO MAR" xfId="747"/>
    <cellStyle name="_pgvcl-costal_JND-5_1_Details of Selected Urban Feeder_SOP TND" xfId="748"/>
    <cellStyle name="_pgvcl-costal_JND-5_1_Details of Selected Urban Feeder_TNDOCT-TO MAR-14" xfId="749"/>
    <cellStyle name="_pgvcl-costal_JND-5_1_DHTHL JAN-09" xfId="750"/>
    <cellStyle name="_pgvcl-costal_JND-5_1_dnthl Feb-09" xfId="751"/>
    <cellStyle name="_pgvcl-costal_JND-5_1_JGYssss" xfId="752"/>
    <cellStyle name="_pgvcl-costal_JND-5_1_JGYssss_SOP MIS TNDSEP TO MAR" xfId="753"/>
    <cellStyle name="_pgvcl-costal_JND-5_1_JGYssss_SOP TND" xfId="754"/>
    <cellStyle name="_pgvcl-costal_JND-5_1_JGYssss_TNDOCT-TO MAR-14" xfId="755"/>
    <cellStyle name="_pgvcl-costal_JND-5_1_NEW MIS Jan-09" xfId="756"/>
    <cellStyle name="_pgvcl-costal_JND-5_1_NEW MIS Jan-09_SSNNL CANAL WISE summary-22-06-11" xfId="757"/>
    <cellStyle name="_pgvcl-costal_JND-5_1_PBR" xfId="758"/>
    <cellStyle name="_pgvcl-costal_JND-5_1_PBR CO_DAILY REPORT GIS - 20-01-09" xfId="759"/>
    <cellStyle name="_pgvcl-costal_JND-5_1_PBR CO_DAILY REPORT GIS - 20-01-09_SOP MIS TNDSEP TO MAR" xfId="760"/>
    <cellStyle name="_pgvcl-costal_JND-5_1_PBR CO_DAILY REPORT GIS - 20-01-09_SOP TND" xfId="761"/>
    <cellStyle name="_pgvcl-costal_JND-5_1_PBR CO_DAILY REPORT GIS - 20-01-09_TNDOCT-TO MAR-14" xfId="762"/>
    <cellStyle name="_pgvcl-costal_JND-5_1_PBR_SOP MIS TNDSEP TO MAR" xfId="763"/>
    <cellStyle name="_pgvcl-costal_JND-5_1_PBR_SOP TND" xfId="764"/>
    <cellStyle name="_pgvcl-costal_JND-5_1_PBR_TNDOCT-TO MAR-14" xfId="765"/>
    <cellStyle name="_pgvcl-costal_JND-5_1_PGVCL- 5" xfId="766"/>
    <cellStyle name="_pgvcl-costal_JND-5_1_PGVCL SOP MIS 2 11-12 Qtr" xfId="767"/>
    <cellStyle name="_pgvcl-costal_JND-5_1_PGVCL SOP MIS 2 11-12 Qtr_SOP MIS TNDSEP TO MAR" xfId="768"/>
    <cellStyle name="_pgvcl-costal_JND-5_1_PGVCL SOP MIS 2 11-12 Qtr_SOP TND" xfId="769"/>
    <cellStyle name="_pgvcl-costal_JND-5_1_PGVCL SOP MIS 2 11-12 Qtr_TNDOCT-TO MAR-14" xfId="770"/>
    <cellStyle name="_pgvcl-costal_JND-5_1_SOP MIS 4th Qtr 2011 12" xfId="771"/>
    <cellStyle name="_pgvcl-costal_JND-5_1_SOP MIS 4th Qtr 2011 12_AG HVDSJun -12" xfId="772"/>
    <cellStyle name="_pgvcl-costal_JND-5_1_SOP MIS TNDSEP TO MAR" xfId="773"/>
    <cellStyle name="_pgvcl-costal_JND-5_1_SOP TND" xfId="774"/>
    <cellStyle name="_pgvcl-costal_JND-5_1_SSNNL CANAL WISE summary-22-06-11" xfId="775"/>
    <cellStyle name="_pgvcl-costal_JND-5_1_t &amp; d SOP HALF YEARLY  26.04.11 014 012" xfId="776"/>
    <cellStyle name="_pgvcl-costal_JND-5_1_t &amp; d SOP HALF YEARLY  26.04.11 014 012_SOP MIS TNDSEP TO MAR" xfId="777"/>
    <cellStyle name="_pgvcl-costal_JND-5_1_t &amp; d SOP HALF YEARLY  26.04.11 014 012_SOP TND" xfId="778"/>
    <cellStyle name="_pgvcl-costal_JND-5_1_t &amp; d SOP HALF YEARLY  26.04.11 014 012_TNDOCT-TO MAR-14" xfId="779"/>
    <cellStyle name="_pgvcl-costal_JND-5_1_T&amp;D August-08" xfId="780"/>
    <cellStyle name="_pgvcl-costal_JND-5_1_T&amp;D August-08_SOP MIS TNDSEP TO MAR" xfId="781"/>
    <cellStyle name="_pgvcl-costal_JND-5_1_T&amp;D August-08_SOP TND" xfId="782"/>
    <cellStyle name="_pgvcl-costal_JND-5_1_T&amp;D August-08_TNDOCT-TO MAR-14" xfId="783"/>
    <cellStyle name="_pgvcl-costal_JND-5_1_T&amp;D Dec-08" xfId="784"/>
    <cellStyle name="_pgvcl-costal_JND-5_1_T&amp;D Dec-08_SOP MIS TNDSEP TO MAR" xfId="785"/>
    <cellStyle name="_pgvcl-costal_JND-5_1_T&amp;D Dec-08_SOP TND" xfId="786"/>
    <cellStyle name="_pgvcl-costal_JND-5_1_T&amp;D Dec-08_TNDOCT-TO MAR-14" xfId="787"/>
    <cellStyle name="_pgvcl-costal_JND-5_1_T&amp;D July-08" xfId="788"/>
    <cellStyle name="_pgvcl-costal_JND-5_1_T&amp;D July-08_SOP MIS TNDSEP TO MAR" xfId="789"/>
    <cellStyle name="_pgvcl-costal_JND-5_1_T&amp;D July-08_SOP TND" xfId="790"/>
    <cellStyle name="_pgvcl-costal_JND-5_1_T&amp;D July-08_TNDOCT-TO MAR-14" xfId="791"/>
    <cellStyle name="_pgvcl-costal_JND-5_1_tnd" xfId="792"/>
    <cellStyle name="_pgvcl-costal_JND-5_1_tnd_SOP MIS TNDSEP TO MAR" xfId="793"/>
    <cellStyle name="_pgvcl-costal_JND-5_1_tnd_SOP TND" xfId="794"/>
    <cellStyle name="_pgvcl-costal_JND-5_1_tnd_TNDOCT-TO MAR-14" xfId="795"/>
    <cellStyle name="_pgvcl-costal_JND-5_1_TNDOCT-TO MAR-14" xfId="796"/>
    <cellStyle name="_pgvcl-costal_JND-5_1_URBAN WEEKLY PBR CO" xfId="797"/>
    <cellStyle name="_pgvcl-costal_JND-5_1_URBAN WEEKLY PBR CO_SOP MIS TNDSEP TO MAR" xfId="798"/>
    <cellStyle name="_pgvcl-costal_JND-5_1_URBAN WEEKLY PBR CO_SOP TND" xfId="799"/>
    <cellStyle name="_pgvcl-costal_JND-5_1_URBAN WEEKLY PBR CO_TNDOCT-TO MAR-14" xfId="800"/>
    <cellStyle name="_pgvcl-costal_JND-5_1_Weekly Urban PBR CO - 06-03-09 to 12-03-09" xfId="801"/>
    <cellStyle name="_pgvcl-costal_JND-5_1_Weekly Urban PBR CO - 06-03-09 to 12-03-09_SOP MIS TNDSEP TO MAR" xfId="802"/>
    <cellStyle name="_pgvcl-costal_JND-5_1_Weekly Urban PBR CO - 06-03-09 to 12-03-09_SOP TND" xfId="803"/>
    <cellStyle name="_pgvcl-costal_JND-5_1_Weekly Urban PBR CO - 06-03-09 to 12-03-09_TNDOCT-TO MAR-14" xfId="804"/>
    <cellStyle name="_pgvcl-costal_JND-5_1_Weekly Urban PBR CO - 20-02-09 to 26-02-09" xfId="805"/>
    <cellStyle name="_pgvcl-costal_JND-5_1_Weekly Urban PBR CO - 20-02-09 to 26-02-09_SOP MIS TNDSEP TO MAR" xfId="806"/>
    <cellStyle name="_pgvcl-costal_JND-5_1_Weekly Urban PBR CO - 20-02-09 to 26-02-09_SOP TND" xfId="807"/>
    <cellStyle name="_pgvcl-costal_JND-5_1_Weekly Urban PBR CO - 20-02-09 to 26-02-09_TNDOCT-TO MAR-14" xfId="808"/>
    <cellStyle name="_pgvcl-costal_JND-5_1_Weekly Urban PBR CO - 30-01-09 to 05-02-09" xfId="809"/>
    <cellStyle name="_pgvcl-costal_JND-5_1_Weekly Urban PBR CO - 30-01-09 to 05-02-09_SOP MIS TNDSEP TO MAR" xfId="810"/>
    <cellStyle name="_pgvcl-costal_JND-5_1_Weekly Urban PBR CO - 30-01-09 to 05-02-09_SOP TND" xfId="811"/>
    <cellStyle name="_pgvcl-costal_JND-5_1_Weekly Urban PBR CO - 30-01-09 to 05-02-09_TNDOCT-TO MAR-14" xfId="812"/>
    <cellStyle name="_pgvcl-costal_JND-5_1_Weekly Urban PBR CO - 9-1-09 to 15.01.09" xfId="813"/>
    <cellStyle name="_pgvcl-costal_JND-5_1_Weekly Urban PBR CO - 9-1-09 to 15.01.09_SOP MIS TNDSEP TO MAR" xfId="814"/>
    <cellStyle name="_pgvcl-costal_JND-5_1_Weekly Urban PBR CO - 9-1-09 to 15.01.09_SOP TND" xfId="815"/>
    <cellStyle name="_pgvcl-costal_JND-5_1_Weekly Urban PBR CO - 9-1-09 to 15.01.09_TNDOCT-TO MAR-14" xfId="816"/>
    <cellStyle name="_pgvcl-costal_JND-5_Accident - 2007-08 + 2008-09 -- 15.12.08" xfId="817"/>
    <cellStyle name="_pgvcl-costal_JND-5_Accident - 2007-08 + 2008-09 -- 15.12.08_SOP MIS TNDSEP TO MAR" xfId="818"/>
    <cellStyle name="_pgvcl-costal_JND-5_Accident - 2007-08 + 2008-09 -- 15.12.08_SOP TND" xfId="819"/>
    <cellStyle name="_pgvcl-costal_JND-5_Accident - 2007-08 + 2008-09 -- 15.12.08_TNDOCT-TO MAR-14" xfId="820"/>
    <cellStyle name="_pgvcl-costal_JND-5_Accident S-dn wise up to Nov. 08 for SE's Conference" xfId="821"/>
    <cellStyle name="_pgvcl-costal_JND-5_Accident S-dn wise up to Nov. 08 for SE's Conference_SOP MIS TNDSEP TO MAR" xfId="822"/>
    <cellStyle name="_pgvcl-costal_JND-5_Accident S-dn wise up to Nov. 08 for SE's Conference_SOP TND" xfId="823"/>
    <cellStyle name="_pgvcl-costal_JND-5_Accident S-dn wise up to Nov. 08 for SE's Conference_TNDOCT-TO MAR-14" xfId="824"/>
    <cellStyle name="_pgvcl-costal_JND-5_AG TC METER " xfId="825"/>
    <cellStyle name="_pgvcl-costal_JND-5_AG TC METER _Book-DMTHL" xfId="826"/>
    <cellStyle name="_pgvcl-costal_JND-5_AG TC METER _Comparison" xfId="827"/>
    <cellStyle name="_pgvcl-costal_JND-5_AG TC METER _Comparison_SOP MIS TNDSEP TO MAR" xfId="828"/>
    <cellStyle name="_pgvcl-costal_JND-5_AG TC METER _Comparison_SOP TND" xfId="829"/>
    <cellStyle name="_pgvcl-costal_JND-5_AG TC METER _Comparison_TNDOCT-TO MAR-14" xfId="830"/>
    <cellStyle name="_pgvcl-costal_JND-5_AG TC METER _Details of Selected Urban Feeder" xfId="831"/>
    <cellStyle name="_pgvcl-costal_JND-5_AG TC METER _Details of Selected Urban Feeder_SOP MIS TNDSEP TO MAR" xfId="832"/>
    <cellStyle name="_pgvcl-costal_JND-5_AG TC METER _Details of Selected Urban Feeder_SOP TND" xfId="833"/>
    <cellStyle name="_pgvcl-costal_JND-5_AG TC METER _Details of Selected Urban Feeder_TNDOCT-TO MAR-14" xfId="834"/>
    <cellStyle name="_pgvcl-costal_JND-5_AG TC METER _DHTHL JAN-09" xfId="835"/>
    <cellStyle name="_pgvcl-costal_JND-5_AG TC METER _dnthl Feb-09" xfId="836"/>
    <cellStyle name="_pgvcl-costal_JND-5_AG TC METER _JGYssss" xfId="837"/>
    <cellStyle name="_pgvcl-costal_JND-5_AG TC METER _JGYssss_SOP MIS TNDSEP TO MAR" xfId="838"/>
    <cellStyle name="_pgvcl-costal_JND-5_AG TC METER _JGYssss_SOP TND" xfId="839"/>
    <cellStyle name="_pgvcl-costal_JND-5_AG TC METER _JGYssss_TNDOCT-TO MAR-14" xfId="840"/>
    <cellStyle name="_pgvcl-costal_JND-5_AG TC METER _PBR" xfId="841"/>
    <cellStyle name="_pgvcl-costal_JND-5_AG TC METER _PBR CO_DAILY REPORT GIS - 20-01-09" xfId="842"/>
    <cellStyle name="_pgvcl-costal_JND-5_AG TC METER _PBR CO_DAILY REPORT GIS - 20-01-09_SOP MIS TNDSEP TO MAR" xfId="843"/>
    <cellStyle name="_pgvcl-costal_JND-5_AG TC METER _PBR CO_DAILY REPORT GIS - 20-01-09_SOP TND" xfId="844"/>
    <cellStyle name="_pgvcl-costal_JND-5_AG TC METER _PBR CO_DAILY REPORT GIS - 20-01-09_TNDOCT-TO MAR-14" xfId="845"/>
    <cellStyle name="_pgvcl-costal_JND-5_AG TC METER _PBR_SOP MIS TNDSEP TO MAR" xfId="846"/>
    <cellStyle name="_pgvcl-costal_JND-5_AG TC METER _PBR_SOP TND" xfId="847"/>
    <cellStyle name="_pgvcl-costal_JND-5_AG TC METER _PBR_TNDOCT-TO MAR-14" xfId="848"/>
    <cellStyle name="_pgvcl-costal_JND-5_AG TC METER _SOP MIS TNDSEP TO MAR" xfId="849"/>
    <cellStyle name="_pgvcl-costal_JND-5_AG TC METER _SOP TND" xfId="850"/>
    <cellStyle name="_pgvcl-costal_JND-5_AG TC METER _T&amp;D August-08" xfId="851"/>
    <cellStyle name="_pgvcl-costal_JND-5_AG TC METER _T&amp;D August-08_SOP MIS TNDSEP TO MAR" xfId="852"/>
    <cellStyle name="_pgvcl-costal_JND-5_AG TC METER _T&amp;D August-08_SOP TND" xfId="853"/>
    <cellStyle name="_pgvcl-costal_JND-5_AG TC METER _T&amp;D August-08_TNDOCT-TO MAR-14" xfId="854"/>
    <cellStyle name="_pgvcl-costal_JND-5_AG TC METER _T&amp;D Dec-08" xfId="855"/>
    <cellStyle name="_pgvcl-costal_JND-5_AG TC METER _T&amp;D Dec-08_SOP MIS TNDSEP TO MAR" xfId="856"/>
    <cellStyle name="_pgvcl-costal_JND-5_AG TC METER _T&amp;D Dec-08_SOP TND" xfId="857"/>
    <cellStyle name="_pgvcl-costal_JND-5_AG TC METER _T&amp;D Dec-08_TNDOCT-TO MAR-14" xfId="858"/>
    <cellStyle name="_pgvcl-costal_JND-5_AG TC METER _T&amp;D July-08" xfId="859"/>
    <cellStyle name="_pgvcl-costal_JND-5_AG TC METER _T&amp;D July-08_SOP MIS TNDSEP TO MAR" xfId="860"/>
    <cellStyle name="_pgvcl-costal_JND-5_AG TC METER _T&amp;D July-08_SOP TND" xfId="861"/>
    <cellStyle name="_pgvcl-costal_JND-5_AG TC METER _T&amp;D July-08_TNDOCT-TO MAR-14" xfId="862"/>
    <cellStyle name="_pgvcl-costal_JND-5_AG TC METER _TNDOCT-TO MAR-14" xfId="863"/>
    <cellStyle name="_pgvcl-costal_JND-5_AG TC METER _URBAN WEEKLY PBR CO" xfId="864"/>
    <cellStyle name="_pgvcl-costal_JND-5_AG TC METER _URBAN WEEKLY PBR CO_SOP MIS TNDSEP TO MAR" xfId="865"/>
    <cellStyle name="_pgvcl-costal_JND-5_AG TC METER _URBAN WEEKLY PBR CO_SOP TND" xfId="866"/>
    <cellStyle name="_pgvcl-costal_JND-5_AG TC METER _URBAN WEEKLY PBR CO_TNDOCT-TO MAR-14" xfId="867"/>
    <cellStyle name="_pgvcl-costal_JND-5_AG TC METER _Weekly Urban PBR CO - 06-03-09 to 12-03-09" xfId="868"/>
    <cellStyle name="_pgvcl-costal_JND-5_AG TC METER _Weekly Urban PBR CO - 06-03-09 to 12-03-09_SOP MIS TNDSEP TO MAR" xfId="869"/>
    <cellStyle name="_pgvcl-costal_JND-5_AG TC METER _Weekly Urban PBR CO - 06-03-09 to 12-03-09_SOP TND" xfId="870"/>
    <cellStyle name="_pgvcl-costal_JND-5_AG TC METER _Weekly Urban PBR CO - 06-03-09 to 12-03-09_TNDOCT-TO MAR-14" xfId="871"/>
    <cellStyle name="_pgvcl-costal_JND-5_AG TC METER _Weekly Urban PBR CO - 20-02-09 to 26-02-09" xfId="872"/>
    <cellStyle name="_pgvcl-costal_JND-5_AG TC METER _Weekly Urban PBR CO - 20-02-09 to 26-02-09_SOP MIS TNDSEP TO MAR" xfId="873"/>
    <cellStyle name="_pgvcl-costal_JND-5_AG TC METER _Weekly Urban PBR CO - 20-02-09 to 26-02-09_SOP TND" xfId="874"/>
    <cellStyle name="_pgvcl-costal_JND-5_AG TC METER _Weekly Urban PBR CO - 20-02-09 to 26-02-09_TNDOCT-TO MAR-14" xfId="875"/>
    <cellStyle name="_pgvcl-costal_JND-5_AG TC METER _Weekly Urban PBR CO - 30-01-09 to 05-02-09" xfId="876"/>
    <cellStyle name="_pgvcl-costal_JND-5_AG TC METER _Weekly Urban PBR CO - 30-01-09 to 05-02-09_SOP MIS TNDSEP TO MAR" xfId="877"/>
    <cellStyle name="_pgvcl-costal_JND-5_AG TC METER _Weekly Urban PBR CO - 30-01-09 to 05-02-09_SOP TND" xfId="878"/>
    <cellStyle name="_pgvcl-costal_JND-5_AG TC METER _Weekly Urban PBR CO - 30-01-09 to 05-02-09_TNDOCT-TO MAR-14" xfId="879"/>
    <cellStyle name="_pgvcl-costal_JND-5_AG TC METER _Weekly Urban PBR CO - 9-1-09 to 15.01.09" xfId="880"/>
    <cellStyle name="_pgvcl-costal_JND-5_AG TC METER _Weekly Urban PBR CO - 9-1-09 to 15.01.09_SOP MIS TNDSEP TO MAR" xfId="881"/>
    <cellStyle name="_pgvcl-costal_JND-5_AG TC METER _Weekly Urban PBR CO - 9-1-09 to 15.01.09_SOP TND" xfId="882"/>
    <cellStyle name="_pgvcl-costal_JND-5_AG TC METER _Weekly Urban PBR CO - 9-1-09 to 15.01.09_TNDOCT-TO MAR-14" xfId="883"/>
    <cellStyle name="_pgvcl-costal_JND-5_Book1" xfId="884"/>
    <cellStyle name="_pgvcl-costal_JND-5_Book1 (1)" xfId="885"/>
    <cellStyle name="_pgvcl-costal_JND-5_Book1 (1)_SSNNL CANAL WISE summary-22-06-11" xfId="886"/>
    <cellStyle name="_pgvcl-costal_JND-5_Book1_SSNNL CANAL WISE summary-22-06-11" xfId="887"/>
    <cellStyle name="_pgvcl-costal_JND-5_Book-DMTHL" xfId="888"/>
    <cellStyle name="_pgvcl-costal_JND-5_Botad MIS June 09" xfId="889"/>
    <cellStyle name="_pgvcl-costal_JND-5_botad new formats for mis" xfId="890"/>
    <cellStyle name="_pgvcl-costal_JND-5_botad new formats for mis_SSNNL CANAL WISE summary-22-06-11" xfId="891"/>
    <cellStyle name="_pgvcl-costal_JND-5_BVN-7" xfId="892"/>
    <cellStyle name="_pgvcl-costal_JND-5_BVN-7_SSNNL CANAL WISE summary-22-06-11" xfId="893"/>
    <cellStyle name="_pgvcl-costal_JND-5_Comparison" xfId="894"/>
    <cellStyle name="_pgvcl-costal_JND-5_Comparison_SOP MIS TNDSEP TO MAR" xfId="895"/>
    <cellStyle name="_pgvcl-costal_JND-5_Comparison_SOP TND" xfId="896"/>
    <cellStyle name="_pgvcl-costal_JND-5_Comparison_TNDOCT-TO MAR-14" xfId="897"/>
    <cellStyle name="_pgvcl-costal_JND-5_Details of Selected Urban Feeder" xfId="898"/>
    <cellStyle name="_pgvcl-costal_JND-5_Details of Selected Urban Feeder_SOP MIS TNDSEP TO MAR" xfId="899"/>
    <cellStyle name="_pgvcl-costal_JND-5_Details of Selected Urban Feeder_SOP TND" xfId="900"/>
    <cellStyle name="_pgvcl-costal_JND-5_Details of Selected Urban Feeder_TNDOCT-TO MAR-14" xfId="901"/>
    <cellStyle name="_pgvcl-costal_JND-5_DHTHL JAN-09" xfId="902"/>
    <cellStyle name="_pgvcl-costal_JND-5_dnthl Feb-09" xfId="903"/>
    <cellStyle name="_pgvcl-costal_JND-5_FINAL SSNNL SUMMARY" xfId="904"/>
    <cellStyle name="_pgvcl-costal_JND-5_JGYssss" xfId="905"/>
    <cellStyle name="_pgvcl-costal_JND-5_JGYssss_SOP MIS TNDSEP TO MAR" xfId="906"/>
    <cellStyle name="_pgvcl-costal_JND-5_JGYssss_SOP TND" xfId="907"/>
    <cellStyle name="_pgvcl-costal_JND-5_JGYssss_TNDOCT-TO MAR-14" xfId="908"/>
    <cellStyle name="_pgvcl-costal_JND-5_JMN-7" xfId="909"/>
    <cellStyle name="_pgvcl-costal_JND-5_JMN-7_Book1 (1)" xfId="910"/>
    <cellStyle name="_pgvcl-costal_JND-5_JMN-7_Book1 (1)_SSNNL CANAL WISE summary-22-06-11" xfId="911"/>
    <cellStyle name="_pgvcl-costal_JND-5_JMN-7_FINAL SSNNL SUMMARY" xfId="912"/>
    <cellStyle name="_pgvcl-costal_JND-5_JMN-7_SOP MIS TNDSEP TO MAR" xfId="913"/>
    <cellStyle name="_pgvcl-costal_JND-5_JMN-7_SOP TND" xfId="914"/>
    <cellStyle name="_pgvcl-costal_JND-5_JMN-7_SSNNL CANAL WISE summary-22-06-11" xfId="915"/>
    <cellStyle name="_pgvcl-costal_JND-5_JMN-7_TMS MIS Oct 2009 BOTAD" xfId="916"/>
    <cellStyle name="_pgvcl-costal_JND-5_JMN-7_TMS MIS Oct 2009 BOTAD_SSNNL CANAL WISE summary-22-06-11" xfId="917"/>
    <cellStyle name="_pgvcl-costal_JND-5_JMN-7_TNDOCT-TO MAR-14" xfId="918"/>
    <cellStyle name="_pgvcl-costal_JND-5_JMN-77" xfId="919"/>
    <cellStyle name="_pgvcl-costal_JND-5_JMN-77_Book1 (1)" xfId="920"/>
    <cellStyle name="_pgvcl-costal_JND-5_JMN-77_Book1 (1)_SSNNL CANAL WISE summary-22-06-11" xfId="921"/>
    <cellStyle name="_pgvcl-costal_JND-5_JMN-77_FINAL SSNNL SUMMARY" xfId="922"/>
    <cellStyle name="_pgvcl-costal_JND-5_JMN-77_SOP MIS TNDSEP TO MAR" xfId="923"/>
    <cellStyle name="_pgvcl-costal_JND-5_JMN-77_SOP TND" xfId="924"/>
    <cellStyle name="_pgvcl-costal_JND-5_JMN-77_SSNNL CANAL WISE summary-22-06-11" xfId="925"/>
    <cellStyle name="_pgvcl-costal_JND-5_JMN-77_TMS MIS Oct 2009 BOTAD" xfId="926"/>
    <cellStyle name="_pgvcl-costal_JND-5_JMN-77_TMS MIS Oct 2009 BOTAD_SSNNL CANAL WISE summary-22-06-11" xfId="927"/>
    <cellStyle name="_pgvcl-costal_JND-5_JMN-77_TNDOCT-TO MAR-14" xfId="928"/>
    <cellStyle name="_pgvcl-costal_JND-5_JND - 4" xfId="929"/>
    <cellStyle name="_pgvcl-costal_JND-5_JND - 4_Book-DMTHL" xfId="930"/>
    <cellStyle name="_pgvcl-costal_JND-5_JND - 4_City Division MIS JAN-09" xfId="931"/>
    <cellStyle name="_pgvcl-costal_JND-5_JND - 4_City Division MIS JAN-09_SSNNL CANAL WISE summary-22-06-11" xfId="932"/>
    <cellStyle name="_pgvcl-costal_JND-5_JND - 4_Comparison" xfId="933"/>
    <cellStyle name="_pgvcl-costal_JND-5_JND - 4_Comparison_SOP MIS TNDSEP TO MAR" xfId="934"/>
    <cellStyle name="_pgvcl-costal_JND-5_JND - 4_Comparison_SOP TND" xfId="935"/>
    <cellStyle name="_pgvcl-costal_JND-5_JND - 4_Comparison_TNDOCT-TO MAR-14" xfId="936"/>
    <cellStyle name="_pgvcl-costal_JND-5_JND - 4_Details of Selected Urban Feeder" xfId="937"/>
    <cellStyle name="_pgvcl-costal_JND-5_JND - 4_Details of Selected Urban Feeder_SOP MIS TNDSEP TO MAR" xfId="938"/>
    <cellStyle name="_pgvcl-costal_JND-5_JND - 4_Details of Selected Urban Feeder_SOP TND" xfId="939"/>
    <cellStyle name="_pgvcl-costal_JND-5_JND - 4_Details of Selected Urban Feeder_TNDOCT-TO MAR-14" xfId="940"/>
    <cellStyle name="_pgvcl-costal_JND-5_JND - 4_DHTHL JAN-09" xfId="941"/>
    <cellStyle name="_pgvcl-costal_JND-5_JND - 4_dnthl Feb-09" xfId="942"/>
    <cellStyle name="_pgvcl-costal_JND-5_JND - 4_JGYssss" xfId="943"/>
    <cellStyle name="_pgvcl-costal_JND-5_JND - 4_JGYssss_SOP MIS TNDSEP TO MAR" xfId="944"/>
    <cellStyle name="_pgvcl-costal_JND-5_JND - 4_JGYssss_SOP TND" xfId="945"/>
    <cellStyle name="_pgvcl-costal_JND-5_JND - 4_JGYssss_TNDOCT-TO MAR-14" xfId="946"/>
    <cellStyle name="_pgvcl-costal_JND-5_JND - 4_NEW MIS Jan-09" xfId="947"/>
    <cellStyle name="_pgvcl-costal_JND-5_JND - 4_NEW MIS Jan-09_SSNNL CANAL WISE summary-22-06-11" xfId="948"/>
    <cellStyle name="_pgvcl-costal_JND-5_JND - 4_PBR" xfId="949"/>
    <cellStyle name="_pgvcl-costal_JND-5_JND - 4_PBR CO_DAILY REPORT GIS - 20-01-09" xfId="950"/>
    <cellStyle name="_pgvcl-costal_JND-5_JND - 4_PBR CO_DAILY REPORT GIS - 20-01-09_SOP MIS TNDSEP TO MAR" xfId="951"/>
    <cellStyle name="_pgvcl-costal_JND-5_JND - 4_PBR CO_DAILY REPORT GIS - 20-01-09_SOP TND" xfId="952"/>
    <cellStyle name="_pgvcl-costal_JND-5_JND - 4_PBR CO_DAILY REPORT GIS - 20-01-09_TNDOCT-TO MAR-14" xfId="953"/>
    <cellStyle name="_pgvcl-costal_JND-5_JND - 4_PBR_SOP MIS TNDSEP TO MAR" xfId="954"/>
    <cellStyle name="_pgvcl-costal_JND-5_JND - 4_PBR_SOP TND" xfId="955"/>
    <cellStyle name="_pgvcl-costal_JND-5_JND - 4_PBR_TNDOCT-TO MAR-14" xfId="956"/>
    <cellStyle name="_pgvcl-costal_JND-5_JND - 4_PGVCL- 5" xfId="957"/>
    <cellStyle name="_pgvcl-costal_JND-5_JND - 4_PGVCL SOP MIS 2 11-12 Qtr" xfId="958"/>
    <cellStyle name="_pgvcl-costal_JND-5_JND - 4_PGVCL SOP MIS 2 11-12 Qtr_SOP MIS TNDSEP TO MAR" xfId="959"/>
    <cellStyle name="_pgvcl-costal_JND-5_JND - 4_PGVCL SOP MIS 2 11-12 Qtr_SOP TND" xfId="960"/>
    <cellStyle name="_pgvcl-costal_JND-5_JND - 4_PGVCL SOP MIS 2 11-12 Qtr_TNDOCT-TO MAR-14" xfId="961"/>
    <cellStyle name="_pgvcl-costal_JND-5_JND - 4_SOP MIS 4th Qtr 2011 12" xfId="962"/>
    <cellStyle name="_pgvcl-costal_JND-5_JND - 4_SOP MIS 4th Qtr 2011 12_AG HVDSJun -12" xfId="963"/>
    <cellStyle name="_pgvcl-costal_JND-5_JND - 4_SOP MIS TNDSEP TO MAR" xfId="964"/>
    <cellStyle name="_pgvcl-costal_JND-5_JND - 4_SOP TND" xfId="965"/>
    <cellStyle name="_pgvcl-costal_JND-5_JND - 4_SSNNL CANAL WISE summary-22-06-11" xfId="966"/>
    <cellStyle name="_pgvcl-costal_JND-5_JND - 4_t &amp; d SOP HALF YEARLY  26.04.11 014 012" xfId="967"/>
    <cellStyle name="_pgvcl-costal_JND-5_JND - 4_t &amp; d SOP HALF YEARLY  26.04.11 014 012_SOP MIS TNDSEP TO MAR" xfId="968"/>
    <cellStyle name="_pgvcl-costal_JND-5_JND - 4_t &amp; d SOP HALF YEARLY  26.04.11 014 012_SOP TND" xfId="969"/>
    <cellStyle name="_pgvcl-costal_JND-5_JND - 4_t &amp; d SOP HALF YEARLY  26.04.11 014 012_TNDOCT-TO MAR-14" xfId="970"/>
    <cellStyle name="_pgvcl-costal_JND-5_JND - 4_T&amp;D August-08" xfId="971"/>
    <cellStyle name="_pgvcl-costal_JND-5_JND - 4_T&amp;D August-08_SOP MIS TNDSEP TO MAR" xfId="972"/>
    <cellStyle name="_pgvcl-costal_JND-5_JND - 4_T&amp;D August-08_SOP TND" xfId="973"/>
    <cellStyle name="_pgvcl-costal_JND-5_JND - 4_T&amp;D August-08_TNDOCT-TO MAR-14" xfId="974"/>
    <cellStyle name="_pgvcl-costal_JND-5_JND - 4_T&amp;D Dec-08" xfId="975"/>
    <cellStyle name="_pgvcl-costal_JND-5_JND - 4_T&amp;D Dec-08_SOP MIS TNDSEP TO MAR" xfId="976"/>
    <cellStyle name="_pgvcl-costal_JND-5_JND - 4_T&amp;D Dec-08_SOP TND" xfId="977"/>
    <cellStyle name="_pgvcl-costal_JND-5_JND - 4_T&amp;D Dec-08_TNDOCT-TO MAR-14" xfId="978"/>
    <cellStyle name="_pgvcl-costal_JND-5_JND - 4_T&amp;D July-08" xfId="979"/>
    <cellStyle name="_pgvcl-costal_JND-5_JND - 4_T&amp;D July-08_SOP MIS TNDSEP TO MAR" xfId="980"/>
    <cellStyle name="_pgvcl-costal_JND-5_JND - 4_T&amp;D July-08_SOP TND" xfId="981"/>
    <cellStyle name="_pgvcl-costal_JND-5_JND - 4_T&amp;D July-08_TNDOCT-TO MAR-14" xfId="982"/>
    <cellStyle name="_pgvcl-costal_JND-5_JND - 4_tnd" xfId="983"/>
    <cellStyle name="_pgvcl-costal_JND-5_JND - 4_tnd_SOP MIS TNDSEP TO MAR" xfId="984"/>
    <cellStyle name="_pgvcl-costal_JND-5_JND - 4_tnd_SOP TND" xfId="985"/>
    <cellStyle name="_pgvcl-costal_JND-5_JND - 4_tnd_TNDOCT-TO MAR-14" xfId="986"/>
    <cellStyle name="_pgvcl-costal_JND-5_JND - 4_TNDOCT-TO MAR-14" xfId="987"/>
    <cellStyle name="_pgvcl-costal_JND-5_JND - 4_URBAN WEEKLY PBR CO" xfId="988"/>
    <cellStyle name="_pgvcl-costal_JND-5_JND - 4_URBAN WEEKLY PBR CO_SOP MIS TNDSEP TO MAR" xfId="989"/>
    <cellStyle name="_pgvcl-costal_JND-5_JND - 4_URBAN WEEKLY PBR CO_SOP TND" xfId="990"/>
    <cellStyle name="_pgvcl-costal_JND-5_JND - 4_URBAN WEEKLY PBR CO_TNDOCT-TO MAR-14" xfId="991"/>
    <cellStyle name="_pgvcl-costal_JND-5_JND - 4_Weekly Urban PBR CO - 06-03-09 to 12-03-09" xfId="992"/>
    <cellStyle name="_pgvcl-costal_JND-5_JND - 4_Weekly Urban PBR CO - 06-03-09 to 12-03-09_SOP MIS TNDSEP TO MAR" xfId="993"/>
    <cellStyle name="_pgvcl-costal_JND-5_JND - 4_Weekly Urban PBR CO - 06-03-09 to 12-03-09_SOP TND" xfId="994"/>
    <cellStyle name="_pgvcl-costal_JND-5_JND - 4_Weekly Urban PBR CO - 06-03-09 to 12-03-09_TNDOCT-TO MAR-14" xfId="995"/>
    <cellStyle name="_pgvcl-costal_JND-5_JND - 4_Weekly Urban PBR CO - 20-02-09 to 26-02-09" xfId="996"/>
    <cellStyle name="_pgvcl-costal_JND-5_JND - 4_Weekly Urban PBR CO - 20-02-09 to 26-02-09_SOP MIS TNDSEP TO MAR" xfId="997"/>
    <cellStyle name="_pgvcl-costal_JND-5_JND - 4_Weekly Urban PBR CO - 20-02-09 to 26-02-09_SOP TND" xfId="998"/>
    <cellStyle name="_pgvcl-costal_JND-5_JND - 4_Weekly Urban PBR CO - 20-02-09 to 26-02-09_TNDOCT-TO MAR-14" xfId="999"/>
    <cellStyle name="_pgvcl-costal_JND-5_JND - 4_Weekly Urban PBR CO - 30-01-09 to 05-02-09" xfId="1000"/>
    <cellStyle name="_pgvcl-costal_JND-5_JND - 4_Weekly Urban PBR CO - 30-01-09 to 05-02-09_SOP MIS TNDSEP TO MAR" xfId="1001"/>
    <cellStyle name="_pgvcl-costal_JND-5_JND - 4_Weekly Urban PBR CO - 30-01-09 to 05-02-09_SOP TND" xfId="1002"/>
    <cellStyle name="_pgvcl-costal_JND-5_JND - 4_Weekly Urban PBR CO - 30-01-09 to 05-02-09_TNDOCT-TO MAR-14" xfId="1003"/>
    <cellStyle name="_pgvcl-costal_JND-5_JND - 4_Weekly Urban PBR CO - 9-1-09 to 15.01.09" xfId="1004"/>
    <cellStyle name="_pgvcl-costal_JND-5_JND - 4_Weekly Urban PBR CO - 9-1-09 to 15.01.09_SOP MIS TNDSEP TO MAR" xfId="1005"/>
    <cellStyle name="_pgvcl-costal_JND-5_JND - 4_Weekly Urban PBR CO - 9-1-09 to 15.01.09_SOP TND" xfId="1006"/>
    <cellStyle name="_pgvcl-costal_JND-5_JND - 4_Weekly Urban PBR CO - 9-1-09 to 15.01.09_TNDOCT-TO MAR-14" xfId="1007"/>
    <cellStyle name="_pgvcl-costal_JND-5_JND - 5" xfId="1008"/>
    <cellStyle name="_pgvcl-costal_JND-5_JND - 5 CFL" xfId="1009"/>
    <cellStyle name="_pgvcl-costal_JND-5_JND - 5 CFL_City Division MIS JAN-09" xfId="1010"/>
    <cellStyle name="_pgvcl-costal_JND-5_JND - 5 CFL_City Division MIS JAN-09_SSNNL CANAL WISE summary-22-06-11" xfId="1011"/>
    <cellStyle name="_pgvcl-costal_JND-5_JND - 5 CFL_NEW MIS Jan-09" xfId="1012"/>
    <cellStyle name="_pgvcl-costal_JND-5_JND - 5 CFL_NEW MIS Jan-09_SSNNL CANAL WISE summary-22-06-11" xfId="1013"/>
    <cellStyle name="_pgvcl-costal_JND-5_JND - 5 CFL_SSNNL CANAL WISE summary-22-06-11" xfId="1014"/>
    <cellStyle name="_pgvcl-costal_JND-5_JND - 5_Book-DMTHL" xfId="1015"/>
    <cellStyle name="_pgvcl-costal_JND-5_JND - 5_City Division MIS JAN-09" xfId="1016"/>
    <cellStyle name="_pgvcl-costal_JND-5_JND - 5_City Division MIS JAN-09_SSNNL CANAL WISE summary-22-06-11" xfId="1017"/>
    <cellStyle name="_pgvcl-costal_JND-5_JND - 5_Comparison" xfId="1018"/>
    <cellStyle name="_pgvcl-costal_JND-5_JND - 5_Comparison_SOP MIS TNDSEP TO MAR" xfId="1019"/>
    <cellStyle name="_pgvcl-costal_JND-5_JND - 5_Comparison_SOP TND" xfId="1020"/>
    <cellStyle name="_pgvcl-costal_JND-5_JND - 5_Comparison_TNDOCT-TO MAR-14" xfId="1021"/>
    <cellStyle name="_pgvcl-costal_JND-5_JND - 5_Details of Selected Urban Feeder" xfId="1022"/>
    <cellStyle name="_pgvcl-costal_JND-5_JND - 5_Details of Selected Urban Feeder_SOP MIS TNDSEP TO MAR" xfId="1023"/>
    <cellStyle name="_pgvcl-costal_JND-5_JND - 5_Details of Selected Urban Feeder_SOP TND" xfId="1024"/>
    <cellStyle name="_pgvcl-costal_JND-5_JND - 5_Details of Selected Urban Feeder_TNDOCT-TO MAR-14" xfId="1025"/>
    <cellStyle name="_pgvcl-costal_JND-5_JND - 5_DHTHL JAN-09" xfId="1026"/>
    <cellStyle name="_pgvcl-costal_JND-5_JND - 5_dnthl Feb-09" xfId="1027"/>
    <cellStyle name="_pgvcl-costal_JND-5_JND - 5_JGYssss" xfId="1028"/>
    <cellStyle name="_pgvcl-costal_JND-5_JND - 5_JGYssss_SOP MIS TNDSEP TO MAR" xfId="1029"/>
    <cellStyle name="_pgvcl-costal_JND-5_JND - 5_JGYssss_SOP TND" xfId="1030"/>
    <cellStyle name="_pgvcl-costal_JND-5_JND - 5_JGYssss_TNDOCT-TO MAR-14" xfId="1031"/>
    <cellStyle name="_pgvcl-costal_JND-5_JND - 5_NEW MIS Jan-09" xfId="1032"/>
    <cellStyle name="_pgvcl-costal_JND-5_JND - 5_NEW MIS Jan-09_SSNNL CANAL WISE summary-22-06-11" xfId="1033"/>
    <cellStyle name="_pgvcl-costal_JND-5_JND - 5_PBR" xfId="1034"/>
    <cellStyle name="_pgvcl-costal_JND-5_JND - 5_PBR CO_DAILY REPORT GIS - 20-01-09" xfId="1035"/>
    <cellStyle name="_pgvcl-costal_JND-5_JND - 5_PBR CO_DAILY REPORT GIS - 20-01-09_SOP MIS TNDSEP TO MAR" xfId="1036"/>
    <cellStyle name="_pgvcl-costal_JND-5_JND - 5_PBR CO_DAILY REPORT GIS - 20-01-09_SOP TND" xfId="1037"/>
    <cellStyle name="_pgvcl-costal_JND-5_JND - 5_PBR CO_DAILY REPORT GIS - 20-01-09_TNDOCT-TO MAR-14" xfId="1038"/>
    <cellStyle name="_pgvcl-costal_JND-5_JND - 5_PBR_SOP MIS TNDSEP TO MAR" xfId="1039"/>
    <cellStyle name="_pgvcl-costal_JND-5_JND - 5_PBR_SOP TND" xfId="1040"/>
    <cellStyle name="_pgvcl-costal_JND-5_JND - 5_PBR_TNDOCT-TO MAR-14" xfId="1041"/>
    <cellStyle name="_pgvcl-costal_JND-5_JND - 5_SOP MIS TNDSEP TO MAR" xfId="1042"/>
    <cellStyle name="_pgvcl-costal_JND-5_JND - 5_SOP TND" xfId="1043"/>
    <cellStyle name="_pgvcl-costal_JND-5_JND - 5_SSNNL CANAL WISE summary-22-06-11" xfId="1044"/>
    <cellStyle name="_pgvcl-costal_JND-5_JND - 5_T&amp;D August-08" xfId="1045"/>
    <cellStyle name="_pgvcl-costal_JND-5_JND - 5_T&amp;D August-08_SOP MIS TNDSEP TO MAR" xfId="1046"/>
    <cellStyle name="_pgvcl-costal_JND-5_JND - 5_T&amp;D August-08_SOP TND" xfId="1047"/>
    <cellStyle name="_pgvcl-costal_JND-5_JND - 5_T&amp;D August-08_TNDOCT-TO MAR-14" xfId="1048"/>
    <cellStyle name="_pgvcl-costal_JND-5_JND - 5_T&amp;D Dec-08" xfId="1049"/>
    <cellStyle name="_pgvcl-costal_JND-5_JND - 5_T&amp;D Dec-08_SOP MIS TNDSEP TO MAR" xfId="1050"/>
    <cellStyle name="_pgvcl-costal_JND-5_JND - 5_T&amp;D Dec-08_SOP TND" xfId="1051"/>
    <cellStyle name="_pgvcl-costal_JND-5_JND - 5_T&amp;D Dec-08_TNDOCT-TO MAR-14" xfId="1052"/>
    <cellStyle name="_pgvcl-costal_JND-5_JND - 5_T&amp;D July-08" xfId="1053"/>
    <cellStyle name="_pgvcl-costal_JND-5_JND - 5_T&amp;D July-08_SOP MIS TNDSEP TO MAR" xfId="1054"/>
    <cellStyle name="_pgvcl-costal_JND-5_JND - 5_T&amp;D July-08_SOP TND" xfId="1055"/>
    <cellStyle name="_pgvcl-costal_JND-5_JND - 5_T&amp;D July-08_TNDOCT-TO MAR-14" xfId="1056"/>
    <cellStyle name="_pgvcl-costal_JND-5_JND - 5_TNDOCT-TO MAR-14" xfId="1057"/>
    <cellStyle name="_pgvcl-costal_JND-5_JND - 5_URBAN WEEKLY PBR CO" xfId="1058"/>
    <cellStyle name="_pgvcl-costal_JND-5_JND - 5_URBAN WEEKLY PBR CO_SOP MIS TNDSEP TO MAR" xfId="1059"/>
    <cellStyle name="_pgvcl-costal_JND-5_JND - 5_URBAN WEEKLY PBR CO_SOP TND" xfId="1060"/>
    <cellStyle name="_pgvcl-costal_JND-5_JND - 5_URBAN WEEKLY PBR CO_TNDOCT-TO MAR-14" xfId="1061"/>
    <cellStyle name="_pgvcl-costal_JND-5_JND - 5_Weekly Urban PBR CO - 06-03-09 to 12-03-09" xfId="1062"/>
    <cellStyle name="_pgvcl-costal_JND-5_JND - 5_Weekly Urban PBR CO - 06-03-09 to 12-03-09_SOP MIS TNDSEP TO MAR" xfId="1063"/>
    <cellStyle name="_pgvcl-costal_JND-5_JND - 5_Weekly Urban PBR CO - 06-03-09 to 12-03-09_SOP TND" xfId="1064"/>
    <cellStyle name="_pgvcl-costal_JND-5_JND - 5_Weekly Urban PBR CO - 06-03-09 to 12-03-09_TNDOCT-TO MAR-14" xfId="1065"/>
    <cellStyle name="_pgvcl-costal_JND-5_JND - 5_Weekly Urban PBR CO - 20-02-09 to 26-02-09" xfId="1066"/>
    <cellStyle name="_pgvcl-costal_JND-5_JND - 5_Weekly Urban PBR CO - 20-02-09 to 26-02-09_SOP MIS TNDSEP TO MAR" xfId="1067"/>
    <cellStyle name="_pgvcl-costal_JND-5_JND - 5_Weekly Urban PBR CO - 20-02-09 to 26-02-09_SOP TND" xfId="1068"/>
    <cellStyle name="_pgvcl-costal_JND-5_JND - 5_Weekly Urban PBR CO - 20-02-09 to 26-02-09_TNDOCT-TO MAR-14" xfId="1069"/>
    <cellStyle name="_pgvcl-costal_JND-5_JND - 5_Weekly Urban PBR CO - 30-01-09 to 05-02-09" xfId="1070"/>
    <cellStyle name="_pgvcl-costal_JND-5_JND - 5_Weekly Urban PBR CO - 30-01-09 to 05-02-09_SOP MIS TNDSEP TO MAR" xfId="1071"/>
    <cellStyle name="_pgvcl-costal_JND-5_JND - 5_Weekly Urban PBR CO - 30-01-09 to 05-02-09_SOP TND" xfId="1072"/>
    <cellStyle name="_pgvcl-costal_JND-5_JND - 5_Weekly Urban PBR CO - 30-01-09 to 05-02-09_TNDOCT-TO MAR-14" xfId="1073"/>
    <cellStyle name="_pgvcl-costal_JND-5_JND - 5_Weekly Urban PBR CO - 9-1-09 to 15.01.09" xfId="1074"/>
    <cellStyle name="_pgvcl-costal_JND-5_JND - 5_Weekly Urban PBR CO - 9-1-09 to 15.01.09_SOP MIS TNDSEP TO MAR" xfId="1075"/>
    <cellStyle name="_pgvcl-costal_JND-5_JND - 5_Weekly Urban PBR CO - 9-1-09 to 15.01.09_SOP TND" xfId="1076"/>
    <cellStyle name="_pgvcl-costal_JND-5_JND - 5_Weekly Urban PBR CO - 9-1-09 to 15.01.09_TNDOCT-TO MAR-14" xfId="1077"/>
    <cellStyle name="_pgvcl-costal_JND-5_JND 50" xfId="1078"/>
    <cellStyle name="_pgvcl-costal_JND-5_JND 50_City Division MIS JAN-09" xfId="1079"/>
    <cellStyle name="_pgvcl-costal_JND-5_JND 50_City Division MIS JAN-09_SSNNL CANAL WISE summary-22-06-11" xfId="1080"/>
    <cellStyle name="_pgvcl-costal_JND-5_JND 50_NEW MIS Jan-09" xfId="1081"/>
    <cellStyle name="_pgvcl-costal_JND-5_JND 50_NEW MIS Jan-09_SSNNL CANAL WISE summary-22-06-11" xfId="1082"/>
    <cellStyle name="_pgvcl-costal_JND-5_JND 50_SSNNL CANAL WISE summary-22-06-11" xfId="1083"/>
    <cellStyle name="_pgvcl-costal_JND-5_JND T-3 MIS" xfId="1084"/>
    <cellStyle name="_pgvcl-costal_JND-5_JND-4" xfId="1085"/>
    <cellStyle name="_pgvcl-costal_JND-5_JND-4_Book-DMTHL" xfId="1086"/>
    <cellStyle name="_pgvcl-costal_JND-5_JND-4_City Division MIS JAN-09" xfId="1087"/>
    <cellStyle name="_pgvcl-costal_JND-5_JND-4_City Division MIS JAN-09_SSNNL CANAL WISE summary-22-06-11" xfId="1088"/>
    <cellStyle name="_pgvcl-costal_JND-5_JND-4_Comparison" xfId="1089"/>
    <cellStyle name="_pgvcl-costal_JND-5_JND-4_Comparison_SOP MIS TNDSEP TO MAR" xfId="1090"/>
    <cellStyle name="_pgvcl-costal_JND-5_JND-4_Comparison_SOP TND" xfId="1091"/>
    <cellStyle name="_pgvcl-costal_JND-5_JND-4_Comparison_TNDOCT-TO MAR-14" xfId="1092"/>
    <cellStyle name="_pgvcl-costal_JND-5_JND-4_Details of Selected Urban Feeder" xfId="1093"/>
    <cellStyle name="_pgvcl-costal_JND-5_JND-4_Details of Selected Urban Feeder_SOP MIS TNDSEP TO MAR" xfId="1094"/>
    <cellStyle name="_pgvcl-costal_JND-5_JND-4_Details of Selected Urban Feeder_SOP TND" xfId="1095"/>
    <cellStyle name="_pgvcl-costal_JND-5_JND-4_Details of Selected Urban Feeder_TNDOCT-TO MAR-14" xfId="1096"/>
    <cellStyle name="_pgvcl-costal_JND-5_JND-4_DHTHL JAN-09" xfId="1097"/>
    <cellStyle name="_pgvcl-costal_JND-5_JND-4_dnthl Feb-09" xfId="1098"/>
    <cellStyle name="_pgvcl-costal_JND-5_JND-4_JGYssss" xfId="1099"/>
    <cellStyle name="_pgvcl-costal_JND-5_JND-4_JGYssss_SOP MIS TNDSEP TO MAR" xfId="1100"/>
    <cellStyle name="_pgvcl-costal_JND-5_JND-4_JGYssss_SOP TND" xfId="1101"/>
    <cellStyle name="_pgvcl-costal_JND-5_JND-4_JGYssss_TNDOCT-TO MAR-14" xfId="1102"/>
    <cellStyle name="_pgvcl-costal_JND-5_JND-4_NEW MIS Jan-09" xfId="1103"/>
    <cellStyle name="_pgvcl-costal_JND-5_JND-4_NEW MIS Jan-09_SSNNL CANAL WISE summary-22-06-11" xfId="1104"/>
    <cellStyle name="_pgvcl-costal_JND-5_JND-4_PBR" xfId="1105"/>
    <cellStyle name="_pgvcl-costal_JND-5_JND-4_PBR CO_DAILY REPORT GIS - 20-01-09" xfId="1106"/>
    <cellStyle name="_pgvcl-costal_JND-5_JND-4_PBR CO_DAILY REPORT GIS - 20-01-09_SOP MIS TNDSEP TO MAR" xfId="1107"/>
    <cellStyle name="_pgvcl-costal_JND-5_JND-4_PBR CO_DAILY REPORT GIS - 20-01-09_SOP TND" xfId="1108"/>
    <cellStyle name="_pgvcl-costal_JND-5_JND-4_PBR CO_DAILY REPORT GIS - 20-01-09_TNDOCT-TO MAR-14" xfId="1109"/>
    <cellStyle name="_pgvcl-costal_JND-5_JND-4_PBR_SOP MIS TNDSEP TO MAR" xfId="1110"/>
    <cellStyle name="_pgvcl-costal_JND-5_JND-4_PBR_SOP TND" xfId="1111"/>
    <cellStyle name="_pgvcl-costal_JND-5_JND-4_PBR_TNDOCT-TO MAR-14" xfId="1112"/>
    <cellStyle name="_pgvcl-costal_JND-5_JND-4_PGVCL- 5" xfId="1113"/>
    <cellStyle name="_pgvcl-costal_JND-5_JND-4_PGVCL SOP MIS 2 11-12 Qtr" xfId="1114"/>
    <cellStyle name="_pgvcl-costal_JND-5_JND-4_PGVCL SOP MIS 2 11-12 Qtr_SOP MIS TNDSEP TO MAR" xfId="1115"/>
    <cellStyle name="_pgvcl-costal_JND-5_JND-4_PGVCL SOP MIS 2 11-12 Qtr_SOP TND" xfId="1116"/>
    <cellStyle name="_pgvcl-costal_JND-5_JND-4_PGVCL SOP MIS 2 11-12 Qtr_TNDOCT-TO MAR-14" xfId="1117"/>
    <cellStyle name="_pgvcl-costal_JND-5_JND-4_SOP MIS 4th Qtr 2011 12" xfId="1118"/>
    <cellStyle name="_pgvcl-costal_JND-5_JND-4_SOP MIS 4th Qtr 2011 12_AG HVDSJun -12" xfId="1119"/>
    <cellStyle name="_pgvcl-costal_JND-5_JND-4_SOP MIS TNDSEP TO MAR" xfId="1120"/>
    <cellStyle name="_pgvcl-costal_JND-5_JND-4_SOP TND" xfId="1121"/>
    <cellStyle name="_pgvcl-costal_JND-5_JND-4_SSNNL CANAL WISE summary-22-06-11" xfId="1122"/>
    <cellStyle name="_pgvcl-costal_JND-5_JND-4_t &amp; d SOP HALF YEARLY  26.04.11 014 012" xfId="1123"/>
    <cellStyle name="_pgvcl-costal_JND-5_JND-4_t &amp; d SOP HALF YEARLY  26.04.11 014 012_SOP MIS TNDSEP TO MAR" xfId="1124"/>
    <cellStyle name="_pgvcl-costal_JND-5_JND-4_t &amp; d SOP HALF YEARLY  26.04.11 014 012_SOP TND" xfId="1125"/>
    <cellStyle name="_pgvcl-costal_JND-5_JND-4_t &amp; d SOP HALF YEARLY  26.04.11 014 012_TNDOCT-TO MAR-14" xfId="1126"/>
    <cellStyle name="_pgvcl-costal_JND-5_JND-4_T&amp;D August-08" xfId="1127"/>
    <cellStyle name="_pgvcl-costal_JND-5_JND-4_T&amp;D August-08_SOP MIS TNDSEP TO MAR" xfId="1128"/>
    <cellStyle name="_pgvcl-costal_JND-5_JND-4_T&amp;D August-08_SOP TND" xfId="1129"/>
    <cellStyle name="_pgvcl-costal_JND-5_JND-4_T&amp;D August-08_TNDOCT-TO MAR-14" xfId="1130"/>
    <cellStyle name="_pgvcl-costal_JND-5_JND-4_T&amp;D Dec-08" xfId="1131"/>
    <cellStyle name="_pgvcl-costal_JND-5_JND-4_T&amp;D Dec-08_SOP MIS TNDSEP TO MAR" xfId="1132"/>
    <cellStyle name="_pgvcl-costal_JND-5_JND-4_T&amp;D Dec-08_SOP TND" xfId="1133"/>
    <cellStyle name="_pgvcl-costal_JND-5_JND-4_T&amp;D Dec-08_TNDOCT-TO MAR-14" xfId="1134"/>
    <cellStyle name="_pgvcl-costal_JND-5_JND-4_T&amp;D July-08" xfId="1135"/>
    <cellStyle name="_pgvcl-costal_JND-5_JND-4_T&amp;D July-08_SOP MIS TNDSEP TO MAR" xfId="1136"/>
    <cellStyle name="_pgvcl-costal_JND-5_JND-4_T&amp;D July-08_SOP TND" xfId="1137"/>
    <cellStyle name="_pgvcl-costal_JND-5_JND-4_T&amp;D July-08_TNDOCT-TO MAR-14" xfId="1138"/>
    <cellStyle name="_pgvcl-costal_JND-5_JND-4_tnd" xfId="1139"/>
    <cellStyle name="_pgvcl-costal_JND-5_JND-4_tnd_SOP MIS TNDSEP TO MAR" xfId="1140"/>
    <cellStyle name="_pgvcl-costal_JND-5_JND-4_tnd_SOP TND" xfId="1141"/>
    <cellStyle name="_pgvcl-costal_JND-5_JND-4_tnd_TNDOCT-TO MAR-14" xfId="1142"/>
    <cellStyle name="_pgvcl-costal_JND-5_JND-4_TNDOCT-TO MAR-14" xfId="1143"/>
    <cellStyle name="_pgvcl-costal_JND-5_JND-4_URBAN WEEKLY PBR CO" xfId="1144"/>
    <cellStyle name="_pgvcl-costal_JND-5_JND-4_URBAN WEEKLY PBR CO_SOP MIS TNDSEP TO MAR" xfId="1145"/>
    <cellStyle name="_pgvcl-costal_JND-5_JND-4_URBAN WEEKLY PBR CO_SOP TND" xfId="1146"/>
    <cellStyle name="_pgvcl-costal_JND-5_JND-4_URBAN WEEKLY PBR CO_TNDOCT-TO MAR-14" xfId="1147"/>
    <cellStyle name="_pgvcl-costal_JND-5_JND-4_Weekly Urban PBR CO - 06-03-09 to 12-03-09" xfId="1148"/>
    <cellStyle name="_pgvcl-costal_JND-5_JND-4_Weekly Urban PBR CO - 06-03-09 to 12-03-09_SOP MIS TNDSEP TO MAR" xfId="1149"/>
    <cellStyle name="_pgvcl-costal_JND-5_JND-4_Weekly Urban PBR CO - 06-03-09 to 12-03-09_SOP TND" xfId="1150"/>
    <cellStyle name="_pgvcl-costal_JND-5_JND-4_Weekly Urban PBR CO - 06-03-09 to 12-03-09_TNDOCT-TO MAR-14" xfId="1151"/>
    <cellStyle name="_pgvcl-costal_JND-5_JND-4_Weekly Urban PBR CO - 20-02-09 to 26-02-09" xfId="1152"/>
    <cellStyle name="_pgvcl-costal_JND-5_JND-4_Weekly Urban PBR CO - 20-02-09 to 26-02-09_SOP MIS TNDSEP TO MAR" xfId="1153"/>
    <cellStyle name="_pgvcl-costal_JND-5_JND-4_Weekly Urban PBR CO - 20-02-09 to 26-02-09_SOP TND" xfId="1154"/>
    <cellStyle name="_pgvcl-costal_JND-5_JND-4_Weekly Urban PBR CO - 20-02-09 to 26-02-09_TNDOCT-TO MAR-14" xfId="1155"/>
    <cellStyle name="_pgvcl-costal_JND-5_JND-4_Weekly Urban PBR CO - 30-01-09 to 05-02-09" xfId="1156"/>
    <cellStyle name="_pgvcl-costal_JND-5_JND-4_Weekly Urban PBR CO - 30-01-09 to 05-02-09_SOP MIS TNDSEP TO MAR" xfId="1157"/>
    <cellStyle name="_pgvcl-costal_JND-5_JND-4_Weekly Urban PBR CO - 30-01-09 to 05-02-09_SOP TND" xfId="1158"/>
    <cellStyle name="_pgvcl-costal_JND-5_JND-4_Weekly Urban PBR CO - 30-01-09 to 05-02-09_TNDOCT-TO MAR-14" xfId="1159"/>
    <cellStyle name="_pgvcl-costal_JND-5_JND-4_Weekly Urban PBR CO - 9-1-09 to 15.01.09" xfId="1160"/>
    <cellStyle name="_pgvcl-costal_JND-5_JND-4_Weekly Urban PBR CO - 9-1-09 to 15.01.09_SOP MIS TNDSEP TO MAR" xfId="1161"/>
    <cellStyle name="_pgvcl-costal_JND-5_JND-4_Weekly Urban PBR CO - 9-1-09 to 15.01.09_SOP TND" xfId="1162"/>
    <cellStyle name="_pgvcl-costal_JND-5_JND-4_Weekly Urban PBR CO - 9-1-09 to 15.01.09_TNDOCT-TO MAR-14" xfId="1163"/>
    <cellStyle name="_pgvcl-costal_JND-5_JND-5" xfId="1164"/>
    <cellStyle name="_pgvcl-costal_JND-5_JND-5 T3" xfId="1165"/>
    <cellStyle name="_pgvcl-costal_JND-5_JND-5_Book-DMTHL" xfId="1166"/>
    <cellStyle name="_pgvcl-costal_JND-5_JND-5_City Division MIS JAN-09" xfId="1167"/>
    <cellStyle name="_pgvcl-costal_JND-5_JND-5_City Division MIS JAN-09_SSNNL CANAL WISE summary-22-06-11" xfId="1168"/>
    <cellStyle name="_pgvcl-costal_JND-5_JND-5_Comparison" xfId="1169"/>
    <cellStyle name="_pgvcl-costal_JND-5_JND-5_Comparison_SOP MIS TNDSEP TO MAR" xfId="1170"/>
    <cellStyle name="_pgvcl-costal_JND-5_JND-5_Comparison_SOP TND" xfId="1171"/>
    <cellStyle name="_pgvcl-costal_JND-5_JND-5_Comparison_TNDOCT-TO MAR-14" xfId="1172"/>
    <cellStyle name="_pgvcl-costal_JND-5_JND-5_Details of Selected Urban Feeder" xfId="1173"/>
    <cellStyle name="_pgvcl-costal_JND-5_JND-5_Details of Selected Urban Feeder_SOP MIS TNDSEP TO MAR" xfId="1174"/>
    <cellStyle name="_pgvcl-costal_JND-5_JND-5_Details of Selected Urban Feeder_SOP TND" xfId="1175"/>
    <cellStyle name="_pgvcl-costal_JND-5_JND-5_Details of Selected Urban Feeder_TNDOCT-TO MAR-14" xfId="1176"/>
    <cellStyle name="_pgvcl-costal_JND-5_JND-5_DHTHL JAN-09" xfId="1177"/>
    <cellStyle name="_pgvcl-costal_JND-5_JND-5_dnthl Feb-09" xfId="1178"/>
    <cellStyle name="_pgvcl-costal_JND-5_JND-5_JGYssss" xfId="1179"/>
    <cellStyle name="_pgvcl-costal_JND-5_JND-5_JGYssss_SOP MIS TNDSEP TO MAR" xfId="1180"/>
    <cellStyle name="_pgvcl-costal_JND-5_JND-5_JGYssss_SOP TND" xfId="1181"/>
    <cellStyle name="_pgvcl-costal_JND-5_JND-5_JGYssss_TNDOCT-TO MAR-14" xfId="1182"/>
    <cellStyle name="_pgvcl-costal_JND-5_JND-5_NEW MIS Jan-09" xfId="1183"/>
    <cellStyle name="_pgvcl-costal_JND-5_JND-5_NEW MIS Jan-09_SSNNL CANAL WISE summary-22-06-11" xfId="1184"/>
    <cellStyle name="_pgvcl-costal_JND-5_JND-5_PBR" xfId="1185"/>
    <cellStyle name="_pgvcl-costal_JND-5_JND-5_PBR CO_DAILY REPORT GIS - 20-01-09" xfId="1186"/>
    <cellStyle name="_pgvcl-costal_JND-5_JND-5_PBR CO_DAILY REPORT GIS - 20-01-09_SOP MIS TNDSEP TO MAR" xfId="1187"/>
    <cellStyle name="_pgvcl-costal_JND-5_JND-5_PBR CO_DAILY REPORT GIS - 20-01-09_SOP TND" xfId="1188"/>
    <cellStyle name="_pgvcl-costal_JND-5_JND-5_PBR CO_DAILY REPORT GIS - 20-01-09_TNDOCT-TO MAR-14" xfId="1189"/>
    <cellStyle name="_pgvcl-costal_JND-5_JND-5_PBR_SOP MIS TNDSEP TO MAR" xfId="1190"/>
    <cellStyle name="_pgvcl-costal_JND-5_JND-5_PBR_SOP TND" xfId="1191"/>
    <cellStyle name="_pgvcl-costal_JND-5_JND-5_PBR_TNDOCT-TO MAR-14" xfId="1192"/>
    <cellStyle name="_pgvcl-costal_JND-5_JND-5_PGVCL- 5" xfId="1193"/>
    <cellStyle name="_pgvcl-costal_JND-5_JND-5_PGVCL SOP MIS 2 11-12 Qtr" xfId="1194"/>
    <cellStyle name="_pgvcl-costal_JND-5_JND-5_PGVCL SOP MIS 2 11-12 Qtr_SOP MIS TNDSEP TO MAR" xfId="1195"/>
    <cellStyle name="_pgvcl-costal_JND-5_JND-5_PGVCL SOP MIS 2 11-12 Qtr_SOP TND" xfId="1196"/>
    <cellStyle name="_pgvcl-costal_JND-5_JND-5_PGVCL SOP MIS 2 11-12 Qtr_TNDOCT-TO MAR-14" xfId="1197"/>
    <cellStyle name="_pgvcl-costal_JND-5_JND-5_SOP MIS 4th Qtr 2011 12" xfId="1198"/>
    <cellStyle name="_pgvcl-costal_JND-5_JND-5_SOP MIS 4th Qtr 2011 12_AG HVDSJun -12" xfId="1199"/>
    <cellStyle name="_pgvcl-costal_JND-5_JND-5_SOP MIS TNDSEP TO MAR" xfId="1200"/>
    <cellStyle name="_pgvcl-costal_JND-5_JND-5_SOP TND" xfId="1201"/>
    <cellStyle name="_pgvcl-costal_JND-5_JND-5_SSNNL CANAL WISE summary-22-06-11" xfId="1202"/>
    <cellStyle name="_pgvcl-costal_JND-5_JND-5_t &amp; d SOP HALF YEARLY  26.04.11 014 012" xfId="1203"/>
    <cellStyle name="_pgvcl-costal_JND-5_JND-5_t &amp; d SOP HALF YEARLY  26.04.11 014 012_SOP MIS TNDSEP TO MAR" xfId="1204"/>
    <cellStyle name="_pgvcl-costal_JND-5_JND-5_t &amp; d SOP HALF YEARLY  26.04.11 014 012_SOP TND" xfId="1205"/>
    <cellStyle name="_pgvcl-costal_JND-5_JND-5_t &amp; d SOP HALF YEARLY  26.04.11 014 012_TNDOCT-TO MAR-14" xfId="1206"/>
    <cellStyle name="_pgvcl-costal_JND-5_JND-5_T&amp;D August-08" xfId="1207"/>
    <cellStyle name="_pgvcl-costal_JND-5_JND-5_T&amp;D August-08_SOP MIS TNDSEP TO MAR" xfId="1208"/>
    <cellStyle name="_pgvcl-costal_JND-5_JND-5_T&amp;D August-08_SOP TND" xfId="1209"/>
    <cellStyle name="_pgvcl-costal_JND-5_JND-5_T&amp;D August-08_TNDOCT-TO MAR-14" xfId="1210"/>
    <cellStyle name="_pgvcl-costal_JND-5_JND-5_T&amp;D Dec-08" xfId="1211"/>
    <cellStyle name="_pgvcl-costal_JND-5_JND-5_T&amp;D Dec-08_SOP MIS TNDSEP TO MAR" xfId="1212"/>
    <cellStyle name="_pgvcl-costal_JND-5_JND-5_T&amp;D Dec-08_SOP TND" xfId="1213"/>
    <cellStyle name="_pgvcl-costal_JND-5_JND-5_T&amp;D Dec-08_TNDOCT-TO MAR-14" xfId="1214"/>
    <cellStyle name="_pgvcl-costal_JND-5_JND-5_T&amp;D July-08" xfId="1215"/>
    <cellStyle name="_pgvcl-costal_JND-5_JND-5_T&amp;D July-08_SOP MIS TNDSEP TO MAR" xfId="1216"/>
    <cellStyle name="_pgvcl-costal_JND-5_JND-5_T&amp;D July-08_SOP TND" xfId="1217"/>
    <cellStyle name="_pgvcl-costal_JND-5_JND-5_T&amp;D July-08_TNDOCT-TO MAR-14" xfId="1218"/>
    <cellStyle name="_pgvcl-costal_JND-5_JND-5_tnd" xfId="1219"/>
    <cellStyle name="_pgvcl-costal_JND-5_JND-5_tnd_SOP MIS TNDSEP TO MAR" xfId="1220"/>
    <cellStyle name="_pgvcl-costal_JND-5_JND-5_tnd_SOP TND" xfId="1221"/>
    <cellStyle name="_pgvcl-costal_JND-5_JND-5_tnd_TNDOCT-TO MAR-14" xfId="1222"/>
    <cellStyle name="_pgvcl-costal_JND-5_JND-5_TNDOCT-TO MAR-14" xfId="1223"/>
    <cellStyle name="_pgvcl-costal_JND-5_JND-5_URBAN WEEKLY PBR CO" xfId="1224"/>
    <cellStyle name="_pgvcl-costal_JND-5_JND-5_URBAN WEEKLY PBR CO_SOP MIS TNDSEP TO MAR" xfId="1225"/>
    <cellStyle name="_pgvcl-costal_JND-5_JND-5_URBAN WEEKLY PBR CO_SOP TND" xfId="1226"/>
    <cellStyle name="_pgvcl-costal_JND-5_JND-5_URBAN WEEKLY PBR CO_TNDOCT-TO MAR-14" xfId="1227"/>
    <cellStyle name="_pgvcl-costal_JND-5_JND-5_Weekly Urban PBR CO - 06-03-09 to 12-03-09" xfId="1228"/>
    <cellStyle name="_pgvcl-costal_JND-5_JND-5_Weekly Urban PBR CO - 06-03-09 to 12-03-09_SOP MIS TNDSEP TO MAR" xfId="1229"/>
    <cellStyle name="_pgvcl-costal_JND-5_JND-5_Weekly Urban PBR CO - 06-03-09 to 12-03-09_SOP TND" xfId="1230"/>
    <cellStyle name="_pgvcl-costal_JND-5_JND-5_Weekly Urban PBR CO - 06-03-09 to 12-03-09_TNDOCT-TO MAR-14" xfId="1231"/>
    <cellStyle name="_pgvcl-costal_JND-5_JND-5_Weekly Urban PBR CO - 20-02-09 to 26-02-09" xfId="1232"/>
    <cellStyle name="_pgvcl-costal_JND-5_JND-5_Weekly Urban PBR CO - 20-02-09 to 26-02-09_SOP MIS TNDSEP TO MAR" xfId="1233"/>
    <cellStyle name="_pgvcl-costal_JND-5_JND-5_Weekly Urban PBR CO - 20-02-09 to 26-02-09_SOP TND" xfId="1234"/>
    <cellStyle name="_pgvcl-costal_JND-5_JND-5_Weekly Urban PBR CO - 20-02-09 to 26-02-09_TNDOCT-TO MAR-14" xfId="1235"/>
    <cellStyle name="_pgvcl-costal_JND-5_JND-5_Weekly Urban PBR CO - 30-01-09 to 05-02-09" xfId="1236"/>
    <cellStyle name="_pgvcl-costal_JND-5_JND-5_Weekly Urban PBR CO - 30-01-09 to 05-02-09_SOP MIS TNDSEP TO MAR" xfId="1237"/>
    <cellStyle name="_pgvcl-costal_JND-5_JND-5_Weekly Urban PBR CO - 30-01-09 to 05-02-09_SOP TND" xfId="1238"/>
    <cellStyle name="_pgvcl-costal_JND-5_JND-5_Weekly Urban PBR CO - 30-01-09 to 05-02-09_TNDOCT-TO MAR-14" xfId="1239"/>
    <cellStyle name="_pgvcl-costal_JND-5_JND-5_Weekly Urban PBR CO - 9-1-09 to 15.01.09" xfId="1240"/>
    <cellStyle name="_pgvcl-costal_JND-5_JND-5_Weekly Urban PBR CO - 9-1-09 to 15.01.09_SOP MIS TNDSEP TO MAR" xfId="1241"/>
    <cellStyle name="_pgvcl-costal_JND-5_JND-5_Weekly Urban PBR CO - 9-1-09 to 15.01.09_SOP TND" xfId="1242"/>
    <cellStyle name="_pgvcl-costal_JND-5_JND-5_Weekly Urban PBR CO - 9-1-09 to 15.01.09_TNDOCT-TO MAR-14" xfId="1243"/>
    <cellStyle name="_pgvcl-costal_JND-5_JND-50" xfId="1244"/>
    <cellStyle name="_pgvcl-costal_JND-5_JND-50_1" xfId="1245"/>
    <cellStyle name="_pgvcl-costal_JND-5_JND-50_Book-DMTHL" xfId="1246"/>
    <cellStyle name="_pgvcl-costal_JND-5_JND-50_City Division MIS JAN-09" xfId="1247"/>
    <cellStyle name="_pgvcl-costal_JND-5_JND-50_City Division MIS JAN-09_SSNNL CANAL WISE summary-22-06-11" xfId="1248"/>
    <cellStyle name="_pgvcl-costal_JND-5_JND-50_Comparison" xfId="1249"/>
    <cellStyle name="_pgvcl-costal_JND-5_JND-50_Comparison_SOP MIS TNDSEP TO MAR" xfId="1250"/>
    <cellStyle name="_pgvcl-costal_JND-5_JND-50_Comparison_SOP TND" xfId="1251"/>
    <cellStyle name="_pgvcl-costal_JND-5_JND-50_Comparison_TNDOCT-TO MAR-14" xfId="1252"/>
    <cellStyle name="_pgvcl-costal_JND-5_JND-50_Details of Selected Urban Feeder" xfId="1253"/>
    <cellStyle name="_pgvcl-costal_JND-5_JND-50_Details of Selected Urban Feeder_SOP MIS TNDSEP TO MAR" xfId="1254"/>
    <cellStyle name="_pgvcl-costal_JND-5_JND-50_Details of Selected Urban Feeder_SOP TND" xfId="1255"/>
    <cellStyle name="_pgvcl-costal_JND-5_JND-50_Details of Selected Urban Feeder_TNDOCT-TO MAR-14" xfId="1256"/>
    <cellStyle name="_pgvcl-costal_JND-5_JND-50_DHTHL JAN-09" xfId="1257"/>
    <cellStyle name="_pgvcl-costal_JND-5_JND-50_dnthl Feb-09" xfId="1258"/>
    <cellStyle name="_pgvcl-costal_JND-5_JND-50_JGYssss" xfId="1259"/>
    <cellStyle name="_pgvcl-costal_JND-5_JND-50_JGYssss_SOP MIS TNDSEP TO MAR" xfId="1260"/>
    <cellStyle name="_pgvcl-costal_JND-5_JND-50_JGYssss_SOP TND" xfId="1261"/>
    <cellStyle name="_pgvcl-costal_JND-5_JND-50_JGYssss_TNDOCT-TO MAR-14" xfId="1262"/>
    <cellStyle name="_pgvcl-costal_JND-5_JND-50_NEW MIS Jan-09" xfId="1263"/>
    <cellStyle name="_pgvcl-costal_JND-5_JND-50_NEW MIS Jan-09_SSNNL CANAL WISE summary-22-06-11" xfId="1264"/>
    <cellStyle name="_pgvcl-costal_JND-5_JND-50_PBR" xfId="1265"/>
    <cellStyle name="_pgvcl-costal_JND-5_JND-50_PBR CO_DAILY REPORT GIS - 20-01-09" xfId="1266"/>
    <cellStyle name="_pgvcl-costal_JND-5_JND-50_PBR CO_DAILY REPORT GIS - 20-01-09_SOP MIS TNDSEP TO MAR" xfId="1267"/>
    <cellStyle name="_pgvcl-costal_JND-5_JND-50_PBR CO_DAILY REPORT GIS - 20-01-09_SOP TND" xfId="1268"/>
    <cellStyle name="_pgvcl-costal_JND-5_JND-50_PBR CO_DAILY REPORT GIS - 20-01-09_TNDOCT-TO MAR-14" xfId="1269"/>
    <cellStyle name="_pgvcl-costal_JND-5_JND-50_PBR_SOP MIS TNDSEP TO MAR" xfId="1270"/>
    <cellStyle name="_pgvcl-costal_JND-5_JND-50_PBR_SOP TND" xfId="1271"/>
    <cellStyle name="_pgvcl-costal_JND-5_JND-50_PBR_TNDOCT-TO MAR-14" xfId="1272"/>
    <cellStyle name="_pgvcl-costal_JND-5_JND-50_PGVCL- 5" xfId="1273"/>
    <cellStyle name="_pgvcl-costal_JND-5_JND-50_PGVCL SOP MIS 2 11-12 Qtr" xfId="1274"/>
    <cellStyle name="_pgvcl-costal_JND-5_JND-50_PGVCL SOP MIS 2 11-12 Qtr_SOP MIS TNDSEP TO MAR" xfId="1275"/>
    <cellStyle name="_pgvcl-costal_JND-5_JND-50_PGVCL SOP MIS 2 11-12 Qtr_SOP TND" xfId="1276"/>
    <cellStyle name="_pgvcl-costal_JND-5_JND-50_PGVCL SOP MIS 2 11-12 Qtr_TNDOCT-TO MAR-14" xfId="1277"/>
    <cellStyle name="_pgvcl-costal_JND-5_JND-50_SOP MIS 4th Qtr 2011 12" xfId="1278"/>
    <cellStyle name="_pgvcl-costal_JND-5_JND-50_SOP MIS 4th Qtr 2011 12_AG HVDSJun -12" xfId="1279"/>
    <cellStyle name="_pgvcl-costal_JND-5_JND-50_SOP MIS TNDSEP TO MAR" xfId="1280"/>
    <cellStyle name="_pgvcl-costal_JND-5_JND-50_SOP TND" xfId="1281"/>
    <cellStyle name="_pgvcl-costal_JND-5_JND-50_SSNNL CANAL WISE summary-22-06-11" xfId="1282"/>
    <cellStyle name="_pgvcl-costal_JND-5_JND-50_t &amp; d SOP HALF YEARLY  26.04.11 014 012" xfId="1283"/>
    <cellStyle name="_pgvcl-costal_JND-5_JND-50_t &amp; d SOP HALF YEARLY  26.04.11 014 012_SOP MIS TNDSEP TO MAR" xfId="1284"/>
    <cellStyle name="_pgvcl-costal_JND-5_JND-50_t &amp; d SOP HALF YEARLY  26.04.11 014 012_SOP TND" xfId="1285"/>
    <cellStyle name="_pgvcl-costal_JND-5_JND-50_t &amp; d SOP HALF YEARLY  26.04.11 014 012_TNDOCT-TO MAR-14" xfId="1286"/>
    <cellStyle name="_pgvcl-costal_JND-5_JND-50_T&amp;D August-08" xfId="1287"/>
    <cellStyle name="_pgvcl-costal_JND-5_JND-50_T&amp;D August-08_SOP MIS TNDSEP TO MAR" xfId="1288"/>
    <cellStyle name="_pgvcl-costal_JND-5_JND-50_T&amp;D August-08_SOP TND" xfId="1289"/>
    <cellStyle name="_pgvcl-costal_JND-5_JND-50_T&amp;D August-08_TNDOCT-TO MAR-14" xfId="1290"/>
    <cellStyle name="_pgvcl-costal_JND-5_JND-50_T&amp;D Dec-08" xfId="1291"/>
    <cellStyle name="_pgvcl-costal_JND-5_JND-50_T&amp;D Dec-08_SOP MIS TNDSEP TO MAR" xfId="1292"/>
    <cellStyle name="_pgvcl-costal_JND-5_JND-50_T&amp;D Dec-08_SOP TND" xfId="1293"/>
    <cellStyle name="_pgvcl-costal_JND-5_JND-50_T&amp;D Dec-08_TNDOCT-TO MAR-14" xfId="1294"/>
    <cellStyle name="_pgvcl-costal_JND-5_JND-50_T&amp;D July-08" xfId="1295"/>
    <cellStyle name="_pgvcl-costal_JND-5_JND-50_T&amp;D July-08_SOP MIS TNDSEP TO MAR" xfId="1296"/>
    <cellStyle name="_pgvcl-costal_JND-5_JND-50_T&amp;D July-08_SOP TND" xfId="1297"/>
    <cellStyle name="_pgvcl-costal_JND-5_JND-50_T&amp;D July-08_TNDOCT-TO MAR-14" xfId="1298"/>
    <cellStyle name="_pgvcl-costal_JND-5_JND-50_tnd" xfId="1299"/>
    <cellStyle name="_pgvcl-costal_JND-5_JND-50_tnd_SOP MIS TNDSEP TO MAR" xfId="1300"/>
    <cellStyle name="_pgvcl-costal_JND-5_JND-50_tnd_SOP TND" xfId="1301"/>
    <cellStyle name="_pgvcl-costal_JND-5_JND-50_tnd_TNDOCT-TO MAR-14" xfId="1302"/>
    <cellStyle name="_pgvcl-costal_JND-5_JND-50_TNDOCT-TO MAR-14" xfId="1303"/>
    <cellStyle name="_pgvcl-costal_JND-5_JND-50_URBAN WEEKLY PBR CO" xfId="1304"/>
    <cellStyle name="_pgvcl-costal_JND-5_JND-50_URBAN WEEKLY PBR CO_SOP MIS TNDSEP TO MAR" xfId="1305"/>
    <cellStyle name="_pgvcl-costal_JND-5_JND-50_URBAN WEEKLY PBR CO_SOP TND" xfId="1306"/>
    <cellStyle name="_pgvcl-costal_JND-5_JND-50_URBAN WEEKLY PBR CO_TNDOCT-TO MAR-14" xfId="1307"/>
    <cellStyle name="_pgvcl-costal_JND-5_JND-50_Weekly Urban PBR CO - 06-03-09 to 12-03-09" xfId="1308"/>
    <cellStyle name="_pgvcl-costal_JND-5_JND-50_Weekly Urban PBR CO - 06-03-09 to 12-03-09_SOP MIS TNDSEP TO MAR" xfId="1309"/>
    <cellStyle name="_pgvcl-costal_JND-5_JND-50_Weekly Urban PBR CO - 06-03-09 to 12-03-09_SOP TND" xfId="1310"/>
    <cellStyle name="_pgvcl-costal_JND-5_JND-50_Weekly Urban PBR CO - 06-03-09 to 12-03-09_TNDOCT-TO MAR-14" xfId="1311"/>
    <cellStyle name="_pgvcl-costal_JND-5_JND-50_Weekly Urban PBR CO - 20-02-09 to 26-02-09" xfId="1312"/>
    <cellStyle name="_pgvcl-costal_JND-5_JND-50_Weekly Urban PBR CO - 20-02-09 to 26-02-09_SOP MIS TNDSEP TO MAR" xfId="1313"/>
    <cellStyle name="_pgvcl-costal_JND-5_JND-50_Weekly Urban PBR CO - 20-02-09 to 26-02-09_SOP TND" xfId="1314"/>
    <cellStyle name="_pgvcl-costal_JND-5_JND-50_Weekly Urban PBR CO - 20-02-09 to 26-02-09_TNDOCT-TO MAR-14" xfId="1315"/>
    <cellStyle name="_pgvcl-costal_JND-5_JND-50_Weekly Urban PBR CO - 30-01-09 to 05-02-09" xfId="1316"/>
    <cellStyle name="_pgvcl-costal_JND-5_JND-50_Weekly Urban PBR CO - 30-01-09 to 05-02-09_SOP MIS TNDSEP TO MAR" xfId="1317"/>
    <cellStyle name="_pgvcl-costal_JND-5_JND-50_Weekly Urban PBR CO - 30-01-09 to 05-02-09_SOP TND" xfId="1318"/>
    <cellStyle name="_pgvcl-costal_JND-5_JND-50_Weekly Urban PBR CO - 30-01-09 to 05-02-09_TNDOCT-TO MAR-14" xfId="1319"/>
    <cellStyle name="_pgvcl-costal_JND-5_JND-50_Weekly Urban PBR CO - 9-1-09 to 15.01.09" xfId="1320"/>
    <cellStyle name="_pgvcl-costal_JND-5_JND-50_Weekly Urban PBR CO - 9-1-09 to 15.01.09_SOP MIS TNDSEP TO MAR" xfId="1321"/>
    <cellStyle name="_pgvcl-costal_JND-5_JND-50_Weekly Urban PBR CO - 9-1-09 to 15.01.09_SOP TND" xfId="1322"/>
    <cellStyle name="_pgvcl-costal_JND-5_JND-50_Weekly Urban PBR CO - 9-1-09 to 15.01.09_TNDOCT-TO MAR-14" xfId="1323"/>
    <cellStyle name="_pgvcl-costal_JND-5_JND-51" xfId="1324"/>
    <cellStyle name="_pgvcl-costal_JND-5_JND-51_Book-DMTHL" xfId="1325"/>
    <cellStyle name="_pgvcl-costal_JND-5_JND-51_Comparison" xfId="1326"/>
    <cellStyle name="_pgvcl-costal_JND-5_JND-51_Comparison_SOP MIS TNDSEP TO MAR" xfId="1327"/>
    <cellStyle name="_pgvcl-costal_JND-5_JND-51_Comparison_SOP TND" xfId="1328"/>
    <cellStyle name="_pgvcl-costal_JND-5_JND-51_Comparison_TNDOCT-TO MAR-14" xfId="1329"/>
    <cellStyle name="_pgvcl-costal_JND-5_JND-51_Details of Selected Urban Feeder" xfId="1330"/>
    <cellStyle name="_pgvcl-costal_JND-5_JND-51_Details of Selected Urban Feeder_SOP MIS TNDSEP TO MAR" xfId="1331"/>
    <cellStyle name="_pgvcl-costal_JND-5_JND-51_Details of Selected Urban Feeder_SOP TND" xfId="1332"/>
    <cellStyle name="_pgvcl-costal_JND-5_JND-51_Details of Selected Urban Feeder_TNDOCT-TO MAR-14" xfId="1333"/>
    <cellStyle name="_pgvcl-costal_JND-5_JND-51_DHTHL JAN-09" xfId="1334"/>
    <cellStyle name="_pgvcl-costal_JND-5_JND-51_dnthl Feb-09" xfId="1335"/>
    <cellStyle name="_pgvcl-costal_JND-5_JND-51_JGYssss" xfId="1336"/>
    <cellStyle name="_pgvcl-costal_JND-5_JND-51_JGYssss_SOP MIS TNDSEP TO MAR" xfId="1337"/>
    <cellStyle name="_pgvcl-costal_JND-5_JND-51_JGYssss_SOP TND" xfId="1338"/>
    <cellStyle name="_pgvcl-costal_JND-5_JND-51_JGYssss_TNDOCT-TO MAR-14" xfId="1339"/>
    <cellStyle name="_pgvcl-costal_JND-5_JND-51_JND - 5" xfId="1340"/>
    <cellStyle name="_pgvcl-costal_JND-5_JND-51_JND - 5_Book-DMTHL" xfId="1341"/>
    <cellStyle name="_pgvcl-costal_JND-5_JND-51_JND - 5_City Division MIS JAN-09" xfId="1342"/>
    <cellStyle name="_pgvcl-costal_JND-5_JND-51_JND - 5_City Division MIS JAN-09_SSNNL CANAL WISE summary-22-06-11" xfId="1343"/>
    <cellStyle name="_pgvcl-costal_JND-5_JND-51_JND - 5_Comparison" xfId="1344"/>
    <cellStyle name="_pgvcl-costal_JND-5_JND-51_JND - 5_Comparison_SOP MIS TNDSEP TO MAR" xfId="1345"/>
    <cellStyle name="_pgvcl-costal_JND-5_JND-51_JND - 5_Comparison_SOP TND" xfId="1346"/>
    <cellStyle name="_pgvcl-costal_JND-5_JND-51_JND - 5_Comparison_TNDOCT-TO MAR-14" xfId="1347"/>
    <cellStyle name="_pgvcl-costal_JND-5_JND-51_JND - 5_Details of Selected Urban Feeder" xfId="1348"/>
    <cellStyle name="_pgvcl-costal_JND-5_JND-51_JND - 5_Details of Selected Urban Feeder_SOP MIS TNDSEP TO MAR" xfId="1349"/>
    <cellStyle name="_pgvcl-costal_JND-5_JND-51_JND - 5_Details of Selected Urban Feeder_SOP TND" xfId="1350"/>
    <cellStyle name="_pgvcl-costal_JND-5_JND-51_JND - 5_Details of Selected Urban Feeder_TNDOCT-TO MAR-14" xfId="1351"/>
    <cellStyle name="_pgvcl-costal_JND-5_JND-51_JND - 5_DHTHL JAN-09" xfId="1352"/>
    <cellStyle name="_pgvcl-costal_JND-5_JND-51_JND - 5_dnthl Feb-09" xfId="1353"/>
    <cellStyle name="_pgvcl-costal_JND-5_JND-51_JND - 5_JGYssss" xfId="1354"/>
    <cellStyle name="_pgvcl-costal_JND-5_JND-51_JND - 5_JGYssss_SOP MIS TNDSEP TO MAR" xfId="1355"/>
    <cellStyle name="_pgvcl-costal_JND-5_JND-51_JND - 5_JGYssss_SOP TND" xfId="1356"/>
    <cellStyle name="_pgvcl-costal_JND-5_JND-51_JND - 5_JGYssss_TNDOCT-TO MAR-14" xfId="1357"/>
    <cellStyle name="_pgvcl-costal_JND-5_JND-51_JND - 5_NEW MIS Jan-09" xfId="1358"/>
    <cellStyle name="_pgvcl-costal_JND-5_JND-51_JND - 5_NEW MIS Jan-09_SSNNL CANAL WISE summary-22-06-11" xfId="1359"/>
    <cellStyle name="_pgvcl-costal_JND-5_JND-51_JND - 5_PBR" xfId="1360"/>
    <cellStyle name="_pgvcl-costal_JND-5_JND-51_JND - 5_PBR CO_DAILY REPORT GIS - 20-01-09" xfId="1361"/>
    <cellStyle name="_pgvcl-costal_JND-5_JND-51_JND - 5_PBR CO_DAILY REPORT GIS - 20-01-09_SOP MIS TNDSEP TO MAR" xfId="1362"/>
    <cellStyle name="_pgvcl-costal_JND-5_JND-51_JND - 5_PBR CO_DAILY REPORT GIS - 20-01-09_SOP TND" xfId="1363"/>
    <cellStyle name="_pgvcl-costal_JND-5_JND-51_JND - 5_PBR CO_DAILY REPORT GIS - 20-01-09_TNDOCT-TO MAR-14" xfId="1364"/>
    <cellStyle name="_pgvcl-costal_JND-5_JND-51_JND - 5_PBR_SOP MIS TNDSEP TO MAR" xfId="1365"/>
    <cellStyle name="_pgvcl-costal_JND-5_JND-51_JND - 5_PBR_SOP TND" xfId="1366"/>
    <cellStyle name="_pgvcl-costal_JND-5_JND-51_JND - 5_PBR_TNDOCT-TO MAR-14" xfId="1367"/>
    <cellStyle name="_pgvcl-costal_JND-5_JND-51_JND - 5_SOP MIS TNDSEP TO MAR" xfId="1368"/>
    <cellStyle name="_pgvcl-costal_JND-5_JND-51_JND - 5_SOP TND" xfId="1369"/>
    <cellStyle name="_pgvcl-costal_JND-5_JND-51_JND - 5_SSNNL CANAL WISE summary-22-06-11" xfId="1370"/>
    <cellStyle name="_pgvcl-costal_JND-5_JND-51_JND - 5_T&amp;D August-08" xfId="1371"/>
    <cellStyle name="_pgvcl-costal_JND-5_JND-51_JND - 5_T&amp;D August-08_SOP MIS TNDSEP TO MAR" xfId="1372"/>
    <cellStyle name="_pgvcl-costal_JND-5_JND-51_JND - 5_T&amp;D August-08_SOP TND" xfId="1373"/>
    <cellStyle name="_pgvcl-costal_JND-5_JND-51_JND - 5_T&amp;D August-08_TNDOCT-TO MAR-14" xfId="1374"/>
    <cellStyle name="_pgvcl-costal_JND-5_JND-51_JND - 5_T&amp;D Dec-08" xfId="1375"/>
    <cellStyle name="_pgvcl-costal_JND-5_JND-51_JND - 5_T&amp;D Dec-08_SOP MIS TNDSEP TO MAR" xfId="1376"/>
    <cellStyle name="_pgvcl-costal_JND-5_JND-51_JND - 5_T&amp;D Dec-08_SOP TND" xfId="1377"/>
    <cellStyle name="_pgvcl-costal_JND-5_JND-51_JND - 5_T&amp;D Dec-08_TNDOCT-TO MAR-14" xfId="1378"/>
    <cellStyle name="_pgvcl-costal_JND-5_JND-51_JND - 5_T&amp;D July-08" xfId="1379"/>
    <cellStyle name="_pgvcl-costal_JND-5_JND-51_JND - 5_T&amp;D July-08_SOP MIS TNDSEP TO MAR" xfId="1380"/>
    <cellStyle name="_pgvcl-costal_JND-5_JND-51_JND - 5_T&amp;D July-08_SOP TND" xfId="1381"/>
    <cellStyle name="_pgvcl-costal_JND-5_JND-51_JND - 5_T&amp;D July-08_TNDOCT-TO MAR-14" xfId="1382"/>
    <cellStyle name="_pgvcl-costal_JND-5_JND-51_JND - 5_TNDOCT-TO MAR-14" xfId="1383"/>
    <cellStyle name="_pgvcl-costal_JND-5_JND-51_JND - 5_URBAN WEEKLY PBR CO" xfId="1384"/>
    <cellStyle name="_pgvcl-costal_JND-5_JND-51_JND - 5_URBAN WEEKLY PBR CO_SOP MIS TNDSEP TO MAR" xfId="1385"/>
    <cellStyle name="_pgvcl-costal_JND-5_JND-51_JND - 5_URBAN WEEKLY PBR CO_SOP TND" xfId="1386"/>
    <cellStyle name="_pgvcl-costal_JND-5_JND-51_JND - 5_URBAN WEEKLY PBR CO_TNDOCT-TO MAR-14" xfId="1387"/>
    <cellStyle name="_pgvcl-costal_JND-5_JND-51_JND - 5_Weekly Urban PBR CO - 06-03-09 to 12-03-09" xfId="1388"/>
    <cellStyle name="_pgvcl-costal_JND-5_JND-51_JND - 5_Weekly Urban PBR CO - 06-03-09 to 12-03-09_SOP MIS TNDSEP TO MAR" xfId="1389"/>
    <cellStyle name="_pgvcl-costal_JND-5_JND-51_JND - 5_Weekly Urban PBR CO - 06-03-09 to 12-03-09_SOP TND" xfId="1390"/>
    <cellStyle name="_pgvcl-costal_JND-5_JND-51_JND - 5_Weekly Urban PBR CO - 06-03-09 to 12-03-09_TNDOCT-TO MAR-14" xfId="1391"/>
    <cellStyle name="_pgvcl-costal_JND-5_JND-51_JND - 5_Weekly Urban PBR CO - 20-02-09 to 26-02-09" xfId="1392"/>
    <cellStyle name="_pgvcl-costal_JND-5_JND-51_JND - 5_Weekly Urban PBR CO - 20-02-09 to 26-02-09_SOP MIS TNDSEP TO MAR" xfId="1393"/>
    <cellStyle name="_pgvcl-costal_JND-5_JND-51_JND - 5_Weekly Urban PBR CO - 20-02-09 to 26-02-09_SOP TND" xfId="1394"/>
    <cellStyle name="_pgvcl-costal_JND-5_JND-51_JND - 5_Weekly Urban PBR CO - 20-02-09 to 26-02-09_TNDOCT-TO MAR-14" xfId="1395"/>
    <cellStyle name="_pgvcl-costal_JND-5_JND-51_JND - 5_Weekly Urban PBR CO - 30-01-09 to 05-02-09" xfId="1396"/>
    <cellStyle name="_pgvcl-costal_JND-5_JND-51_JND - 5_Weekly Urban PBR CO - 30-01-09 to 05-02-09_SOP MIS TNDSEP TO MAR" xfId="1397"/>
    <cellStyle name="_pgvcl-costal_JND-5_JND-51_JND - 5_Weekly Urban PBR CO - 30-01-09 to 05-02-09_SOP TND" xfId="1398"/>
    <cellStyle name="_pgvcl-costal_JND-5_JND-51_JND - 5_Weekly Urban PBR CO - 30-01-09 to 05-02-09_TNDOCT-TO MAR-14" xfId="1399"/>
    <cellStyle name="_pgvcl-costal_JND-5_JND-51_JND - 5_Weekly Urban PBR CO - 9-1-09 to 15.01.09" xfId="1400"/>
    <cellStyle name="_pgvcl-costal_JND-5_JND-51_JND - 5_Weekly Urban PBR CO - 9-1-09 to 15.01.09_SOP MIS TNDSEP TO MAR" xfId="1401"/>
    <cellStyle name="_pgvcl-costal_JND-5_JND-51_JND - 5_Weekly Urban PBR CO - 9-1-09 to 15.01.09_SOP TND" xfId="1402"/>
    <cellStyle name="_pgvcl-costal_JND-5_JND-51_JND - 5_Weekly Urban PBR CO - 9-1-09 to 15.01.09_TNDOCT-TO MAR-14" xfId="1403"/>
    <cellStyle name="_pgvcl-costal_JND-5_JND-51_NEW MIS Jan - 08" xfId="1404"/>
    <cellStyle name="_pgvcl-costal_JND-5_JND-51_NEW MIS Jan - 08_Book-DMTHL" xfId="1405"/>
    <cellStyle name="_pgvcl-costal_JND-5_JND-51_NEW MIS Jan - 08_Comparison" xfId="1406"/>
    <cellStyle name="_pgvcl-costal_JND-5_JND-51_NEW MIS Jan - 08_Comparison_SOP MIS TNDSEP TO MAR" xfId="1407"/>
    <cellStyle name="_pgvcl-costal_JND-5_JND-51_NEW MIS Jan - 08_Comparison_SOP TND" xfId="1408"/>
    <cellStyle name="_pgvcl-costal_JND-5_JND-51_NEW MIS Jan - 08_Comparison_TNDOCT-TO MAR-14" xfId="1409"/>
    <cellStyle name="_pgvcl-costal_JND-5_JND-51_NEW MIS Jan - 08_Details of Selected Urban Feeder" xfId="1410"/>
    <cellStyle name="_pgvcl-costal_JND-5_JND-51_NEW MIS Jan - 08_Details of Selected Urban Feeder_SOP MIS TNDSEP TO MAR" xfId="1411"/>
    <cellStyle name="_pgvcl-costal_JND-5_JND-51_NEW MIS Jan - 08_Details of Selected Urban Feeder_SOP TND" xfId="1412"/>
    <cellStyle name="_pgvcl-costal_JND-5_JND-51_NEW MIS Jan - 08_Details of Selected Urban Feeder_TNDOCT-TO MAR-14" xfId="1413"/>
    <cellStyle name="_pgvcl-costal_JND-5_JND-51_NEW MIS Jan - 08_DHTHL JAN-09" xfId="1414"/>
    <cellStyle name="_pgvcl-costal_JND-5_JND-51_NEW MIS Jan - 08_dnthl Feb-09" xfId="1415"/>
    <cellStyle name="_pgvcl-costal_JND-5_JND-51_NEW MIS Jan - 08_JGYssss" xfId="1416"/>
    <cellStyle name="_pgvcl-costal_JND-5_JND-51_NEW MIS Jan - 08_JGYssss_SOP MIS TNDSEP TO MAR" xfId="1417"/>
    <cellStyle name="_pgvcl-costal_JND-5_JND-51_NEW MIS Jan - 08_JGYssss_SOP TND" xfId="1418"/>
    <cellStyle name="_pgvcl-costal_JND-5_JND-51_NEW MIS Jan - 08_JGYssss_TNDOCT-TO MAR-14" xfId="1419"/>
    <cellStyle name="_pgvcl-costal_JND-5_JND-51_NEW MIS Jan - 08_PBR" xfId="1420"/>
    <cellStyle name="_pgvcl-costal_JND-5_JND-51_NEW MIS Jan - 08_PBR CO_DAILY REPORT GIS - 20-01-09" xfId="1421"/>
    <cellStyle name="_pgvcl-costal_JND-5_JND-51_NEW MIS Jan - 08_PBR CO_DAILY REPORT GIS - 20-01-09_SOP MIS TNDSEP TO MAR" xfId="1422"/>
    <cellStyle name="_pgvcl-costal_JND-5_JND-51_NEW MIS Jan - 08_PBR CO_DAILY REPORT GIS - 20-01-09_SOP TND" xfId="1423"/>
    <cellStyle name="_pgvcl-costal_JND-5_JND-51_NEW MIS Jan - 08_PBR CO_DAILY REPORT GIS - 20-01-09_TNDOCT-TO MAR-14" xfId="1424"/>
    <cellStyle name="_pgvcl-costal_JND-5_JND-51_NEW MIS Jan - 08_PBR_SOP MIS TNDSEP TO MAR" xfId="1425"/>
    <cellStyle name="_pgvcl-costal_JND-5_JND-51_NEW MIS Jan - 08_PBR_SOP TND" xfId="1426"/>
    <cellStyle name="_pgvcl-costal_JND-5_JND-51_NEW MIS Jan - 08_PBR_TNDOCT-TO MAR-14" xfId="1427"/>
    <cellStyle name="_pgvcl-costal_JND-5_JND-51_NEW MIS Jan - 08_SOP MIS TNDSEP TO MAR" xfId="1428"/>
    <cellStyle name="_pgvcl-costal_JND-5_JND-51_NEW MIS Jan - 08_SOP TND" xfId="1429"/>
    <cellStyle name="_pgvcl-costal_JND-5_JND-51_NEW MIS Jan - 08_SSNNL CANAL WISE summary-22-06-11" xfId="1430"/>
    <cellStyle name="_pgvcl-costal_JND-5_JND-51_NEW MIS Jan - 08_T&amp;D August-08" xfId="1431"/>
    <cellStyle name="_pgvcl-costal_JND-5_JND-51_NEW MIS Jan - 08_T&amp;D August-08_SOP MIS TNDSEP TO MAR" xfId="1432"/>
    <cellStyle name="_pgvcl-costal_JND-5_JND-51_NEW MIS Jan - 08_T&amp;D August-08_SOP TND" xfId="1433"/>
    <cellStyle name="_pgvcl-costal_JND-5_JND-51_NEW MIS Jan - 08_T&amp;D August-08_TNDOCT-TO MAR-14" xfId="1434"/>
    <cellStyle name="_pgvcl-costal_JND-5_JND-51_NEW MIS Jan - 08_T&amp;D Dec-08" xfId="1435"/>
    <cellStyle name="_pgvcl-costal_JND-5_JND-51_NEW MIS Jan - 08_T&amp;D Dec-08_SOP MIS TNDSEP TO MAR" xfId="1436"/>
    <cellStyle name="_pgvcl-costal_JND-5_JND-51_NEW MIS Jan - 08_T&amp;D Dec-08_SOP TND" xfId="1437"/>
    <cellStyle name="_pgvcl-costal_JND-5_JND-51_NEW MIS Jan - 08_T&amp;D Dec-08_TNDOCT-TO MAR-14" xfId="1438"/>
    <cellStyle name="_pgvcl-costal_JND-5_JND-51_NEW MIS Jan - 08_T&amp;D July-08" xfId="1439"/>
    <cellStyle name="_pgvcl-costal_JND-5_JND-51_NEW MIS Jan - 08_T&amp;D July-08_SOP MIS TNDSEP TO MAR" xfId="1440"/>
    <cellStyle name="_pgvcl-costal_JND-5_JND-51_NEW MIS Jan - 08_T&amp;D July-08_SOP TND" xfId="1441"/>
    <cellStyle name="_pgvcl-costal_JND-5_JND-51_NEW MIS Jan - 08_T&amp;D July-08_TNDOCT-TO MAR-14" xfId="1442"/>
    <cellStyle name="_pgvcl-costal_JND-5_JND-51_NEW MIS Jan - 08_TNDOCT-TO MAR-14" xfId="1443"/>
    <cellStyle name="_pgvcl-costal_JND-5_JND-51_NEW MIS Jan - 08_URBAN WEEKLY PBR CO" xfId="1444"/>
    <cellStyle name="_pgvcl-costal_JND-5_JND-51_NEW MIS Jan - 08_URBAN WEEKLY PBR CO_SOP MIS TNDSEP TO MAR" xfId="1445"/>
    <cellStyle name="_pgvcl-costal_JND-5_JND-51_NEW MIS Jan - 08_URBAN WEEKLY PBR CO_SOP TND" xfId="1446"/>
    <cellStyle name="_pgvcl-costal_JND-5_JND-51_NEW MIS Jan - 08_URBAN WEEKLY PBR CO_TNDOCT-TO MAR-14" xfId="1447"/>
    <cellStyle name="_pgvcl-costal_JND-5_JND-51_NEW MIS Jan - 08_Weekly Urban PBR CO - 06-03-09 to 12-03-09" xfId="1448"/>
    <cellStyle name="_pgvcl-costal_JND-5_JND-51_NEW MIS Jan - 08_Weekly Urban PBR CO - 06-03-09 to 12-03-09_SOP MIS TNDSEP TO MAR" xfId="1449"/>
    <cellStyle name="_pgvcl-costal_JND-5_JND-51_NEW MIS Jan - 08_Weekly Urban PBR CO - 06-03-09 to 12-03-09_SOP TND" xfId="1450"/>
    <cellStyle name="_pgvcl-costal_JND-5_JND-51_NEW MIS Jan - 08_Weekly Urban PBR CO - 06-03-09 to 12-03-09_TNDOCT-TO MAR-14" xfId="1451"/>
    <cellStyle name="_pgvcl-costal_JND-5_JND-51_NEW MIS Jan - 08_Weekly Urban PBR CO - 20-02-09 to 26-02-09" xfId="1452"/>
    <cellStyle name="_pgvcl-costal_JND-5_JND-51_NEW MIS Jan - 08_Weekly Urban PBR CO - 20-02-09 to 26-02-09_SOP MIS TNDSEP TO MAR" xfId="1453"/>
    <cellStyle name="_pgvcl-costal_JND-5_JND-51_NEW MIS Jan - 08_Weekly Urban PBR CO - 20-02-09 to 26-02-09_SOP TND" xfId="1454"/>
    <cellStyle name="_pgvcl-costal_JND-5_JND-51_NEW MIS Jan - 08_Weekly Urban PBR CO - 20-02-09 to 26-02-09_TNDOCT-TO MAR-14" xfId="1455"/>
    <cellStyle name="_pgvcl-costal_JND-5_JND-51_NEW MIS Jan - 08_Weekly Urban PBR CO - 30-01-09 to 05-02-09" xfId="1456"/>
    <cellStyle name="_pgvcl-costal_JND-5_JND-51_NEW MIS Jan - 08_Weekly Urban PBR CO - 30-01-09 to 05-02-09_SOP MIS TNDSEP TO MAR" xfId="1457"/>
    <cellStyle name="_pgvcl-costal_JND-5_JND-51_NEW MIS Jan - 08_Weekly Urban PBR CO - 30-01-09 to 05-02-09_SOP TND" xfId="1458"/>
    <cellStyle name="_pgvcl-costal_JND-5_JND-51_NEW MIS Jan - 08_Weekly Urban PBR CO - 30-01-09 to 05-02-09_TNDOCT-TO MAR-14" xfId="1459"/>
    <cellStyle name="_pgvcl-costal_JND-5_JND-51_NEW MIS Jan - 08_Weekly Urban PBR CO - 9-1-09 to 15.01.09" xfId="1460"/>
    <cellStyle name="_pgvcl-costal_JND-5_JND-51_NEW MIS Jan - 08_Weekly Urban PBR CO - 9-1-09 to 15.01.09_SOP MIS TNDSEP TO MAR" xfId="1461"/>
    <cellStyle name="_pgvcl-costal_JND-5_JND-51_NEW MIS Jan - 08_Weekly Urban PBR CO - 9-1-09 to 15.01.09_SOP TND" xfId="1462"/>
    <cellStyle name="_pgvcl-costal_JND-5_JND-51_NEW MIS Jan - 08_Weekly Urban PBR CO - 9-1-09 to 15.01.09_TNDOCT-TO MAR-14" xfId="1463"/>
    <cellStyle name="_pgvcl-costal_JND-5_JND-51_NEWMISFromJNDCircle-DEC07" xfId="1464"/>
    <cellStyle name="_pgvcl-costal_JND-5_JND-51_PBR" xfId="1465"/>
    <cellStyle name="_pgvcl-costal_JND-5_JND-51_PBR CO_DAILY REPORT GIS - 20-01-09" xfId="1466"/>
    <cellStyle name="_pgvcl-costal_JND-5_JND-51_PBR CO_DAILY REPORT GIS - 20-01-09_SOP MIS TNDSEP TO MAR" xfId="1467"/>
    <cellStyle name="_pgvcl-costal_JND-5_JND-51_PBR CO_DAILY REPORT GIS - 20-01-09_SOP TND" xfId="1468"/>
    <cellStyle name="_pgvcl-costal_JND-5_JND-51_PBR CO_DAILY REPORT GIS - 20-01-09_TNDOCT-TO MAR-14" xfId="1469"/>
    <cellStyle name="_pgvcl-costal_JND-5_JND-51_PBR_SOP MIS TNDSEP TO MAR" xfId="1470"/>
    <cellStyle name="_pgvcl-costal_JND-5_JND-51_PBR_SOP TND" xfId="1471"/>
    <cellStyle name="_pgvcl-costal_JND-5_JND-51_PBR_TNDOCT-TO MAR-14" xfId="1472"/>
    <cellStyle name="_pgvcl-costal_JND-5_JND-51_PGVCL- 5" xfId="1473"/>
    <cellStyle name="_pgvcl-costal_JND-5_JND-51_PGVCL SOP MIS 2 11-12 Qtr" xfId="1474"/>
    <cellStyle name="_pgvcl-costal_JND-5_JND-51_PGVCL SOP MIS 2 11-12 Qtr_SOP MIS TNDSEP TO MAR" xfId="1475"/>
    <cellStyle name="_pgvcl-costal_JND-5_JND-51_PGVCL SOP MIS 2 11-12 Qtr_SOP TND" xfId="1476"/>
    <cellStyle name="_pgvcl-costal_JND-5_JND-51_PGVCL SOP MIS 2 11-12 Qtr_TNDOCT-TO MAR-14" xfId="1477"/>
    <cellStyle name="_pgvcl-costal_JND-5_JND-51_SOP MIS 4th Qtr 2011 12" xfId="1478"/>
    <cellStyle name="_pgvcl-costal_JND-5_JND-51_SOP MIS 4th Qtr 2011 12_AG HVDSJun -12" xfId="1479"/>
    <cellStyle name="_pgvcl-costal_JND-5_JND-51_SOP MIS TNDSEP TO MAR" xfId="1480"/>
    <cellStyle name="_pgvcl-costal_JND-5_JND-51_SOP TND" xfId="1481"/>
    <cellStyle name="_pgvcl-costal_JND-5_JND-51_SSNNL CANAL WISE summary-22-06-11" xfId="1482"/>
    <cellStyle name="_pgvcl-costal_JND-5_JND-51_t &amp; d SOP HALF YEARLY  26.04.11 014 012" xfId="1483"/>
    <cellStyle name="_pgvcl-costal_JND-5_JND-51_t &amp; d SOP HALF YEARLY  26.04.11 014 012_SOP MIS TNDSEP TO MAR" xfId="1484"/>
    <cellStyle name="_pgvcl-costal_JND-5_JND-51_t &amp; d SOP HALF YEARLY  26.04.11 014 012_SOP TND" xfId="1485"/>
    <cellStyle name="_pgvcl-costal_JND-5_JND-51_t &amp; d SOP HALF YEARLY  26.04.11 014 012_TNDOCT-TO MAR-14" xfId="1486"/>
    <cellStyle name="_pgvcl-costal_JND-5_JND-51_T&amp;D August-08" xfId="1487"/>
    <cellStyle name="_pgvcl-costal_JND-5_JND-51_T&amp;D August-08_SOP MIS TNDSEP TO MAR" xfId="1488"/>
    <cellStyle name="_pgvcl-costal_JND-5_JND-51_T&amp;D August-08_SOP TND" xfId="1489"/>
    <cellStyle name="_pgvcl-costal_JND-5_JND-51_T&amp;D August-08_TNDOCT-TO MAR-14" xfId="1490"/>
    <cellStyle name="_pgvcl-costal_JND-5_JND-51_T&amp;D Dec-08" xfId="1491"/>
    <cellStyle name="_pgvcl-costal_JND-5_JND-51_T&amp;D Dec-08_SOP MIS TNDSEP TO MAR" xfId="1492"/>
    <cellStyle name="_pgvcl-costal_JND-5_JND-51_T&amp;D Dec-08_SOP TND" xfId="1493"/>
    <cellStyle name="_pgvcl-costal_JND-5_JND-51_T&amp;D Dec-08_TNDOCT-TO MAR-14" xfId="1494"/>
    <cellStyle name="_pgvcl-costal_JND-5_JND-51_T&amp;D July-08" xfId="1495"/>
    <cellStyle name="_pgvcl-costal_JND-5_JND-51_T&amp;D July-08_SOP MIS TNDSEP TO MAR" xfId="1496"/>
    <cellStyle name="_pgvcl-costal_JND-5_JND-51_T&amp;D July-08_SOP TND" xfId="1497"/>
    <cellStyle name="_pgvcl-costal_JND-5_JND-51_T&amp;D July-08_TNDOCT-TO MAR-14" xfId="1498"/>
    <cellStyle name="_pgvcl-costal_JND-5_JND-51_tnd" xfId="1499"/>
    <cellStyle name="_pgvcl-costal_JND-5_JND-51_tnd_SOP MIS TNDSEP TO MAR" xfId="1500"/>
    <cellStyle name="_pgvcl-costal_JND-5_JND-51_tnd_SOP TND" xfId="1501"/>
    <cellStyle name="_pgvcl-costal_JND-5_JND-51_tnd_TNDOCT-TO MAR-14" xfId="1502"/>
    <cellStyle name="_pgvcl-costal_JND-5_JND-51_TNDOCT-TO MAR-14" xfId="1503"/>
    <cellStyle name="_pgvcl-costal_JND-5_JND-51_URBAN WEEKLY PBR CO" xfId="1504"/>
    <cellStyle name="_pgvcl-costal_JND-5_JND-51_URBAN WEEKLY PBR CO_SOP MIS TNDSEP TO MAR" xfId="1505"/>
    <cellStyle name="_pgvcl-costal_JND-5_JND-51_URBAN WEEKLY PBR CO_SOP TND" xfId="1506"/>
    <cellStyle name="_pgvcl-costal_JND-5_JND-51_URBAN WEEKLY PBR CO_TNDOCT-TO MAR-14" xfId="1507"/>
    <cellStyle name="_pgvcl-costal_JND-5_JND-51_Weekly Urban PBR CO - 06-03-09 to 12-03-09" xfId="1508"/>
    <cellStyle name="_pgvcl-costal_JND-5_JND-51_Weekly Urban PBR CO - 06-03-09 to 12-03-09_SOP MIS TNDSEP TO MAR" xfId="1509"/>
    <cellStyle name="_pgvcl-costal_JND-5_JND-51_Weekly Urban PBR CO - 06-03-09 to 12-03-09_SOP TND" xfId="1510"/>
    <cellStyle name="_pgvcl-costal_JND-5_JND-51_Weekly Urban PBR CO - 06-03-09 to 12-03-09_TNDOCT-TO MAR-14" xfId="1511"/>
    <cellStyle name="_pgvcl-costal_JND-5_JND-51_Weekly Urban PBR CO - 20-02-09 to 26-02-09" xfId="1512"/>
    <cellStyle name="_pgvcl-costal_JND-5_JND-51_Weekly Urban PBR CO - 20-02-09 to 26-02-09_SOP MIS TNDSEP TO MAR" xfId="1513"/>
    <cellStyle name="_pgvcl-costal_JND-5_JND-51_Weekly Urban PBR CO - 20-02-09 to 26-02-09_SOP TND" xfId="1514"/>
    <cellStyle name="_pgvcl-costal_JND-5_JND-51_Weekly Urban PBR CO - 20-02-09 to 26-02-09_TNDOCT-TO MAR-14" xfId="1515"/>
    <cellStyle name="_pgvcl-costal_JND-5_JND-51_Weekly Urban PBR CO - 30-01-09 to 05-02-09" xfId="1516"/>
    <cellStyle name="_pgvcl-costal_JND-5_JND-51_Weekly Urban PBR CO - 30-01-09 to 05-02-09_SOP MIS TNDSEP TO MAR" xfId="1517"/>
    <cellStyle name="_pgvcl-costal_JND-5_JND-51_Weekly Urban PBR CO - 30-01-09 to 05-02-09_SOP TND" xfId="1518"/>
    <cellStyle name="_pgvcl-costal_JND-5_JND-51_Weekly Urban PBR CO - 30-01-09 to 05-02-09_TNDOCT-TO MAR-14" xfId="1519"/>
    <cellStyle name="_pgvcl-costal_JND-5_JND-51_Weekly Urban PBR CO - 9-1-09 to 15.01.09" xfId="1520"/>
    <cellStyle name="_pgvcl-costal_JND-5_JND-51_Weekly Urban PBR CO - 9-1-09 to 15.01.09_SOP MIS TNDSEP TO MAR" xfId="1521"/>
    <cellStyle name="_pgvcl-costal_JND-5_JND-51_Weekly Urban PBR CO - 9-1-09 to 15.01.09_SOP TND" xfId="1522"/>
    <cellStyle name="_pgvcl-costal_JND-5_JND-51_Weekly Urban PBR CO - 9-1-09 to 15.01.09_TNDOCT-TO MAR-14" xfId="1523"/>
    <cellStyle name="_pgvcl-costal_JND-5_MIS" xfId="1524"/>
    <cellStyle name="_pgvcl-costal_JND-5_MIS Dec - 07" xfId="1525"/>
    <cellStyle name="_pgvcl-costal_JND-5_MIS Dec - 07_Book-DMTHL" xfId="1526"/>
    <cellStyle name="_pgvcl-costal_JND-5_MIS Dec - 07_Comparison" xfId="1527"/>
    <cellStyle name="_pgvcl-costal_JND-5_MIS Dec - 07_Comparison_SOP MIS TNDSEP TO MAR" xfId="1528"/>
    <cellStyle name="_pgvcl-costal_JND-5_MIS Dec - 07_Comparison_SOP TND" xfId="1529"/>
    <cellStyle name="_pgvcl-costal_JND-5_MIS Dec - 07_Comparison_TNDOCT-TO MAR-14" xfId="1530"/>
    <cellStyle name="_pgvcl-costal_JND-5_MIS Dec - 07_Details of Selected Urban Feeder" xfId="1531"/>
    <cellStyle name="_pgvcl-costal_JND-5_MIS Dec - 07_Details of Selected Urban Feeder_SOP MIS TNDSEP TO MAR" xfId="1532"/>
    <cellStyle name="_pgvcl-costal_JND-5_MIS Dec - 07_Details of Selected Urban Feeder_SOP TND" xfId="1533"/>
    <cellStyle name="_pgvcl-costal_JND-5_MIS Dec - 07_Details of Selected Urban Feeder_TNDOCT-TO MAR-14" xfId="1534"/>
    <cellStyle name="_pgvcl-costal_JND-5_MIS Dec - 07_DHTHL JAN-09" xfId="1535"/>
    <cellStyle name="_pgvcl-costal_JND-5_MIS Dec - 07_dnthl Feb-09" xfId="1536"/>
    <cellStyle name="_pgvcl-costal_JND-5_MIS Dec - 07_JGYssss" xfId="1537"/>
    <cellStyle name="_pgvcl-costal_JND-5_MIS Dec - 07_JGYssss_SOP MIS TNDSEP TO MAR" xfId="1538"/>
    <cellStyle name="_pgvcl-costal_JND-5_MIS Dec - 07_JGYssss_SOP TND" xfId="1539"/>
    <cellStyle name="_pgvcl-costal_JND-5_MIS Dec - 07_JGYssss_TNDOCT-TO MAR-14" xfId="1540"/>
    <cellStyle name="_pgvcl-costal_JND-5_MIS Dec - 07_JND T-3 MIS" xfId="1541"/>
    <cellStyle name="_pgvcl-costal_JND-5_MIS Dec - 07_JND-5 T3" xfId="1542"/>
    <cellStyle name="_pgvcl-costal_JND-5_MIS Dec - 07_PBR" xfId="1543"/>
    <cellStyle name="_pgvcl-costal_JND-5_MIS Dec - 07_PBR CO_DAILY REPORT GIS - 20-01-09" xfId="1544"/>
    <cellStyle name="_pgvcl-costal_JND-5_MIS Dec - 07_PBR CO_DAILY REPORT GIS - 20-01-09_SOP MIS TNDSEP TO MAR" xfId="1545"/>
    <cellStyle name="_pgvcl-costal_JND-5_MIS Dec - 07_PBR CO_DAILY REPORT GIS - 20-01-09_SOP TND" xfId="1546"/>
    <cellStyle name="_pgvcl-costal_JND-5_MIS Dec - 07_PBR CO_DAILY REPORT GIS - 20-01-09_TNDOCT-TO MAR-14" xfId="1547"/>
    <cellStyle name="_pgvcl-costal_JND-5_MIS Dec - 07_PBR_SOP MIS TNDSEP TO MAR" xfId="1548"/>
    <cellStyle name="_pgvcl-costal_JND-5_MIS Dec - 07_PBR_SOP TND" xfId="1549"/>
    <cellStyle name="_pgvcl-costal_JND-5_MIS Dec - 07_PBR_TNDOCT-TO MAR-14" xfId="1550"/>
    <cellStyle name="_pgvcl-costal_JND-5_MIS Dec - 07_SOP MIS TNDSEP TO MAR" xfId="1551"/>
    <cellStyle name="_pgvcl-costal_JND-5_MIS Dec - 07_SOP TND" xfId="1552"/>
    <cellStyle name="_pgvcl-costal_JND-5_MIS Dec - 07_SSNNL CANAL WISE summary-22-06-11" xfId="1553"/>
    <cellStyle name="_pgvcl-costal_JND-5_MIS Dec - 07_T&amp;D August-08" xfId="1554"/>
    <cellStyle name="_pgvcl-costal_JND-5_MIS Dec - 07_T&amp;D August-08_SOP MIS TNDSEP TO MAR" xfId="1555"/>
    <cellStyle name="_pgvcl-costal_JND-5_MIS Dec - 07_T&amp;D August-08_SOP TND" xfId="1556"/>
    <cellStyle name="_pgvcl-costal_JND-5_MIS Dec - 07_T&amp;D August-08_TNDOCT-TO MAR-14" xfId="1557"/>
    <cellStyle name="_pgvcl-costal_JND-5_MIS Dec - 07_T&amp;D Dec-08" xfId="1558"/>
    <cellStyle name="_pgvcl-costal_JND-5_MIS Dec - 07_T&amp;D Dec-08_SOP MIS TNDSEP TO MAR" xfId="1559"/>
    <cellStyle name="_pgvcl-costal_JND-5_MIS Dec - 07_T&amp;D Dec-08_SOP TND" xfId="1560"/>
    <cellStyle name="_pgvcl-costal_JND-5_MIS Dec - 07_T&amp;D Dec-08_TNDOCT-TO MAR-14" xfId="1561"/>
    <cellStyle name="_pgvcl-costal_JND-5_MIS Dec - 07_T&amp;D July-08" xfId="1562"/>
    <cellStyle name="_pgvcl-costal_JND-5_MIS Dec - 07_T&amp;D July-08_SOP MIS TNDSEP TO MAR" xfId="1563"/>
    <cellStyle name="_pgvcl-costal_JND-5_MIS Dec - 07_T&amp;D July-08_SOP TND" xfId="1564"/>
    <cellStyle name="_pgvcl-costal_JND-5_MIS Dec - 07_T&amp;D July-08_TNDOCT-TO MAR-14" xfId="1565"/>
    <cellStyle name="_pgvcl-costal_JND-5_MIS Dec - 07_TNDOCT-TO MAR-14" xfId="1566"/>
    <cellStyle name="_pgvcl-costal_JND-5_MIS Dec - 07_URBAN WEEKLY PBR CO" xfId="1567"/>
    <cellStyle name="_pgvcl-costal_JND-5_MIS Dec - 07_URBAN WEEKLY PBR CO_SOP MIS TNDSEP TO MAR" xfId="1568"/>
    <cellStyle name="_pgvcl-costal_JND-5_MIS Dec - 07_URBAN WEEKLY PBR CO_SOP TND" xfId="1569"/>
    <cellStyle name="_pgvcl-costal_JND-5_MIS Dec - 07_URBAN WEEKLY PBR CO_TNDOCT-TO MAR-14" xfId="1570"/>
    <cellStyle name="_pgvcl-costal_JND-5_MIS Dec - 07_Weekly Urban PBR CO - 06-03-09 to 12-03-09" xfId="1571"/>
    <cellStyle name="_pgvcl-costal_JND-5_MIS Dec - 07_Weekly Urban PBR CO - 06-03-09 to 12-03-09_SOP MIS TNDSEP TO MAR" xfId="1572"/>
    <cellStyle name="_pgvcl-costal_JND-5_MIS Dec - 07_Weekly Urban PBR CO - 06-03-09 to 12-03-09_SOP TND" xfId="1573"/>
    <cellStyle name="_pgvcl-costal_JND-5_MIS Dec - 07_Weekly Urban PBR CO - 06-03-09 to 12-03-09_TNDOCT-TO MAR-14" xfId="1574"/>
    <cellStyle name="_pgvcl-costal_JND-5_MIS Dec - 07_Weekly Urban PBR CO - 20-02-09 to 26-02-09" xfId="1575"/>
    <cellStyle name="_pgvcl-costal_JND-5_MIS Dec - 07_Weekly Urban PBR CO - 20-02-09 to 26-02-09_SOP MIS TNDSEP TO MAR" xfId="1576"/>
    <cellStyle name="_pgvcl-costal_JND-5_MIS Dec - 07_Weekly Urban PBR CO - 20-02-09 to 26-02-09_SOP TND" xfId="1577"/>
    <cellStyle name="_pgvcl-costal_JND-5_MIS Dec - 07_Weekly Urban PBR CO - 20-02-09 to 26-02-09_TNDOCT-TO MAR-14" xfId="1578"/>
    <cellStyle name="_pgvcl-costal_JND-5_MIS Dec - 07_Weekly Urban PBR CO - 30-01-09 to 05-02-09" xfId="1579"/>
    <cellStyle name="_pgvcl-costal_JND-5_MIS Dec - 07_Weekly Urban PBR CO - 30-01-09 to 05-02-09_SOP MIS TNDSEP TO MAR" xfId="1580"/>
    <cellStyle name="_pgvcl-costal_JND-5_MIS Dec - 07_Weekly Urban PBR CO - 30-01-09 to 05-02-09_SOP TND" xfId="1581"/>
    <cellStyle name="_pgvcl-costal_JND-5_MIS Dec - 07_Weekly Urban PBR CO - 30-01-09 to 05-02-09_TNDOCT-TO MAR-14" xfId="1582"/>
    <cellStyle name="_pgvcl-costal_JND-5_MIS Dec - 07_Weekly Urban PBR CO - 9-1-09 to 15.01.09" xfId="1583"/>
    <cellStyle name="_pgvcl-costal_JND-5_MIS Dec - 07_Weekly Urban PBR CO - 9-1-09 to 15.01.09_SOP MIS TNDSEP TO MAR" xfId="1584"/>
    <cellStyle name="_pgvcl-costal_JND-5_MIS Dec - 07_Weekly Urban PBR CO - 9-1-09 to 15.01.09_SOP TND" xfId="1585"/>
    <cellStyle name="_pgvcl-costal_JND-5_MIS Dec - 07_Weekly Urban PBR CO - 9-1-09 to 15.01.09_TNDOCT-TO MAR-14" xfId="1586"/>
    <cellStyle name="_pgvcl-costal_JND-5_MIS Jan - 08" xfId="1587"/>
    <cellStyle name="_pgvcl-costal_JND-5_MIS Jan - 08_Book-DMTHL" xfId="1588"/>
    <cellStyle name="_pgvcl-costal_JND-5_MIS Jan - 08_Comparison" xfId="1589"/>
    <cellStyle name="_pgvcl-costal_JND-5_MIS Jan - 08_Comparison_SOP MIS TNDSEP TO MAR" xfId="1590"/>
    <cellStyle name="_pgvcl-costal_JND-5_MIS Jan - 08_Comparison_SOP TND" xfId="1591"/>
    <cellStyle name="_pgvcl-costal_JND-5_MIS Jan - 08_Comparison_TNDOCT-TO MAR-14" xfId="1592"/>
    <cellStyle name="_pgvcl-costal_JND-5_MIS Jan - 08_Details of Selected Urban Feeder" xfId="1593"/>
    <cellStyle name="_pgvcl-costal_JND-5_MIS Jan - 08_Details of Selected Urban Feeder_SOP MIS TNDSEP TO MAR" xfId="1594"/>
    <cellStyle name="_pgvcl-costal_JND-5_MIS Jan - 08_Details of Selected Urban Feeder_SOP TND" xfId="1595"/>
    <cellStyle name="_pgvcl-costal_JND-5_MIS Jan - 08_Details of Selected Urban Feeder_TNDOCT-TO MAR-14" xfId="1596"/>
    <cellStyle name="_pgvcl-costal_JND-5_MIS Jan - 08_DHTHL JAN-09" xfId="1597"/>
    <cellStyle name="_pgvcl-costal_JND-5_MIS Jan - 08_dnthl Feb-09" xfId="1598"/>
    <cellStyle name="_pgvcl-costal_JND-5_MIS Jan - 08_JGYssss" xfId="1599"/>
    <cellStyle name="_pgvcl-costal_JND-5_MIS Jan - 08_JGYssss_SOP MIS TNDSEP TO MAR" xfId="1600"/>
    <cellStyle name="_pgvcl-costal_JND-5_MIS Jan - 08_JGYssss_SOP TND" xfId="1601"/>
    <cellStyle name="_pgvcl-costal_JND-5_MIS Jan - 08_JGYssss_TNDOCT-TO MAR-14" xfId="1602"/>
    <cellStyle name="_pgvcl-costal_JND-5_MIS Jan - 08_PBR" xfId="1603"/>
    <cellStyle name="_pgvcl-costal_JND-5_MIS Jan - 08_PBR CO_DAILY REPORT GIS - 20-01-09" xfId="1604"/>
    <cellStyle name="_pgvcl-costal_JND-5_MIS Jan - 08_PBR CO_DAILY REPORT GIS - 20-01-09_SOP MIS TNDSEP TO MAR" xfId="1605"/>
    <cellStyle name="_pgvcl-costal_JND-5_MIS Jan - 08_PBR CO_DAILY REPORT GIS - 20-01-09_SOP TND" xfId="1606"/>
    <cellStyle name="_pgvcl-costal_JND-5_MIS Jan - 08_PBR CO_DAILY REPORT GIS - 20-01-09_TNDOCT-TO MAR-14" xfId="1607"/>
    <cellStyle name="_pgvcl-costal_JND-5_MIS Jan - 08_PBR_SOP MIS TNDSEP TO MAR" xfId="1608"/>
    <cellStyle name="_pgvcl-costal_JND-5_MIS Jan - 08_PBR_SOP TND" xfId="1609"/>
    <cellStyle name="_pgvcl-costal_JND-5_MIS Jan - 08_PBR_TNDOCT-TO MAR-14" xfId="1610"/>
    <cellStyle name="_pgvcl-costal_JND-5_MIS Jan - 08_SOP MIS TNDSEP TO MAR" xfId="1611"/>
    <cellStyle name="_pgvcl-costal_JND-5_MIS Jan - 08_SOP TND" xfId="1612"/>
    <cellStyle name="_pgvcl-costal_JND-5_MIS Jan - 08_SSNNL CANAL WISE summary-22-06-11" xfId="1613"/>
    <cellStyle name="_pgvcl-costal_JND-5_MIS Jan - 08_T&amp;D August-08" xfId="1614"/>
    <cellStyle name="_pgvcl-costal_JND-5_MIS Jan - 08_T&amp;D August-08_SOP MIS TNDSEP TO MAR" xfId="1615"/>
    <cellStyle name="_pgvcl-costal_JND-5_MIS Jan - 08_T&amp;D August-08_SOP TND" xfId="1616"/>
    <cellStyle name="_pgvcl-costal_JND-5_MIS Jan - 08_T&amp;D August-08_TNDOCT-TO MAR-14" xfId="1617"/>
    <cellStyle name="_pgvcl-costal_JND-5_MIS Jan - 08_T&amp;D Dec-08" xfId="1618"/>
    <cellStyle name="_pgvcl-costal_JND-5_MIS Jan - 08_T&amp;D Dec-08_SOP MIS TNDSEP TO MAR" xfId="1619"/>
    <cellStyle name="_pgvcl-costal_JND-5_MIS Jan - 08_T&amp;D Dec-08_SOP TND" xfId="1620"/>
    <cellStyle name="_pgvcl-costal_JND-5_MIS Jan - 08_T&amp;D Dec-08_TNDOCT-TO MAR-14" xfId="1621"/>
    <cellStyle name="_pgvcl-costal_JND-5_MIS Jan - 08_T&amp;D July-08" xfId="1622"/>
    <cellStyle name="_pgvcl-costal_JND-5_MIS Jan - 08_T&amp;D July-08_SOP MIS TNDSEP TO MAR" xfId="1623"/>
    <cellStyle name="_pgvcl-costal_JND-5_MIS Jan - 08_T&amp;D July-08_SOP TND" xfId="1624"/>
    <cellStyle name="_pgvcl-costal_JND-5_MIS Jan - 08_T&amp;D July-08_TNDOCT-TO MAR-14" xfId="1625"/>
    <cellStyle name="_pgvcl-costal_JND-5_MIS Jan - 08_TNDOCT-TO MAR-14" xfId="1626"/>
    <cellStyle name="_pgvcl-costal_JND-5_MIS Jan - 08_URBAN WEEKLY PBR CO" xfId="1627"/>
    <cellStyle name="_pgvcl-costal_JND-5_MIS Jan - 08_URBAN WEEKLY PBR CO_SOP MIS TNDSEP TO MAR" xfId="1628"/>
    <cellStyle name="_pgvcl-costal_JND-5_MIS Jan - 08_URBAN WEEKLY PBR CO_SOP TND" xfId="1629"/>
    <cellStyle name="_pgvcl-costal_JND-5_MIS Jan - 08_URBAN WEEKLY PBR CO_TNDOCT-TO MAR-14" xfId="1630"/>
    <cellStyle name="_pgvcl-costal_JND-5_MIS Jan - 08_Weekly Urban PBR CO - 06-03-09 to 12-03-09" xfId="1631"/>
    <cellStyle name="_pgvcl-costal_JND-5_MIS Jan - 08_Weekly Urban PBR CO - 06-03-09 to 12-03-09_SOP MIS TNDSEP TO MAR" xfId="1632"/>
    <cellStyle name="_pgvcl-costal_JND-5_MIS Jan - 08_Weekly Urban PBR CO - 06-03-09 to 12-03-09_SOP TND" xfId="1633"/>
    <cellStyle name="_pgvcl-costal_JND-5_MIS Jan - 08_Weekly Urban PBR CO - 06-03-09 to 12-03-09_TNDOCT-TO MAR-14" xfId="1634"/>
    <cellStyle name="_pgvcl-costal_JND-5_MIS Jan - 08_Weekly Urban PBR CO - 20-02-09 to 26-02-09" xfId="1635"/>
    <cellStyle name="_pgvcl-costal_JND-5_MIS Jan - 08_Weekly Urban PBR CO - 20-02-09 to 26-02-09_SOP MIS TNDSEP TO MAR" xfId="1636"/>
    <cellStyle name="_pgvcl-costal_JND-5_MIS Jan - 08_Weekly Urban PBR CO - 20-02-09 to 26-02-09_SOP TND" xfId="1637"/>
    <cellStyle name="_pgvcl-costal_JND-5_MIS Jan - 08_Weekly Urban PBR CO - 20-02-09 to 26-02-09_TNDOCT-TO MAR-14" xfId="1638"/>
    <cellStyle name="_pgvcl-costal_JND-5_MIS Jan - 08_Weekly Urban PBR CO - 30-01-09 to 05-02-09" xfId="1639"/>
    <cellStyle name="_pgvcl-costal_JND-5_MIS Jan - 08_Weekly Urban PBR CO - 30-01-09 to 05-02-09_SOP MIS TNDSEP TO MAR" xfId="1640"/>
    <cellStyle name="_pgvcl-costal_JND-5_MIS Jan - 08_Weekly Urban PBR CO - 30-01-09 to 05-02-09_SOP TND" xfId="1641"/>
    <cellStyle name="_pgvcl-costal_JND-5_MIS Jan - 08_Weekly Urban PBR CO - 30-01-09 to 05-02-09_TNDOCT-TO MAR-14" xfId="1642"/>
    <cellStyle name="_pgvcl-costal_JND-5_MIS Jan - 08_Weekly Urban PBR CO - 9-1-09 to 15.01.09" xfId="1643"/>
    <cellStyle name="_pgvcl-costal_JND-5_MIS Jan - 08_Weekly Urban PBR CO - 9-1-09 to 15.01.09_SOP MIS TNDSEP TO MAR" xfId="1644"/>
    <cellStyle name="_pgvcl-costal_JND-5_MIS Jan - 08_Weekly Urban PBR CO - 9-1-09 to 15.01.09_SOP TND" xfId="1645"/>
    <cellStyle name="_pgvcl-costal_JND-5_MIS Jan - 08_Weekly Urban PBR CO - 9-1-09 to 15.01.09_TNDOCT-TO MAR-14" xfId="1646"/>
    <cellStyle name="_pgvcl-costal_JND-5_MIS monthwise empty TC NEW" xfId="1647"/>
    <cellStyle name="_pgvcl-costal_JND-5_MIS monthwise empty TC NEW_SSNNL CANAL WISE summary-22-06-11" xfId="1648"/>
    <cellStyle name="_pgvcl-costal_JND-5_MIS Nov - 07" xfId="1649"/>
    <cellStyle name="_pgvcl-costal_JND-5_MIS Summary Jan-08" xfId="1650"/>
    <cellStyle name="_pgvcl-costal_JND-5_MIS Summary Jan-08_Book-DMTHL" xfId="1651"/>
    <cellStyle name="_pgvcl-costal_JND-5_MIS Summary Jan-08_Comparison" xfId="1652"/>
    <cellStyle name="_pgvcl-costal_JND-5_MIS Summary Jan-08_Comparison_SOP MIS TNDSEP TO MAR" xfId="1653"/>
    <cellStyle name="_pgvcl-costal_JND-5_MIS Summary Jan-08_Comparison_SOP TND" xfId="1654"/>
    <cellStyle name="_pgvcl-costal_JND-5_MIS Summary Jan-08_Comparison_TNDOCT-TO MAR-14" xfId="1655"/>
    <cellStyle name="_pgvcl-costal_JND-5_MIS Summary Jan-08_Details of Selected Urban Feeder" xfId="1656"/>
    <cellStyle name="_pgvcl-costal_JND-5_MIS Summary Jan-08_Details of Selected Urban Feeder_SOP MIS TNDSEP TO MAR" xfId="1657"/>
    <cellStyle name="_pgvcl-costal_JND-5_MIS Summary Jan-08_Details of Selected Urban Feeder_SOP TND" xfId="1658"/>
    <cellStyle name="_pgvcl-costal_JND-5_MIS Summary Jan-08_Details of Selected Urban Feeder_TNDOCT-TO MAR-14" xfId="1659"/>
    <cellStyle name="_pgvcl-costal_JND-5_MIS Summary Jan-08_DHTHL JAN-09" xfId="1660"/>
    <cellStyle name="_pgvcl-costal_JND-5_MIS Summary Jan-08_dnthl Feb-09" xfId="1661"/>
    <cellStyle name="_pgvcl-costal_JND-5_MIS Summary Jan-08_JGYssss" xfId="1662"/>
    <cellStyle name="_pgvcl-costal_JND-5_MIS Summary Jan-08_JGYssss_SOP MIS TNDSEP TO MAR" xfId="1663"/>
    <cellStyle name="_pgvcl-costal_JND-5_MIS Summary Jan-08_JGYssss_SOP TND" xfId="1664"/>
    <cellStyle name="_pgvcl-costal_JND-5_MIS Summary Jan-08_JGYssss_TNDOCT-TO MAR-14" xfId="1665"/>
    <cellStyle name="_pgvcl-costal_JND-5_MIS Summary Jan-08_PBR" xfId="1666"/>
    <cellStyle name="_pgvcl-costal_JND-5_MIS Summary Jan-08_PBR CO_DAILY REPORT GIS - 20-01-09" xfId="1667"/>
    <cellStyle name="_pgvcl-costal_JND-5_MIS Summary Jan-08_PBR CO_DAILY REPORT GIS - 20-01-09_SOP MIS TNDSEP TO MAR" xfId="1668"/>
    <cellStyle name="_pgvcl-costal_JND-5_MIS Summary Jan-08_PBR CO_DAILY REPORT GIS - 20-01-09_SOP TND" xfId="1669"/>
    <cellStyle name="_pgvcl-costal_JND-5_MIS Summary Jan-08_PBR CO_DAILY REPORT GIS - 20-01-09_TNDOCT-TO MAR-14" xfId="1670"/>
    <cellStyle name="_pgvcl-costal_JND-5_MIS Summary Jan-08_PBR_SOP MIS TNDSEP TO MAR" xfId="1671"/>
    <cellStyle name="_pgvcl-costal_JND-5_MIS Summary Jan-08_PBR_SOP TND" xfId="1672"/>
    <cellStyle name="_pgvcl-costal_JND-5_MIS Summary Jan-08_PBR_TNDOCT-TO MAR-14" xfId="1673"/>
    <cellStyle name="_pgvcl-costal_JND-5_MIS Summary Jan-08_SOP MIS TNDSEP TO MAR" xfId="1674"/>
    <cellStyle name="_pgvcl-costal_JND-5_MIS Summary Jan-08_SOP TND" xfId="1675"/>
    <cellStyle name="_pgvcl-costal_JND-5_MIS Summary Jan-08_SSNNL CANAL WISE summary-22-06-11" xfId="1676"/>
    <cellStyle name="_pgvcl-costal_JND-5_MIS Summary Jan-08_T&amp;D August-08" xfId="1677"/>
    <cellStyle name="_pgvcl-costal_JND-5_MIS Summary Jan-08_T&amp;D August-08_SOP MIS TNDSEP TO MAR" xfId="1678"/>
    <cellStyle name="_pgvcl-costal_JND-5_MIS Summary Jan-08_T&amp;D August-08_SOP TND" xfId="1679"/>
    <cellStyle name="_pgvcl-costal_JND-5_MIS Summary Jan-08_T&amp;D August-08_TNDOCT-TO MAR-14" xfId="1680"/>
    <cellStyle name="_pgvcl-costal_JND-5_MIS Summary Jan-08_T&amp;D Dec-08" xfId="1681"/>
    <cellStyle name="_pgvcl-costal_JND-5_MIS Summary Jan-08_T&amp;D Dec-08_SOP MIS TNDSEP TO MAR" xfId="1682"/>
    <cellStyle name="_pgvcl-costal_JND-5_MIS Summary Jan-08_T&amp;D Dec-08_SOP TND" xfId="1683"/>
    <cellStyle name="_pgvcl-costal_JND-5_MIS Summary Jan-08_T&amp;D Dec-08_TNDOCT-TO MAR-14" xfId="1684"/>
    <cellStyle name="_pgvcl-costal_JND-5_MIS Summary Jan-08_T&amp;D July-08" xfId="1685"/>
    <cellStyle name="_pgvcl-costal_JND-5_MIS Summary Jan-08_T&amp;D July-08_SOP MIS TNDSEP TO MAR" xfId="1686"/>
    <cellStyle name="_pgvcl-costal_JND-5_MIS Summary Jan-08_T&amp;D July-08_SOP TND" xfId="1687"/>
    <cellStyle name="_pgvcl-costal_JND-5_MIS Summary Jan-08_T&amp;D July-08_TNDOCT-TO MAR-14" xfId="1688"/>
    <cellStyle name="_pgvcl-costal_JND-5_MIS Summary Jan-08_TNDOCT-TO MAR-14" xfId="1689"/>
    <cellStyle name="_pgvcl-costal_JND-5_MIS Summary Jan-08_URBAN WEEKLY PBR CO" xfId="1690"/>
    <cellStyle name="_pgvcl-costal_JND-5_MIS Summary Jan-08_URBAN WEEKLY PBR CO_SOP MIS TNDSEP TO MAR" xfId="1691"/>
    <cellStyle name="_pgvcl-costal_JND-5_MIS Summary Jan-08_URBAN WEEKLY PBR CO_SOP TND" xfId="1692"/>
    <cellStyle name="_pgvcl-costal_JND-5_MIS Summary Jan-08_URBAN WEEKLY PBR CO_TNDOCT-TO MAR-14" xfId="1693"/>
    <cellStyle name="_pgvcl-costal_JND-5_MIS Summary Jan-08_Weekly Urban PBR CO - 06-03-09 to 12-03-09" xfId="1694"/>
    <cellStyle name="_pgvcl-costal_JND-5_MIS Summary Jan-08_Weekly Urban PBR CO - 06-03-09 to 12-03-09_SOP MIS TNDSEP TO MAR" xfId="1695"/>
    <cellStyle name="_pgvcl-costal_JND-5_MIS Summary Jan-08_Weekly Urban PBR CO - 06-03-09 to 12-03-09_SOP TND" xfId="1696"/>
    <cellStyle name="_pgvcl-costal_JND-5_MIS Summary Jan-08_Weekly Urban PBR CO - 06-03-09 to 12-03-09_TNDOCT-TO MAR-14" xfId="1697"/>
    <cellStyle name="_pgvcl-costal_JND-5_MIS Summary Jan-08_Weekly Urban PBR CO - 20-02-09 to 26-02-09" xfId="1698"/>
    <cellStyle name="_pgvcl-costal_JND-5_MIS Summary Jan-08_Weekly Urban PBR CO - 20-02-09 to 26-02-09_SOP MIS TNDSEP TO MAR" xfId="1699"/>
    <cellStyle name="_pgvcl-costal_JND-5_MIS Summary Jan-08_Weekly Urban PBR CO - 20-02-09 to 26-02-09_SOP TND" xfId="1700"/>
    <cellStyle name="_pgvcl-costal_JND-5_MIS Summary Jan-08_Weekly Urban PBR CO - 20-02-09 to 26-02-09_TNDOCT-TO MAR-14" xfId="1701"/>
    <cellStyle name="_pgvcl-costal_JND-5_MIS Summary Jan-08_Weekly Urban PBR CO - 30-01-09 to 05-02-09" xfId="1702"/>
    <cellStyle name="_pgvcl-costal_JND-5_MIS Summary Jan-08_Weekly Urban PBR CO - 30-01-09 to 05-02-09_SOP MIS TNDSEP TO MAR" xfId="1703"/>
    <cellStyle name="_pgvcl-costal_JND-5_MIS Summary Jan-08_Weekly Urban PBR CO - 30-01-09 to 05-02-09_SOP TND" xfId="1704"/>
    <cellStyle name="_pgvcl-costal_JND-5_MIS Summary Jan-08_Weekly Urban PBR CO - 30-01-09 to 05-02-09_TNDOCT-TO MAR-14" xfId="1705"/>
    <cellStyle name="_pgvcl-costal_JND-5_MIS Summary Jan-08_Weekly Urban PBR CO - 9-1-09 to 15.01.09" xfId="1706"/>
    <cellStyle name="_pgvcl-costal_JND-5_MIS Summary Jan-08_Weekly Urban PBR CO - 9-1-09 to 15.01.09_SOP MIS TNDSEP TO MAR" xfId="1707"/>
    <cellStyle name="_pgvcl-costal_JND-5_MIS Summary Jan-08_Weekly Urban PBR CO - 9-1-09 to 15.01.09_SOP TND" xfId="1708"/>
    <cellStyle name="_pgvcl-costal_JND-5_MIS Summary Jan-08_Weekly Urban PBR CO - 9-1-09 to 15.01.09_TNDOCT-TO MAR-14" xfId="1709"/>
    <cellStyle name="_pgvcl-costal_JND-5_MIS_Book-DMTHL" xfId="1710"/>
    <cellStyle name="_pgvcl-costal_JND-5_MIS_Comparison" xfId="1711"/>
    <cellStyle name="_pgvcl-costal_JND-5_MIS_Comparison_SOP MIS TNDSEP TO MAR" xfId="1712"/>
    <cellStyle name="_pgvcl-costal_JND-5_MIS_Comparison_SOP TND" xfId="1713"/>
    <cellStyle name="_pgvcl-costal_JND-5_MIS_Comparison_TNDOCT-TO MAR-14" xfId="1714"/>
    <cellStyle name="_pgvcl-costal_JND-5_MIS_Details of Selected Urban Feeder" xfId="1715"/>
    <cellStyle name="_pgvcl-costal_JND-5_MIS_Details of Selected Urban Feeder_SOP MIS TNDSEP TO MAR" xfId="1716"/>
    <cellStyle name="_pgvcl-costal_JND-5_MIS_Details of Selected Urban Feeder_SOP TND" xfId="1717"/>
    <cellStyle name="_pgvcl-costal_JND-5_MIS_Details of Selected Urban Feeder_TNDOCT-TO MAR-14" xfId="1718"/>
    <cellStyle name="_pgvcl-costal_JND-5_MIS_DHTHL JAN-09" xfId="1719"/>
    <cellStyle name="_pgvcl-costal_JND-5_MIS_dnthl Feb-09" xfId="1720"/>
    <cellStyle name="_pgvcl-costal_JND-5_MIS_JGYssss" xfId="1721"/>
    <cellStyle name="_pgvcl-costal_JND-5_MIS_JGYssss_SOP MIS TNDSEP TO MAR" xfId="1722"/>
    <cellStyle name="_pgvcl-costal_JND-5_MIS_JGYssss_SOP TND" xfId="1723"/>
    <cellStyle name="_pgvcl-costal_JND-5_MIS_JGYssss_TNDOCT-TO MAR-14" xfId="1724"/>
    <cellStyle name="_pgvcl-costal_JND-5_MIS_JND T-3 MIS" xfId="1725"/>
    <cellStyle name="_pgvcl-costal_JND-5_MIS_JND-5 T3" xfId="1726"/>
    <cellStyle name="_pgvcl-costal_JND-5_MIS_PBR" xfId="1727"/>
    <cellStyle name="_pgvcl-costal_JND-5_MIS_PBR CO_DAILY REPORT GIS - 20-01-09" xfId="1728"/>
    <cellStyle name="_pgvcl-costal_JND-5_MIS_PBR CO_DAILY REPORT GIS - 20-01-09_SOP MIS TNDSEP TO MAR" xfId="1729"/>
    <cellStyle name="_pgvcl-costal_JND-5_MIS_PBR CO_DAILY REPORT GIS - 20-01-09_SOP TND" xfId="1730"/>
    <cellStyle name="_pgvcl-costal_JND-5_MIS_PBR CO_DAILY REPORT GIS - 20-01-09_TNDOCT-TO MAR-14" xfId="1731"/>
    <cellStyle name="_pgvcl-costal_JND-5_MIS_PBR_SOP MIS TNDSEP TO MAR" xfId="1732"/>
    <cellStyle name="_pgvcl-costal_JND-5_MIS_PBR_SOP TND" xfId="1733"/>
    <cellStyle name="_pgvcl-costal_JND-5_MIS_PBR_TNDOCT-TO MAR-14" xfId="1734"/>
    <cellStyle name="_pgvcl-costal_JND-5_MIS_SOP MIS TNDSEP TO MAR" xfId="1735"/>
    <cellStyle name="_pgvcl-costal_JND-5_MIS_SOP TND" xfId="1736"/>
    <cellStyle name="_pgvcl-costal_JND-5_MIS_SSNNL CANAL WISE summary-22-06-11" xfId="1737"/>
    <cellStyle name="_pgvcl-costal_JND-5_MIS_T&amp;D August-08" xfId="1738"/>
    <cellStyle name="_pgvcl-costal_JND-5_MIS_T&amp;D August-08_SOP MIS TNDSEP TO MAR" xfId="1739"/>
    <cellStyle name="_pgvcl-costal_JND-5_MIS_T&amp;D August-08_SOP TND" xfId="1740"/>
    <cellStyle name="_pgvcl-costal_JND-5_MIS_T&amp;D August-08_TNDOCT-TO MAR-14" xfId="1741"/>
    <cellStyle name="_pgvcl-costal_JND-5_MIS_T&amp;D Dec-08" xfId="1742"/>
    <cellStyle name="_pgvcl-costal_JND-5_MIS_T&amp;D Dec-08_SOP MIS TNDSEP TO MAR" xfId="1743"/>
    <cellStyle name="_pgvcl-costal_JND-5_MIS_T&amp;D Dec-08_SOP TND" xfId="1744"/>
    <cellStyle name="_pgvcl-costal_JND-5_MIS_T&amp;D Dec-08_TNDOCT-TO MAR-14" xfId="1745"/>
    <cellStyle name="_pgvcl-costal_JND-5_MIS_T&amp;D July-08" xfId="1746"/>
    <cellStyle name="_pgvcl-costal_JND-5_MIS_T&amp;D July-08_SOP MIS TNDSEP TO MAR" xfId="1747"/>
    <cellStyle name="_pgvcl-costal_JND-5_MIS_T&amp;D July-08_SOP TND" xfId="1748"/>
    <cellStyle name="_pgvcl-costal_JND-5_MIS_T&amp;D July-08_TNDOCT-TO MAR-14" xfId="1749"/>
    <cellStyle name="_pgvcl-costal_JND-5_MIS_TNDOCT-TO MAR-14" xfId="1750"/>
    <cellStyle name="_pgvcl-costal_JND-5_MIS_URBAN WEEKLY PBR CO" xfId="1751"/>
    <cellStyle name="_pgvcl-costal_JND-5_MIS_URBAN WEEKLY PBR CO_SOP MIS TNDSEP TO MAR" xfId="1752"/>
    <cellStyle name="_pgvcl-costal_JND-5_MIS_URBAN WEEKLY PBR CO_SOP TND" xfId="1753"/>
    <cellStyle name="_pgvcl-costal_JND-5_MIS_URBAN WEEKLY PBR CO_TNDOCT-TO MAR-14" xfId="1754"/>
    <cellStyle name="_pgvcl-costal_JND-5_MIS_Weekly Urban PBR CO - 06-03-09 to 12-03-09" xfId="1755"/>
    <cellStyle name="_pgvcl-costal_JND-5_MIS_Weekly Urban PBR CO - 06-03-09 to 12-03-09_SOP MIS TNDSEP TO MAR" xfId="1756"/>
    <cellStyle name="_pgvcl-costal_JND-5_MIS_Weekly Urban PBR CO - 06-03-09 to 12-03-09_SOP TND" xfId="1757"/>
    <cellStyle name="_pgvcl-costal_JND-5_MIS_Weekly Urban PBR CO - 06-03-09 to 12-03-09_TNDOCT-TO MAR-14" xfId="1758"/>
    <cellStyle name="_pgvcl-costal_JND-5_MIS_Weekly Urban PBR CO - 20-02-09 to 26-02-09" xfId="1759"/>
    <cellStyle name="_pgvcl-costal_JND-5_MIS_Weekly Urban PBR CO - 20-02-09 to 26-02-09_SOP MIS TNDSEP TO MAR" xfId="1760"/>
    <cellStyle name="_pgvcl-costal_JND-5_MIS_Weekly Urban PBR CO - 20-02-09 to 26-02-09_SOP TND" xfId="1761"/>
    <cellStyle name="_pgvcl-costal_JND-5_MIS_Weekly Urban PBR CO - 20-02-09 to 26-02-09_TNDOCT-TO MAR-14" xfId="1762"/>
    <cellStyle name="_pgvcl-costal_JND-5_MIS_Weekly Urban PBR CO - 30-01-09 to 05-02-09" xfId="1763"/>
    <cellStyle name="_pgvcl-costal_JND-5_MIS_Weekly Urban PBR CO - 30-01-09 to 05-02-09_SOP MIS TNDSEP TO MAR" xfId="1764"/>
    <cellStyle name="_pgvcl-costal_JND-5_MIS_Weekly Urban PBR CO - 30-01-09 to 05-02-09_SOP TND" xfId="1765"/>
    <cellStyle name="_pgvcl-costal_JND-5_MIS_Weekly Urban PBR CO - 30-01-09 to 05-02-09_TNDOCT-TO MAR-14" xfId="1766"/>
    <cellStyle name="_pgvcl-costal_JND-5_MIS_Weekly Urban PBR CO - 9-1-09 to 15.01.09" xfId="1767"/>
    <cellStyle name="_pgvcl-costal_JND-5_MIS_Weekly Urban PBR CO - 9-1-09 to 15.01.09_SOP MIS TNDSEP TO MAR" xfId="1768"/>
    <cellStyle name="_pgvcl-costal_JND-5_MIS_Weekly Urban PBR CO - 9-1-09 to 15.01.09_SOP TND" xfId="1769"/>
    <cellStyle name="_pgvcl-costal_JND-5_MIS_Weekly Urban PBR CO - 9-1-09 to 15.01.09_TNDOCT-TO MAR-14" xfId="1770"/>
    <cellStyle name="_pgvcl-costal_JND-5_NEW MIS From JND Circle" xfId="1771"/>
    <cellStyle name="_pgvcl-costal_JND-5_NEW MIS From JND Circle_Book-DMTHL" xfId="1772"/>
    <cellStyle name="_pgvcl-costal_JND-5_NEW MIS From JND Circle_Comparison" xfId="1773"/>
    <cellStyle name="_pgvcl-costal_JND-5_NEW MIS From JND Circle_Comparison_SOP MIS TNDSEP TO MAR" xfId="1774"/>
    <cellStyle name="_pgvcl-costal_JND-5_NEW MIS From JND Circle_Comparison_SOP TND" xfId="1775"/>
    <cellStyle name="_pgvcl-costal_JND-5_NEW MIS From JND Circle_Comparison_TNDOCT-TO MAR-14" xfId="1776"/>
    <cellStyle name="_pgvcl-costal_JND-5_NEW MIS From JND Circle_Details of Selected Urban Feeder" xfId="1777"/>
    <cellStyle name="_pgvcl-costal_JND-5_NEW MIS From JND Circle_Details of Selected Urban Feeder_SOP MIS TNDSEP TO MAR" xfId="1778"/>
    <cellStyle name="_pgvcl-costal_JND-5_NEW MIS From JND Circle_Details of Selected Urban Feeder_SOP TND" xfId="1779"/>
    <cellStyle name="_pgvcl-costal_JND-5_NEW MIS From JND Circle_Details of Selected Urban Feeder_TNDOCT-TO MAR-14" xfId="1780"/>
    <cellStyle name="_pgvcl-costal_JND-5_NEW MIS From JND Circle_DHTHL JAN-09" xfId="1781"/>
    <cellStyle name="_pgvcl-costal_JND-5_NEW MIS From JND Circle_dnthl Feb-09" xfId="1782"/>
    <cellStyle name="_pgvcl-costal_JND-5_NEW MIS From JND Circle_JGYssss" xfId="1783"/>
    <cellStyle name="_pgvcl-costal_JND-5_NEW MIS From JND Circle_JGYssss_SOP MIS TNDSEP TO MAR" xfId="1784"/>
    <cellStyle name="_pgvcl-costal_JND-5_NEW MIS From JND Circle_JGYssss_SOP TND" xfId="1785"/>
    <cellStyle name="_pgvcl-costal_JND-5_NEW MIS From JND Circle_JGYssss_TNDOCT-TO MAR-14" xfId="1786"/>
    <cellStyle name="_pgvcl-costal_JND-5_NEW MIS From JND Circle_JND - 5" xfId="1787"/>
    <cellStyle name="_pgvcl-costal_JND-5_NEW MIS From JND Circle_JND - 5_Book-DMTHL" xfId="1788"/>
    <cellStyle name="_pgvcl-costal_JND-5_NEW MIS From JND Circle_JND - 5_City Division MIS JAN-09" xfId="1789"/>
    <cellStyle name="_pgvcl-costal_JND-5_NEW MIS From JND Circle_JND - 5_City Division MIS JAN-09_SSNNL CANAL WISE summary-22-06-11" xfId="1790"/>
    <cellStyle name="_pgvcl-costal_JND-5_NEW MIS From JND Circle_JND - 5_Comparison" xfId="1791"/>
    <cellStyle name="_pgvcl-costal_JND-5_NEW MIS From JND Circle_JND - 5_Comparison_SOP MIS TNDSEP TO MAR" xfId="1792"/>
    <cellStyle name="_pgvcl-costal_JND-5_NEW MIS From JND Circle_JND - 5_Comparison_SOP TND" xfId="1793"/>
    <cellStyle name="_pgvcl-costal_JND-5_NEW MIS From JND Circle_JND - 5_Comparison_TNDOCT-TO MAR-14" xfId="1794"/>
    <cellStyle name="_pgvcl-costal_JND-5_NEW MIS From JND Circle_JND - 5_Details of Selected Urban Feeder" xfId="1795"/>
    <cellStyle name="_pgvcl-costal_JND-5_NEW MIS From JND Circle_JND - 5_Details of Selected Urban Feeder_SOP MIS TNDSEP TO MAR" xfId="1796"/>
    <cellStyle name="_pgvcl-costal_JND-5_NEW MIS From JND Circle_JND - 5_Details of Selected Urban Feeder_SOP TND" xfId="1797"/>
    <cellStyle name="_pgvcl-costal_JND-5_NEW MIS From JND Circle_JND - 5_Details of Selected Urban Feeder_TNDOCT-TO MAR-14" xfId="1798"/>
    <cellStyle name="_pgvcl-costal_JND-5_NEW MIS From JND Circle_JND - 5_DHTHL JAN-09" xfId="1799"/>
    <cellStyle name="_pgvcl-costal_JND-5_NEW MIS From JND Circle_JND - 5_dnthl Feb-09" xfId="1800"/>
    <cellStyle name="_pgvcl-costal_JND-5_NEW MIS From JND Circle_JND - 5_JGYssss" xfId="1801"/>
    <cellStyle name="_pgvcl-costal_JND-5_NEW MIS From JND Circle_JND - 5_JGYssss_SOP MIS TNDSEP TO MAR" xfId="1802"/>
    <cellStyle name="_pgvcl-costal_JND-5_NEW MIS From JND Circle_JND - 5_JGYssss_SOP TND" xfId="1803"/>
    <cellStyle name="_pgvcl-costal_JND-5_NEW MIS From JND Circle_JND - 5_JGYssss_TNDOCT-TO MAR-14" xfId="1804"/>
    <cellStyle name="_pgvcl-costal_JND-5_NEW MIS From JND Circle_JND - 5_NEW MIS Jan-09" xfId="1805"/>
    <cellStyle name="_pgvcl-costal_JND-5_NEW MIS From JND Circle_JND - 5_NEW MIS Jan-09_SSNNL CANAL WISE summary-22-06-11" xfId="1806"/>
    <cellStyle name="_pgvcl-costal_JND-5_NEW MIS From JND Circle_JND - 5_PBR" xfId="1807"/>
    <cellStyle name="_pgvcl-costal_JND-5_NEW MIS From JND Circle_JND - 5_PBR CO_DAILY REPORT GIS - 20-01-09" xfId="1808"/>
    <cellStyle name="_pgvcl-costal_JND-5_NEW MIS From JND Circle_JND - 5_PBR CO_DAILY REPORT GIS - 20-01-09_SOP MIS TNDSEP TO MAR" xfId="1809"/>
    <cellStyle name="_pgvcl-costal_JND-5_NEW MIS From JND Circle_JND - 5_PBR CO_DAILY REPORT GIS - 20-01-09_SOP TND" xfId="1810"/>
    <cellStyle name="_pgvcl-costal_JND-5_NEW MIS From JND Circle_JND - 5_PBR CO_DAILY REPORT GIS - 20-01-09_TNDOCT-TO MAR-14" xfId="1811"/>
    <cellStyle name="_pgvcl-costal_JND-5_NEW MIS From JND Circle_JND - 5_PBR_SOP MIS TNDSEP TO MAR" xfId="1812"/>
    <cellStyle name="_pgvcl-costal_JND-5_NEW MIS From JND Circle_JND - 5_PBR_SOP TND" xfId="1813"/>
    <cellStyle name="_pgvcl-costal_JND-5_NEW MIS From JND Circle_JND - 5_PBR_TNDOCT-TO MAR-14" xfId="1814"/>
    <cellStyle name="_pgvcl-costal_JND-5_NEW MIS From JND Circle_JND - 5_PGVCL- 5" xfId="1815"/>
    <cellStyle name="_pgvcl-costal_JND-5_NEW MIS From JND Circle_JND - 5_PGVCL SOP MIS 2 11-12 Qtr" xfId="1816"/>
    <cellStyle name="_pgvcl-costal_JND-5_NEW MIS From JND Circle_JND - 5_PGVCL SOP MIS 2 11-12 Qtr_SOP MIS TNDSEP TO MAR" xfId="1817"/>
    <cellStyle name="_pgvcl-costal_JND-5_NEW MIS From JND Circle_JND - 5_PGVCL SOP MIS 2 11-12 Qtr_SOP TND" xfId="1818"/>
    <cellStyle name="_pgvcl-costal_JND-5_NEW MIS From JND Circle_JND - 5_PGVCL SOP MIS 2 11-12 Qtr_TNDOCT-TO MAR-14" xfId="1819"/>
    <cellStyle name="_pgvcl-costal_JND-5_NEW MIS From JND Circle_JND - 5_SOP MIS 4th Qtr 2011 12" xfId="1820"/>
    <cellStyle name="_pgvcl-costal_JND-5_NEW MIS From JND Circle_JND - 5_SOP MIS 4th Qtr 2011 12_AG HVDSJun -12" xfId="1821"/>
    <cellStyle name="_pgvcl-costal_JND-5_NEW MIS From JND Circle_JND - 5_SOP MIS TNDSEP TO MAR" xfId="1822"/>
    <cellStyle name="_pgvcl-costal_JND-5_NEW MIS From JND Circle_JND - 5_SOP TND" xfId="1823"/>
    <cellStyle name="_pgvcl-costal_JND-5_NEW MIS From JND Circle_JND - 5_SSNNL CANAL WISE summary-22-06-11" xfId="1824"/>
    <cellStyle name="_pgvcl-costal_JND-5_NEW MIS From JND Circle_JND - 5_t &amp; d SOP HALF YEARLY  26.04.11 014 012" xfId="1825"/>
    <cellStyle name="_pgvcl-costal_JND-5_NEW MIS From JND Circle_JND - 5_t &amp; d SOP HALF YEARLY  26.04.11 014 012_SOP MIS TNDSEP TO MAR" xfId="1826"/>
    <cellStyle name="_pgvcl-costal_JND-5_NEW MIS From JND Circle_JND - 5_t &amp; d SOP HALF YEARLY  26.04.11 014 012_SOP TND" xfId="1827"/>
    <cellStyle name="_pgvcl-costal_JND-5_NEW MIS From JND Circle_JND - 5_t &amp; d SOP HALF YEARLY  26.04.11 014 012_TNDOCT-TO MAR-14" xfId="1828"/>
    <cellStyle name="_pgvcl-costal_JND-5_NEW MIS From JND Circle_JND - 5_T&amp;D August-08" xfId="1829"/>
    <cellStyle name="_pgvcl-costal_JND-5_NEW MIS From JND Circle_JND - 5_T&amp;D August-08_SOP MIS TNDSEP TO MAR" xfId="1830"/>
    <cellStyle name="_pgvcl-costal_JND-5_NEW MIS From JND Circle_JND - 5_T&amp;D August-08_SOP TND" xfId="1831"/>
    <cellStyle name="_pgvcl-costal_JND-5_NEW MIS From JND Circle_JND - 5_T&amp;D August-08_TNDOCT-TO MAR-14" xfId="1832"/>
    <cellStyle name="_pgvcl-costal_JND-5_NEW MIS From JND Circle_JND - 5_T&amp;D Dec-08" xfId="1833"/>
    <cellStyle name="_pgvcl-costal_JND-5_NEW MIS From JND Circle_JND - 5_T&amp;D Dec-08_SOP MIS TNDSEP TO MAR" xfId="1834"/>
    <cellStyle name="_pgvcl-costal_JND-5_NEW MIS From JND Circle_JND - 5_T&amp;D Dec-08_SOP TND" xfId="1835"/>
    <cellStyle name="_pgvcl-costal_JND-5_NEW MIS From JND Circle_JND - 5_T&amp;D Dec-08_TNDOCT-TO MAR-14" xfId="1836"/>
    <cellStyle name="_pgvcl-costal_JND-5_NEW MIS From JND Circle_JND - 5_T&amp;D July-08" xfId="1837"/>
    <cellStyle name="_pgvcl-costal_JND-5_NEW MIS From JND Circle_JND - 5_T&amp;D July-08_SOP MIS TNDSEP TO MAR" xfId="1838"/>
    <cellStyle name="_pgvcl-costal_JND-5_NEW MIS From JND Circle_JND - 5_T&amp;D July-08_SOP TND" xfId="1839"/>
    <cellStyle name="_pgvcl-costal_JND-5_NEW MIS From JND Circle_JND - 5_T&amp;D July-08_TNDOCT-TO MAR-14" xfId="1840"/>
    <cellStyle name="_pgvcl-costal_JND-5_NEW MIS From JND Circle_JND - 5_tnd" xfId="1841"/>
    <cellStyle name="_pgvcl-costal_JND-5_NEW MIS From JND Circle_JND - 5_tnd_SOP MIS TNDSEP TO MAR" xfId="1842"/>
    <cellStyle name="_pgvcl-costal_JND-5_NEW MIS From JND Circle_JND - 5_tnd_SOP TND" xfId="1843"/>
    <cellStyle name="_pgvcl-costal_JND-5_NEW MIS From JND Circle_JND - 5_tnd_TNDOCT-TO MAR-14" xfId="1844"/>
    <cellStyle name="_pgvcl-costal_JND-5_NEW MIS From JND Circle_JND - 5_TNDOCT-TO MAR-14" xfId="1845"/>
    <cellStyle name="_pgvcl-costal_JND-5_NEW MIS From JND Circle_JND - 5_URBAN WEEKLY PBR CO" xfId="1846"/>
    <cellStyle name="_pgvcl-costal_JND-5_NEW MIS From JND Circle_JND - 5_URBAN WEEKLY PBR CO_SOP MIS TNDSEP TO MAR" xfId="1847"/>
    <cellStyle name="_pgvcl-costal_JND-5_NEW MIS From JND Circle_JND - 5_URBAN WEEKLY PBR CO_SOP TND" xfId="1848"/>
    <cellStyle name="_pgvcl-costal_JND-5_NEW MIS From JND Circle_JND - 5_URBAN WEEKLY PBR CO_TNDOCT-TO MAR-14" xfId="1849"/>
    <cellStyle name="_pgvcl-costal_JND-5_NEW MIS From JND Circle_JND - 5_Weekly Urban PBR CO - 06-03-09 to 12-03-09" xfId="1850"/>
    <cellStyle name="_pgvcl-costal_JND-5_NEW MIS From JND Circle_JND - 5_Weekly Urban PBR CO - 06-03-09 to 12-03-09_SOP MIS TNDSEP TO MAR" xfId="1851"/>
    <cellStyle name="_pgvcl-costal_JND-5_NEW MIS From JND Circle_JND - 5_Weekly Urban PBR CO - 06-03-09 to 12-03-09_SOP TND" xfId="1852"/>
    <cellStyle name="_pgvcl-costal_JND-5_NEW MIS From JND Circle_JND - 5_Weekly Urban PBR CO - 06-03-09 to 12-03-09_TNDOCT-TO MAR-14" xfId="1853"/>
    <cellStyle name="_pgvcl-costal_JND-5_NEW MIS From JND Circle_JND - 5_Weekly Urban PBR CO - 20-02-09 to 26-02-09" xfId="1854"/>
    <cellStyle name="_pgvcl-costal_JND-5_NEW MIS From JND Circle_JND - 5_Weekly Urban PBR CO - 20-02-09 to 26-02-09_SOP MIS TNDSEP TO MAR" xfId="1855"/>
    <cellStyle name="_pgvcl-costal_JND-5_NEW MIS From JND Circle_JND - 5_Weekly Urban PBR CO - 20-02-09 to 26-02-09_SOP TND" xfId="1856"/>
    <cellStyle name="_pgvcl-costal_JND-5_NEW MIS From JND Circle_JND - 5_Weekly Urban PBR CO - 20-02-09 to 26-02-09_TNDOCT-TO MAR-14" xfId="1857"/>
    <cellStyle name="_pgvcl-costal_JND-5_NEW MIS From JND Circle_JND - 5_Weekly Urban PBR CO - 30-01-09 to 05-02-09" xfId="1858"/>
    <cellStyle name="_pgvcl-costal_JND-5_NEW MIS From JND Circle_JND - 5_Weekly Urban PBR CO - 30-01-09 to 05-02-09_SOP MIS TNDSEP TO MAR" xfId="1859"/>
    <cellStyle name="_pgvcl-costal_JND-5_NEW MIS From JND Circle_JND - 5_Weekly Urban PBR CO - 30-01-09 to 05-02-09_SOP TND" xfId="1860"/>
    <cellStyle name="_pgvcl-costal_JND-5_NEW MIS From JND Circle_JND - 5_Weekly Urban PBR CO - 30-01-09 to 05-02-09_TNDOCT-TO MAR-14" xfId="1861"/>
    <cellStyle name="_pgvcl-costal_JND-5_NEW MIS From JND Circle_JND - 5_Weekly Urban PBR CO - 9-1-09 to 15.01.09" xfId="1862"/>
    <cellStyle name="_pgvcl-costal_JND-5_NEW MIS From JND Circle_JND - 5_Weekly Urban PBR CO - 9-1-09 to 15.01.09_SOP MIS TNDSEP TO MAR" xfId="1863"/>
    <cellStyle name="_pgvcl-costal_JND-5_NEW MIS From JND Circle_JND - 5_Weekly Urban PBR CO - 9-1-09 to 15.01.09_SOP TND" xfId="1864"/>
    <cellStyle name="_pgvcl-costal_JND-5_NEW MIS From JND Circle_JND - 5_Weekly Urban PBR CO - 9-1-09 to 15.01.09_TNDOCT-TO MAR-14" xfId="1865"/>
    <cellStyle name="_pgvcl-costal_JND-5_NEW MIS From JND Circle_NEW MIS Jan - 08" xfId="1866"/>
    <cellStyle name="_pgvcl-costal_JND-5_NEW MIS From JND Circle_NEW MIS Jan - 08_Book-DMTHL" xfId="1867"/>
    <cellStyle name="_pgvcl-costal_JND-5_NEW MIS From JND Circle_NEW MIS Jan - 08_Comparison" xfId="1868"/>
    <cellStyle name="_pgvcl-costal_JND-5_NEW MIS From JND Circle_NEW MIS Jan - 08_Comparison_SOP MIS TNDSEP TO MAR" xfId="1869"/>
    <cellStyle name="_pgvcl-costal_JND-5_NEW MIS From JND Circle_NEW MIS Jan - 08_Comparison_SOP TND" xfId="1870"/>
    <cellStyle name="_pgvcl-costal_JND-5_NEW MIS From JND Circle_NEW MIS Jan - 08_Comparison_TNDOCT-TO MAR-14" xfId="1871"/>
    <cellStyle name="_pgvcl-costal_JND-5_NEW MIS From JND Circle_NEW MIS Jan - 08_Details of Selected Urban Feeder" xfId="1872"/>
    <cellStyle name="_pgvcl-costal_JND-5_NEW MIS From JND Circle_NEW MIS Jan - 08_Details of Selected Urban Feeder_SOP MIS TNDSEP TO MAR" xfId="1873"/>
    <cellStyle name="_pgvcl-costal_JND-5_NEW MIS From JND Circle_NEW MIS Jan - 08_Details of Selected Urban Feeder_SOP TND" xfId="1874"/>
    <cellStyle name="_pgvcl-costal_JND-5_NEW MIS From JND Circle_NEW MIS Jan - 08_Details of Selected Urban Feeder_TNDOCT-TO MAR-14" xfId="1875"/>
    <cellStyle name="_pgvcl-costal_JND-5_NEW MIS From JND Circle_NEW MIS Jan - 08_DHTHL JAN-09" xfId="1876"/>
    <cellStyle name="_pgvcl-costal_JND-5_NEW MIS From JND Circle_NEW MIS Jan - 08_dnthl Feb-09" xfId="1877"/>
    <cellStyle name="_pgvcl-costal_JND-5_NEW MIS From JND Circle_NEW MIS Jan - 08_JGYssss" xfId="1878"/>
    <cellStyle name="_pgvcl-costal_JND-5_NEW MIS From JND Circle_NEW MIS Jan - 08_JGYssss_SOP MIS TNDSEP TO MAR" xfId="1879"/>
    <cellStyle name="_pgvcl-costal_JND-5_NEW MIS From JND Circle_NEW MIS Jan - 08_JGYssss_SOP TND" xfId="1880"/>
    <cellStyle name="_pgvcl-costal_JND-5_NEW MIS From JND Circle_NEW MIS Jan - 08_JGYssss_TNDOCT-TO MAR-14" xfId="1881"/>
    <cellStyle name="_pgvcl-costal_JND-5_NEW MIS From JND Circle_NEW MIS Jan - 08_PBR" xfId="1882"/>
    <cellStyle name="_pgvcl-costal_JND-5_NEW MIS From JND Circle_NEW MIS Jan - 08_PBR CO_DAILY REPORT GIS - 20-01-09" xfId="1883"/>
    <cellStyle name="_pgvcl-costal_JND-5_NEW MIS From JND Circle_NEW MIS Jan - 08_PBR CO_DAILY REPORT GIS - 20-01-09_SOP MIS TNDSEP TO MAR" xfId="1884"/>
    <cellStyle name="_pgvcl-costal_JND-5_NEW MIS From JND Circle_NEW MIS Jan - 08_PBR CO_DAILY REPORT GIS - 20-01-09_SOP TND" xfId="1885"/>
    <cellStyle name="_pgvcl-costal_JND-5_NEW MIS From JND Circle_NEW MIS Jan - 08_PBR CO_DAILY REPORT GIS - 20-01-09_TNDOCT-TO MAR-14" xfId="1886"/>
    <cellStyle name="_pgvcl-costal_JND-5_NEW MIS From JND Circle_NEW MIS Jan - 08_PBR_SOP MIS TNDSEP TO MAR" xfId="1887"/>
    <cellStyle name="_pgvcl-costal_JND-5_NEW MIS From JND Circle_NEW MIS Jan - 08_PBR_SOP TND" xfId="1888"/>
    <cellStyle name="_pgvcl-costal_JND-5_NEW MIS From JND Circle_NEW MIS Jan - 08_PBR_TNDOCT-TO MAR-14" xfId="1889"/>
    <cellStyle name="_pgvcl-costal_JND-5_NEW MIS From JND Circle_NEW MIS Jan - 08_SOP MIS TNDSEP TO MAR" xfId="1890"/>
    <cellStyle name="_pgvcl-costal_JND-5_NEW MIS From JND Circle_NEW MIS Jan - 08_SOP TND" xfId="1891"/>
    <cellStyle name="_pgvcl-costal_JND-5_NEW MIS From JND Circle_NEW MIS Jan - 08_SSNNL CANAL WISE summary-22-06-11" xfId="1892"/>
    <cellStyle name="_pgvcl-costal_JND-5_NEW MIS From JND Circle_NEW MIS Jan - 08_T&amp;D August-08" xfId="1893"/>
    <cellStyle name="_pgvcl-costal_JND-5_NEW MIS From JND Circle_NEW MIS Jan - 08_T&amp;D August-08_SOP MIS TNDSEP TO MAR" xfId="1894"/>
    <cellStyle name="_pgvcl-costal_JND-5_NEW MIS From JND Circle_NEW MIS Jan - 08_T&amp;D August-08_SOP TND" xfId="1895"/>
    <cellStyle name="_pgvcl-costal_JND-5_NEW MIS From JND Circle_NEW MIS Jan - 08_T&amp;D August-08_TNDOCT-TO MAR-14" xfId="1896"/>
    <cellStyle name="_pgvcl-costal_JND-5_NEW MIS From JND Circle_NEW MIS Jan - 08_T&amp;D Dec-08" xfId="1897"/>
    <cellStyle name="_pgvcl-costal_JND-5_NEW MIS From JND Circle_NEW MIS Jan - 08_T&amp;D Dec-08_SOP MIS TNDSEP TO MAR" xfId="1898"/>
    <cellStyle name="_pgvcl-costal_JND-5_NEW MIS From JND Circle_NEW MIS Jan - 08_T&amp;D Dec-08_SOP TND" xfId="1899"/>
    <cellStyle name="_pgvcl-costal_JND-5_NEW MIS From JND Circle_NEW MIS Jan - 08_T&amp;D Dec-08_TNDOCT-TO MAR-14" xfId="1900"/>
    <cellStyle name="_pgvcl-costal_JND-5_NEW MIS From JND Circle_NEW MIS Jan - 08_T&amp;D July-08" xfId="1901"/>
    <cellStyle name="_pgvcl-costal_JND-5_NEW MIS From JND Circle_NEW MIS Jan - 08_T&amp;D July-08_SOP MIS TNDSEP TO MAR" xfId="1902"/>
    <cellStyle name="_pgvcl-costal_JND-5_NEW MIS From JND Circle_NEW MIS Jan - 08_T&amp;D July-08_SOP TND" xfId="1903"/>
    <cellStyle name="_pgvcl-costal_JND-5_NEW MIS From JND Circle_NEW MIS Jan - 08_T&amp;D July-08_TNDOCT-TO MAR-14" xfId="1904"/>
    <cellStyle name="_pgvcl-costal_JND-5_NEW MIS From JND Circle_NEW MIS Jan - 08_TNDOCT-TO MAR-14" xfId="1905"/>
    <cellStyle name="_pgvcl-costal_JND-5_NEW MIS From JND Circle_NEW MIS Jan - 08_URBAN WEEKLY PBR CO" xfId="1906"/>
    <cellStyle name="_pgvcl-costal_JND-5_NEW MIS From JND Circle_NEW MIS Jan - 08_URBAN WEEKLY PBR CO_SOP MIS TNDSEP TO MAR" xfId="1907"/>
    <cellStyle name="_pgvcl-costal_JND-5_NEW MIS From JND Circle_NEW MIS Jan - 08_URBAN WEEKLY PBR CO_SOP TND" xfId="1908"/>
    <cellStyle name="_pgvcl-costal_JND-5_NEW MIS From JND Circle_NEW MIS Jan - 08_URBAN WEEKLY PBR CO_TNDOCT-TO MAR-14" xfId="1909"/>
    <cellStyle name="_pgvcl-costal_JND-5_NEW MIS From JND Circle_NEW MIS Jan - 08_Weekly Urban PBR CO - 06-03-09 to 12-03-09" xfId="1910"/>
    <cellStyle name="_pgvcl-costal_JND-5_NEW MIS From JND Circle_NEW MIS Jan - 08_Weekly Urban PBR CO - 06-03-09 to 12-03-09_SOP MIS TNDSEP TO MAR" xfId="1911"/>
    <cellStyle name="_pgvcl-costal_JND-5_NEW MIS From JND Circle_NEW MIS Jan - 08_Weekly Urban PBR CO - 06-03-09 to 12-03-09_SOP TND" xfId="1912"/>
    <cellStyle name="_pgvcl-costal_JND-5_NEW MIS From JND Circle_NEW MIS Jan - 08_Weekly Urban PBR CO - 06-03-09 to 12-03-09_TNDOCT-TO MAR-14" xfId="1913"/>
    <cellStyle name="_pgvcl-costal_JND-5_NEW MIS From JND Circle_NEW MIS Jan - 08_Weekly Urban PBR CO - 20-02-09 to 26-02-09" xfId="1914"/>
    <cellStyle name="_pgvcl-costal_JND-5_NEW MIS From JND Circle_NEW MIS Jan - 08_Weekly Urban PBR CO - 20-02-09 to 26-02-09_SOP MIS TNDSEP TO MAR" xfId="1915"/>
    <cellStyle name="_pgvcl-costal_JND-5_NEW MIS From JND Circle_NEW MIS Jan - 08_Weekly Urban PBR CO - 20-02-09 to 26-02-09_SOP TND" xfId="1916"/>
    <cellStyle name="_pgvcl-costal_JND-5_NEW MIS From JND Circle_NEW MIS Jan - 08_Weekly Urban PBR CO - 20-02-09 to 26-02-09_TNDOCT-TO MAR-14" xfId="1917"/>
    <cellStyle name="_pgvcl-costal_JND-5_NEW MIS From JND Circle_NEW MIS Jan - 08_Weekly Urban PBR CO - 30-01-09 to 05-02-09" xfId="1918"/>
    <cellStyle name="_pgvcl-costal_JND-5_NEW MIS From JND Circle_NEW MIS Jan - 08_Weekly Urban PBR CO - 30-01-09 to 05-02-09_SOP MIS TNDSEP TO MAR" xfId="1919"/>
    <cellStyle name="_pgvcl-costal_JND-5_NEW MIS From JND Circle_NEW MIS Jan - 08_Weekly Urban PBR CO - 30-01-09 to 05-02-09_SOP TND" xfId="1920"/>
    <cellStyle name="_pgvcl-costal_JND-5_NEW MIS From JND Circle_NEW MIS Jan - 08_Weekly Urban PBR CO - 30-01-09 to 05-02-09_TNDOCT-TO MAR-14" xfId="1921"/>
    <cellStyle name="_pgvcl-costal_JND-5_NEW MIS From JND Circle_NEW MIS Jan - 08_Weekly Urban PBR CO - 9-1-09 to 15.01.09" xfId="1922"/>
    <cellStyle name="_pgvcl-costal_JND-5_NEW MIS From JND Circle_NEW MIS Jan - 08_Weekly Urban PBR CO - 9-1-09 to 15.01.09_SOP MIS TNDSEP TO MAR" xfId="1923"/>
    <cellStyle name="_pgvcl-costal_JND-5_NEW MIS From JND Circle_NEW MIS Jan - 08_Weekly Urban PBR CO - 9-1-09 to 15.01.09_SOP TND" xfId="1924"/>
    <cellStyle name="_pgvcl-costal_JND-5_NEW MIS From JND Circle_NEW MIS Jan - 08_Weekly Urban PBR CO - 9-1-09 to 15.01.09_TNDOCT-TO MAR-14" xfId="1925"/>
    <cellStyle name="_pgvcl-costal_JND-5_NEW MIS From JND Circle_PBR" xfId="1926"/>
    <cellStyle name="_pgvcl-costal_JND-5_NEW MIS From JND Circle_PBR CO_DAILY REPORT GIS - 20-01-09" xfId="1927"/>
    <cellStyle name="_pgvcl-costal_JND-5_NEW MIS From JND Circle_PBR CO_DAILY REPORT GIS - 20-01-09_SOP MIS TNDSEP TO MAR" xfId="1928"/>
    <cellStyle name="_pgvcl-costal_JND-5_NEW MIS From JND Circle_PBR CO_DAILY REPORT GIS - 20-01-09_SOP TND" xfId="1929"/>
    <cellStyle name="_pgvcl-costal_JND-5_NEW MIS From JND Circle_PBR CO_DAILY REPORT GIS - 20-01-09_TNDOCT-TO MAR-14" xfId="1930"/>
    <cellStyle name="_pgvcl-costal_JND-5_NEW MIS From JND Circle_PBR_SOP MIS TNDSEP TO MAR" xfId="1931"/>
    <cellStyle name="_pgvcl-costal_JND-5_NEW MIS From JND Circle_PBR_SOP TND" xfId="1932"/>
    <cellStyle name="_pgvcl-costal_JND-5_NEW MIS From JND Circle_PBR_TNDOCT-TO MAR-14" xfId="1933"/>
    <cellStyle name="_pgvcl-costal_JND-5_NEW MIS From JND Circle_SOP MIS TNDSEP TO MAR" xfId="1934"/>
    <cellStyle name="_pgvcl-costal_JND-5_NEW MIS From JND Circle_SSNNL CANAL WISE summary-22-06-11" xfId="1935"/>
    <cellStyle name="_pgvcl-costal_JND-5_NEW MIS From JND Circle_T&amp;D August-08" xfId="1936"/>
    <cellStyle name="_pgvcl-costal_JND-5_NEW MIS From JND Circle_T&amp;D August-08_TNDOCT-TO MAR-14" xfId="1937"/>
    <cellStyle name="_pgvcl-costal_JND-5_NEW MIS From JND Circle_T&amp;D Dec-08" xfId="1938"/>
    <cellStyle name="_pgvcl-costal_JND-5_NEW MIS From JND Circle_T&amp;D Dec-08_TNDOCT-TO MAR-14" xfId="1939"/>
    <cellStyle name="_pgvcl-costal_JND-5_NEW MIS From JND Circle_T&amp;D July-08" xfId="1940"/>
    <cellStyle name="_pgvcl-costal_JND-5_NEW MIS From JND Circle_T&amp;D July-08_TNDOCT-TO MAR-14" xfId="1941"/>
    <cellStyle name="_pgvcl-costal_JND-5_NEW MIS From JND Circle_TNDOCT-TO MAR-14" xfId="1942"/>
    <cellStyle name="_pgvcl-costal_JND-5_NEW MIS From JND Circle_URBAN WEEKLY PBR CO" xfId="1943"/>
    <cellStyle name="_pgvcl-costal_JND-5_NEW MIS From JND Circle_URBAN WEEKLY PBR CO_TNDOCT-TO MAR-14" xfId="1944"/>
    <cellStyle name="_pgvcl-costal_JND-5_NEW MIS From JND Circle_Weekly Urban PBR CO - 06-03-09 to 12-03-09" xfId="1945"/>
    <cellStyle name="_pgvcl-costal_JND-5_NEW MIS From JND Circle_Weekly Urban PBR CO - 06-03-09 to 12-03-09_TNDOCT-TO MAR-14" xfId="1946"/>
    <cellStyle name="_pgvcl-costal_JND-5_NEW MIS From JND Circle_Weekly Urban PBR CO - 20-02-09 to 26-02-09" xfId="1947"/>
    <cellStyle name="_pgvcl-costal_JND-5_NEW MIS From JND Circle_Weekly Urban PBR CO - 20-02-09 to 26-02-09_TNDOCT-TO MAR-14" xfId="1948"/>
    <cellStyle name="_pgvcl-costal_JND-5_NEW MIS From JND Circle_Weekly Urban PBR CO - 30-01-09 to 05-02-09" xfId="1949"/>
    <cellStyle name="_pgvcl-costal_JND-5_NEW MIS From JND Circle_Weekly Urban PBR CO - 30-01-09 to 05-02-09_TNDOCT-TO MAR-14" xfId="1950"/>
    <cellStyle name="_pgvcl-costal_JND-5_NEW MIS From JND Circle_Weekly Urban PBR CO - 9-1-09 to 15.01.09" xfId="1951"/>
    <cellStyle name="_pgvcl-costal_JND-5_NEW MIS From JND Circle_Weekly Urban PBR CO - 9-1-09 to 15.01.09_TNDOCT-TO MAR-14" xfId="1952"/>
    <cellStyle name="_pgvcl-costal_JND-5_NEW MIS Jan - 08" xfId="1953"/>
    <cellStyle name="_pgvcl-costal_JND-5_NEW MIS Jan - 08_Book-DMTHL" xfId="1954"/>
    <cellStyle name="_pgvcl-costal_JND-5_NEW MIS Jan - 08_City Division MIS JAN-09" xfId="1955"/>
    <cellStyle name="_pgvcl-costal_JND-5_NEW MIS Jan - 08_City Division MIS JAN-09_SSNNL CANAL WISE summary-22-06-11" xfId="1956"/>
    <cellStyle name="_pgvcl-costal_JND-5_NEW MIS Jan - 08_Comparison" xfId="1957"/>
    <cellStyle name="_pgvcl-costal_JND-5_NEW MIS Jan - 08_Comparison_TNDOCT-TO MAR-14" xfId="1958"/>
    <cellStyle name="_pgvcl-costal_JND-5_NEW MIS Jan - 08_Details of Selected Urban Feeder" xfId="1959"/>
    <cellStyle name="_pgvcl-costal_JND-5_NEW MIS Jan - 08_Details of Selected Urban Feeder_TNDOCT-TO MAR-14" xfId="1960"/>
    <cellStyle name="_pgvcl-costal_JND-5_NEW MIS Jan - 08_DHTHL JAN-09" xfId="1961"/>
    <cellStyle name="_pgvcl-costal_JND-5_NEW MIS Jan - 08_dnthl Feb-09" xfId="1962"/>
    <cellStyle name="_pgvcl-costal_JND-5_NEW MIS Jan - 08_JGYssss" xfId="1963"/>
    <cellStyle name="_pgvcl-costal_JND-5_NEW MIS Jan - 08_JGYssss_TNDOCT-TO MAR-14" xfId="1964"/>
    <cellStyle name="_pgvcl-costal_JND-5_NEW MIS Jan - 08_NEW MIS Jan-09" xfId="1965"/>
    <cellStyle name="_pgvcl-costal_JND-5_NEW MIS Jan - 08_NEW MIS Jan-09_SSNNL CANAL WISE summary-22-06-11" xfId="1966"/>
    <cellStyle name="_pgvcl-costal_JND-5_NEW MIS Jan - 08_PBR" xfId="1967"/>
    <cellStyle name="_pgvcl-costal_JND-5_NEW MIS Jan - 08_PBR CO_DAILY REPORT GIS - 20-01-09" xfId="1968"/>
    <cellStyle name="_pgvcl-costal_JND-5_NEW MIS Jan - 08_PBR CO_DAILY REPORT GIS - 20-01-09_TNDOCT-TO MAR-14" xfId="1969"/>
    <cellStyle name="_pgvcl-costal_JND-5_NEW MIS Jan - 08_PBR_TNDOCT-TO MAR-14" xfId="1970"/>
    <cellStyle name="_pgvcl-costal_JND-5_NEW MIS Jan - 08_PGVCL- 5" xfId="1971"/>
    <cellStyle name="_pgvcl-costal_JND-5_NEW MIS Jan - 08_PGVCL SOP MIS 2 11-12 Qtr" xfId="1972"/>
    <cellStyle name="_pgvcl-costal_JND-5_NEW MIS Jan - 08_PGVCL SOP MIS 2 11-12 Qtr_TNDOCT-TO MAR-14" xfId="1973"/>
    <cellStyle name="_pgvcl-costal_JND-5_NEW MIS Jan - 08_SOP MIS 4th Qtr 2011 12" xfId="1974"/>
    <cellStyle name="_pgvcl-costal_JND-5_NEW MIS Jan - 08_SOP MIS 4th Qtr 2011 12_AG HVDSJun -12" xfId="1975"/>
    <cellStyle name="_pgvcl-costal_JND-5_NEW MIS Jan - 08_SSNNL CANAL WISE summary-22-06-11" xfId="1976"/>
    <cellStyle name="_pgvcl-costal_JND-5_NEW MIS Jan - 08_t &amp; d SOP HALF YEARLY  26.04.11 014 012" xfId="1977"/>
    <cellStyle name="_pgvcl-costal_JND-5_NEW MIS Jan - 08_t &amp; d SOP HALF YEARLY  26.04.11 014 012_TNDOCT-TO MAR-14" xfId="1978"/>
    <cellStyle name="_pgvcl-costal_JND-5_NEW MIS Jan - 08_T&amp;D August-08" xfId="1979"/>
    <cellStyle name="_pgvcl-costal_JND-5_NEW MIS Jan - 08_T&amp;D August-08_TNDOCT-TO MAR-14" xfId="1980"/>
    <cellStyle name="_pgvcl-costal_JND-5_NEW MIS Jan - 08_T&amp;D Dec-08" xfId="1981"/>
    <cellStyle name="_pgvcl-costal_JND-5_NEW MIS Jan - 08_T&amp;D Dec-08_TNDOCT-TO MAR-14" xfId="1982"/>
    <cellStyle name="_pgvcl-costal_JND-5_NEW MIS Jan - 08_T&amp;D July-08" xfId="1983"/>
    <cellStyle name="_pgvcl-costal_JND-5_NEW MIS Jan - 08_T&amp;D July-08_TNDOCT-TO MAR-14" xfId="1984"/>
    <cellStyle name="_pgvcl-costal_JND-5_NEW MIS Jan - 08_tnd" xfId="1985"/>
    <cellStyle name="_pgvcl-costal_JND-5_NEW MIS Jan - 08_tnd_TNDOCT-TO MAR-14" xfId="1986"/>
    <cellStyle name="_pgvcl-costal_JND-5_NEW MIS Jan - 08_TNDOCT-TO MAR-14" xfId="1987"/>
    <cellStyle name="_pgvcl-costal_JND-5_NEW MIS Jan - 08_URBAN WEEKLY PBR CO" xfId="1988"/>
    <cellStyle name="_pgvcl-costal_JND-5_NEW MIS Jan - 08_URBAN WEEKLY PBR CO_TNDOCT-TO MAR-14" xfId="1989"/>
    <cellStyle name="_pgvcl-costal_JND-5_NEW MIS Jan - 08_Weekly Urban PBR CO - 06-03-09 to 12-03-09" xfId="1990"/>
    <cellStyle name="_pgvcl-costal_JND-5_NEW MIS Jan - 08_Weekly Urban PBR CO - 06-03-09 to 12-03-09_TNDOCT-TO MAR-14" xfId="1991"/>
    <cellStyle name="_pgvcl-costal_JND-5_NEW MIS Jan - 08_Weekly Urban PBR CO - 20-02-09 to 26-02-09" xfId="1992"/>
    <cellStyle name="_pgvcl-costal_JND-5_NEW MIS Jan - 08_Weekly Urban PBR CO - 20-02-09 to 26-02-09_TNDOCT-TO MAR-14" xfId="1993"/>
    <cellStyle name="_pgvcl-costal_JND-5_NEW MIS Jan - 08_Weekly Urban PBR CO - 30-01-09 to 05-02-09" xfId="1994"/>
    <cellStyle name="_pgvcl-costal_JND-5_NEW MIS Jan - 08_Weekly Urban PBR CO - 30-01-09 to 05-02-09_TNDOCT-TO MAR-14" xfId="1995"/>
    <cellStyle name="_pgvcl-costal_JND-5_NEW MIS Jan - 08_Weekly Urban PBR CO - 9-1-09 to 15.01.09" xfId="1996"/>
    <cellStyle name="_pgvcl-costal_JND-5_NEW MIS Jan - 08_Weekly Urban PBR CO - 9-1-09 to 15.01.09_TNDOCT-TO MAR-14" xfId="1997"/>
    <cellStyle name="_pgvcl-costal_JND-5_NEWMISFromJNDCircle-DEC07" xfId="1998"/>
    <cellStyle name="_pgvcl-costal_JND-5_PBR" xfId="1999"/>
    <cellStyle name="_pgvcl-costal_JND-5_PBR CO_DAILY REPORT GIS - 20-01-09" xfId="2000"/>
    <cellStyle name="_pgvcl-costal_JND-5_PBR CO_DAILY REPORT GIS - 20-01-09_TNDOCT-TO MAR-14" xfId="2001"/>
    <cellStyle name="_pgvcl-costal_JND-5_PBR_TNDOCT-TO MAR-14" xfId="2002"/>
    <cellStyle name="_pgvcl-costal_JND-5_PBR-7" xfId="2003"/>
    <cellStyle name="_pgvcl-costal_JND-5_PBR-7_TNDOCT-TO MAR-14" xfId="2004"/>
    <cellStyle name="_pgvcl-costal_JND-5_pbrnew formats for mis april -09" xfId="2005"/>
    <cellStyle name="_pgvcl-costal_JND-5_pbrnew formats for mis april -09_SSNNL CANAL WISE summary-22-06-11" xfId="2006"/>
    <cellStyle name="_pgvcl-costal_JND-5_Performance Report 26.10.09" xfId="2007"/>
    <cellStyle name="_pgvcl-costal_JND-5_PGVCL- 5" xfId="2008"/>
    <cellStyle name="_pgvcl-costal_JND-5_PGVCL SOP MIS 2 11-12 Qtr" xfId="2009"/>
    <cellStyle name="_pgvcl-costal_JND-5_PGVCL SOP MIS 2 11-12 Qtr_TNDOCT-TO MAR-14" xfId="2010"/>
    <cellStyle name="_pgvcl-costal_JND-5_sept JMN-7" xfId="2011"/>
    <cellStyle name="_pgvcl-costal_JND-5_Sheet2" xfId="2012"/>
    <cellStyle name="_pgvcl-costal_JND-5_Sheet2_TNDOCT-TO MAR-14" xfId="2013"/>
    <cellStyle name="_pgvcl-costal_JND-5_Sheet3" xfId="2014"/>
    <cellStyle name="_pgvcl-costal_JND-5_Sheet3_TNDOCT-TO MAR-14" xfId="2015"/>
    <cellStyle name="_pgvcl-costal_JND-5_SOP MIS 4th Qtr 2011 12" xfId="2016"/>
    <cellStyle name="_pgvcl-costal_JND-5_SOP MIS 4th Qtr 2011 12_AG HVDSJun -12" xfId="2017"/>
    <cellStyle name="_pgvcl-costal_JND-5_SSNL 12.11.10" xfId="2018"/>
    <cellStyle name="_pgvcl-costal_JND-5_SSNL 12.11.10_SSNNL CANAL WISE summary-22-06-11" xfId="2019"/>
    <cellStyle name="_pgvcl-costal_JND-5_SSNNL CANAL WISE summary-22-06-11" xfId="2020"/>
    <cellStyle name="_pgvcl-costal_JND-5_t &amp; d SOP HALF YEARLY  26.04.11 014 012" xfId="2021"/>
    <cellStyle name="_pgvcl-costal_JND-5_t &amp; d SOP HALF YEARLY  26.04.11 014 012_TNDOCT-TO MAR-14" xfId="2022"/>
    <cellStyle name="_pgvcl-costal_JND-5_T&amp;D August-08" xfId="2023"/>
    <cellStyle name="_pgvcl-costal_JND-5_T&amp;D August-08_TNDOCT-TO MAR-14" xfId="2024"/>
    <cellStyle name="_pgvcl-costal_JND-5_T&amp;D Dec-08" xfId="2025"/>
    <cellStyle name="_pgvcl-costal_JND-5_T&amp;D Dec-08_TNDOCT-TO MAR-14" xfId="2026"/>
    <cellStyle name="_pgvcl-costal_JND-5_T&amp;D July-08" xfId="2027"/>
    <cellStyle name="_pgvcl-costal_JND-5_T&amp;D July-08_TNDOCT-TO MAR-14" xfId="2028"/>
    <cellStyle name="_pgvcl-costal_JND-5_tnd" xfId="2029"/>
    <cellStyle name="_pgvcl-costal_JND-5_tnd_TNDOCT-TO MAR-14" xfId="2030"/>
    <cellStyle name="_pgvcl-costal_JND-5_TNDOCT-TO MAR-14" xfId="2031"/>
    <cellStyle name="_pgvcl-costal_JND-5_URBAN WEEKLY PBR CO" xfId="2032"/>
    <cellStyle name="_pgvcl-costal_JND-5_URBAN WEEKLY PBR CO_TNDOCT-TO MAR-14" xfId="2033"/>
    <cellStyle name="_pgvcl-costal_JND-5_Weekly Urban PBR CO - 06-03-09 to 12-03-09" xfId="2034"/>
    <cellStyle name="_pgvcl-costal_JND-5_Weekly Urban PBR CO - 06-03-09 to 12-03-09_TNDOCT-TO MAR-14" xfId="2035"/>
    <cellStyle name="_pgvcl-costal_JND-5_Weekly Urban PBR CO - 20-02-09 to 26-02-09" xfId="2036"/>
    <cellStyle name="_pgvcl-costal_JND-5_Weekly Urban PBR CO - 20-02-09 to 26-02-09_TNDOCT-TO MAR-14" xfId="2037"/>
    <cellStyle name="_pgvcl-costal_JND-5_Weekly Urban PBR CO - 30-01-09 to 05-02-09" xfId="2038"/>
    <cellStyle name="_pgvcl-costal_JND-5_Weekly Urban PBR CO - 30-01-09 to 05-02-09_TNDOCT-TO MAR-14" xfId="2039"/>
    <cellStyle name="_pgvcl-costal_JND-5_Weekly Urban PBR CO - 9-1-09 to 15.01.09" xfId="2040"/>
    <cellStyle name="_pgvcl-costal_JND-5_Weekly Urban PBR CO - 9-1-09 to 15.01.09_TNDOCT-TO MAR-14" xfId="2041"/>
    <cellStyle name="_pgvcl-costal_JND-50" xfId="2042"/>
    <cellStyle name="_pgvcl-costal_JND-51" xfId="2043"/>
    <cellStyle name="_pgvcl-costal_JND-51_Book-DMTHL" xfId="2044"/>
    <cellStyle name="_pgvcl-costal_JND-51_Comparison" xfId="2045"/>
    <cellStyle name="_pgvcl-costal_JND-51_Comparison_TNDOCT-TO MAR-14" xfId="2046"/>
    <cellStyle name="_pgvcl-costal_JND-51_Details of Selected Urban Feeder" xfId="2047"/>
    <cellStyle name="_pgvcl-costal_JND-51_Details of Selected Urban Feeder_TNDOCT-TO MAR-14" xfId="2048"/>
    <cellStyle name="_pgvcl-costal_JND-51_DHTHL JAN-09" xfId="2049"/>
    <cellStyle name="_pgvcl-costal_JND-51_dnthl Feb-09" xfId="2050"/>
    <cellStyle name="_pgvcl-costal_JND-51_JGYssss" xfId="2051"/>
    <cellStyle name="_pgvcl-costal_JND-51_JGYssss_TNDOCT-TO MAR-14" xfId="2052"/>
    <cellStyle name="_pgvcl-costal_JND-51_NEWMISFromJNDCircle-DEC07" xfId="2053"/>
    <cellStyle name="_pgvcl-costal_JND-51_PBR" xfId="2054"/>
    <cellStyle name="_pgvcl-costal_JND-51_PBR CO_DAILY REPORT GIS - 20-01-09" xfId="2055"/>
    <cellStyle name="_pgvcl-costal_JND-51_PBR CO_DAILY REPORT GIS - 20-01-09_TNDOCT-TO MAR-14" xfId="2056"/>
    <cellStyle name="_pgvcl-costal_JND-51_PBR_TNDOCT-TO MAR-14" xfId="2057"/>
    <cellStyle name="_pgvcl-costal_JND-51_SSNNL CANAL WISE summary-22-06-11" xfId="2058"/>
    <cellStyle name="_pgvcl-costal_JND-51_T&amp;D August-08" xfId="2059"/>
    <cellStyle name="_pgvcl-costal_JND-51_T&amp;D August-08_TNDOCT-TO MAR-14" xfId="2060"/>
    <cellStyle name="_pgvcl-costal_JND-51_T&amp;D Dec-08" xfId="2061"/>
    <cellStyle name="_pgvcl-costal_JND-51_T&amp;D Dec-08_TNDOCT-TO MAR-14" xfId="2062"/>
    <cellStyle name="_pgvcl-costal_JND-51_T&amp;D July-08" xfId="2063"/>
    <cellStyle name="_pgvcl-costal_JND-51_T&amp;D July-08_TNDOCT-TO MAR-14" xfId="2064"/>
    <cellStyle name="_pgvcl-costal_JND-51_TNDOCT-TO MAR-14" xfId="2065"/>
    <cellStyle name="_pgvcl-costal_JND-51_URBAN WEEKLY PBR CO" xfId="2066"/>
    <cellStyle name="_pgvcl-costal_JND-51_URBAN WEEKLY PBR CO_TNDOCT-TO MAR-14" xfId="2067"/>
    <cellStyle name="_pgvcl-costal_JND-51_Weekly Urban PBR CO - 06-03-09 to 12-03-09" xfId="2068"/>
    <cellStyle name="_pgvcl-costal_JND-51_Weekly Urban PBR CO - 06-03-09 to 12-03-09_TNDOCT-TO MAR-14" xfId="2069"/>
    <cellStyle name="_pgvcl-costal_JND-51_Weekly Urban PBR CO - 20-02-09 to 26-02-09" xfId="2070"/>
    <cellStyle name="_pgvcl-costal_JND-51_Weekly Urban PBR CO - 20-02-09 to 26-02-09_TNDOCT-TO MAR-14" xfId="2071"/>
    <cellStyle name="_pgvcl-costal_JND-51_Weekly Urban PBR CO - 30-01-09 to 05-02-09" xfId="2072"/>
    <cellStyle name="_pgvcl-costal_JND-51_Weekly Urban PBR CO - 30-01-09 to 05-02-09_TNDOCT-TO MAR-14" xfId="2073"/>
    <cellStyle name="_pgvcl-costal_JND-51_Weekly Urban PBR CO - 9-1-09 to 15.01.09" xfId="2074"/>
    <cellStyle name="_pgvcl-costal_JND-51_Weekly Urban PBR CO - 9-1-09 to 15.01.09_TNDOCT-TO MAR-14" xfId="2075"/>
    <cellStyle name="_pgvcl-costal_MIS" xfId="2076"/>
    <cellStyle name="_pgvcl-costal_MIS Dec - 07" xfId="2077"/>
    <cellStyle name="_pgvcl-costal_MIS Dec - 07_Book-DMTHL" xfId="2078"/>
    <cellStyle name="_pgvcl-costal_MIS Dec - 07_Comparison" xfId="2079"/>
    <cellStyle name="_pgvcl-costal_MIS Dec - 07_Comparison_TNDOCT-TO MAR-14" xfId="2080"/>
    <cellStyle name="_pgvcl-costal_MIS Dec - 07_Details of Selected Urban Feeder" xfId="2081"/>
    <cellStyle name="_pgvcl-costal_MIS Dec - 07_Details of Selected Urban Feeder_TNDOCT-TO MAR-14" xfId="2082"/>
    <cellStyle name="_pgvcl-costal_MIS Dec - 07_DHTHL JAN-09" xfId="2083"/>
    <cellStyle name="_pgvcl-costal_MIS Dec - 07_dnthl Feb-09" xfId="2084"/>
    <cellStyle name="_pgvcl-costal_MIS Dec - 07_JGYssss" xfId="2085"/>
    <cellStyle name="_pgvcl-costal_MIS Dec - 07_JGYssss_TNDOCT-TO MAR-14" xfId="2086"/>
    <cellStyle name="_pgvcl-costal_MIS Dec - 07_JND - 5" xfId="2087"/>
    <cellStyle name="_pgvcl-costal_MIS Dec - 07_JND - 5_Book-DMTHL" xfId="2088"/>
    <cellStyle name="_pgvcl-costal_MIS Dec - 07_JND - 5_City Division MIS JAN-09" xfId="2089"/>
    <cellStyle name="_pgvcl-costal_MIS Dec - 07_JND - 5_City Division MIS JAN-09_SSNNL CANAL WISE summary-22-06-11" xfId="2090"/>
    <cellStyle name="_pgvcl-costal_MIS Dec - 07_JND - 5_Comparison" xfId="2091"/>
    <cellStyle name="_pgvcl-costal_MIS Dec - 07_JND - 5_Comparison_TNDOCT-TO MAR-14" xfId="2092"/>
    <cellStyle name="_pgvcl-costal_MIS Dec - 07_JND - 5_Details of Selected Urban Feeder" xfId="2093"/>
    <cellStyle name="_pgvcl-costal_MIS Dec - 07_JND - 5_Details of Selected Urban Feeder_TNDOCT-TO MAR-14" xfId="2094"/>
    <cellStyle name="_pgvcl-costal_MIS Dec - 07_JND - 5_DHTHL JAN-09" xfId="2095"/>
    <cellStyle name="_pgvcl-costal_MIS Dec - 07_JND - 5_dnthl Feb-09" xfId="2096"/>
    <cellStyle name="_pgvcl-costal_MIS Dec - 07_JND - 5_JGYssss" xfId="2097"/>
    <cellStyle name="_pgvcl-costal_MIS Dec - 07_JND - 5_JGYssss_TNDOCT-TO MAR-14" xfId="2098"/>
    <cellStyle name="_pgvcl-costal_MIS Dec - 07_JND - 5_NEW MIS Jan-09" xfId="2099"/>
    <cellStyle name="_pgvcl-costal_MIS Dec - 07_JND - 5_NEW MIS Jan-09_SSNNL CANAL WISE summary-22-06-11" xfId="2100"/>
    <cellStyle name="_pgvcl-costal_MIS Dec - 07_JND - 5_PBR" xfId="2101"/>
    <cellStyle name="_pgvcl-costal_MIS Dec - 07_JND - 5_PBR CO_DAILY REPORT GIS - 20-01-09" xfId="2102"/>
    <cellStyle name="_pgvcl-costal_MIS Dec - 07_JND - 5_PBR CO_DAILY REPORT GIS - 20-01-09_TNDOCT-TO MAR-14" xfId="2103"/>
    <cellStyle name="_pgvcl-costal_MIS Dec - 07_JND - 5_PBR_TNDOCT-TO MAR-14" xfId="2104"/>
    <cellStyle name="_pgvcl-costal_MIS Dec - 07_JND - 5_SSNNL CANAL WISE summary-22-06-11" xfId="2105"/>
    <cellStyle name="_pgvcl-costal_MIS Dec - 07_JND - 5_T&amp;D August-08" xfId="2106"/>
    <cellStyle name="_pgvcl-costal_MIS Dec - 07_JND - 5_T&amp;D August-08_TNDOCT-TO MAR-14" xfId="2107"/>
    <cellStyle name="_pgvcl-costal_MIS Dec - 07_JND - 5_T&amp;D Dec-08" xfId="2108"/>
    <cellStyle name="_pgvcl-costal_MIS Dec - 07_JND - 5_T&amp;D Dec-08_TNDOCT-TO MAR-14" xfId="2109"/>
    <cellStyle name="_pgvcl-costal_MIS Dec - 07_JND - 5_T&amp;D July-08" xfId="2110"/>
    <cellStyle name="_pgvcl-costal_MIS Dec - 07_JND - 5_T&amp;D July-08_TNDOCT-TO MAR-14" xfId="2111"/>
    <cellStyle name="_pgvcl-costal_MIS Dec - 07_JND - 5_TNDOCT-TO MAR-14" xfId="2112"/>
    <cellStyle name="_pgvcl-costal_MIS Dec - 07_JND - 5_URBAN WEEKLY PBR CO" xfId="2113"/>
    <cellStyle name="_pgvcl-costal_MIS Dec - 07_JND - 5_URBAN WEEKLY PBR CO_TNDOCT-TO MAR-14" xfId="2114"/>
    <cellStyle name="_pgvcl-costal_MIS Dec - 07_JND - 5_Weekly Urban PBR CO - 06-03-09 to 12-03-09" xfId="2115"/>
    <cellStyle name="_pgvcl-costal_MIS Dec - 07_JND - 5_Weekly Urban PBR CO - 06-03-09 to 12-03-09_TNDOCT-TO MAR-14" xfId="2116"/>
    <cellStyle name="_pgvcl-costal_MIS Dec - 07_JND - 5_Weekly Urban PBR CO - 20-02-09 to 26-02-09" xfId="2117"/>
    <cellStyle name="_pgvcl-costal_MIS Dec - 07_JND - 5_Weekly Urban PBR CO - 20-02-09 to 26-02-09_TNDOCT-TO MAR-14" xfId="2118"/>
    <cellStyle name="_pgvcl-costal_MIS Dec - 07_JND - 5_Weekly Urban PBR CO - 30-01-09 to 05-02-09" xfId="2119"/>
    <cellStyle name="_pgvcl-costal_MIS Dec - 07_JND - 5_Weekly Urban PBR CO - 30-01-09 to 05-02-09_TNDOCT-TO MAR-14" xfId="2120"/>
    <cellStyle name="_pgvcl-costal_MIS Dec - 07_JND - 5_Weekly Urban PBR CO - 9-1-09 to 15.01.09" xfId="2121"/>
    <cellStyle name="_pgvcl-costal_MIS Dec - 07_JND - 5_Weekly Urban PBR CO - 9-1-09 to 15.01.09_TNDOCT-TO MAR-14" xfId="2122"/>
    <cellStyle name="_pgvcl-costal_MIS Dec - 07_JND T-3 MIS" xfId="2123"/>
    <cellStyle name="_pgvcl-costal_MIS Dec - 07_JND-5 T3" xfId="2124"/>
    <cellStyle name="_pgvcl-costal_MIS Dec - 07_NEW MIS Jan - 08" xfId="2125"/>
    <cellStyle name="_pgvcl-costal_MIS Dec - 07_NEW MIS Jan - 08_Book-DMTHL" xfId="2126"/>
    <cellStyle name="_pgvcl-costal_MIS Dec - 07_NEW MIS Jan - 08_Comparison" xfId="2127"/>
    <cellStyle name="_pgvcl-costal_MIS Dec - 07_NEW MIS Jan - 08_Comparison_TNDOCT-TO MAR-14" xfId="2128"/>
    <cellStyle name="_pgvcl-costal_MIS Dec - 07_NEW MIS Jan - 08_Details of Selected Urban Feeder" xfId="2129"/>
    <cellStyle name="_pgvcl-costal_MIS Dec - 07_NEW MIS Jan - 08_Details of Selected Urban Feeder_TNDOCT-TO MAR-14" xfId="2130"/>
    <cellStyle name="_pgvcl-costal_MIS Dec - 07_NEW MIS Jan - 08_DHTHL JAN-09" xfId="2131"/>
    <cellStyle name="_pgvcl-costal_MIS Dec - 07_NEW MIS Jan - 08_dnthl Feb-09" xfId="2132"/>
    <cellStyle name="_pgvcl-costal_MIS Dec - 07_NEW MIS Jan - 08_JGYssss" xfId="2133"/>
    <cellStyle name="_pgvcl-costal_MIS Dec - 07_NEW MIS Jan - 08_JGYssss_TNDOCT-TO MAR-14" xfId="2134"/>
    <cellStyle name="_pgvcl-costal_MIS Dec - 07_NEW MIS Jan - 08_PBR" xfId="2135"/>
    <cellStyle name="_pgvcl-costal_MIS Dec - 07_NEW MIS Jan - 08_PBR CO_DAILY REPORT GIS - 20-01-09" xfId="2136"/>
    <cellStyle name="_pgvcl-costal_MIS Dec - 07_NEW MIS Jan - 08_PBR CO_DAILY REPORT GIS - 20-01-09_TNDOCT-TO MAR-14" xfId="2137"/>
    <cellStyle name="_pgvcl-costal_MIS Dec - 07_NEW MIS Jan - 08_PBR_TNDOCT-TO MAR-14" xfId="2138"/>
    <cellStyle name="_pgvcl-costal_MIS Dec - 07_NEW MIS Jan - 08_SSNNL CANAL WISE summary-22-06-11" xfId="2139"/>
    <cellStyle name="_pgvcl-costal_MIS Dec - 07_NEW MIS Jan - 08_T&amp;D August-08" xfId="2140"/>
    <cellStyle name="_pgvcl-costal_MIS Dec - 07_NEW MIS Jan - 08_T&amp;D August-08_TNDOCT-TO MAR-14" xfId="2141"/>
    <cellStyle name="_pgvcl-costal_MIS Dec - 07_NEW MIS Jan - 08_T&amp;D Dec-08" xfId="2142"/>
    <cellStyle name="_pgvcl-costal_MIS Dec - 07_NEW MIS Jan - 08_T&amp;D Dec-08_TNDOCT-TO MAR-14" xfId="2143"/>
    <cellStyle name="_pgvcl-costal_MIS Dec - 07_NEW MIS Jan - 08_T&amp;D July-08" xfId="2144"/>
    <cellStyle name="_pgvcl-costal_MIS Dec - 07_NEW MIS Jan - 08_T&amp;D July-08_TNDOCT-TO MAR-14" xfId="2145"/>
    <cellStyle name="_pgvcl-costal_MIS Dec - 07_NEW MIS Jan - 08_TNDOCT-TO MAR-14" xfId="2146"/>
    <cellStyle name="_pgvcl-costal_MIS Dec - 07_NEW MIS Jan - 08_URBAN WEEKLY PBR CO" xfId="2147"/>
    <cellStyle name="_pgvcl-costal_MIS Dec - 07_NEW MIS Jan - 08_URBAN WEEKLY PBR CO_TNDOCT-TO MAR-14" xfId="2148"/>
    <cellStyle name="_pgvcl-costal_MIS Dec - 07_NEW MIS Jan - 08_Weekly Urban PBR CO - 06-03-09 to 12-03-09" xfId="2149"/>
    <cellStyle name="_pgvcl-costal_MIS Dec - 07_NEW MIS Jan - 08_Weekly Urban PBR CO - 06-03-09 to 12-03-09_TNDOCT-TO MAR-14" xfId="2150"/>
    <cellStyle name="_pgvcl-costal_MIS Dec - 07_NEW MIS Jan - 08_Weekly Urban PBR CO - 20-02-09 to 26-02-09" xfId="2151"/>
    <cellStyle name="_pgvcl-costal_MIS Dec - 07_NEW MIS Jan - 08_Weekly Urban PBR CO - 20-02-09 to 26-02-09_TNDOCT-TO MAR-14" xfId="2152"/>
    <cellStyle name="_pgvcl-costal_MIS Dec - 07_NEW MIS Jan - 08_Weekly Urban PBR CO - 30-01-09 to 05-02-09" xfId="2153"/>
    <cellStyle name="_pgvcl-costal_MIS Dec - 07_NEW MIS Jan - 08_Weekly Urban PBR CO - 30-01-09 to 05-02-09_TNDOCT-TO MAR-14" xfId="2154"/>
    <cellStyle name="_pgvcl-costal_MIS Dec - 07_NEW MIS Jan - 08_Weekly Urban PBR CO - 9-1-09 to 15.01.09" xfId="2155"/>
    <cellStyle name="_pgvcl-costal_MIS Dec - 07_NEW MIS Jan - 08_Weekly Urban PBR CO - 9-1-09 to 15.01.09_TNDOCT-TO MAR-14" xfId="2156"/>
    <cellStyle name="_pgvcl-costal_MIS Dec - 07_PBR" xfId="2157"/>
    <cellStyle name="_pgvcl-costal_MIS Dec - 07_PBR CO_DAILY REPORT GIS - 20-01-09" xfId="2158"/>
    <cellStyle name="_pgvcl-costal_MIS Dec - 07_PBR CO_DAILY REPORT GIS - 20-01-09_TNDOCT-TO MAR-14" xfId="2159"/>
    <cellStyle name="_pgvcl-costal_MIS Dec - 07_PBR_TNDOCT-TO MAR-14" xfId="2160"/>
    <cellStyle name="_pgvcl-costal_MIS Dec - 07_PGVCL- 5" xfId="2161"/>
    <cellStyle name="_pgvcl-costal_MIS Dec - 07_PGVCL SOP MIS 2 11-12 Qtr" xfId="2162"/>
    <cellStyle name="_pgvcl-costal_MIS Dec - 07_PGVCL SOP MIS 2 11-12 Qtr_TNDOCT-TO MAR-14" xfId="2163"/>
    <cellStyle name="_pgvcl-costal_MIS Dec - 07_SOP MIS 4th Qtr 2011 12" xfId="2164"/>
    <cellStyle name="_pgvcl-costal_MIS Dec - 07_SOP MIS 4th Qtr 2011 12_AG HVDSJun -12" xfId="2165"/>
    <cellStyle name="_pgvcl-costal_MIS Dec - 07_SSNNL CANAL WISE summary-22-06-11" xfId="2166"/>
    <cellStyle name="_pgvcl-costal_MIS Dec - 07_t &amp; d SOP HALF YEARLY  26.04.11 014 012" xfId="2167"/>
    <cellStyle name="_pgvcl-costal_MIS Dec - 07_t &amp; d SOP HALF YEARLY  26.04.11 014 012_TNDOCT-TO MAR-14" xfId="2168"/>
    <cellStyle name="_pgvcl-costal_MIS Dec - 07_T&amp;D August-08" xfId="2169"/>
    <cellStyle name="_pgvcl-costal_MIS Dec - 07_T&amp;D August-08_TNDOCT-TO MAR-14" xfId="2170"/>
    <cellStyle name="_pgvcl-costal_MIS Dec - 07_T&amp;D Dec-08" xfId="2171"/>
    <cellStyle name="_pgvcl-costal_MIS Dec - 07_T&amp;D Dec-08_TNDOCT-TO MAR-14" xfId="2172"/>
    <cellStyle name="_pgvcl-costal_MIS Dec - 07_T&amp;D July-08" xfId="2173"/>
    <cellStyle name="_pgvcl-costal_MIS Dec - 07_T&amp;D July-08_TNDOCT-TO MAR-14" xfId="2174"/>
    <cellStyle name="_pgvcl-costal_MIS Dec - 07_tnd" xfId="2175"/>
    <cellStyle name="_pgvcl-costal_MIS Dec - 07_tnd_TNDOCT-TO MAR-14" xfId="2176"/>
    <cellStyle name="_pgvcl-costal_MIS Dec - 07_TNDOCT-TO MAR-14" xfId="2177"/>
    <cellStyle name="_pgvcl-costal_MIS Dec - 07_URBAN WEEKLY PBR CO" xfId="2178"/>
    <cellStyle name="_pgvcl-costal_MIS Dec - 07_URBAN WEEKLY PBR CO_TNDOCT-TO MAR-14" xfId="2179"/>
    <cellStyle name="_pgvcl-costal_MIS Dec - 07_Weekly Urban PBR CO - 06-03-09 to 12-03-09" xfId="2180"/>
    <cellStyle name="_pgvcl-costal_MIS Dec - 07_Weekly Urban PBR CO - 06-03-09 to 12-03-09_TNDOCT-TO MAR-14" xfId="2181"/>
    <cellStyle name="_pgvcl-costal_MIS Dec - 07_Weekly Urban PBR CO - 20-02-09 to 26-02-09" xfId="2182"/>
    <cellStyle name="_pgvcl-costal_MIS Dec - 07_Weekly Urban PBR CO - 20-02-09 to 26-02-09_TNDOCT-TO MAR-14" xfId="2183"/>
    <cellStyle name="_pgvcl-costal_MIS Dec - 07_Weekly Urban PBR CO - 30-01-09 to 05-02-09" xfId="2184"/>
    <cellStyle name="_pgvcl-costal_MIS Dec - 07_Weekly Urban PBR CO - 30-01-09 to 05-02-09_TNDOCT-TO MAR-14" xfId="2185"/>
    <cellStyle name="_pgvcl-costal_MIS Dec - 07_Weekly Urban PBR CO - 9-1-09 to 15.01.09" xfId="2186"/>
    <cellStyle name="_pgvcl-costal_MIS Dec - 07_Weekly Urban PBR CO - 9-1-09 to 15.01.09_TNDOCT-TO MAR-14" xfId="2187"/>
    <cellStyle name="_pgvcl-costal_MIS Jan - 08" xfId="2188"/>
    <cellStyle name="_pgvcl-costal_MIS Jan - 08_Book-DMTHL" xfId="2189"/>
    <cellStyle name="_pgvcl-costal_MIS Jan - 08_Comparison" xfId="2190"/>
    <cellStyle name="_pgvcl-costal_MIS Jan - 08_Comparison_TNDOCT-TO MAR-14" xfId="2191"/>
    <cellStyle name="_pgvcl-costal_MIS Jan - 08_Details of Selected Urban Feeder" xfId="2192"/>
    <cellStyle name="_pgvcl-costal_MIS Jan - 08_Details of Selected Urban Feeder_TNDOCT-TO MAR-14" xfId="2193"/>
    <cellStyle name="_pgvcl-costal_MIS Jan - 08_DHTHL JAN-09" xfId="2194"/>
    <cellStyle name="_pgvcl-costal_MIS Jan - 08_dnthl Feb-09" xfId="2195"/>
    <cellStyle name="_pgvcl-costal_MIS Jan - 08_JGYssss" xfId="2196"/>
    <cellStyle name="_pgvcl-costal_MIS Jan - 08_JGYssss_TNDOCT-TO MAR-14" xfId="2197"/>
    <cellStyle name="_pgvcl-costal_MIS Jan - 08_JND - 5" xfId="2198"/>
    <cellStyle name="_pgvcl-costal_MIS Jan - 08_JND - 5_Book-DMTHL" xfId="2199"/>
    <cellStyle name="_pgvcl-costal_MIS Jan - 08_JND - 5_City Division MIS JAN-09" xfId="2200"/>
    <cellStyle name="_pgvcl-costal_MIS Jan - 08_JND - 5_City Division MIS JAN-09_SSNNL CANAL WISE summary-22-06-11" xfId="2201"/>
    <cellStyle name="_pgvcl-costal_MIS Jan - 08_JND - 5_Comparison" xfId="2202"/>
    <cellStyle name="_pgvcl-costal_MIS Jan - 08_JND - 5_Comparison_TNDOCT-TO MAR-14" xfId="2203"/>
    <cellStyle name="_pgvcl-costal_MIS Jan - 08_JND - 5_Details of Selected Urban Feeder" xfId="2204"/>
    <cellStyle name="_pgvcl-costal_MIS Jan - 08_JND - 5_Details of Selected Urban Feeder_TNDOCT-TO MAR-14" xfId="2205"/>
    <cellStyle name="_pgvcl-costal_MIS Jan - 08_JND - 5_DHTHL JAN-09" xfId="2206"/>
    <cellStyle name="_pgvcl-costal_MIS Jan - 08_JND - 5_dnthl Feb-09" xfId="2207"/>
    <cellStyle name="_pgvcl-costal_MIS Jan - 08_JND - 5_JGYssss" xfId="2208"/>
    <cellStyle name="_pgvcl-costal_MIS Jan - 08_JND - 5_JGYssss_TNDOCT-TO MAR-14" xfId="2209"/>
    <cellStyle name="_pgvcl-costal_MIS Jan - 08_JND - 5_NEW MIS Jan-09" xfId="2210"/>
    <cellStyle name="_pgvcl-costal_MIS Jan - 08_JND - 5_NEW MIS Jan-09_SSNNL CANAL WISE summary-22-06-11" xfId="2211"/>
    <cellStyle name="_pgvcl-costal_MIS Jan - 08_JND - 5_PBR" xfId="2212"/>
    <cellStyle name="_pgvcl-costal_MIS Jan - 08_JND - 5_PBR CO_DAILY REPORT GIS - 20-01-09" xfId="2213"/>
    <cellStyle name="_pgvcl-costal_MIS Jan - 08_JND - 5_PBR CO_DAILY REPORT GIS - 20-01-09_TNDOCT-TO MAR-14" xfId="2214"/>
    <cellStyle name="_pgvcl-costal_MIS Jan - 08_JND - 5_PBR_TNDOCT-TO MAR-14" xfId="2215"/>
    <cellStyle name="_pgvcl-costal_MIS Jan - 08_JND - 5_PGVCL- 5" xfId="2216"/>
    <cellStyle name="_pgvcl-costal_MIS Jan - 08_JND - 5_PGVCL SOP MIS 2 11-12 Qtr" xfId="2217"/>
    <cellStyle name="_pgvcl-costal_MIS Jan - 08_JND - 5_PGVCL SOP MIS 2 11-12 Qtr_TNDOCT-TO MAR-14" xfId="2218"/>
    <cellStyle name="_pgvcl-costal_MIS Jan - 08_JND - 5_SOP MIS 4th Qtr 2011 12" xfId="2219"/>
    <cellStyle name="_pgvcl-costal_MIS Jan - 08_JND - 5_SOP MIS 4th Qtr 2011 12_AG HVDSJun -12" xfId="2220"/>
    <cellStyle name="_pgvcl-costal_MIS Jan - 08_JND - 5_SSNNL CANAL WISE summary-22-06-11" xfId="2221"/>
    <cellStyle name="_pgvcl-costal_MIS Jan - 08_JND - 5_t &amp; d SOP HALF YEARLY  26.04.11 014 012" xfId="2222"/>
    <cellStyle name="_pgvcl-costal_MIS Jan - 08_JND - 5_t &amp; d SOP HALF YEARLY  26.04.11 014 012_TNDOCT-TO MAR-14" xfId="2223"/>
    <cellStyle name="_pgvcl-costal_MIS Jan - 08_JND - 5_T&amp;D August-08" xfId="2224"/>
    <cellStyle name="_pgvcl-costal_MIS Jan - 08_JND - 5_T&amp;D August-08_TNDOCT-TO MAR-14" xfId="2225"/>
    <cellStyle name="_pgvcl-costal_MIS Jan - 08_JND - 5_T&amp;D Dec-08" xfId="2226"/>
    <cellStyle name="_pgvcl-costal_MIS Jan - 08_JND - 5_T&amp;D Dec-08_TNDOCT-TO MAR-14" xfId="2227"/>
    <cellStyle name="_pgvcl-costal_MIS Jan - 08_JND - 5_T&amp;D July-08" xfId="2228"/>
    <cellStyle name="_pgvcl-costal_MIS Jan - 08_JND - 5_T&amp;D July-08_TNDOCT-TO MAR-14" xfId="2229"/>
    <cellStyle name="_pgvcl-costal_MIS Jan - 08_JND - 5_tnd" xfId="2230"/>
    <cellStyle name="_pgvcl-costal_MIS Jan - 08_JND - 5_tnd_TNDOCT-TO MAR-14" xfId="2231"/>
    <cellStyle name="_pgvcl-costal_MIS Jan - 08_JND - 5_TNDOCT-TO MAR-14" xfId="2232"/>
    <cellStyle name="_pgvcl-costal_MIS Jan - 08_JND - 5_URBAN WEEKLY PBR CO" xfId="2233"/>
    <cellStyle name="_pgvcl-costal_MIS Jan - 08_JND - 5_URBAN WEEKLY PBR CO_TNDOCT-TO MAR-14" xfId="2234"/>
    <cellStyle name="_pgvcl-costal_MIS Jan - 08_JND - 5_Weekly Urban PBR CO - 06-03-09 to 12-03-09" xfId="2235"/>
    <cellStyle name="_pgvcl-costal_MIS Jan - 08_JND - 5_Weekly Urban PBR CO - 06-03-09 to 12-03-09_TNDOCT-TO MAR-14" xfId="2236"/>
    <cellStyle name="_pgvcl-costal_MIS Jan - 08_JND - 5_Weekly Urban PBR CO - 20-02-09 to 26-02-09" xfId="2237"/>
    <cellStyle name="_pgvcl-costal_MIS Jan - 08_JND - 5_Weekly Urban PBR CO - 20-02-09 to 26-02-09_TNDOCT-TO MAR-14" xfId="2238"/>
    <cellStyle name="_pgvcl-costal_MIS Jan - 08_JND - 5_Weekly Urban PBR CO - 30-01-09 to 05-02-09" xfId="2239"/>
    <cellStyle name="_pgvcl-costal_MIS Jan - 08_JND - 5_Weekly Urban PBR CO - 30-01-09 to 05-02-09_TNDOCT-TO MAR-14" xfId="2240"/>
    <cellStyle name="_pgvcl-costal_MIS Jan - 08_JND - 5_Weekly Urban PBR CO - 9-1-09 to 15.01.09" xfId="2241"/>
    <cellStyle name="_pgvcl-costal_MIS Jan - 08_JND - 5_Weekly Urban PBR CO - 9-1-09 to 15.01.09_TNDOCT-TO MAR-14" xfId="2242"/>
    <cellStyle name="_pgvcl-costal_MIS Jan - 08_NEW MIS Jan - 08" xfId="2243"/>
    <cellStyle name="_pgvcl-costal_MIS Jan - 08_NEW MIS Jan - 08_Book-DMTHL" xfId="2244"/>
    <cellStyle name="_pgvcl-costal_MIS Jan - 08_NEW MIS Jan - 08_Comparison" xfId="2245"/>
    <cellStyle name="_pgvcl-costal_MIS Jan - 08_NEW MIS Jan - 08_Comparison_TNDOCT-TO MAR-14" xfId="2246"/>
    <cellStyle name="_pgvcl-costal_MIS Jan - 08_NEW MIS Jan - 08_Details of Selected Urban Feeder" xfId="2247"/>
    <cellStyle name="_pgvcl-costal_MIS Jan - 08_NEW MIS Jan - 08_Details of Selected Urban Feeder_TNDOCT-TO MAR-14" xfId="2248"/>
    <cellStyle name="_pgvcl-costal_MIS Jan - 08_NEW MIS Jan - 08_DHTHL JAN-09" xfId="2249"/>
    <cellStyle name="_pgvcl-costal_MIS Jan - 08_NEW MIS Jan - 08_dnthl Feb-09" xfId="2250"/>
    <cellStyle name="_pgvcl-costal_MIS Jan - 08_NEW MIS Jan - 08_JGYssss" xfId="2251"/>
    <cellStyle name="_pgvcl-costal_MIS Jan - 08_NEW MIS Jan - 08_JGYssss_TNDOCT-TO MAR-14" xfId="2252"/>
    <cellStyle name="_pgvcl-costal_MIS Jan - 08_NEW MIS Jan - 08_PBR" xfId="2253"/>
    <cellStyle name="_pgvcl-costal_MIS Jan - 08_NEW MIS Jan - 08_PBR CO_DAILY REPORT GIS - 20-01-09" xfId="2254"/>
    <cellStyle name="_pgvcl-costal_MIS Jan - 08_NEW MIS Jan - 08_PBR CO_DAILY REPORT GIS - 20-01-09_TNDOCT-TO MAR-14" xfId="2255"/>
    <cellStyle name="_pgvcl-costal_MIS Jan - 08_NEW MIS Jan - 08_PBR_TNDOCT-TO MAR-14" xfId="2256"/>
    <cellStyle name="_pgvcl-costal_MIS Jan - 08_NEW MIS Jan - 08_SSNNL CANAL WISE summary-22-06-11" xfId="2257"/>
    <cellStyle name="_pgvcl-costal_MIS Jan - 08_NEW MIS Jan - 08_T&amp;D August-08" xfId="2258"/>
    <cellStyle name="_pgvcl-costal_MIS Jan - 08_NEW MIS Jan - 08_T&amp;D August-08_TNDOCT-TO MAR-14" xfId="2259"/>
    <cellStyle name="_pgvcl-costal_MIS Jan - 08_NEW MIS Jan - 08_T&amp;D Dec-08" xfId="2260"/>
    <cellStyle name="_pgvcl-costal_MIS Jan - 08_NEW MIS Jan - 08_T&amp;D Dec-08_TNDOCT-TO MAR-14" xfId="2261"/>
    <cellStyle name="_pgvcl-costal_MIS Jan - 08_NEW MIS Jan - 08_T&amp;D July-08" xfId="2262"/>
    <cellStyle name="_pgvcl-costal_MIS Jan - 08_NEW MIS Jan - 08_T&amp;D July-08_TNDOCT-TO MAR-14" xfId="2263"/>
    <cellStyle name="_pgvcl-costal_MIS Jan - 08_NEW MIS Jan - 08_TNDOCT-TO MAR-14" xfId="2264"/>
    <cellStyle name="_pgvcl-costal_MIS Jan - 08_NEW MIS Jan - 08_URBAN WEEKLY PBR CO" xfId="2265"/>
    <cellStyle name="_pgvcl-costal_MIS Jan - 08_NEW MIS Jan - 08_URBAN WEEKLY PBR CO_TNDOCT-TO MAR-14" xfId="2266"/>
    <cellStyle name="_pgvcl-costal_MIS Jan - 08_NEW MIS Jan - 08_Weekly Urban PBR CO - 06-03-09 to 12-03-09" xfId="2267"/>
    <cellStyle name="_pgvcl-costal_MIS Jan - 08_NEW MIS Jan - 08_Weekly Urban PBR CO - 06-03-09 to 12-03-09_TNDOCT-TO MAR-14" xfId="2268"/>
    <cellStyle name="_pgvcl-costal_MIS Jan - 08_NEW MIS Jan - 08_Weekly Urban PBR CO - 20-02-09 to 26-02-09" xfId="2269"/>
    <cellStyle name="_pgvcl-costal_MIS Jan - 08_NEW MIS Jan - 08_Weekly Urban PBR CO - 20-02-09 to 26-02-09_TNDOCT-TO MAR-14" xfId="2270"/>
    <cellStyle name="_pgvcl-costal_MIS Jan - 08_NEW MIS Jan - 08_Weekly Urban PBR CO - 30-01-09 to 05-02-09" xfId="2271"/>
    <cellStyle name="_pgvcl-costal_MIS Jan - 08_NEW MIS Jan - 08_Weekly Urban PBR CO - 30-01-09 to 05-02-09_TNDOCT-TO MAR-14" xfId="2272"/>
    <cellStyle name="_pgvcl-costal_MIS Jan - 08_NEW MIS Jan - 08_Weekly Urban PBR CO - 9-1-09 to 15.01.09" xfId="2273"/>
    <cellStyle name="_pgvcl-costal_MIS Jan - 08_NEW MIS Jan - 08_Weekly Urban PBR CO - 9-1-09 to 15.01.09_TNDOCT-TO MAR-14" xfId="2274"/>
    <cellStyle name="_pgvcl-costal_MIS Jan - 08_PBR" xfId="2275"/>
    <cellStyle name="_pgvcl-costal_MIS Jan - 08_PBR CO_DAILY REPORT GIS - 20-01-09" xfId="2276"/>
    <cellStyle name="_pgvcl-costal_MIS Jan - 08_PBR CO_DAILY REPORT GIS - 20-01-09_TNDOCT-TO MAR-14" xfId="2277"/>
    <cellStyle name="_pgvcl-costal_MIS Jan - 08_PBR_TNDOCT-TO MAR-14" xfId="2278"/>
    <cellStyle name="_pgvcl-costal_MIS Jan - 08_SSNNL CANAL WISE summary-22-06-11" xfId="2279"/>
    <cellStyle name="_pgvcl-costal_MIS Jan - 08_T&amp;D August-08" xfId="2280"/>
    <cellStyle name="_pgvcl-costal_MIS Jan - 08_T&amp;D August-08_TNDOCT-TO MAR-14" xfId="2281"/>
    <cellStyle name="_pgvcl-costal_MIS Jan - 08_T&amp;D Dec-08" xfId="2282"/>
    <cellStyle name="_pgvcl-costal_MIS Jan - 08_T&amp;D Dec-08_TNDOCT-TO MAR-14" xfId="2283"/>
    <cellStyle name="_pgvcl-costal_MIS Jan - 08_T&amp;D July-08" xfId="2284"/>
    <cellStyle name="_pgvcl-costal_MIS Jan - 08_T&amp;D July-08_TNDOCT-TO MAR-14" xfId="2285"/>
    <cellStyle name="_pgvcl-costal_MIS Jan - 08_TNDOCT-TO MAR-14" xfId="2286"/>
    <cellStyle name="_pgvcl-costal_MIS Jan - 08_URBAN WEEKLY PBR CO" xfId="2287"/>
    <cellStyle name="_pgvcl-costal_MIS Jan - 08_URBAN WEEKLY PBR CO_TNDOCT-TO MAR-14" xfId="2288"/>
    <cellStyle name="_pgvcl-costal_MIS Jan - 08_Weekly Urban PBR CO - 06-03-09 to 12-03-09" xfId="2289"/>
    <cellStyle name="_pgvcl-costal_MIS Jan - 08_Weekly Urban PBR CO - 06-03-09 to 12-03-09_TNDOCT-TO MAR-14" xfId="2290"/>
    <cellStyle name="_pgvcl-costal_MIS Jan - 08_Weekly Urban PBR CO - 20-02-09 to 26-02-09" xfId="2291"/>
    <cellStyle name="_pgvcl-costal_MIS Jan - 08_Weekly Urban PBR CO - 20-02-09 to 26-02-09_TNDOCT-TO MAR-14" xfId="2292"/>
    <cellStyle name="_pgvcl-costal_MIS Jan - 08_Weekly Urban PBR CO - 30-01-09 to 05-02-09" xfId="2293"/>
    <cellStyle name="_pgvcl-costal_MIS Jan - 08_Weekly Urban PBR CO - 30-01-09 to 05-02-09_TNDOCT-TO MAR-14" xfId="2294"/>
    <cellStyle name="_pgvcl-costal_MIS Jan - 08_Weekly Urban PBR CO - 9-1-09 to 15.01.09" xfId="2295"/>
    <cellStyle name="_pgvcl-costal_MIS Jan - 08_Weekly Urban PBR CO - 9-1-09 to 15.01.09_TNDOCT-TO MAR-14" xfId="2296"/>
    <cellStyle name="_pgvcl-costal_MIS monthwise empty TC NEW" xfId="2297"/>
    <cellStyle name="_pgvcl-costal_MIS monthwise empty TC NEW_SSNNL CANAL WISE summary-22-06-11" xfId="2298"/>
    <cellStyle name="_pgvcl-costal_MIS Nov - 07" xfId="2299"/>
    <cellStyle name="_pgvcl-costal_MIS Summary Jan-08" xfId="2300"/>
    <cellStyle name="_pgvcl-costal_MIS Summary Jan-08_Book-DMTHL" xfId="2301"/>
    <cellStyle name="_pgvcl-costal_MIS Summary Jan-08_Comparison" xfId="2302"/>
    <cellStyle name="_pgvcl-costal_MIS Summary Jan-08_Comparison_TNDOCT-TO MAR-14" xfId="2303"/>
    <cellStyle name="_pgvcl-costal_MIS Summary Jan-08_Details of Selected Urban Feeder" xfId="2304"/>
    <cellStyle name="_pgvcl-costal_MIS Summary Jan-08_Details of Selected Urban Feeder_TNDOCT-TO MAR-14" xfId="2305"/>
    <cellStyle name="_pgvcl-costal_MIS Summary Jan-08_DHTHL JAN-09" xfId="2306"/>
    <cellStyle name="_pgvcl-costal_MIS Summary Jan-08_dnthl Feb-09" xfId="2307"/>
    <cellStyle name="_pgvcl-costal_MIS Summary Jan-08_JGYssss" xfId="2308"/>
    <cellStyle name="_pgvcl-costal_MIS Summary Jan-08_JGYssss_TNDOCT-TO MAR-14" xfId="2309"/>
    <cellStyle name="_pgvcl-costal_MIS Summary Jan-08_PBR" xfId="2310"/>
    <cellStyle name="_pgvcl-costal_MIS Summary Jan-08_PBR CO_DAILY REPORT GIS - 20-01-09" xfId="2311"/>
    <cellStyle name="_pgvcl-costal_MIS Summary Jan-08_PBR CO_DAILY REPORT GIS - 20-01-09_TNDOCT-TO MAR-14" xfId="2312"/>
    <cellStyle name="_pgvcl-costal_MIS Summary Jan-08_PBR_TNDOCT-TO MAR-14" xfId="2313"/>
    <cellStyle name="_pgvcl-costal_MIS Summary Jan-08_SSNNL CANAL WISE summary-22-06-11" xfId="2314"/>
    <cellStyle name="_pgvcl-costal_MIS Summary Jan-08_T&amp;D August-08" xfId="2315"/>
    <cellStyle name="_pgvcl-costal_MIS Summary Jan-08_T&amp;D August-08_TNDOCT-TO MAR-14" xfId="2316"/>
    <cellStyle name="_pgvcl-costal_MIS Summary Jan-08_T&amp;D Dec-08" xfId="2317"/>
    <cellStyle name="_pgvcl-costal_MIS Summary Jan-08_T&amp;D Dec-08_TNDOCT-TO MAR-14" xfId="2318"/>
    <cellStyle name="_pgvcl-costal_MIS Summary Jan-08_T&amp;D July-08" xfId="2319"/>
    <cellStyle name="_pgvcl-costal_MIS Summary Jan-08_T&amp;D July-08_TNDOCT-TO MAR-14" xfId="2320"/>
    <cellStyle name="_pgvcl-costal_MIS Summary Jan-08_TNDOCT-TO MAR-14" xfId="2321"/>
    <cellStyle name="_pgvcl-costal_MIS Summary Jan-08_URBAN WEEKLY PBR CO" xfId="2322"/>
    <cellStyle name="_pgvcl-costal_MIS Summary Jan-08_URBAN WEEKLY PBR CO_TNDOCT-TO MAR-14" xfId="2323"/>
    <cellStyle name="_pgvcl-costal_MIS Summary Jan-08_Weekly Urban PBR CO - 06-03-09 to 12-03-09" xfId="2324"/>
    <cellStyle name="_pgvcl-costal_MIS Summary Jan-08_Weekly Urban PBR CO - 06-03-09 to 12-03-09_TNDOCT-TO MAR-14" xfId="2325"/>
    <cellStyle name="_pgvcl-costal_MIS Summary Jan-08_Weekly Urban PBR CO - 20-02-09 to 26-02-09" xfId="2326"/>
    <cellStyle name="_pgvcl-costal_MIS Summary Jan-08_Weekly Urban PBR CO - 20-02-09 to 26-02-09_TNDOCT-TO MAR-14" xfId="2327"/>
    <cellStyle name="_pgvcl-costal_MIS Summary Jan-08_Weekly Urban PBR CO - 30-01-09 to 05-02-09" xfId="2328"/>
    <cellStyle name="_pgvcl-costal_MIS Summary Jan-08_Weekly Urban PBR CO - 30-01-09 to 05-02-09_TNDOCT-TO MAR-14" xfId="2329"/>
    <cellStyle name="_pgvcl-costal_MIS Summary Jan-08_Weekly Urban PBR CO - 9-1-09 to 15.01.09" xfId="2330"/>
    <cellStyle name="_pgvcl-costal_MIS Summary Jan-08_Weekly Urban PBR CO - 9-1-09 to 15.01.09_TNDOCT-TO MAR-14" xfId="2331"/>
    <cellStyle name="_pgvcl-costal_MIS_Book-DMTHL" xfId="2332"/>
    <cellStyle name="_pgvcl-costal_MIS_Comparison" xfId="2333"/>
    <cellStyle name="_pgvcl-costal_MIS_Comparison_TNDOCT-TO MAR-14" xfId="2334"/>
    <cellStyle name="_pgvcl-costal_MIS_Details of Selected Urban Feeder" xfId="2335"/>
    <cellStyle name="_pgvcl-costal_MIS_Details of Selected Urban Feeder_TNDOCT-TO MAR-14" xfId="2336"/>
    <cellStyle name="_pgvcl-costal_MIS_DHTHL JAN-09" xfId="2337"/>
    <cellStyle name="_pgvcl-costal_MIS_dnthl Feb-09" xfId="2338"/>
    <cellStyle name="_pgvcl-costal_MIS_JGYssss" xfId="2339"/>
    <cellStyle name="_pgvcl-costal_MIS_JGYssss_TNDOCT-TO MAR-14" xfId="2340"/>
    <cellStyle name="_pgvcl-costal_MIS_JND - 5" xfId="2341"/>
    <cellStyle name="_pgvcl-costal_MIS_JND - 5_Book-DMTHL" xfId="2342"/>
    <cellStyle name="_pgvcl-costal_MIS_JND - 5_City Division MIS JAN-09" xfId="2343"/>
    <cellStyle name="_pgvcl-costal_MIS_JND - 5_City Division MIS JAN-09_SSNNL CANAL WISE summary-22-06-11" xfId="2344"/>
    <cellStyle name="_pgvcl-costal_MIS_JND - 5_Comparison" xfId="2345"/>
    <cellStyle name="_pgvcl-costal_MIS_JND - 5_Comparison_TNDOCT-TO MAR-14" xfId="2346"/>
    <cellStyle name="_pgvcl-costal_MIS_JND - 5_Details of Selected Urban Feeder" xfId="2347"/>
    <cellStyle name="_pgvcl-costal_MIS_JND - 5_Details of Selected Urban Feeder_TNDOCT-TO MAR-14" xfId="2348"/>
    <cellStyle name="_pgvcl-costal_MIS_JND - 5_DHTHL JAN-09" xfId="2349"/>
    <cellStyle name="_pgvcl-costal_MIS_JND - 5_dnthl Feb-09" xfId="2350"/>
    <cellStyle name="_pgvcl-costal_MIS_JND - 5_JGYssss" xfId="2351"/>
    <cellStyle name="_pgvcl-costal_MIS_JND - 5_JGYssss_TNDOCT-TO MAR-14" xfId="2352"/>
    <cellStyle name="_pgvcl-costal_MIS_JND - 5_NEW MIS Jan-09" xfId="2353"/>
    <cellStyle name="_pgvcl-costal_MIS_JND - 5_NEW MIS Jan-09_SSNNL CANAL WISE summary-22-06-11" xfId="2354"/>
    <cellStyle name="_pgvcl-costal_MIS_JND - 5_PBR" xfId="2355"/>
    <cellStyle name="_pgvcl-costal_MIS_JND - 5_PBR CO_DAILY REPORT GIS - 20-01-09" xfId="2356"/>
    <cellStyle name="_pgvcl-costal_MIS_JND - 5_PBR CO_DAILY REPORT GIS - 20-01-09_TNDOCT-TO MAR-14" xfId="2357"/>
    <cellStyle name="_pgvcl-costal_MIS_JND - 5_PBR_TNDOCT-TO MAR-14" xfId="2358"/>
    <cellStyle name="_pgvcl-costal_MIS_JND - 5_SSNNL CANAL WISE summary-22-06-11" xfId="2359"/>
    <cellStyle name="_pgvcl-costal_MIS_JND - 5_T&amp;D August-08" xfId="2360"/>
    <cellStyle name="_pgvcl-costal_MIS_JND - 5_T&amp;D August-08_TNDOCT-TO MAR-14" xfId="2361"/>
    <cellStyle name="_pgvcl-costal_MIS_JND - 5_T&amp;D Dec-08" xfId="2362"/>
    <cellStyle name="_pgvcl-costal_MIS_JND - 5_T&amp;D Dec-08_TNDOCT-TO MAR-14" xfId="2363"/>
    <cellStyle name="_pgvcl-costal_MIS_JND - 5_T&amp;D July-08" xfId="2364"/>
    <cellStyle name="_pgvcl-costal_MIS_JND - 5_T&amp;D July-08_TNDOCT-TO MAR-14" xfId="2365"/>
    <cellStyle name="_pgvcl-costal_MIS_JND - 5_TNDOCT-TO MAR-14" xfId="2366"/>
    <cellStyle name="_pgvcl-costal_MIS_JND - 5_URBAN WEEKLY PBR CO" xfId="2367"/>
    <cellStyle name="_pgvcl-costal_MIS_JND - 5_URBAN WEEKLY PBR CO_TNDOCT-TO MAR-14" xfId="2368"/>
    <cellStyle name="_pgvcl-costal_MIS_JND - 5_Weekly Urban PBR CO - 06-03-09 to 12-03-09" xfId="2369"/>
    <cellStyle name="_pgvcl-costal_MIS_JND - 5_Weekly Urban PBR CO - 06-03-09 to 12-03-09_TNDOCT-TO MAR-14" xfId="2370"/>
    <cellStyle name="_pgvcl-costal_MIS_JND - 5_Weekly Urban PBR CO - 20-02-09 to 26-02-09" xfId="2371"/>
    <cellStyle name="_pgvcl-costal_MIS_JND - 5_Weekly Urban PBR CO - 20-02-09 to 26-02-09_TNDOCT-TO MAR-14" xfId="2372"/>
    <cellStyle name="_pgvcl-costal_MIS_JND - 5_Weekly Urban PBR CO - 30-01-09 to 05-02-09" xfId="2373"/>
    <cellStyle name="_pgvcl-costal_MIS_JND - 5_Weekly Urban PBR CO - 30-01-09 to 05-02-09_TNDOCT-TO MAR-14" xfId="2374"/>
    <cellStyle name="_pgvcl-costal_MIS_JND - 5_Weekly Urban PBR CO - 9-1-09 to 15.01.09" xfId="2375"/>
    <cellStyle name="_pgvcl-costal_MIS_JND - 5_Weekly Urban PBR CO - 9-1-09 to 15.01.09_TNDOCT-TO MAR-14" xfId="2376"/>
    <cellStyle name="_pgvcl-costal_MIS_JND T-3 MIS" xfId="2377"/>
    <cellStyle name="_pgvcl-costal_MIS_JND-5 T3" xfId="2378"/>
    <cellStyle name="_pgvcl-costal_MIS_NEW MIS Jan - 08" xfId="2379"/>
    <cellStyle name="_pgvcl-costal_MIS_NEW MIS Jan - 08_Book-DMTHL" xfId="2380"/>
    <cellStyle name="_pgvcl-costal_MIS_NEW MIS Jan - 08_Comparison" xfId="2381"/>
    <cellStyle name="_pgvcl-costal_MIS_NEW MIS Jan - 08_Comparison_TNDOCT-TO MAR-14" xfId="2382"/>
    <cellStyle name="_pgvcl-costal_MIS_NEW MIS Jan - 08_Details of Selected Urban Feeder" xfId="2383"/>
    <cellStyle name="_pgvcl-costal_MIS_NEW MIS Jan - 08_Details of Selected Urban Feeder_TNDOCT-TO MAR-14" xfId="2384"/>
    <cellStyle name="_pgvcl-costal_MIS_NEW MIS Jan - 08_DHTHL JAN-09" xfId="2385"/>
    <cellStyle name="_pgvcl-costal_MIS_NEW MIS Jan - 08_dnthl Feb-09" xfId="2386"/>
    <cellStyle name="_pgvcl-costal_MIS_NEW MIS Jan - 08_JGYssss" xfId="2387"/>
    <cellStyle name="_pgvcl-costal_MIS_NEW MIS Jan - 08_JGYssss_TNDOCT-TO MAR-14" xfId="2388"/>
    <cellStyle name="_pgvcl-costal_MIS_NEW MIS Jan - 08_PBR" xfId="2389"/>
    <cellStyle name="_pgvcl-costal_MIS_NEW MIS Jan - 08_PBR CO_DAILY REPORT GIS - 20-01-09" xfId="2390"/>
    <cellStyle name="_pgvcl-costal_MIS_NEW MIS Jan - 08_PBR CO_DAILY REPORT GIS - 20-01-09_TNDOCT-TO MAR-14" xfId="2391"/>
    <cellStyle name="_pgvcl-costal_MIS_NEW MIS Jan - 08_PBR_TNDOCT-TO MAR-14" xfId="2392"/>
    <cellStyle name="_pgvcl-costal_MIS_NEW MIS Jan - 08_SSNNL CANAL WISE summary-22-06-11" xfId="2393"/>
    <cellStyle name="_pgvcl-costal_MIS_NEW MIS Jan - 08_T&amp;D August-08" xfId="2394"/>
    <cellStyle name="_pgvcl-costal_MIS_NEW MIS Jan - 08_T&amp;D August-08_TNDOCT-TO MAR-14" xfId="2395"/>
    <cellStyle name="_pgvcl-costal_MIS_NEW MIS Jan - 08_T&amp;D Dec-08" xfId="2396"/>
    <cellStyle name="_pgvcl-costal_MIS_NEW MIS Jan - 08_T&amp;D Dec-08_TNDOCT-TO MAR-14" xfId="2397"/>
    <cellStyle name="_pgvcl-costal_MIS_NEW MIS Jan - 08_T&amp;D July-08" xfId="2398"/>
    <cellStyle name="_pgvcl-costal_MIS_NEW MIS Jan - 08_T&amp;D July-08_TNDOCT-TO MAR-14" xfId="2399"/>
    <cellStyle name="_pgvcl-costal_MIS_NEW MIS Jan - 08_TNDOCT-TO MAR-14" xfId="2400"/>
    <cellStyle name="_pgvcl-costal_MIS_NEW MIS Jan - 08_URBAN WEEKLY PBR CO" xfId="2401"/>
    <cellStyle name="_pgvcl-costal_MIS_NEW MIS Jan - 08_URBAN WEEKLY PBR CO_TNDOCT-TO MAR-14" xfId="2402"/>
    <cellStyle name="_pgvcl-costal_MIS_NEW MIS Jan - 08_Weekly Urban PBR CO - 06-03-09 to 12-03-09" xfId="2403"/>
    <cellStyle name="_pgvcl-costal_MIS_NEW MIS Jan - 08_Weekly Urban PBR CO - 06-03-09 to 12-03-09_TNDOCT-TO MAR-14" xfId="2404"/>
    <cellStyle name="_pgvcl-costal_MIS_NEW MIS Jan - 08_Weekly Urban PBR CO - 20-02-09 to 26-02-09" xfId="2405"/>
    <cellStyle name="_pgvcl-costal_MIS_NEW MIS Jan - 08_Weekly Urban PBR CO - 20-02-09 to 26-02-09_TNDOCT-TO MAR-14" xfId="2406"/>
    <cellStyle name="_pgvcl-costal_MIS_NEW MIS Jan - 08_Weekly Urban PBR CO - 30-01-09 to 05-02-09" xfId="2407"/>
    <cellStyle name="_pgvcl-costal_MIS_NEW MIS Jan - 08_Weekly Urban PBR CO - 30-01-09 to 05-02-09_TNDOCT-TO MAR-14" xfId="2408"/>
    <cellStyle name="_pgvcl-costal_MIS_NEW MIS Jan - 08_Weekly Urban PBR CO - 9-1-09 to 15.01.09" xfId="2409"/>
    <cellStyle name="_pgvcl-costal_MIS_NEW MIS Jan - 08_Weekly Urban PBR CO - 9-1-09 to 15.01.09_TNDOCT-TO MAR-14" xfId="2410"/>
    <cellStyle name="_pgvcl-costal_MIS_PBR" xfId="2411"/>
    <cellStyle name="_pgvcl-costal_MIS_PBR CO_DAILY REPORT GIS - 20-01-09" xfId="2412"/>
    <cellStyle name="_pgvcl-costal_MIS_PBR CO_DAILY REPORT GIS - 20-01-09_TNDOCT-TO MAR-14" xfId="2413"/>
    <cellStyle name="_pgvcl-costal_MIS_PBR_TNDOCT-TO MAR-14" xfId="2414"/>
    <cellStyle name="_pgvcl-costal_MIS_PGVCL- 5" xfId="2415"/>
    <cellStyle name="_pgvcl-costal_MIS_PGVCL SOP MIS 2 11-12 Qtr" xfId="2416"/>
    <cellStyle name="_pgvcl-costal_MIS_PGVCL SOP MIS 2 11-12 Qtr_TNDOCT-TO MAR-14" xfId="2417"/>
    <cellStyle name="_pgvcl-costal_MIS_SOP MIS 4th Qtr 2011 12" xfId="2418"/>
    <cellStyle name="_pgvcl-costal_MIS_SOP MIS 4th Qtr 2011 12_AG HVDSJun -12" xfId="2419"/>
    <cellStyle name="_pgvcl-costal_MIS_SSNNL CANAL WISE summary-22-06-11" xfId="2420"/>
    <cellStyle name="_pgvcl-costal_MIS_t &amp; d SOP HALF YEARLY  26.04.11 014 012" xfId="2421"/>
    <cellStyle name="_pgvcl-costal_MIS_t &amp; d SOP HALF YEARLY  26.04.11 014 012_TNDOCT-TO MAR-14" xfId="2422"/>
    <cellStyle name="_pgvcl-costal_MIS_T&amp;D August-08" xfId="2423"/>
    <cellStyle name="_pgvcl-costal_MIS_T&amp;D August-08_TNDOCT-TO MAR-14" xfId="2424"/>
    <cellStyle name="_pgvcl-costal_MIS_T&amp;D Dec-08" xfId="2425"/>
    <cellStyle name="_pgvcl-costal_MIS_T&amp;D Dec-08_TNDOCT-TO MAR-14" xfId="2426"/>
    <cellStyle name="_pgvcl-costal_MIS_T&amp;D July-08" xfId="2427"/>
    <cellStyle name="_pgvcl-costal_MIS_T&amp;D July-08_TNDOCT-TO MAR-14" xfId="2428"/>
    <cellStyle name="_pgvcl-costal_MIS_tnd" xfId="2429"/>
    <cellStyle name="_pgvcl-costal_MIS_tnd_TNDOCT-TO MAR-14" xfId="2430"/>
    <cellStyle name="_pgvcl-costal_MIS_TNDOCT-TO MAR-14" xfId="2431"/>
    <cellStyle name="_pgvcl-costal_MIS_URBAN WEEKLY PBR CO" xfId="2432"/>
    <cellStyle name="_pgvcl-costal_MIS_URBAN WEEKLY PBR CO_TNDOCT-TO MAR-14" xfId="2433"/>
    <cellStyle name="_pgvcl-costal_MIS_Weekly Urban PBR CO - 06-03-09 to 12-03-09" xfId="2434"/>
    <cellStyle name="_pgvcl-costal_MIS_Weekly Urban PBR CO - 06-03-09 to 12-03-09_TNDOCT-TO MAR-14" xfId="2435"/>
    <cellStyle name="_pgvcl-costal_MIS_Weekly Urban PBR CO - 20-02-09 to 26-02-09" xfId="2436"/>
    <cellStyle name="_pgvcl-costal_MIS_Weekly Urban PBR CO - 20-02-09 to 26-02-09_TNDOCT-TO MAR-14" xfId="2437"/>
    <cellStyle name="_pgvcl-costal_MIS_Weekly Urban PBR CO - 30-01-09 to 05-02-09" xfId="2438"/>
    <cellStyle name="_pgvcl-costal_MIS_Weekly Urban PBR CO - 30-01-09 to 05-02-09_TNDOCT-TO MAR-14" xfId="2439"/>
    <cellStyle name="_pgvcl-costal_MIS_Weekly Urban PBR CO - 9-1-09 to 15.01.09" xfId="2440"/>
    <cellStyle name="_pgvcl-costal_MIS_Weekly Urban PBR CO - 9-1-09 to 15.01.09_TNDOCT-TO MAR-14" xfId="2441"/>
    <cellStyle name="_pgvcl-costal_NEW MIS From JND Circle" xfId="2442"/>
    <cellStyle name="_pgvcl-costal_NEW MIS From JND Circle_Book-DMTHL" xfId="2443"/>
    <cellStyle name="_pgvcl-costal_NEW MIS From JND Circle_Comparison" xfId="2444"/>
    <cellStyle name="_pgvcl-costal_NEW MIS From JND Circle_Comparison_TNDOCT-TO MAR-14" xfId="2445"/>
    <cellStyle name="_pgvcl-costal_NEW MIS From JND Circle_Details of Selected Urban Feeder" xfId="2446"/>
    <cellStyle name="_pgvcl-costal_NEW MIS From JND Circle_Details of Selected Urban Feeder_TNDOCT-TO MAR-14" xfId="2447"/>
    <cellStyle name="_pgvcl-costal_NEW MIS From JND Circle_DHTHL JAN-09" xfId="2448"/>
    <cellStyle name="_pgvcl-costal_NEW MIS From JND Circle_dnthl Feb-09" xfId="2449"/>
    <cellStyle name="_pgvcl-costal_NEW MIS From JND Circle_JGYssss" xfId="2450"/>
    <cellStyle name="_pgvcl-costal_NEW MIS From JND Circle_JGYssss_TNDOCT-TO MAR-14" xfId="2451"/>
    <cellStyle name="_pgvcl-costal_NEW MIS From JND Circle_PBR" xfId="2452"/>
    <cellStyle name="_pgvcl-costal_NEW MIS From JND Circle_PBR CO_DAILY REPORT GIS - 20-01-09" xfId="2453"/>
    <cellStyle name="_pgvcl-costal_NEW MIS From JND Circle_PBR CO_DAILY REPORT GIS - 20-01-09_TNDOCT-TO MAR-14" xfId="2454"/>
    <cellStyle name="_pgvcl-costal_NEW MIS From JND Circle_PBR_TNDOCT-TO MAR-14" xfId="2455"/>
    <cellStyle name="_pgvcl-costal_NEW MIS From JND Circle_SSNNL CANAL WISE summary-22-06-11" xfId="2456"/>
    <cellStyle name="_pgvcl-costal_NEW MIS From JND Circle_T&amp;D August-08" xfId="2457"/>
    <cellStyle name="_pgvcl-costal_NEW MIS From JND Circle_T&amp;D August-08_TNDOCT-TO MAR-14" xfId="2458"/>
    <cellStyle name="_pgvcl-costal_NEW MIS From JND Circle_T&amp;D Dec-08" xfId="2459"/>
    <cellStyle name="_pgvcl-costal_NEW MIS From JND Circle_T&amp;D Dec-08_TNDOCT-TO MAR-14" xfId="2460"/>
    <cellStyle name="_pgvcl-costal_NEW MIS From JND Circle_T&amp;D July-08" xfId="2461"/>
    <cellStyle name="_pgvcl-costal_NEW MIS From JND Circle_T&amp;D July-08_TNDOCT-TO MAR-14" xfId="2462"/>
    <cellStyle name="_pgvcl-costal_NEW MIS From JND Circle_TNDOCT-TO MAR-14" xfId="2463"/>
    <cellStyle name="_pgvcl-costal_NEW MIS From JND Circle_URBAN WEEKLY PBR CO" xfId="2464"/>
    <cellStyle name="_pgvcl-costal_NEW MIS From JND Circle_URBAN WEEKLY PBR CO_TNDOCT-TO MAR-14" xfId="2465"/>
    <cellStyle name="_pgvcl-costal_NEW MIS From JND Circle_Weekly Urban PBR CO - 06-03-09 to 12-03-09" xfId="2466"/>
    <cellStyle name="_pgvcl-costal_NEW MIS From JND Circle_Weekly Urban PBR CO - 06-03-09 to 12-03-09_TNDOCT-TO MAR-14" xfId="2467"/>
    <cellStyle name="_pgvcl-costal_NEW MIS From JND Circle_Weekly Urban PBR CO - 20-02-09 to 26-02-09" xfId="2468"/>
    <cellStyle name="_pgvcl-costal_NEW MIS From JND Circle_Weekly Urban PBR CO - 20-02-09 to 26-02-09_TNDOCT-TO MAR-14" xfId="2469"/>
    <cellStyle name="_pgvcl-costal_NEW MIS From JND Circle_Weekly Urban PBR CO - 30-01-09 to 05-02-09" xfId="2470"/>
    <cellStyle name="_pgvcl-costal_NEW MIS From JND Circle_Weekly Urban PBR CO - 30-01-09 to 05-02-09_TNDOCT-TO MAR-14" xfId="2471"/>
    <cellStyle name="_pgvcl-costal_NEW MIS From JND Circle_Weekly Urban PBR CO - 9-1-09 to 15.01.09" xfId="2472"/>
    <cellStyle name="_pgvcl-costal_NEW MIS From JND Circle_Weekly Urban PBR CO - 9-1-09 to 15.01.09_TNDOCT-TO MAR-14" xfId="2473"/>
    <cellStyle name="_pgvcl-costal_NEW MIS Jan - 08" xfId="2474"/>
    <cellStyle name="_pgvcl-costal_NEW MIS Jan - 08_Book-DMTHL" xfId="2475"/>
    <cellStyle name="_pgvcl-costal_NEW MIS Jan - 08_Comparison" xfId="2476"/>
    <cellStyle name="_pgvcl-costal_NEW MIS Jan - 08_Comparison_TNDOCT-TO MAR-14" xfId="2477"/>
    <cellStyle name="_pgvcl-costal_NEW MIS Jan - 08_Details of Selected Urban Feeder" xfId="2478"/>
    <cellStyle name="_pgvcl-costal_NEW MIS Jan - 08_Details of Selected Urban Feeder_TNDOCT-TO MAR-14" xfId="2479"/>
    <cellStyle name="_pgvcl-costal_NEW MIS Jan - 08_DHTHL JAN-09" xfId="2480"/>
    <cellStyle name="_pgvcl-costal_NEW MIS Jan - 08_dnthl Feb-09" xfId="2481"/>
    <cellStyle name="_pgvcl-costal_NEW MIS Jan - 08_JGYssss" xfId="2482"/>
    <cellStyle name="_pgvcl-costal_NEW MIS Jan - 08_JGYssss_TNDOCT-TO MAR-14" xfId="2483"/>
    <cellStyle name="_pgvcl-costal_NEW MIS Jan - 08_PBR" xfId="2484"/>
    <cellStyle name="_pgvcl-costal_NEW MIS Jan - 08_PBR CO_DAILY REPORT GIS - 20-01-09" xfId="2485"/>
    <cellStyle name="_pgvcl-costal_NEW MIS Jan - 08_PBR CO_DAILY REPORT GIS - 20-01-09_TNDOCT-TO MAR-14" xfId="2486"/>
    <cellStyle name="_pgvcl-costal_NEW MIS Jan - 08_PBR_TNDOCT-TO MAR-14" xfId="2487"/>
    <cellStyle name="_pgvcl-costal_NEW MIS Jan - 08_SSNNL CANAL WISE summary-22-06-11" xfId="2488"/>
    <cellStyle name="_pgvcl-costal_NEW MIS Jan - 08_T&amp;D August-08" xfId="2489"/>
    <cellStyle name="_pgvcl-costal_NEW MIS Jan - 08_T&amp;D August-08_TNDOCT-TO MAR-14" xfId="2490"/>
    <cellStyle name="_pgvcl-costal_NEW MIS Jan - 08_T&amp;D Dec-08" xfId="2491"/>
    <cellStyle name="_pgvcl-costal_NEW MIS Jan - 08_T&amp;D Dec-08_TNDOCT-TO MAR-14" xfId="2492"/>
    <cellStyle name="_pgvcl-costal_NEW MIS Jan - 08_T&amp;D July-08" xfId="2493"/>
    <cellStyle name="_pgvcl-costal_NEW MIS Jan - 08_T&amp;D July-08_TNDOCT-TO MAR-14" xfId="2494"/>
    <cellStyle name="_pgvcl-costal_NEW MIS Jan - 08_TNDOCT-TO MAR-14" xfId="2495"/>
    <cellStyle name="_pgvcl-costal_NEW MIS Jan - 08_URBAN WEEKLY PBR CO" xfId="2496"/>
    <cellStyle name="_pgvcl-costal_NEW MIS Jan - 08_URBAN WEEKLY PBR CO_TNDOCT-TO MAR-14" xfId="2497"/>
    <cellStyle name="_pgvcl-costal_NEW MIS Jan - 08_Weekly Urban PBR CO - 06-03-09 to 12-03-09" xfId="2498"/>
    <cellStyle name="_pgvcl-costal_NEW MIS Jan - 08_Weekly Urban PBR CO - 06-03-09 to 12-03-09_TNDOCT-TO MAR-14" xfId="2499"/>
    <cellStyle name="_pgvcl-costal_NEW MIS Jan - 08_Weekly Urban PBR CO - 20-02-09 to 26-02-09" xfId="2500"/>
    <cellStyle name="_pgvcl-costal_NEW MIS Jan - 08_Weekly Urban PBR CO - 20-02-09 to 26-02-09_TNDOCT-TO MAR-14" xfId="2501"/>
    <cellStyle name="_pgvcl-costal_NEW MIS Jan - 08_Weekly Urban PBR CO - 30-01-09 to 05-02-09" xfId="2502"/>
    <cellStyle name="_pgvcl-costal_NEW MIS Jan - 08_Weekly Urban PBR CO - 30-01-09 to 05-02-09_TNDOCT-TO MAR-14" xfId="2503"/>
    <cellStyle name="_pgvcl-costal_NEW MIS Jan - 08_Weekly Urban PBR CO - 9-1-09 to 15.01.09" xfId="2504"/>
    <cellStyle name="_pgvcl-costal_NEW MIS Jan - 08_Weekly Urban PBR CO - 9-1-09 to 15.01.09_TNDOCT-TO MAR-14" xfId="2505"/>
    <cellStyle name="_pgvcl-costal_NEWMISFromJNDCircle-DEC07" xfId="2506"/>
    <cellStyle name="_pgvcl-costal_PBR" xfId="2507"/>
    <cellStyle name="_pgvcl-costal_PBR CO_DAILY REPORT GIS - 20-01-09" xfId="2508"/>
    <cellStyle name="_pgvcl-costal_PBR CO_DAILY REPORT GIS - 20-01-09_TNDOCT-TO MAR-14" xfId="2509"/>
    <cellStyle name="_pgvcl-costal_PBR_TNDOCT-TO MAR-14" xfId="2510"/>
    <cellStyle name="_pgvcl-costal_PBR-7" xfId="2511"/>
    <cellStyle name="_pgvcl-costal_PBR-7_TNDOCT-TO MAR-14" xfId="2512"/>
    <cellStyle name="_pgvcl-costal_Performance Report 26.10.09" xfId="2513"/>
    <cellStyle name="_pgvcl-costal_pgvcl" xfId="2514"/>
    <cellStyle name="_pgvcl-costal_PGVCL-" xfId="2515"/>
    <cellStyle name="_pgvcl-costal_pgvcl_Accident - 2007-08 + 2008-09 -- 15.12.08" xfId="2516"/>
    <cellStyle name="_pgvcl-costal_PGVCL-_Accident - 2007-08 + 2008-09 -- 15.12.08" xfId="2517"/>
    <cellStyle name="_pgvcl-costal_pgvcl_Accident - 2007-08 + 2008-09 -- 15.12.08_TNDOCT-TO MAR-14" xfId="2518"/>
    <cellStyle name="_pgvcl-costal_PGVCL-_Accident - 2007-08 + 2008-09 -- 15.12.08_TNDOCT-TO MAR-14" xfId="2519"/>
    <cellStyle name="_pgvcl-costal_pgvcl_Accident S-dn wise up to Nov. 08 for SE's Conference" xfId="2520"/>
    <cellStyle name="_pgvcl-costal_PGVCL-_Accident S-dn wise up to Nov. 08 for SE's Conference" xfId="2521"/>
    <cellStyle name="_pgvcl-costal_pgvcl_Accident S-dn wise up to Nov. 08 for SE's Conference_TNDOCT-TO MAR-14" xfId="2522"/>
    <cellStyle name="_pgvcl-costal_PGVCL-_Accident S-dn wise up to Nov. 08 for SE's Conference_TNDOCT-TO MAR-14" xfId="2523"/>
    <cellStyle name="_pgvcl-costal_pgvcl_AG TC METER " xfId="2524"/>
    <cellStyle name="_pgvcl-costal_PGVCL-_AG TC METER " xfId="2525"/>
    <cellStyle name="_pgvcl-costal_pgvcl_AG TC METER _Book-DMTHL" xfId="2526"/>
    <cellStyle name="_pgvcl-costal_PGVCL-_AG TC METER _Book-DMTHL" xfId="2527"/>
    <cellStyle name="_pgvcl-costal_pgvcl_AG TC METER _Comparison" xfId="2528"/>
    <cellStyle name="_pgvcl-costal_PGVCL-_AG TC METER _Comparison" xfId="2529"/>
    <cellStyle name="_pgvcl-costal_pgvcl_AG TC METER _Comparison_TNDOCT-TO MAR-14" xfId="2530"/>
    <cellStyle name="_pgvcl-costal_PGVCL-_AG TC METER _Comparison_TNDOCT-TO MAR-14" xfId="2531"/>
    <cellStyle name="_pgvcl-costal_pgvcl_AG TC METER _Details of Selected Urban Feeder" xfId="2532"/>
    <cellStyle name="_pgvcl-costal_PGVCL-_AG TC METER _Details of Selected Urban Feeder" xfId="2533"/>
    <cellStyle name="_pgvcl-costal_pgvcl_AG TC METER _Details of Selected Urban Feeder_TNDOCT-TO MAR-14" xfId="2534"/>
    <cellStyle name="_pgvcl-costal_PGVCL-_AG TC METER _Details of Selected Urban Feeder_TNDOCT-TO MAR-14" xfId="2535"/>
    <cellStyle name="_pgvcl-costal_pgvcl_AG TC METER _DHTHL JAN-09" xfId="2536"/>
    <cellStyle name="_pgvcl-costal_PGVCL-_AG TC METER _DHTHL JAN-09" xfId="2537"/>
    <cellStyle name="_pgvcl-costal_pgvcl_AG TC METER _dnthl Feb-09" xfId="2538"/>
    <cellStyle name="_pgvcl-costal_PGVCL-_AG TC METER _dnthl Feb-09" xfId="2539"/>
    <cellStyle name="_pgvcl-costal_pgvcl_AG TC METER _JGYssss" xfId="2540"/>
    <cellStyle name="_pgvcl-costal_PGVCL-_AG TC METER _JGYssss" xfId="2541"/>
    <cellStyle name="_pgvcl-costal_pgvcl_AG TC METER _JGYssss_TNDOCT-TO MAR-14" xfId="2542"/>
    <cellStyle name="_pgvcl-costal_PGVCL-_AG TC METER _JGYssss_TNDOCT-TO MAR-14" xfId="2543"/>
    <cellStyle name="_pgvcl-costal_pgvcl_AG TC METER _PBR" xfId="2544"/>
    <cellStyle name="_pgvcl-costal_PGVCL-_AG TC METER _PBR" xfId="2545"/>
    <cellStyle name="_pgvcl-costal_pgvcl_AG TC METER _PBR CO_DAILY REPORT GIS - 20-01-09" xfId="2546"/>
    <cellStyle name="_pgvcl-costal_PGVCL-_AG TC METER _PBR CO_DAILY REPORT GIS - 20-01-09" xfId="2547"/>
    <cellStyle name="_pgvcl-costal_pgvcl_AG TC METER _PBR CO_DAILY REPORT GIS - 20-01-09_TNDOCT-TO MAR-14" xfId="2548"/>
    <cellStyle name="_pgvcl-costal_PGVCL-_AG TC METER _PBR CO_DAILY REPORT GIS - 20-01-09_TNDOCT-TO MAR-14" xfId="2549"/>
    <cellStyle name="_pgvcl-costal_pgvcl_AG TC METER _PBR_TNDOCT-TO MAR-14" xfId="2550"/>
    <cellStyle name="_pgvcl-costal_PGVCL-_AG TC METER _PBR_TNDOCT-TO MAR-14" xfId="2551"/>
    <cellStyle name="_pgvcl-costal_pgvcl_AG TC METER _T&amp;D August-08" xfId="2552"/>
    <cellStyle name="_pgvcl-costal_PGVCL-_AG TC METER _T&amp;D August-08" xfId="2553"/>
    <cellStyle name="_pgvcl-costal_pgvcl_AG TC METER _T&amp;D August-08_TNDOCT-TO MAR-14" xfId="2554"/>
    <cellStyle name="_pgvcl-costal_PGVCL-_AG TC METER _T&amp;D August-08_TNDOCT-TO MAR-14" xfId="2555"/>
    <cellStyle name="_pgvcl-costal_pgvcl_AG TC METER _T&amp;D Dec-08" xfId="2556"/>
    <cellStyle name="_pgvcl-costal_PGVCL-_AG TC METER _T&amp;D Dec-08" xfId="2557"/>
    <cellStyle name="_pgvcl-costal_pgvcl_AG TC METER _T&amp;D Dec-08_TNDOCT-TO MAR-14" xfId="2558"/>
    <cellStyle name="_pgvcl-costal_PGVCL-_AG TC METER _T&amp;D Dec-08_TNDOCT-TO MAR-14" xfId="2559"/>
    <cellStyle name="_pgvcl-costal_pgvcl_AG TC METER _T&amp;D July-08" xfId="2560"/>
    <cellStyle name="_pgvcl-costal_PGVCL-_AG TC METER _T&amp;D July-08" xfId="2561"/>
    <cellStyle name="_pgvcl-costal_pgvcl_AG TC METER _T&amp;D July-08_TNDOCT-TO MAR-14" xfId="2562"/>
    <cellStyle name="_pgvcl-costal_PGVCL-_AG TC METER _T&amp;D July-08_TNDOCT-TO MAR-14" xfId="2563"/>
    <cellStyle name="_pgvcl-costal_pgvcl_AG TC METER _TNDOCT-TO MAR-14" xfId="2564"/>
    <cellStyle name="_pgvcl-costal_PGVCL-_AG TC METER _TNDOCT-TO MAR-14" xfId="2565"/>
    <cellStyle name="_pgvcl-costal_pgvcl_AG TC METER _URBAN WEEKLY PBR CO" xfId="2566"/>
    <cellStyle name="_pgvcl-costal_PGVCL-_AG TC METER _URBAN WEEKLY PBR CO" xfId="2567"/>
    <cellStyle name="_pgvcl-costal_pgvcl_AG TC METER _URBAN WEEKLY PBR CO_TNDOCT-TO MAR-14" xfId="2568"/>
    <cellStyle name="_pgvcl-costal_PGVCL-_AG TC METER _URBAN WEEKLY PBR CO_TNDOCT-TO MAR-14" xfId="2569"/>
    <cellStyle name="_pgvcl-costal_pgvcl_AG TC METER _Weekly Urban PBR CO - 06-03-09 to 12-03-09" xfId="2570"/>
    <cellStyle name="_pgvcl-costal_PGVCL-_AG TC METER _Weekly Urban PBR CO - 06-03-09 to 12-03-09" xfId="2571"/>
    <cellStyle name="_pgvcl-costal_pgvcl_AG TC METER _Weekly Urban PBR CO - 06-03-09 to 12-03-09_TNDOCT-TO MAR-14" xfId="2572"/>
    <cellStyle name="_pgvcl-costal_PGVCL-_AG TC METER _Weekly Urban PBR CO - 06-03-09 to 12-03-09_TNDOCT-TO MAR-14" xfId="2573"/>
    <cellStyle name="_pgvcl-costal_pgvcl_AG TC METER _Weekly Urban PBR CO - 20-02-09 to 26-02-09" xfId="2574"/>
    <cellStyle name="_pgvcl-costal_PGVCL-_AG TC METER _Weekly Urban PBR CO - 20-02-09 to 26-02-09" xfId="2575"/>
    <cellStyle name="_pgvcl-costal_pgvcl_AG TC METER _Weekly Urban PBR CO - 20-02-09 to 26-02-09_TNDOCT-TO MAR-14" xfId="2576"/>
    <cellStyle name="_pgvcl-costal_PGVCL-_AG TC METER _Weekly Urban PBR CO - 20-02-09 to 26-02-09_TNDOCT-TO MAR-14" xfId="2577"/>
    <cellStyle name="_pgvcl-costal_pgvcl_AG TC METER _Weekly Urban PBR CO - 30-01-09 to 05-02-09" xfId="2578"/>
    <cellStyle name="_pgvcl-costal_PGVCL-_AG TC METER _Weekly Urban PBR CO - 30-01-09 to 05-02-09" xfId="2579"/>
    <cellStyle name="_pgvcl-costal_pgvcl_AG TC METER _Weekly Urban PBR CO - 30-01-09 to 05-02-09_TNDOCT-TO MAR-14" xfId="2580"/>
    <cellStyle name="_pgvcl-costal_PGVCL-_AG TC METER _Weekly Urban PBR CO - 30-01-09 to 05-02-09_TNDOCT-TO MAR-14" xfId="2581"/>
    <cellStyle name="_pgvcl-costal_pgvcl_AG TC METER _Weekly Urban PBR CO - 9-1-09 to 15.01.09" xfId="2582"/>
    <cellStyle name="_pgvcl-costal_PGVCL-_AG TC METER _Weekly Urban PBR CO - 9-1-09 to 15.01.09" xfId="2583"/>
    <cellStyle name="_pgvcl-costal_pgvcl_AG TC METER _Weekly Urban PBR CO - 9-1-09 to 15.01.09_TNDOCT-TO MAR-14" xfId="2584"/>
    <cellStyle name="_pgvcl-costal_PGVCL-_AG TC METER _Weekly Urban PBR CO - 9-1-09 to 15.01.09_TNDOCT-TO MAR-14" xfId="2585"/>
    <cellStyle name="_pgvcl-costal_pgvcl_Book1" xfId="2586"/>
    <cellStyle name="_pgvcl-costal_PGVCL-_Book1" xfId="2587"/>
    <cellStyle name="_pgvcl-costal_pgvcl_Book1 (1)" xfId="2588"/>
    <cellStyle name="_pgvcl-costal_PGVCL-_Book1 (1)" xfId="2589"/>
    <cellStyle name="_pgvcl-costal_pgvcl_Book1 (1)_SSNNL CANAL WISE summary-22-06-11" xfId="2590"/>
    <cellStyle name="_pgvcl-costal_PGVCL-_Book1 (1)_SSNNL CANAL WISE summary-22-06-11" xfId="2591"/>
    <cellStyle name="_pgvcl-costal_pgvcl_Book1_SSNNL CANAL WISE summary-22-06-11" xfId="2592"/>
    <cellStyle name="_pgvcl-costal_PGVCL-_Book1_SSNNL CANAL WISE summary-22-06-11" xfId="2593"/>
    <cellStyle name="_pgvcl-costal_pgvcl_Book-DMTHL" xfId="2594"/>
    <cellStyle name="_pgvcl-costal_PGVCL-_Book-DMTHL" xfId="2595"/>
    <cellStyle name="_pgvcl-costal_pgvcl_Botad MIS June 09" xfId="2596"/>
    <cellStyle name="_pgvcl-costal_PGVCL-_Botad MIS June 09" xfId="2597"/>
    <cellStyle name="_pgvcl-costal_pgvcl_botad new formats for mis" xfId="2598"/>
    <cellStyle name="_pgvcl-costal_PGVCL-_botad new formats for mis" xfId="2599"/>
    <cellStyle name="_pgvcl-costal_pgvcl_botad new formats for mis_SSNNL CANAL WISE summary-22-06-11" xfId="2600"/>
    <cellStyle name="_pgvcl-costal_PGVCL-_botad new formats for mis_SSNNL CANAL WISE summary-22-06-11" xfId="2601"/>
    <cellStyle name="_pgvcl-costal_pgvcl_BVN-7" xfId="2602"/>
    <cellStyle name="_pgvcl-costal_PGVCL-_BVN-7" xfId="2603"/>
    <cellStyle name="_pgvcl-costal_pgvcl_BVN-7_SSNNL CANAL WISE summary-22-06-11" xfId="2604"/>
    <cellStyle name="_pgvcl-costal_PGVCL-_BVN-7_SSNNL CANAL WISE summary-22-06-11" xfId="2605"/>
    <cellStyle name="_pgvcl-costal_pgvcl_Comparison" xfId="2606"/>
    <cellStyle name="_pgvcl-costal_PGVCL-_Comparison" xfId="2607"/>
    <cellStyle name="_pgvcl-costal_pgvcl_Comparison_TNDOCT-TO MAR-14" xfId="2608"/>
    <cellStyle name="_pgvcl-costal_PGVCL-_Comparison_TNDOCT-TO MAR-14" xfId="2609"/>
    <cellStyle name="_pgvcl-costal_pgvcl_Details of Selected Urban Feeder" xfId="2610"/>
    <cellStyle name="_pgvcl-costal_PGVCL-_Details of Selected Urban Feeder" xfId="2611"/>
    <cellStyle name="_pgvcl-costal_pgvcl_Details of Selected Urban Feeder_TNDOCT-TO MAR-14" xfId="2612"/>
    <cellStyle name="_pgvcl-costal_PGVCL-_Details of Selected Urban Feeder_TNDOCT-TO MAR-14" xfId="2613"/>
    <cellStyle name="_pgvcl-costal_pgvcl_DHTHL JAN-09" xfId="2614"/>
    <cellStyle name="_pgvcl-costal_PGVCL-_DHTHL JAN-09" xfId="2615"/>
    <cellStyle name="_pgvcl-costal_pgvcl_dnthl Feb-09" xfId="2616"/>
    <cellStyle name="_pgvcl-costal_PGVCL-_dnthl Feb-09" xfId="2617"/>
    <cellStyle name="_pgvcl-costal_pgvcl_FINAL SSNNL SUMMARY" xfId="2618"/>
    <cellStyle name="_pgvcl-costal_PGVCL-_FINAL SSNNL SUMMARY" xfId="2619"/>
    <cellStyle name="_pgvcl-costal_pgvcl_JGYssss" xfId="2620"/>
    <cellStyle name="_pgvcl-costal_PGVCL-_JGYssss" xfId="2621"/>
    <cellStyle name="_pgvcl-costal_pgvcl_JGYssss_TNDOCT-TO MAR-14" xfId="2622"/>
    <cellStyle name="_pgvcl-costal_PGVCL-_JGYssss_TNDOCT-TO MAR-14" xfId="2623"/>
    <cellStyle name="_pgvcl-costal_pgvcl_JMN-7" xfId="2624"/>
    <cellStyle name="_pgvcl-costal_PGVCL-_JMN-7" xfId="2625"/>
    <cellStyle name="_pgvcl-costal_pgvcl_JMN-7_Book1 (1)" xfId="2626"/>
    <cellStyle name="_pgvcl-costal_PGVCL-_JMN-7_Book1 (1)" xfId="2627"/>
    <cellStyle name="_pgvcl-costal_pgvcl_JMN-7_Book1 (1)_SSNNL CANAL WISE summary-22-06-11" xfId="2628"/>
    <cellStyle name="_pgvcl-costal_PGVCL-_JMN-7_Book1 (1)_SSNNL CANAL WISE summary-22-06-11" xfId="2629"/>
    <cellStyle name="_pgvcl-costal_pgvcl_JMN-7_FINAL SSNNL SUMMARY" xfId="2630"/>
    <cellStyle name="_pgvcl-costal_PGVCL-_JMN-7_FINAL SSNNL SUMMARY" xfId="2631"/>
    <cellStyle name="_pgvcl-costal_pgvcl_JMN-7_SSNNL CANAL WISE summary-22-06-11" xfId="2632"/>
    <cellStyle name="_pgvcl-costal_PGVCL-_JMN-7_SSNNL CANAL WISE summary-22-06-11" xfId="2633"/>
    <cellStyle name="_pgvcl-costal_pgvcl_JMN-7_TMS MIS Oct 2009 BOTAD" xfId="2634"/>
    <cellStyle name="_pgvcl-costal_PGVCL-_JMN-7_TMS MIS Oct 2009 BOTAD" xfId="2635"/>
    <cellStyle name="_pgvcl-costal_pgvcl_JMN-7_TMS MIS Oct 2009 BOTAD_SSNNL CANAL WISE summary-22-06-11" xfId="2636"/>
    <cellStyle name="_pgvcl-costal_PGVCL-_JMN-7_TMS MIS Oct 2009 BOTAD_SSNNL CANAL WISE summary-22-06-11" xfId="2637"/>
    <cellStyle name="_pgvcl-costal_pgvcl_JMN-7_TNDOCT-TO MAR-14" xfId="2638"/>
    <cellStyle name="_pgvcl-costal_PGVCL-_JMN-7_TNDOCT-TO MAR-14" xfId="2639"/>
    <cellStyle name="_pgvcl-costal_pgvcl_JMN-77" xfId="2640"/>
    <cellStyle name="_pgvcl-costal_PGVCL-_JMN-77" xfId="2641"/>
    <cellStyle name="_pgvcl-costal_pgvcl_JMN-77_Book1 (1)" xfId="2642"/>
    <cellStyle name="_pgvcl-costal_PGVCL-_JMN-77_Book1 (1)" xfId="2643"/>
    <cellStyle name="_pgvcl-costal_pgvcl_JMN-77_Book1 (1)_SSNNL CANAL WISE summary-22-06-11" xfId="2644"/>
    <cellStyle name="_pgvcl-costal_PGVCL-_JMN-77_Book1 (1)_SSNNL CANAL WISE summary-22-06-11" xfId="2645"/>
    <cellStyle name="_pgvcl-costal_pgvcl_JMN-77_FINAL SSNNL SUMMARY" xfId="2646"/>
    <cellStyle name="_pgvcl-costal_PGVCL-_JMN-77_FINAL SSNNL SUMMARY" xfId="2647"/>
    <cellStyle name="_pgvcl-costal_pgvcl_JMN-77_SSNNL CANAL WISE summary-22-06-11" xfId="2648"/>
    <cellStyle name="_pgvcl-costal_PGVCL-_JMN-77_SSNNL CANAL WISE summary-22-06-11" xfId="2649"/>
    <cellStyle name="_pgvcl-costal_pgvcl_JMN-77_TMS MIS Oct 2009 BOTAD" xfId="2650"/>
    <cellStyle name="_pgvcl-costal_PGVCL-_JMN-77_TMS MIS Oct 2009 BOTAD" xfId="2651"/>
    <cellStyle name="_pgvcl-costal_pgvcl_JMN-77_TMS MIS Oct 2009 BOTAD_SSNNL CANAL WISE summary-22-06-11" xfId="2652"/>
    <cellStyle name="_pgvcl-costal_PGVCL-_JMN-77_TMS MIS Oct 2009 BOTAD_SSNNL CANAL WISE summary-22-06-11" xfId="2653"/>
    <cellStyle name="_pgvcl-costal_pgvcl_JMN-77_TNDOCT-TO MAR-14" xfId="2654"/>
    <cellStyle name="_pgvcl-costal_PGVCL-_JMN-77_TNDOCT-TO MAR-14" xfId="2655"/>
    <cellStyle name="_pgvcl-costal_pgvcl_JND - 5" xfId="2656"/>
    <cellStyle name="_pgvcl-costal_PGVCL-_JND - 5" xfId="2657"/>
    <cellStyle name="_pgvcl-costal_pgvcl_JND - 5 CFL" xfId="2658"/>
    <cellStyle name="_pgvcl-costal_PGVCL-_JND - 5 CFL" xfId="2659"/>
    <cellStyle name="_pgvcl-costal_pgvcl_JND - 5 CFL_City Division MIS JAN-09" xfId="2660"/>
    <cellStyle name="_pgvcl-costal_PGVCL-_JND - 5 CFL_City Division MIS JAN-09" xfId="2661"/>
    <cellStyle name="_pgvcl-costal_pgvcl_JND - 5 CFL_City Division MIS JAN-09_SSNNL CANAL WISE summary-22-06-11" xfId="2662"/>
    <cellStyle name="_pgvcl-costal_PGVCL-_JND - 5 CFL_City Division MIS JAN-09_SSNNL CANAL WISE summary-22-06-11" xfId="2663"/>
    <cellStyle name="_pgvcl-costal_pgvcl_JND - 5 CFL_NEW MIS Jan-09" xfId="2664"/>
    <cellStyle name="_pgvcl-costal_PGVCL-_JND - 5 CFL_NEW MIS Jan-09" xfId="2665"/>
    <cellStyle name="_pgvcl-costal_pgvcl_JND - 5 CFL_NEW MIS Jan-09_SSNNL CANAL WISE summary-22-06-11" xfId="2666"/>
    <cellStyle name="_pgvcl-costal_PGVCL-_JND - 5 CFL_NEW MIS Jan-09_SSNNL CANAL WISE summary-22-06-11" xfId="2667"/>
    <cellStyle name="_pgvcl-costal_pgvcl_JND - 5 CFL_SSNNL CANAL WISE summary-22-06-11" xfId="2668"/>
    <cellStyle name="_pgvcl-costal_PGVCL-_JND - 5 CFL_SSNNL CANAL WISE summary-22-06-11" xfId="2669"/>
    <cellStyle name="_pgvcl-costal_pgvcl_JND - 5_Book-DMTHL" xfId="2670"/>
    <cellStyle name="_pgvcl-costal_PGVCL-_JND - 5_Book-DMTHL" xfId="2671"/>
    <cellStyle name="_pgvcl-costal_pgvcl_JND - 5_City Division MIS JAN-09" xfId="2672"/>
    <cellStyle name="_pgvcl-costal_PGVCL-_JND - 5_City Division MIS JAN-09" xfId="2673"/>
    <cellStyle name="_pgvcl-costal_pgvcl_JND - 5_City Division MIS JAN-09_SSNNL CANAL WISE summary-22-06-11" xfId="2674"/>
    <cellStyle name="_pgvcl-costal_PGVCL-_JND - 5_City Division MIS JAN-09_SSNNL CANAL WISE summary-22-06-11" xfId="2675"/>
    <cellStyle name="_pgvcl-costal_pgvcl_JND - 5_Comparison" xfId="2676"/>
    <cellStyle name="_pgvcl-costal_PGVCL-_JND - 5_Comparison" xfId="2677"/>
    <cellStyle name="_pgvcl-costal_pgvcl_JND - 5_Comparison_TNDOCT-TO MAR-14" xfId="2678"/>
    <cellStyle name="_pgvcl-costal_PGVCL-_JND - 5_Comparison_TNDOCT-TO MAR-14" xfId="2679"/>
    <cellStyle name="_pgvcl-costal_pgvcl_JND - 5_Details of Selected Urban Feeder" xfId="2680"/>
    <cellStyle name="_pgvcl-costal_PGVCL-_JND - 5_Details of Selected Urban Feeder" xfId="2681"/>
    <cellStyle name="_pgvcl-costal_pgvcl_JND - 5_Details of Selected Urban Feeder_TNDOCT-TO MAR-14" xfId="2682"/>
    <cellStyle name="_pgvcl-costal_PGVCL-_JND - 5_Details of Selected Urban Feeder_TNDOCT-TO MAR-14" xfId="2683"/>
    <cellStyle name="_pgvcl-costal_pgvcl_JND - 5_DHTHL JAN-09" xfId="2684"/>
    <cellStyle name="_pgvcl-costal_PGVCL-_JND - 5_DHTHL JAN-09" xfId="2685"/>
    <cellStyle name="_pgvcl-costal_pgvcl_JND - 5_dnthl Feb-09" xfId="2686"/>
    <cellStyle name="_pgvcl-costal_PGVCL-_JND - 5_dnthl Feb-09" xfId="2687"/>
    <cellStyle name="_pgvcl-costal_pgvcl_JND - 5_JGYssss" xfId="2688"/>
    <cellStyle name="_pgvcl-costal_PGVCL-_JND - 5_JGYssss" xfId="2689"/>
    <cellStyle name="_pgvcl-costal_pgvcl_JND - 5_JGYssss_TNDOCT-TO MAR-14" xfId="2690"/>
    <cellStyle name="_pgvcl-costal_PGVCL-_JND - 5_JGYssss_TNDOCT-TO MAR-14" xfId="2691"/>
    <cellStyle name="_pgvcl-costal_pgvcl_JND - 5_NEW MIS Jan-09" xfId="2692"/>
    <cellStyle name="_pgvcl-costal_PGVCL-_JND - 5_NEW MIS Jan-09" xfId="2693"/>
    <cellStyle name="_pgvcl-costal_pgvcl_JND - 5_NEW MIS Jan-09_SSNNL CANAL WISE summary-22-06-11" xfId="2694"/>
    <cellStyle name="_pgvcl-costal_PGVCL-_JND - 5_NEW MIS Jan-09_SSNNL CANAL WISE summary-22-06-11" xfId="2695"/>
    <cellStyle name="_pgvcl-costal_pgvcl_JND - 5_PBR" xfId="2696"/>
    <cellStyle name="_pgvcl-costal_PGVCL-_JND - 5_PBR" xfId="2697"/>
    <cellStyle name="_pgvcl-costal_pgvcl_JND - 5_PBR CO_DAILY REPORT GIS - 20-01-09" xfId="2698"/>
    <cellStyle name="_pgvcl-costal_PGVCL-_JND - 5_PBR CO_DAILY REPORT GIS - 20-01-09" xfId="2699"/>
    <cellStyle name="_pgvcl-costal_pgvcl_JND - 5_PBR CO_DAILY REPORT GIS - 20-01-09_TNDOCT-TO MAR-14" xfId="2700"/>
    <cellStyle name="_pgvcl-costal_PGVCL-_JND - 5_PBR CO_DAILY REPORT GIS - 20-01-09_TNDOCT-TO MAR-14" xfId="2701"/>
    <cellStyle name="_pgvcl-costal_pgvcl_JND - 5_PBR_TNDOCT-TO MAR-14" xfId="2702"/>
    <cellStyle name="_pgvcl-costal_PGVCL-_JND - 5_PBR_TNDOCT-TO MAR-14" xfId="2703"/>
    <cellStyle name="_pgvcl-costal_pgvcl_JND - 5_SSNNL CANAL WISE summary-22-06-11" xfId="2704"/>
    <cellStyle name="_pgvcl-costal_PGVCL-_JND - 5_SSNNL CANAL WISE summary-22-06-11" xfId="2705"/>
    <cellStyle name="_pgvcl-costal_pgvcl_JND - 5_T&amp;D August-08" xfId="2706"/>
    <cellStyle name="_pgvcl-costal_PGVCL-_JND - 5_T&amp;D August-08" xfId="2707"/>
    <cellStyle name="_pgvcl-costal_pgvcl_JND - 5_T&amp;D August-08_TNDOCT-TO MAR-14" xfId="2708"/>
    <cellStyle name="_pgvcl-costal_PGVCL-_JND - 5_T&amp;D August-08_TNDOCT-TO MAR-14" xfId="2709"/>
    <cellStyle name="_pgvcl-costal_pgvcl_JND - 5_T&amp;D Dec-08" xfId="2710"/>
    <cellStyle name="_pgvcl-costal_PGVCL-_JND - 5_T&amp;D Dec-08" xfId="2711"/>
    <cellStyle name="_pgvcl-costal_pgvcl_JND - 5_T&amp;D Dec-08_TNDOCT-TO MAR-14" xfId="2712"/>
    <cellStyle name="_pgvcl-costal_PGVCL-_JND - 5_T&amp;D Dec-08_TNDOCT-TO MAR-14" xfId="2713"/>
    <cellStyle name="_pgvcl-costal_pgvcl_JND - 5_T&amp;D July-08" xfId="2714"/>
    <cellStyle name="_pgvcl-costal_PGVCL-_JND - 5_T&amp;D July-08" xfId="2715"/>
    <cellStyle name="_pgvcl-costal_pgvcl_JND - 5_T&amp;D July-08_TNDOCT-TO MAR-14" xfId="2716"/>
    <cellStyle name="_pgvcl-costal_PGVCL-_JND - 5_T&amp;D July-08_TNDOCT-TO MAR-14" xfId="2717"/>
    <cellStyle name="_pgvcl-costal_pgvcl_JND - 5_TNDOCT-TO MAR-14" xfId="2718"/>
    <cellStyle name="_pgvcl-costal_PGVCL-_JND - 5_TNDOCT-TO MAR-14" xfId="2719"/>
    <cellStyle name="_pgvcl-costal_pgvcl_JND - 5_URBAN WEEKLY PBR CO" xfId="2720"/>
    <cellStyle name="_pgvcl-costal_PGVCL-_JND - 5_URBAN WEEKLY PBR CO" xfId="2721"/>
    <cellStyle name="_pgvcl-costal_pgvcl_JND - 5_URBAN WEEKLY PBR CO_TNDOCT-TO MAR-14" xfId="2722"/>
    <cellStyle name="_pgvcl-costal_PGVCL-_JND - 5_URBAN WEEKLY PBR CO_TNDOCT-TO MAR-14" xfId="2723"/>
    <cellStyle name="_pgvcl-costal_pgvcl_JND - 5_Weekly Urban PBR CO - 06-03-09 to 12-03-09" xfId="2724"/>
    <cellStyle name="_pgvcl-costal_PGVCL-_JND - 5_Weekly Urban PBR CO - 06-03-09 to 12-03-09" xfId="2725"/>
    <cellStyle name="_pgvcl-costal_pgvcl_JND - 5_Weekly Urban PBR CO - 06-03-09 to 12-03-09_TNDOCT-TO MAR-14" xfId="2726"/>
    <cellStyle name="_pgvcl-costal_PGVCL-_JND - 5_Weekly Urban PBR CO - 06-03-09 to 12-03-09_TNDOCT-TO MAR-14" xfId="2727"/>
    <cellStyle name="_pgvcl-costal_pgvcl_JND - 5_Weekly Urban PBR CO - 20-02-09 to 26-02-09" xfId="2728"/>
    <cellStyle name="_pgvcl-costal_PGVCL-_JND - 5_Weekly Urban PBR CO - 20-02-09 to 26-02-09" xfId="2729"/>
    <cellStyle name="_pgvcl-costal_pgvcl_JND - 5_Weekly Urban PBR CO - 20-02-09 to 26-02-09_TNDOCT-TO MAR-14" xfId="2730"/>
    <cellStyle name="_pgvcl-costal_PGVCL-_JND - 5_Weekly Urban PBR CO - 20-02-09 to 26-02-09_TNDOCT-TO MAR-14" xfId="2731"/>
    <cellStyle name="_pgvcl-costal_pgvcl_JND - 5_Weekly Urban PBR CO - 30-01-09 to 05-02-09" xfId="2732"/>
    <cellStyle name="_pgvcl-costal_PGVCL-_JND - 5_Weekly Urban PBR CO - 30-01-09 to 05-02-09" xfId="2733"/>
    <cellStyle name="_pgvcl-costal_pgvcl_JND - 5_Weekly Urban PBR CO - 30-01-09 to 05-02-09_TNDOCT-TO MAR-14" xfId="2734"/>
    <cellStyle name="_pgvcl-costal_PGVCL-_JND - 5_Weekly Urban PBR CO - 30-01-09 to 05-02-09_TNDOCT-TO MAR-14" xfId="2735"/>
    <cellStyle name="_pgvcl-costal_pgvcl_JND - 5_Weekly Urban PBR CO - 9-1-09 to 15.01.09" xfId="2736"/>
    <cellStyle name="_pgvcl-costal_PGVCL-_JND - 5_Weekly Urban PBR CO - 9-1-09 to 15.01.09" xfId="2737"/>
    <cellStyle name="_pgvcl-costal_pgvcl_JND - 5_Weekly Urban PBR CO - 9-1-09 to 15.01.09_TNDOCT-TO MAR-14" xfId="2738"/>
    <cellStyle name="_pgvcl-costal_PGVCL-_JND - 5_Weekly Urban PBR CO - 9-1-09 to 15.01.09_TNDOCT-TO MAR-14" xfId="2739"/>
    <cellStyle name="_pgvcl-costal_pgvcl_JND 50" xfId="2740"/>
    <cellStyle name="_pgvcl-costal_PGVCL-_JND 50" xfId="2741"/>
    <cellStyle name="_pgvcl-costal_pgvcl_JND 50_City Division MIS JAN-09" xfId="2742"/>
    <cellStyle name="_pgvcl-costal_PGVCL-_JND 50_City Division MIS JAN-09" xfId="2743"/>
    <cellStyle name="_pgvcl-costal_pgvcl_JND 50_City Division MIS JAN-09_SSNNL CANAL WISE summary-22-06-11" xfId="2744"/>
    <cellStyle name="_pgvcl-costal_PGVCL-_JND 50_City Division MIS JAN-09_SSNNL CANAL WISE summary-22-06-11" xfId="2745"/>
    <cellStyle name="_pgvcl-costal_pgvcl_JND 50_NEW MIS Jan-09" xfId="2746"/>
    <cellStyle name="_pgvcl-costal_PGVCL-_JND 50_NEW MIS Jan-09" xfId="2747"/>
    <cellStyle name="_pgvcl-costal_pgvcl_JND 50_NEW MIS Jan-09_SSNNL CANAL WISE summary-22-06-11" xfId="2748"/>
    <cellStyle name="_pgvcl-costal_PGVCL-_JND 50_NEW MIS Jan-09_SSNNL CANAL WISE summary-22-06-11" xfId="2749"/>
    <cellStyle name="_pgvcl-costal_pgvcl_JND 50_SSNNL CANAL WISE summary-22-06-11" xfId="2750"/>
    <cellStyle name="_pgvcl-costal_PGVCL-_JND 50_SSNNL CANAL WISE summary-22-06-11" xfId="2751"/>
    <cellStyle name="_pgvcl-costal_pgvcl_JND-5" xfId="2752"/>
    <cellStyle name="_pgvcl-costal_PGVCL-_JND-5" xfId="2753"/>
    <cellStyle name="_pgvcl-costal_pgvcl_JND-5_Book-DMTHL" xfId="2754"/>
    <cellStyle name="_pgvcl-costal_PGVCL-_JND-5_Book-DMTHL" xfId="2755"/>
    <cellStyle name="_pgvcl-costal_pgvcl_JND-5_City Division MIS JAN-09" xfId="2756"/>
    <cellStyle name="_pgvcl-costal_PGVCL-_JND-5_City Division MIS JAN-09" xfId="2757"/>
    <cellStyle name="_pgvcl-costal_pgvcl_JND-5_City Division MIS JAN-09_SSNNL CANAL WISE summary-22-06-11" xfId="2758"/>
    <cellStyle name="_pgvcl-costal_PGVCL-_JND-5_City Division MIS JAN-09_SSNNL CANAL WISE summary-22-06-11" xfId="2759"/>
    <cellStyle name="_pgvcl-costal_pgvcl_JND-5_Comparison" xfId="2760"/>
    <cellStyle name="_pgvcl-costal_PGVCL-_JND-5_Comparison" xfId="2761"/>
    <cellStyle name="_pgvcl-costal_pgvcl_JND-5_Comparison_TNDOCT-TO MAR-14" xfId="2762"/>
    <cellStyle name="_pgvcl-costal_PGVCL-_JND-5_Comparison_TNDOCT-TO MAR-14" xfId="2763"/>
    <cellStyle name="_pgvcl-costal_pgvcl_JND-5_Details of Selected Urban Feeder" xfId="2764"/>
    <cellStyle name="_pgvcl-costal_PGVCL-_JND-5_Details of Selected Urban Feeder" xfId="2765"/>
    <cellStyle name="_pgvcl-costal_pgvcl_JND-5_Details of Selected Urban Feeder_TNDOCT-TO MAR-14" xfId="2766"/>
    <cellStyle name="_pgvcl-costal_PGVCL-_JND-5_Details of Selected Urban Feeder_TNDOCT-TO MAR-14" xfId="2767"/>
    <cellStyle name="_pgvcl-costal_pgvcl_JND-5_DHTHL JAN-09" xfId="2768"/>
    <cellStyle name="_pgvcl-costal_PGVCL-_JND-5_DHTHL JAN-09" xfId="2769"/>
    <cellStyle name="_pgvcl-costal_pgvcl_JND-5_dnthl Feb-09" xfId="2770"/>
    <cellStyle name="_pgvcl-costal_PGVCL-_JND-5_dnthl Feb-09" xfId="2771"/>
    <cellStyle name="_pgvcl-costal_pgvcl_JND-5_JGYssss" xfId="2772"/>
    <cellStyle name="_pgvcl-costal_PGVCL-_JND-5_JGYssss" xfId="2773"/>
    <cellStyle name="_pgvcl-costal_pgvcl_JND-5_JGYssss_TNDOCT-TO MAR-14" xfId="2774"/>
    <cellStyle name="_pgvcl-costal_PGVCL-_JND-5_JGYssss_TNDOCT-TO MAR-14" xfId="2775"/>
    <cellStyle name="_pgvcl-costal_pgvcl_JND-5_NEW MIS Jan-09" xfId="2776"/>
    <cellStyle name="_pgvcl-costal_PGVCL-_JND-5_NEW MIS Jan-09" xfId="2777"/>
    <cellStyle name="_pgvcl-costal_pgvcl_JND-5_NEW MIS Jan-09_SSNNL CANAL WISE summary-22-06-11" xfId="2778"/>
    <cellStyle name="_pgvcl-costal_PGVCL-_JND-5_NEW MIS Jan-09_SSNNL CANAL WISE summary-22-06-11" xfId="2779"/>
    <cellStyle name="_pgvcl-costal_pgvcl_JND-5_PBR" xfId="2780"/>
    <cellStyle name="_pgvcl-costal_PGVCL-_JND-5_PBR" xfId="2781"/>
    <cellStyle name="_pgvcl-costal_pgvcl_JND-5_PBR CO_DAILY REPORT GIS - 20-01-09" xfId="2782"/>
    <cellStyle name="_pgvcl-costal_PGVCL-_JND-5_PBR CO_DAILY REPORT GIS - 20-01-09" xfId="2783"/>
    <cellStyle name="_pgvcl-costal_pgvcl_JND-5_PBR CO_DAILY REPORT GIS - 20-01-09_TNDOCT-TO MAR-14" xfId="2784"/>
    <cellStyle name="_pgvcl-costal_PGVCL-_JND-5_PBR CO_DAILY REPORT GIS - 20-01-09_TNDOCT-TO MAR-14" xfId="2785"/>
    <cellStyle name="_pgvcl-costal_pgvcl_JND-5_PBR_TNDOCT-TO MAR-14" xfId="2786"/>
    <cellStyle name="_pgvcl-costal_PGVCL-_JND-5_PBR_TNDOCT-TO MAR-14" xfId="2787"/>
    <cellStyle name="_pgvcl-costal_pgvcl_JND-5_PGVCL- 5" xfId="2788"/>
    <cellStyle name="_pgvcl-costal_PGVCL-_JND-5_PGVCL- 5" xfId="2789"/>
    <cellStyle name="_pgvcl-costal_pgvcl_JND-5_PGVCL SOP MIS 2 11-12 Qtr" xfId="2790"/>
    <cellStyle name="_pgvcl-costal_PGVCL-_JND-5_PGVCL SOP MIS 2 11-12 Qtr" xfId="2791"/>
    <cellStyle name="_pgvcl-costal_pgvcl_JND-5_PGVCL SOP MIS 2 11-12 Qtr_TNDOCT-TO MAR-14" xfId="2792"/>
    <cellStyle name="_pgvcl-costal_PGVCL-_JND-5_PGVCL SOP MIS 2 11-12 Qtr_TNDOCT-TO MAR-14" xfId="2793"/>
    <cellStyle name="_pgvcl-costal_pgvcl_JND-5_SOP MIS 4th Qtr 2011 12" xfId="2794"/>
    <cellStyle name="_pgvcl-costal_PGVCL-_JND-5_SOP MIS 4th Qtr 2011 12" xfId="2795"/>
    <cellStyle name="_pgvcl-costal_pgvcl_JND-5_SOP MIS 4th Qtr 2011 12_AG HVDSJun -12" xfId="2796"/>
    <cellStyle name="_pgvcl-costal_PGVCL-_JND-5_SOP MIS 4th Qtr 2011 12_AG HVDSJun -12" xfId="2797"/>
    <cellStyle name="_pgvcl-costal_pgvcl_JND-5_SSNNL CANAL WISE summary-22-06-11" xfId="2798"/>
    <cellStyle name="_pgvcl-costal_PGVCL-_JND-5_SSNNL CANAL WISE summary-22-06-11" xfId="2799"/>
    <cellStyle name="_pgvcl-costal_pgvcl_JND-5_t &amp; d SOP HALF YEARLY  26.04.11 014 012" xfId="2800"/>
    <cellStyle name="_pgvcl-costal_PGVCL-_JND-5_t &amp; d SOP HALF YEARLY  26.04.11 014 012" xfId="2801"/>
    <cellStyle name="_pgvcl-costal_pgvcl_JND-5_t &amp; d SOP HALF YEARLY  26.04.11 014 012_TNDOCT-TO MAR-14" xfId="2802"/>
    <cellStyle name="_pgvcl-costal_PGVCL-_JND-5_t &amp; d SOP HALF YEARLY  26.04.11 014 012_TNDOCT-TO MAR-14" xfId="2803"/>
    <cellStyle name="_pgvcl-costal_pgvcl_JND-5_T&amp;D August-08" xfId="2804"/>
    <cellStyle name="_pgvcl-costal_PGVCL-_JND-5_T&amp;D August-08" xfId="2805"/>
    <cellStyle name="_pgvcl-costal_pgvcl_JND-5_T&amp;D August-08_TNDOCT-TO MAR-14" xfId="2806"/>
    <cellStyle name="_pgvcl-costal_PGVCL-_JND-5_T&amp;D August-08_TNDOCT-TO MAR-14" xfId="2807"/>
    <cellStyle name="_pgvcl-costal_pgvcl_JND-5_T&amp;D Dec-08" xfId="2808"/>
    <cellStyle name="_pgvcl-costal_PGVCL-_JND-5_T&amp;D Dec-08" xfId="2809"/>
    <cellStyle name="_pgvcl-costal_pgvcl_JND-5_T&amp;D Dec-08_TNDOCT-TO MAR-14" xfId="2810"/>
    <cellStyle name="_pgvcl-costal_PGVCL-_JND-5_T&amp;D Dec-08_TNDOCT-TO MAR-14" xfId="2811"/>
    <cellStyle name="_pgvcl-costal_pgvcl_JND-5_T&amp;D July-08" xfId="2812"/>
    <cellStyle name="_pgvcl-costal_PGVCL-_JND-5_T&amp;D July-08" xfId="2813"/>
    <cellStyle name="_pgvcl-costal_pgvcl_JND-5_T&amp;D July-08_TNDOCT-TO MAR-14" xfId="2814"/>
    <cellStyle name="_pgvcl-costal_PGVCL-_JND-5_T&amp;D July-08_TNDOCT-TO MAR-14" xfId="2815"/>
    <cellStyle name="_pgvcl-costal_pgvcl_JND-5_tnd" xfId="2816"/>
    <cellStyle name="_pgvcl-costal_PGVCL-_JND-5_tnd" xfId="2817"/>
    <cellStyle name="_pgvcl-costal_pgvcl_JND-5_tnd_TNDOCT-TO MAR-14" xfId="2818"/>
    <cellStyle name="_pgvcl-costal_PGVCL-_JND-5_tnd_TNDOCT-TO MAR-14" xfId="2819"/>
    <cellStyle name="_pgvcl-costal_pgvcl_JND-5_TNDOCT-TO MAR-14" xfId="2820"/>
    <cellStyle name="_pgvcl-costal_PGVCL-_JND-5_TNDOCT-TO MAR-14" xfId="2821"/>
    <cellStyle name="_pgvcl-costal_pgvcl_JND-5_URBAN WEEKLY PBR CO" xfId="2822"/>
    <cellStyle name="_pgvcl-costal_PGVCL-_JND-5_URBAN WEEKLY PBR CO" xfId="2823"/>
    <cellStyle name="_pgvcl-costal_pgvcl_JND-5_URBAN WEEKLY PBR CO_TNDOCT-TO MAR-14" xfId="2824"/>
    <cellStyle name="_pgvcl-costal_PGVCL-_JND-5_URBAN WEEKLY PBR CO_TNDOCT-TO MAR-14" xfId="2825"/>
    <cellStyle name="_pgvcl-costal_pgvcl_JND-5_Weekly Urban PBR CO - 06-03-09 to 12-03-09" xfId="2826"/>
    <cellStyle name="_pgvcl-costal_PGVCL-_JND-5_Weekly Urban PBR CO - 06-03-09 to 12-03-09" xfId="2827"/>
    <cellStyle name="_pgvcl-costal_pgvcl_JND-5_Weekly Urban PBR CO - 06-03-09 to 12-03-09_TNDOCT-TO MAR-14" xfId="2828"/>
    <cellStyle name="_pgvcl-costal_PGVCL-_JND-5_Weekly Urban PBR CO - 06-03-09 to 12-03-09_TNDOCT-TO MAR-14" xfId="2829"/>
    <cellStyle name="_pgvcl-costal_pgvcl_JND-5_Weekly Urban PBR CO - 20-02-09 to 26-02-09" xfId="2830"/>
    <cellStyle name="_pgvcl-costal_PGVCL-_JND-5_Weekly Urban PBR CO - 20-02-09 to 26-02-09" xfId="2831"/>
    <cellStyle name="_pgvcl-costal_pgvcl_JND-5_Weekly Urban PBR CO - 20-02-09 to 26-02-09_TNDOCT-TO MAR-14" xfId="2832"/>
    <cellStyle name="_pgvcl-costal_PGVCL-_JND-5_Weekly Urban PBR CO - 20-02-09 to 26-02-09_TNDOCT-TO MAR-14" xfId="2833"/>
    <cellStyle name="_pgvcl-costal_pgvcl_JND-5_Weekly Urban PBR CO - 30-01-09 to 05-02-09" xfId="2834"/>
    <cellStyle name="_pgvcl-costal_PGVCL-_JND-5_Weekly Urban PBR CO - 30-01-09 to 05-02-09" xfId="2835"/>
    <cellStyle name="_pgvcl-costal_pgvcl_JND-5_Weekly Urban PBR CO - 30-01-09 to 05-02-09_TNDOCT-TO MAR-14" xfId="2836"/>
    <cellStyle name="_pgvcl-costal_PGVCL-_JND-5_Weekly Urban PBR CO - 30-01-09 to 05-02-09_TNDOCT-TO MAR-14" xfId="2837"/>
    <cellStyle name="_pgvcl-costal_pgvcl_JND-5_Weekly Urban PBR CO - 9-1-09 to 15.01.09" xfId="2838"/>
    <cellStyle name="_pgvcl-costal_PGVCL-_JND-5_Weekly Urban PBR CO - 9-1-09 to 15.01.09" xfId="2839"/>
    <cellStyle name="_pgvcl-costal_pgvcl_JND-5_Weekly Urban PBR CO - 9-1-09 to 15.01.09_TNDOCT-TO MAR-14" xfId="2840"/>
    <cellStyle name="_pgvcl-costal_PGVCL-_JND-5_Weekly Urban PBR CO - 9-1-09 to 15.01.09_TNDOCT-TO MAR-14" xfId="2841"/>
    <cellStyle name="_pgvcl-costal_pgvcl_MIS monthwise empty TC NEW" xfId="2842"/>
    <cellStyle name="_pgvcl-costal_PGVCL-_MIS monthwise empty TC NEW" xfId="2843"/>
    <cellStyle name="_pgvcl-costal_pgvcl_MIS monthwise empty TC NEW_SSNNL CANAL WISE summary-22-06-11" xfId="2844"/>
    <cellStyle name="_pgvcl-costal_PGVCL-_MIS monthwise empty TC NEW_SSNNL CANAL WISE summary-22-06-11" xfId="2845"/>
    <cellStyle name="_pgvcl-costal_pgvcl_NEW MIS Jan - 08" xfId="2846"/>
    <cellStyle name="_pgvcl-costal_PGVCL-_NEW MIS Jan - 08" xfId="2847"/>
    <cellStyle name="_pgvcl-costal_pgvcl_NEW MIS Jan - 08_Book-DMTHL" xfId="2848"/>
    <cellStyle name="_pgvcl-costal_PGVCL-_NEW MIS Jan - 08_Book-DMTHL" xfId="2849"/>
    <cellStyle name="_pgvcl-costal_pgvcl_NEW MIS Jan - 08_Comparison" xfId="2850"/>
    <cellStyle name="_pgvcl-costal_PGVCL-_NEW MIS Jan - 08_Comparison" xfId="2851"/>
    <cellStyle name="_pgvcl-costal_pgvcl_NEW MIS Jan - 08_Comparison_TNDOCT-TO MAR-14" xfId="2852"/>
    <cellStyle name="_pgvcl-costal_PGVCL-_NEW MIS Jan - 08_Comparison_TNDOCT-TO MAR-14" xfId="2853"/>
    <cellStyle name="_pgvcl-costal_pgvcl_NEW MIS Jan - 08_Details of Selected Urban Feeder" xfId="2854"/>
    <cellStyle name="_pgvcl-costal_PGVCL-_NEW MIS Jan - 08_Details of Selected Urban Feeder" xfId="2855"/>
    <cellStyle name="_pgvcl-costal_pgvcl_NEW MIS Jan - 08_Details of Selected Urban Feeder_TNDOCT-TO MAR-14" xfId="2856"/>
    <cellStyle name="_pgvcl-costal_PGVCL-_NEW MIS Jan - 08_Details of Selected Urban Feeder_TNDOCT-TO MAR-14" xfId="2857"/>
    <cellStyle name="_pgvcl-costal_pgvcl_NEW MIS Jan - 08_DHTHL JAN-09" xfId="2858"/>
    <cellStyle name="_pgvcl-costal_PGVCL-_NEW MIS Jan - 08_DHTHL JAN-09" xfId="2859"/>
    <cellStyle name="_pgvcl-costal_pgvcl_NEW MIS Jan - 08_dnthl Feb-09" xfId="2860"/>
    <cellStyle name="_pgvcl-costal_PGVCL-_NEW MIS Jan - 08_dnthl Feb-09" xfId="2861"/>
    <cellStyle name="_pgvcl-costal_pgvcl_NEW MIS Jan - 08_JGYssss" xfId="2862"/>
    <cellStyle name="_pgvcl-costal_PGVCL-_NEW MIS Jan - 08_JGYssss" xfId="2863"/>
    <cellStyle name="_pgvcl-costal_pgvcl_NEW MIS Jan - 08_JGYssss_TNDOCT-TO MAR-14" xfId="2864"/>
    <cellStyle name="_pgvcl-costal_PGVCL-_NEW MIS Jan - 08_JGYssss_TNDOCT-TO MAR-14" xfId="2865"/>
    <cellStyle name="_pgvcl-costal_pgvcl_NEW MIS Jan - 08_PBR" xfId="2866"/>
    <cellStyle name="_pgvcl-costal_PGVCL-_NEW MIS Jan - 08_PBR" xfId="2867"/>
    <cellStyle name="_pgvcl-costal_pgvcl_NEW MIS Jan - 08_PBR CO_DAILY REPORT GIS - 20-01-09" xfId="2868"/>
    <cellStyle name="_pgvcl-costal_PGVCL-_NEW MIS Jan - 08_PBR CO_DAILY REPORT GIS - 20-01-09" xfId="2869"/>
    <cellStyle name="_pgvcl-costal_pgvcl_NEW MIS Jan - 08_PBR CO_DAILY REPORT GIS - 20-01-09_TNDOCT-TO MAR-14" xfId="2870"/>
    <cellStyle name="_pgvcl-costal_PGVCL-_NEW MIS Jan - 08_PBR CO_DAILY REPORT GIS - 20-01-09_TNDOCT-TO MAR-14" xfId="2871"/>
    <cellStyle name="_pgvcl-costal_pgvcl_NEW MIS Jan - 08_PBR_TNDOCT-TO MAR-14" xfId="2872"/>
    <cellStyle name="_pgvcl-costal_PGVCL-_NEW MIS Jan - 08_PBR_TNDOCT-TO MAR-14" xfId="2873"/>
    <cellStyle name="_pgvcl-costal_pgvcl_NEW MIS Jan - 08_SSNNL CANAL WISE summary-22-06-11" xfId="2874"/>
    <cellStyle name="_pgvcl-costal_PGVCL-_NEW MIS Jan - 08_SSNNL CANAL WISE summary-22-06-11" xfId="2875"/>
    <cellStyle name="_pgvcl-costal_pgvcl_NEW MIS Jan - 08_T&amp;D August-08" xfId="2876"/>
    <cellStyle name="_pgvcl-costal_PGVCL-_NEW MIS Jan - 08_T&amp;D August-08" xfId="2877"/>
    <cellStyle name="_pgvcl-costal_pgvcl_NEW MIS Jan - 08_T&amp;D August-08_TNDOCT-TO MAR-14" xfId="2878"/>
    <cellStyle name="_pgvcl-costal_PGVCL-_NEW MIS Jan - 08_T&amp;D August-08_TNDOCT-TO MAR-14" xfId="2879"/>
    <cellStyle name="_pgvcl-costal_pgvcl_NEW MIS Jan - 08_T&amp;D Dec-08" xfId="2880"/>
    <cellStyle name="_pgvcl-costal_PGVCL-_NEW MIS Jan - 08_T&amp;D Dec-08" xfId="2881"/>
    <cellStyle name="_pgvcl-costal_pgvcl_NEW MIS Jan - 08_T&amp;D Dec-08_TNDOCT-TO MAR-14" xfId="2882"/>
    <cellStyle name="_pgvcl-costal_PGVCL-_NEW MIS Jan - 08_T&amp;D Dec-08_TNDOCT-TO MAR-14" xfId="2883"/>
    <cellStyle name="_pgvcl-costal_pgvcl_NEW MIS Jan - 08_T&amp;D July-08" xfId="2884"/>
    <cellStyle name="_pgvcl-costal_PGVCL-_NEW MIS Jan - 08_T&amp;D July-08" xfId="2885"/>
    <cellStyle name="_pgvcl-costal_pgvcl_NEW MIS Jan - 08_T&amp;D July-08_TNDOCT-TO MAR-14" xfId="2886"/>
    <cellStyle name="_pgvcl-costal_PGVCL-_NEW MIS Jan - 08_T&amp;D July-08_TNDOCT-TO MAR-14" xfId="2887"/>
    <cellStyle name="_pgvcl-costal_pgvcl_NEW MIS Jan - 08_TNDOCT-TO MAR-14" xfId="2888"/>
    <cellStyle name="_pgvcl-costal_PGVCL-_NEW MIS Jan - 08_TNDOCT-TO MAR-14" xfId="2889"/>
    <cellStyle name="_pgvcl-costal_pgvcl_NEW MIS Jan - 08_URBAN WEEKLY PBR CO" xfId="2890"/>
    <cellStyle name="_pgvcl-costal_PGVCL-_NEW MIS Jan - 08_URBAN WEEKLY PBR CO" xfId="2891"/>
    <cellStyle name="_pgvcl-costal_pgvcl_NEW MIS Jan - 08_URBAN WEEKLY PBR CO_TNDOCT-TO MAR-14" xfId="2892"/>
    <cellStyle name="_pgvcl-costal_PGVCL-_NEW MIS Jan - 08_URBAN WEEKLY PBR CO_TNDOCT-TO MAR-14" xfId="2893"/>
    <cellStyle name="_pgvcl-costal_pgvcl_NEW MIS Jan - 08_Weekly Urban PBR CO - 06-03-09 to 12-03-09" xfId="2894"/>
    <cellStyle name="_pgvcl-costal_PGVCL-_NEW MIS Jan - 08_Weekly Urban PBR CO - 06-03-09 to 12-03-09" xfId="2895"/>
    <cellStyle name="_pgvcl-costal_pgvcl_NEW MIS Jan - 08_Weekly Urban PBR CO - 06-03-09 to 12-03-09_TNDOCT-TO MAR-14" xfId="2896"/>
    <cellStyle name="_pgvcl-costal_PGVCL-_NEW MIS Jan - 08_Weekly Urban PBR CO - 06-03-09 to 12-03-09_TNDOCT-TO MAR-14" xfId="2897"/>
    <cellStyle name="_pgvcl-costal_pgvcl_NEW MIS Jan - 08_Weekly Urban PBR CO - 20-02-09 to 26-02-09" xfId="2898"/>
    <cellStyle name="_pgvcl-costal_PGVCL-_NEW MIS Jan - 08_Weekly Urban PBR CO - 20-02-09 to 26-02-09" xfId="2899"/>
    <cellStyle name="_pgvcl-costal_pgvcl_NEW MIS Jan - 08_Weekly Urban PBR CO - 20-02-09 to 26-02-09_TNDOCT-TO MAR-14" xfId="2900"/>
    <cellStyle name="_pgvcl-costal_PGVCL-_NEW MIS Jan - 08_Weekly Urban PBR CO - 20-02-09 to 26-02-09_TNDOCT-TO MAR-14" xfId="2901"/>
    <cellStyle name="_pgvcl-costal_pgvcl_NEW MIS Jan - 08_Weekly Urban PBR CO - 30-01-09 to 05-02-09" xfId="2902"/>
    <cellStyle name="_pgvcl-costal_PGVCL-_NEW MIS Jan - 08_Weekly Urban PBR CO - 30-01-09 to 05-02-09" xfId="2903"/>
    <cellStyle name="_pgvcl-costal_pgvcl_NEW MIS Jan - 08_Weekly Urban PBR CO - 30-01-09 to 05-02-09_TNDOCT-TO MAR-14" xfId="2904"/>
    <cellStyle name="_pgvcl-costal_PGVCL-_NEW MIS Jan - 08_Weekly Urban PBR CO - 30-01-09 to 05-02-09_TNDOCT-TO MAR-14" xfId="2905"/>
    <cellStyle name="_pgvcl-costal_pgvcl_NEW MIS Jan - 08_Weekly Urban PBR CO - 9-1-09 to 15.01.09" xfId="2906"/>
    <cellStyle name="_pgvcl-costal_PGVCL-_NEW MIS Jan - 08_Weekly Urban PBR CO - 9-1-09 to 15.01.09" xfId="2907"/>
    <cellStyle name="_pgvcl-costal_pgvcl_NEW MIS Jan - 08_Weekly Urban PBR CO - 9-1-09 to 15.01.09_TNDOCT-TO MAR-14" xfId="2908"/>
    <cellStyle name="_pgvcl-costal_PGVCL-_NEW MIS Jan - 08_Weekly Urban PBR CO - 9-1-09 to 15.01.09_TNDOCT-TO MAR-14" xfId="2909"/>
    <cellStyle name="_pgvcl-costal_pgvcl_NEWMISFromJNDCircle-DEC07" xfId="2910"/>
    <cellStyle name="_pgvcl-costal_PGVCL-_NEWMISFromJNDCircle-DEC07" xfId="2911"/>
    <cellStyle name="_pgvcl-costal_pgvcl_PBR" xfId="2912"/>
    <cellStyle name="_pgvcl-costal_PGVCL-_PBR" xfId="2913"/>
    <cellStyle name="_pgvcl-costal_pgvcl_PBR CO_DAILY REPORT GIS - 20-01-09" xfId="2914"/>
    <cellStyle name="_pgvcl-costal_PGVCL-_PBR CO_DAILY REPORT GIS - 20-01-09" xfId="2915"/>
    <cellStyle name="_pgvcl-costal_pgvcl_PBR CO_DAILY REPORT GIS - 20-01-09_TNDOCT-TO MAR-14" xfId="2916"/>
    <cellStyle name="_pgvcl-costal_PGVCL-_PBR CO_DAILY REPORT GIS - 20-01-09_TNDOCT-TO MAR-14" xfId="2917"/>
    <cellStyle name="_pgvcl-costal_pgvcl_PBR_TNDOCT-TO MAR-14" xfId="2918"/>
    <cellStyle name="_pgvcl-costal_PGVCL-_PBR_TNDOCT-TO MAR-14" xfId="2919"/>
    <cellStyle name="_pgvcl-costal_pgvcl_PBR-7" xfId="2920"/>
    <cellStyle name="_pgvcl-costal_PGVCL-_PBR-7" xfId="2921"/>
    <cellStyle name="_pgvcl-costal_pgvcl_PBR-7_TNDOCT-TO MAR-14" xfId="2922"/>
    <cellStyle name="_pgvcl-costal_PGVCL-_PBR-7_TNDOCT-TO MAR-14" xfId="2923"/>
    <cellStyle name="_pgvcl-costal_pgvcl_pbrnew formats for mis april -09" xfId="2924"/>
    <cellStyle name="_pgvcl-costal_PGVCL-_pbrnew formats for mis april -09" xfId="2925"/>
    <cellStyle name="_pgvcl-costal_pgvcl_pbrnew formats for mis april -09_SSNNL CANAL WISE summary-22-06-11" xfId="2926"/>
    <cellStyle name="_pgvcl-costal_PGVCL-_pbrnew formats for mis april -09_SSNNL CANAL WISE summary-22-06-11" xfId="2927"/>
    <cellStyle name="_pgvcl-costal_pgvcl_Performance Report 26.10.09" xfId="2928"/>
    <cellStyle name="_pgvcl-costal_PGVCL-_Performance Report 26.10.09" xfId="2929"/>
    <cellStyle name="_pgvcl-costal_pgvcl_PGVCL- 5" xfId="2930"/>
    <cellStyle name="_pgvcl-costal_PGVCL-_PGVCL- 5" xfId="2931"/>
    <cellStyle name="_pgvcl-costal_pgvcl_PGVCL SOP MIS 2 11-12 Qtr" xfId="2932"/>
    <cellStyle name="_pgvcl-costal_PGVCL-_PGVCL SOP MIS 2 11-12 Qtr" xfId="2933"/>
    <cellStyle name="_pgvcl-costal_pgvcl_PGVCL SOP MIS 2 11-12 Qtr_TNDOCT-TO MAR-14" xfId="2934"/>
    <cellStyle name="_pgvcl-costal_PGVCL-_PGVCL SOP MIS 2 11-12 Qtr_TNDOCT-TO MAR-14" xfId="2935"/>
    <cellStyle name="_pgvcl-costal_pgvcl_sept JMN-7" xfId="2936"/>
    <cellStyle name="_pgvcl-costal_PGVCL-_sept JMN-7" xfId="2937"/>
    <cellStyle name="_pgvcl-costal_pgvcl_Sheet2" xfId="2938"/>
    <cellStyle name="_pgvcl-costal_PGVCL-_Sheet2" xfId="2939"/>
    <cellStyle name="_pgvcl-costal_pgvcl_Sheet2_TNDOCT-TO MAR-14" xfId="2940"/>
    <cellStyle name="_pgvcl-costal_PGVCL-_Sheet2_TNDOCT-TO MAR-14" xfId="2941"/>
    <cellStyle name="_pgvcl-costal_pgvcl_Sheet3" xfId="2942"/>
    <cellStyle name="_pgvcl-costal_PGVCL-_Sheet3" xfId="2943"/>
    <cellStyle name="_pgvcl-costal_pgvcl_Sheet3_TNDOCT-TO MAR-14" xfId="2944"/>
    <cellStyle name="_pgvcl-costal_PGVCL-_Sheet3_TNDOCT-TO MAR-14" xfId="2945"/>
    <cellStyle name="_pgvcl-costal_pgvcl_SOP MIS 4th Qtr 2011 12" xfId="2946"/>
    <cellStyle name="_pgvcl-costal_PGVCL-_SOP MIS 4th Qtr 2011 12" xfId="2947"/>
    <cellStyle name="_pgvcl-costal_pgvcl_SOP MIS 4th Qtr 2011 12_AG HVDSJun -12" xfId="2948"/>
    <cellStyle name="_pgvcl-costal_PGVCL-_SOP MIS 4th Qtr 2011 12_AG HVDSJun -12" xfId="2949"/>
    <cellStyle name="_pgvcl-costal_pgvcl_SSNL 12.11.10" xfId="2950"/>
    <cellStyle name="_pgvcl-costal_PGVCL-_SSNL 12.11.10" xfId="2951"/>
    <cellStyle name="_pgvcl-costal_pgvcl_SSNL 12.11.10_SSNNL CANAL WISE summary-22-06-11" xfId="2952"/>
    <cellStyle name="_pgvcl-costal_PGVCL-_SSNL 12.11.10_SSNNL CANAL WISE summary-22-06-11" xfId="2953"/>
    <cellStyle name="_pgvcl-costal_pgvcl_SSNNL CANAL WISE summary-22-06-11" xfId="2954"/>
    <cellStyle name="_pgvcl-costal_PGVCL-_SSNNL CANAL WISE summary-22-06-11" xfId="2955"/>
    <cellStyle name="_pgvcl-costal_pgvcl_t &amp; d SOP HALF YEARLY  26.04.11 014 012" xfId="2956"/>
    <cellStyle name="_pgvcl-costal_PGVCL-_t &amp; d SOP HALF YEARLY  26.04.11 014 012" xfId="2957"/>
    <cellStyle name="_pgvcl-costal_pgvcl_t &amp; d SOP HALF YEARLY  26.04.11 014 012_TNDOCT-TO MAR-14" xfId="2958"/>
    <cellStyle name="_pgvcl-costal_PGVCL-_t &amp; d SOP HALF YEARLY  26.04.11 014 012_TNDOCT-TO MAR-14" xfId="2959"/>
    <cellStyle name="_pgvcl-costal_pgvcl_T&amp;D August-08" xfId="2960"/>
    <cellStyle name="_pgvcl-costal_PGVCL-_T&amp;D August-08" xfId="2961"/>
    <cellStyle name="_pgvcl-costal_pgvcl_T&amp;D August-08_TNDOCT-TO MAR-14" xfId="2962"/>
    <cellStyle name="_pgvcl-costal_PGVCL-_T&amp;D August-08_TNDOCT-TO MAR-14" xfId="2963"/>
    <cellStyle name="_pgvcl-costal_pgvcl_T&amp;D Dec-08" xfId="2964"/>
    <cellStyle name="_pgvcl-costal_PGVCL-_T&amp;D Dec-08" xfId="2965"/>
    <cellStyle name="_pgvcl-costal_pgvcl_T&amp;D Dec-08_TNDOCT-TO MAR-14" xfId="2966"/>
    <cellStyle name="_pgvcl-costal_PGVCL-_T&amp;D Dec-08_TNDOCT-TO MAR-14" xfId="2967"/>
    <cellStyle name="_pgvcl-costal_pgvcl_T&amp;D July-08" xfId="2968"/>
    <cellStyle name="_pgvcl-costal_PGVCL-_T&amp;D July-08" xfId="2969"/>
    <cellStyle name="_pgvcl-costal_pgvcl_T&amp;D July-08_TNDOCT-TO MAR-14" xfId="2970"/>
    <cellStyle name="_pgvcl-costal_PGVCL-_T&amp;D July-08_TNDOCT-TO MAR-14" xfId="2971"/>
    <cellStyle name="_pgvcl-costal_pgvcl_tnd" xfId="2972"/>
    <cellStyle name="_pgvcl-costal_PGVCL-_tnd" xfId="2973"/>
    <cellStyle name="_pgvcl-costal_pgvcl_tnd_TNDOCT-TO MAR-14" xfId="2974"/>
    <cellStyle name="_pgvcl-costal_PGVCL-_tnd_TNDOCT-TO MAR-14" xfId="2975"/>
    <cellStyle name="_pgvcl-costal_pgvcl_TNDOCT-TO MAR-14" xfId="2976"/>
    <cellStyle name="_pgvcl-costal_PGVCL-_TNDOCT-TO MAR-14" xfId="2977"/>
    <cellStyle name="_pgvcl-costal_pgvcl_URBAN WEEKLY PBR CO" xfId="2978"/>
    <cellStyle name="_pgvcl-costal_PGVCL-_URBAN WEEKLY PBR CO" xfId="2979"/>
    <cellStyle name="_pgvcl-costal_pgvcl_URBAN WEEKLY PBR CO_TNDOCT-TO MAR-14" xfId="2980"/>
    <cellStyle name="_pgvcl-costal_PGVCL-_URBAN WEEKLY PBR CO_TNDOCT-TO MAR-14" xfId="2981"/>
    <cellStyle name="_pgvcl-costal_pgvcl_Weekly Urban PBR CO - 06-03-09 to 12-03-09" xfId="2982"/>
    <cellStyle name="_pgvcl-costal_PGVCL-_Weekly Urban PBR CO - 06-03-09 to 12-03-09" xfId="2983"/>
    <cellStyle name="_pgvcl-costal_pgvcl_Weekly Urban PBR CO - 06-03-09 to 12-03-09_TNDOCT-TO MAR-14" xfId="2984"/>
    <cellStyle name="_pgvcl-costal_PGVCL-_Weekly Urban PBR CO - 06-03-09 to 12-03-09_TNDOCT-TO MAR-14" xfId="2985"/>
    <cellStyle name="_pgvcl-costal_pgvcl_Weekly Urban PBR CO - 20-02-09 to 26-02-09" xfId="2986"/>
    <cellStyle name="_pgvcl-costal_PGVCL-_Weekly Urban PBR CO - 20-02-09 to 26-02-09" xfId="2987"/>
    <cellStyle name="_pgvcl-costal_pgvcl_Weekly Urban PBR CO - 20-02-09 to 26-02-09_TNDOCT-TO MAR-14" xfId="2988"/>
    <cellStyle name="_pgvcl-costal_PGVCL-_Weekly Urban PBR CO - 20-02-09 to 26-02-09_TNDOCT-TO MAR-14" xfId="2989"/>
    <cellStyle name="_pgvcl-costal_pgvcl_Weekly Urban PBR CO - 30-01-09 to 05-02-09" xfId="2990"/>
    <cellStyle name="_pgvcl-costal_PGVCL-_Weekly Urban PBR CO - 30-01-09 to 05-02-09" xfId="2991"/>
    <cellStyle name="_pgvcl-costal_pgvcl_Weekly Urban PBR CO - 30-01-09 to 05-02-09_TNDOCT-TO MAR-14" xfId="2992"/>
    <cellStyle name="_pgvcl-costal_PGVCL-_Weekly Urban PBR CO - 30-01-09 to 05-02-09_TNDOCT-TO MAR-14" xfId="2993"/>
    <cellStyle name="_pgvcl-costal_pgvcl_Weekly Urban PBR CO - 9-1-09 to 15.01.09" xfId="2994"/>
    <cellStyle name="_pgvcl-costal_PGVCL-_Weekly Urban PBR CO - 9-1-09 to 15.01.09" xfId="2995"/>
    <cellStyle name="_pgvcl-costal_pgvcl_Weekly Urban PBR CO - 9-1-09 to 15.01.09_TNDOCT-TO MAR-14" xfId="2996"/>
    <cellStyle name="_pgvcl-costal_PGVCL-_Weekly Urban PBR CO - 9-1-09 to 15.01.09_TNDOCT-TO MAR-14" xfId="2997"/>
    <cellStyle name="_pgvcl-costal_sept JMN-7" xfId="2998"/>
    <cellStyle name="_pgvcl-costal_SSNNL CANAL WISE summary-22-06-11" xfId="2999"/>
    <cellStyle name="_pgvcl-costal_T&amp;D August-08" xfId="3000"/>
    <cellStyle name="_pgvcl-costal_T&amp;D August-08_TNDOCT-TO MAR-14" xfId="3001"/>
    <cellStyle name="_pgvcl-costal_T&amp;D Dec-08" xfId="3002"/>
    <cellStyle name="_pgvcl-costal_T&amp;D Dec-08_TNDOCT-TO MAR-14" xfId="3003"/>
    <cellStyle name="_pgvcl-costal_T&amp;D July-08" xfId="3004"/>
    <cellStyle name="_pgvcl-costal_T&amp;D July-08_TNDOCT-TO MAR-14" xfId="3005"/>
    <cellStyle name="_pgvcl-costal_TNDOCT-TO MAR-14" xfId="3006"/>
    <cellStyle name="_pgvcl-costal_URBAN WEEKLY PBR CO" xfId="3007"/>
    <cellStyle name="_pgvcl-costal_URBAN WEEKLY PBR CO_TNDOCT-TO MAR-14" xfId="3008"/>
    <cellStyle name="_pgvcl-costal_Weekly Urban PBR CO - 06-03-09 to 12-03-09" xfId="3009"/>
    <cellStyle name="_pgvcl-costal_Weekly Urban PBR CO - 06-03-09 to 12-03-09_TNDOCT-TO MAR-14" xfId="3010"/>
    <cellStyle name="_pgvcl-costal_Weekly Urban PBR CO - 20-02-09 to 26-02-09" xfId="3011"/>
    <cellStyle name="_pgvcl-costal_Weekly Urban PBR CO - 20-02-09 to 26-02-09_TNDOCT-TO MAR-14" xfId="3012"/>
    <cellStyle name="_pgvcl-costal_Weekly Urban PBR CO - 30-01-09 to 05-02-09" xfId="3013"/>
    <cellStyle name="_pgvcl-costal_Weekly Urban PBR CO - 30-01-09 to 05-02-09_TNDOCT-TO MAR-14" xfId="3014"/>
    <cellStyle name="_pgvcl-costal_Weekly Urban PBR CO - 9-1-09 to 15.01.09" xfId="3015"/>
    <cellStyle name="_pgvcl-costal_Weekly Urban PBR CO - 9-1-09 to 15.01.09_TNDOCT-TO MAR-14" xfId="3016"/>
    <cellStyle name="_Sheet1" xfId="3017"/>
    <cellStyle name="_Sheet1_Aux.cons" xfId="3018"/>
    <cellStyle name="_Sheet1_Aux.cons_AMR" xfId="3019"/>
    <cellStyle name="_Sheet1_Aux.cons_AMR_TNDOCT-TO MAR-14" xfId="3020"/>
    <cellStyle name="_Sheet1_Aux.cons_T&amp;D April--09" xfId="3021"/>
    <cellStyle name="_Sheet1_Aux.cons_T&amp;D April--09_TNDOCT-TO MAR-14" xfId="3022"/>
    <cellStyle name="_Sheet1_Aux.cons_TNDOCT-TO MAR-14" xfId="3023"/>
    <cellStyle name="_Sheet1_PGVCL" xfId="3024"/>
    <cellStyle name="_Sheet1_PGVCL_AMR" xfId="3025"/>
    <cellStyle name="_Sheet1_PGVCL_AMR_TNDOCT-TO MAR-14" xfId="3026"/>
    <cellStyle name="_Sheet1_PGVCL_T&amp;D April--09" xfId="3027"/>
    <cellStyle name="_Sheet1_PGVCL_T&amp;D April--09_TNDOCT-TO MAR-14" xfId="3028"/>
    <cellStyle name="_Sheet1_PGVCL_TNDOCT-TO MAR-14" xfId="3029"/>
    <cellStyle name="_Sheet2" xfId="3030"/>
    <cellStyle name="_sop t&amp;d" xfId="3031"/>
    <cellStyle name="_UGVCL" xfId="3032"/>
    <cellStyle name="_Updated format of EBC 29.10.04" xfId="3033"/>
    <cellStyle name="_Updated format of EBC Jan.05" xfId="3034"/>
    <cellStyle name="•W€_G7ATD" xfId="3035"/>
    <cellStyle name="20% - Accent1" xfId="3036" builtinId="30" customBuiltin="1"/>
    <cellStyle name="20% - Accent2" xfId="3037" builtinId="34" customBuiltin="1"/>
    <cellStyle name="20% - Accent3" xfId="3038" builtinId="38" customBuiltin="1"/>
    <cellStyle name="20% - Accent4" xfId="3039" builtinId="42" customBuiltin="1"/>
    <cellStyle name="20% - Accent5" xfId="3040" builtinId="46" customBuiltin="1"/>
    <cellStyle name="20% - Accent6" xfId="3041" builtinId="50" customBuiltin="1"/>
    <cellStyle name="40% - Accent1" xfId="3042" builtinId="31" customBuiltin="1"/>
    <cellStyle name="40% - Accent2" xfId="3043" builtinId="35" customBuiltin="1"/>
    <cellStyle name="40% - Accent3" xfId="3044" builtinId="39" customBuiltin="1"/>
    <cellStyle name="40% - Accent4" xfId="3045" builtinId="43" customBuiltin="1"/>
    <cellStyle name="40% - Accent5" xfId="3046" builtinId="47" customBuiltin="1"/>
    <cellStyle name="40% - Accent6" xfId="3047" builtinId="51" customBuiltin="1"/>
    <cellStyle name="60% - Accent1" xfId="3048" builtinId="32" customBuiltin="1"/>
    <cellStyle name="60% - Accent2" xfId="3049" builtinId="36" customBuiltin="1"/>
    <cellStyle name="60% - Accent3" xfId="3050" builtinId="40" customBuiltin="1"/>
    <cellStyle name="60% - Accent4" xfId="3051" builtinId="44" customBuiltin="1"/>
    <cellStyle name="60% - Accent5" xfId="3052" builtinId="48" customBuiltin="1"/>
    <cellStyle name="60% - Accent6" xfId="3053" builtinId="52" customBuiltin="1"/>
    <cellStyle name="Accent1" xfId="3054" builtinId="29" customBuiltin="1"/>
    <cellStyle name="Accent2" xfId="3055" builtinId="33" customBuiltin="1"/>
    <cellStyle name="Accent3" xfId="3056" builtinId="37" customBuiltin="1"/>
    <cellStyle name="Accent4" xfId="3057" builtinId="41" customBuiltin="1"/>
    <cellStyle name="Accent5" xfId="3058" builtinId="45" customBuiltin="1"/>
    <cellStyle name="Accent6" xfId="3059" builtinId="49" customBuiltin="1"/>
    <cellStyle name="AeE­ [0]_INQUIRY ¿μ¾÷AßAø " xfId="3060"/>
    <cellStyle name="AeE­_INQUIRY ¿μ¾÷AßAø " xfId="3061"/>
    <cellStyle name="AÞ¸¶ [0]_INQUIRY ¿?¾÷AßAø " xfId="3062"/>
    <cellStyle name="AÞ¸¶_INQUIRY ¿?¾÷AßAø " xfId="3063"/>
    <cellStyle name="Bad" xfId="3064" builtinId="27" customBuiltin="1"/>
    <cellStyle name="Black" xfId="3065"/>
    <cellStyle name="Black 1" xfId="3066"/>
    <cellStyle name="Black_Accident - 2007-08 + 2008-09 -- 15.12.08" xfId="3067"/>
    <cellStyle name="Body" xfId="3068"/>
    <cellStyle name="Border" xfId="3069"/>
    <cellStyle name="Border 1" xfId="3070"/>
    <cellStyle name="Border_&gt;5" xfId="3071"/>
    <cellStyle name="C?AØ_¿?¾÷CoE² " xfId="3072"/>
    <cellStyle name="C￥AØ_¿μ¾÷CoE² " xfId="3073"/>
    <cellStyle name="Calculation" xfId="3074" builtinId="22" customBuiltin="1"/>
    <cellStyle name="Check Cell" xfId="3075" builtinId="23" customBuiltin="1"/>
    <cellStyle name="Comma  - Style1" xfId="3076"/>
    <cellStyle name="Comma  - Style1 1" xfId="3077"/>
    <cellStyle name="Comma  - Style1_&gt;5" xfId="3078"/>
    <cellStyle name="Comma  - Style2" xfId="3079"/>
    <cellStyle name="Comma  - Style2 1" xfId="3080"/>
    <cellStyle name="Comma  - Style2_&gt;5" xfId="3081"/>
    <cellStyle name="Comma  - Style3" xfId="3082"/>
    <cellStyle name="Comma  - Style3 1" xfId="3083"/>
    <cellStyle name="Comma  - Style3_&gt;5" xfId="3084"/>
    <cellStyle name="Comma  - Style4" xfId="3085"/>
    <cellStyle name="Comma  - Style4 1" xfId="3086"/>
    <cellStyle name="Comma  - Style4_&gt;5" xfId="3087"/>
    <cellStyle name="Comma  - Style5" xfId="3088"/>
    <cellStyle name="Comma  - Style5 1" xfId="3089"/>
    <cellStyle name="Comma  - Style5_&gt;5" xfId="3090"/>
    <cellStyle name="Comma  - Style6" xfId="3091"/>
    <cellStyle name="Comma  - Style6 1" xfId="3092"/>
    <cellStyle name="Comma  - Style6_&gt;5" xfId="3093"/>
    <cellStyle name="Comma  - Style7" xfId="3094"/>
    <cellStyle name="Comma  - Style7 1" xfId="3095"/>
    <cellStyle name="Comma  - Style7_&gt;5" xfId="3096"/>
    <cellStyle name="Comma  - Style8" xfId="3097"/>
    <cellStyle name="Comma  - Style8 1" xfId="3098"/>
    <cellStyle name="Comma  - Style8_&gt;5" xfId="3099"/>
    <cellStyle name="Comma0" xfId="3100"/>
    <cellStyle name="Comma0 1" xfId="3101"/>
    <cellStyle name="Comma0_&gt;5" xfId="3102"/>
    <cellStyle name="Currency0" xfId="3103"/>
    <cellStyle name="Currency0 1" xfId="3104"/>
    <cellStyle name="Currency0_&gt;5" xfId="3105"/>
    <cellStyle name="Date" xfId="3106"/>
    <cellStyle name="Date 1" xfId="3107"/>
    <cellStyle name="Date_&gt;5" xfId="3108"/>
    <cellStyle name="Dezimal [0]_laroux" xfId="3109"/>
    <cellStyle name="Dezimal_laroux" xfId="3110"/>
    <cellStyle name="Euro" xfId="3111"/>
    <cellStyle name="Euro 1" xfId="3112"/>
    <cellStyle name="Euro_&gt;5" xfId="3113"/>
    <cellStyle name="Excel Built-in Normal" xfId="3114"/>
    <cellStyle name="Explanatory Text" xfId="3115" builtinId="53" customBuiltin="1"/>
    <cellStyle name="Fixed" xfId="3116"/>
    <cellStyle name="Fixed 1" xfId="3117"/>
    <cellStyle name="Fixed_&gt;5" xfId="3118"/>
    <cellStyle name="Formula" xfId="3119"/>
    <cellStyle name="Formula 1" xfId="3120"/>
    <cellStyle name="Formula_&gt;5" xfId="3121"/>
    <cellStyle name="Good" xfId="3122" builtinId="26" customBuiltin="1"/>
    <cellStyle name="Grey" xfId="3123"/>
    <cellStyle name="Grey 1" xfId="3124"/>
    <cellStyle name="Grey_&gt;5" xfId="3125"/>
    <cellStyle name="Head 1" xfId="3126"/>
    <cellStyle name="Header1" xfId="3127"/>
    <cellStyle name="Header1 1" xfId="3128"/>
    <cellStyle name="Header1_&gt;5" xfId="3129"/>
    <cellStyle name="Header2" xfId="3130"/>
    <cellStyle name="Header2 1" xfId="3131"/>
    <cellStyle name="Header2_&gt;5" xfId="3132"/>
    <cellStyle name="Heading 1" xfId="3133" builtinId="16" customBuiltin="1"/>
    <cellStyle name="Heading 1 1" xfId="3134"/>
    <cellStyle name="Heading 1 10" xfId="3135"/>
    <cellStyle name="Heading 1 2" xfId="3136"/>
    <cellStyle name="Heading 1 3" xfId="3137"/>
    <cellStyle name="Heading 1 4" xfId="3138"/>
    <cellStyle name="Heading 1 5" xfId="3139"/>
    <cellStyle name="Heading 1 6" xfId="3140"/>
    <cellStyle name="Heading 1 7" xfId="3141"/>
    <cellStyle name="Heading 1 8" xfId="3142"/>
    <cellStyle name="Heading 1 9" xfId="3143"/>
    <cellStyle name="Heading 2" xfId="3144" builtinId="17" customBuiltin="1"/>
    <cellStyle name="Heading 2 1" xfId="3145"/>
    <cellStyle name="Heading 2 10" xfId="3146"/>
    <cellStyle name="Heading 2 2" xfId="3147"/>
    <cellStyle name="Heading 2 3" xfId="3148"/>
    <cellStyle name="Heading 2 4" xfId="3149"/>
    <cellStyle name="Heading 2 5" xfId="3150"/>
    <cellStyle name="Heading 2 6" xfId="3151"/>
    <cellStyle name="Heading 2 7" xfId="3152"/>
    <cellStyle name="Heading 2 8" xfId="3153"/>
    <cellStyle name="Heading 2 9" xfId="3154"/>
    <cellStyle name="Heading 3" xfId="3155" builtinId="18" customBuiltin="1"/>
    <cellStyle name="Heading 4" xfId="3156" builtinId="19" customBuiltin="1"/>
    <cellStyle name="Hypertextový odkaz" xfId="3157"/>
    <cellStyle name="Hypertextový odkaz 1" xfId="3158"/>
    <cellStyle name="Hypertextový odkaz_Accident - 2007-08 + 2008-09 -- 15.12.08" xfId="3159"/>
    <cellStyle name="Input" xfId="3160" builtinId="20" customBuiltin="1"/>
    <cellStyle name="Input [yellow]" xfId="3161"/>
    <cellStyle name="Input [yellow] 1" xfId="3162"/>
    <cellStyle name="Input [yellow]_&gt;5" xfId="3163"/>
    <cellStyle name="Linked Cell" xfId="3164" builtinId="24" customBuiltin="1"/>
    <cellStyle name="Milliers [0]_laroux" xfId="3165"/>
    <cellStyle name="Milliers_laroux" xfId="3166"/>
    <cellStyle name="Neutral" xfId="3167" builtinId="28" customBuiltin="1"/>
    <cellStyle name="no dec" xfId="3168"/>
    <cellStyle name="no dec 1" xfId="3169"/>
    <cellStyle name="no dec_agpdc-checking (1)" xfId="3170"/>
    <cellStyle name="Non défini" xfId="3171"/>
    <cellStyle name="Non défini 1" xfId="3172"/>
    <cellStyle name="Non défini_&gt;5" xfId="3173"/>
    <cellStyle name="Normal" xfId="0" builtinId="0"/>
    <cellStyle name="Normal - Style1" xfId="3174"/>
    <cellStyle name="Normal - Style1 1" xfId="3175"/>
    <cellStyle name="Normal - Style1_&gt;5" xfId="3176"/>
    <cellStyle name="Normal 10" xfId="3177"/>
    <cellStyle name="Normal 11" xfId="3178"/>
    <cellStyle name="Normal 11 10" xfId="3299"/>
    <cellStyle name="Normal 11 2" xfId="3272"/>
    <cellStyle name="Normal 11 2 2" xfId="3273"/>
    <cellStyle name="Normal 11 2 2 2" xfId="3275"/>
    <cellStyle name="Normal 11 3" xfId="3280"/>
    <cellStyle name="Normal 11 4" xfId="3281"/>
    <cellStyle name="Normal 11 5" xfId="3285"/>
    <cellStyle name="Normal 11 6" xfId="3288"/>
    <cellStyle name="Normal 11 7" xfId="3290"/>
    <cellStyle name="Normal 11 8" xfId="3292"/>
    <cellStyle name="Normal 11 9" xfId="3295"/>
    <cellStyle name="Normal 12" xfId="3179"/>
    <cellStyle name="Normal 13" xfId="3180"/>
    <cellStyle name="Normal 13 2" xfId="3181"/>
    <cellStyle name="Normal 13 3" xfId="3265"/>
    <cellStyle name="Normal 14" xfId="3182"/>
    <cellStyle name="Normal 15" xfId="3183"/>
    <cellStyle name="Normal 15 2" xfId="3271"/>
    <cellStyle name="Normal 15 3" xfId="3274"/>
    <cellStyle name="Normal 15 4" xfId="3277"/>
    <cellStyle name="Normal 15 5" xfId="3291"/>
    <cellStyle name="Normal 15 6" xfId="3293"/>
    <cellStyle name="Normal 16" xfId="3184"/>
    <cellStyle name="Normal 17" xfId="3185"/>
    <cellStyle name="Normal 17 2" xfId="3266"/>
    <cellStyle name="Normal 17 2 2" xfId="3276"/>
    <cellStyle name="Normal 17 2 2 2" xfId="3279"/>
    <cellStyle name="Normal 17 2 2 2 3" xfId="3283"/>
    <cellStyle name="Normal 17 2 2 2 3 2" xfId="3286"/>
    <cellStyle name="Normal 17 2 2 2 3 2 2" xfId="3289"/>
    <cellStyle name="Normal 17 2 2 2 3 2 2 2" xfId="3294"/>
    <cellStyle name="Normal 17 2 2 2 3 2 2 2 2" xfId="3296"/>
    <cellStyle name="Normal 2" xfId="3186"/>
    <cellStyle name="Normal 2 2" xfId="3187"/>
    <cellStyle name="Normal 2 2 2" xfId="3188"/>
    <cellStyle name="Normal 2 2 2 2" xfId="3264"/>
    <cellStyle name="Normal 2 3" xfId="3189"/>
    <cellStyle name="Normal 2 4" xfId="3190"/>
    <cellStyle name="Normal 2 5" xfId="3278"/>
    <cellStyle name="Normal 2 5 2" xfId="3282"/>
    <cellStyle name="Normal 2_4" xfId="3191"/>
    <cellStyle name="Normal 26" xfId="3192"/>
    <cellStyle name="Normal 27" xfId="3193"/>
    <cellStyle name="Normal 29" xfId="3194"/>
    <cellStyle name="Normal 3" xfId="3195"/>
    <cellStyle name="Normal 4" xfId="3196"/>
    <cellStyle name="Normal 5" xfId="3197"/>
    <cellStyle name="Normal 6" xfId="3198"/>
    <cellStyle name="Normal 68" xfId="3199"/>
    <cellStyle name="Normal 7" xfId="3200"/>
    <cellStyle name="Normal 8" xfId="3201"/>
    <cellStyle name="Normal 8 12" xfId="3202"/>
    <cellStyle name="Normal 8 13" xfId="3203"/>
    <cellStyle name="Normal 8_PGVCL- 5" xfId="3204"/>
    <cellStyle name="Normal 9" xfId="3205"/>
    <cellStyle name="Normal 9 12" xfId="3206"/>
    <cellStyle name="Normal 9_PGVCL- 5" xfId="3207"/>
    <cellStyle name="Normal_2 and 3 Qtr saifi saidi 2" xfId="3268"/>
    <cellStyle name="Normal_Book1" xfId="3208"/>
    <cellStyle name="Normal_BVN- SoP MIS-YEARLY 2008" xfId="3209"/>
    <cellStyle name="Normal_Category wise 2 2" xfId="3269"/>
    <cellStyle name="Normal_PGVCL- 7-" xfId="3210"/>
    <cellStyle name="Normal_PGVCL SOP MIS 2 11-12 Qtr 2 2" xfId="3267"/>
    <cellStyle name="Normal_sop t&amp;d" xfId="3297"/>
    <cellStyle name="Normal_tnd" xfId="3298"/>
    <cellStyle name="Note" xfId="3211" builtinId="10" customBuiltin="1"/>
    <cellStyle name="Note 10" xfId="3212"/>
    <cellStyle name="Note 2" xfId="3213"/>
    <cellStyle name="Note 3" xfId="3214"/>
    <cellStyle name="Note 4" xfId="3215"/>
    <cellStyle name="Note 5" xfId="3216"/>
    <cellStyle name="Note 6" xfId="3217"/>
    <cellStyle name="Note 7" xfId="3218"/>
    <cellStyle name="Note 8" xfId="3219"/>
    <cellStyle name="Note 9" xfId="3220"/>
    <cellStyle name="Output" xfId="3221" builtinId="21" customBuiltin="1"/>
    <cellStyle name="Percent [2]" xfId="3222"/>
    <cellStyle name="Percent [2] 1" xfId="3223"/>
    <cellStyle name="Percent [2]_&gt;5" xfId="3224"/>
    <cellStyle name="Percent 2" xfId="3284"/>
    <cellStyle name="Percent 3" xfId="3287"/>
    <cellStyle name="Popis" xfId="3225"/>
    <cellStyle name="Popis 1" xfId="3226"/>
    <cellStyle name="Popis_&gt;5" xfId="3227"/>
    <cellStyle name="Red" xfId="3228"/>
    <cellStyle name="Red 1" xfId="3229"/>
    <cellStyle name="Red_Accident - 2007-08 + 2008-09 -- 15.12.08" xfId="3230"/>
    <cellStyle name="Sledovaný hypertextový odkaz" xfId="3231"/>
    <cellStyle name="Sledovaný hypertextový odkaz 1" xfId="3232"/>
    <cellStyle name="Sledovaný hypertextový odkaz_&gt;5" xfId="3233"/>
    <cellStyle name="Style 1" xfId="3234"/>
    <cellStyle name="Style 1 2" xfId="3235"/>
    <cellStyle name="Style 1_Accident - 2007-08 + 2008-09 -- 15.12.08" xfId="3236"/>
    <cellStyle name="Title" xfId="3237" builtinId="15" customBuiltin="1"/>
    <cellStyle name="Total" xfId="3238" builtinId="25" customBuiltin="1"/>
    <cellStyle name="Total 1" xfId="3239"/>
    <cellStyle name="Total 10" xfId="3240"/>
    <cellStyle name="Total 2" xfId="3241"/>
    <cellStyle name="Total 3" xfId="3242"/>
    <cellStyle name="Total 4" xfId="3243"/>
    <cellStyle name="Total 5" xfId="3244"/>
    <cellStyle name="Total 6" xfId="3245"/>
    <cellStyle name="Total 7" xfId="3246"/>
    <cellStyle name="Total 8" xfId="3247"/>
    <cellStyle name="Total 9" xfId="3248"/>
    <cellStyle name="Währung [0]_RESULTS" xfId="3249"/>
    <cellStyle name="Währung_RESULTS" xfId="3250"/>
    <cellStyle name="Warning Text" xfId="3251" builtinId="11" customBuiltin="1"/>
    <cellStyle name="똿뗦먛귟 [0.00]_PRODUCT DETAIL Q1" xfId="3252"/>
    <cellStyle name="똿뗦먛귟_PRODUCT DETAIL Q1" xfId="3253"/>
    <cellStyle name="믅됞 [0.00]_PRODUCT DETAIL Q1" xfId="3254"/>
    <cellStyle name="믅됞_PRODUCT DETAIL Q1" xfId="3255"/>
    <cellStyle name="백분율_HOBONG" xfId="3256"/>
    <cellStyle name="뷭?_BOOKSHIP" xfId="3257"/>
    <cellStyle name="콤마 [0]_1202" xfId="3258"/>
    <cellStyle name="콤마_1202" xfId="3259"/>
    <cellStyle name="통화 [0]_1202" xfId="3260"/>
    <cellStyle name="통화_1202" xfId="3261"/>
    <cellStyle name="표준_(정보부문)월별인원계획" xfId="3262"/>
  </cellStyles>
  <dxfs count="11">
    <dxf>
      <fill>
        <patternFill>
          <bgColor indexed="52"/>
        </patternFill>
      </fill>
    </dxf>
    <dxf>
      <font>
        <b/>
        <i val="0"/>
        <condense val="0"/>
        <extend val="0"/>
        <color indexed="62"/>
      </font>
      <fill>
        <patternFill patternType="none">
          <bgColor indexed="65"/>
        </patternFill>
      </fill>
    </dxf>
    <dxf>
      <fill>
        <patternFill>
          <bgColor indexed="10"/>
        </patternFill>
      </fill>
    </dxf>
    <dxf>
      <font>
        <b/>
        <i val="0"/>
        <condense val="0"/>
        <extend val="0"/>
        <color indexed="14"/>
      </font>
      <fill>
        <patternFill patternType="none">
          <bgColor indexed="65"/>
        </patternFill>
      </fill>
    </dxf>
    <dxf>
      <fill>
        <patternFill>
          <bgColor indexed="10"/>
        </patternFill>
      </fill>
    </dxf>
    <dxf>
      <fill>
        <patternFill>
          <bgColor rgb="FFFF0000"/>
        </patternFill>
      </fill>
    </dxf>
    <dxf>
      <fill>
        <patternFill>
          <bgColor indexed="1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externalLink" Target="externalLinks/externalLink24.xml"/><Relationship Id="rId55" Type="http://schemas.openxmlformats.org/officeDocument/2006/relationships/externalLink" Target="externalLinks/externalLink29.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3" Type="http://schemas.openxmlformats.org/officeDocument/2006/relationships/externalLink" Target="externalLinks/externalLink27.xml"/><Relationship Id="rId58" Type="http://schemas.openxmlformats.org/officeDocument/2006/relationships/externalLink" Target="externalLinks/externalLink3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56" Type="http://schemas.openxmlformats.org/officeDocument/2006/relationships/externalLink" Target="externalLinks/externalLink30.xml"/><Relationship Id="rId8" Type="http://schemas.openxmlformats.org/officeDocument/2006/relationships/worksheet" Target="worksheets/sheet8.xml"/><Relationship Id="rId51" Type="http://schemas.openxmlformats.org/officeDocument/2006/relationships/externalLink" Target="externalLinks/externalLink2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59" Type="http://schemas.openxmlformats.org/officeDocument/2006/relationships/externalLink" Target="externalLinks/externalLink33.xml"/><Relationship Id="rId20" Type="http://schemas.openxmlformats.org/officeDocument/2006/relationships/worksheet" Target="worksheets/sheet20.xml"/><Relationship Id="rId41" Type="http://schemas.openxmlformats.org/officeDocument/2006/relationships/externalLink" Target="externalLinks/externalLink15.xml"/><Relationship Id="rId54" Type="http://schemas.openxmlformats.org/officeDocument/2006/relationships/externalLink" Target="externalLinks/externalLink28.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externalLink" Target="externalLinks/externalLink23.xml"/><Relationship Id="rId57" Type="http://schemas.openxmlformats.org/officeDocument/2006/relationships/externalLink" Target="externalLinks/externalLink31.xml"/><Relationship Id="rId10" Type="http://schemas.openxmlformats.org/officeDocument/2006/relationships/worksheet" Target="worksheets/sheet10.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52" Type="http://schemas.openxmlformats.org/officeDocument/2006/relationships/externalLink" Target="externalLinks/externalLink26.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c\WINDOWS\Desktop\REMIS1\RE_Dec_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comp1\c\WINDOWS\Desktop\GANESHA\SHP_TD_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dp\ganesha\GEB_Anand\SHP_TD_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ech-5\d\MIS\april\Mpzp1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ns\pns_D\M.I.S\2006\NOV\Mpzp1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ns\pns_D\M.I.S\2006\APR\Mpzp1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ech-2\tech_d%20(D)\M.I.S\2006\dec\Mpzp12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e02-pgom-pbr\Decap_F\MY%20DOCUMENT--170308\Presentation%2017-01-08\PBR%20atc%20mtg%20format%20JAN-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Documents%20and%20Settings\NEWUSER\Desktop\T&amp;D%20Apr-09\T&amp;D%20April--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NOV\MPZPJA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Documents%20and%20Settings\NEWUSER\Desktop\T&amp;D%20Apr-09\T&amp;D%20April--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ech1\tech1_c\WINDOWS\Desktop\TATKAL2002\Summary.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ech-4\d\Tech-4\2007-08\APDRP\July-07\S.I.WORKS-PRO%2038%20(A,B,C)%2039(A,B,C)July-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AMR-1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AMR-1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e02-pgom-pbr\Decap_F\AMR-1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ech-2\tech2_D\SE%20CONF\JUN%2006\page%205%20t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dp\ganesha\GEB_Anand\ST\st\s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cheme-tmk\schm_d\TECH-1_0506\ADB-1804\TECH-1\si\SIREPORTS-2003-04.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CistMast_SteelQt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MIS\2023-24\MAR-24\7C\3.%20QTRLY%20REPORT%20CATWIS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G:\MIS\2023-24\MAR-24\7C\2.%20SAIFI%20-%20SAIDI%20%20UPTO%20MIS%20MONT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ns\pns_D\M.I.S\2006\APR\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ch-2\tech_d%20(D)\M.I.S\2006\dec\MPZPJAN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ch-5\d\MIS\april\MPZPJA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OCT"/>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shp_T_D_drive"/>
      <sheetName val="SUM-04-05"/>
      <sheetName val="T_D COMP"/>
      <sheetName val="PRO_39_C"/>
      <sheetName val="locationwise activities"/>
      <sheetName val="SUM_04_05"/>
      <sheetName val="zpF0001"/>
      <sheetName val="mpmla wise pp01_02"/>
      <sheetName val="Recovered_Sheet5"/>
      <sheetName val="R2-S1-mthws-prog"/>
      <sheetName val="zp0001_MAR"/>
      <sheetName val="mpmla wise pp0001"/>
      <sheetName val="Sheet1"/>
      <sheetName val="mpmla wise pp02_03"/>
      <sheetName val="Sheet2"/>
      <sheetName val="MASTER (2)"/>
      <sheetName val="Network Accident"/>
      <sheetName val="LMAIN"/>
      <sheetName val="shp_T&amp;D_drive"/>
      <sheetName val="catcum (3)"/>
      <sheetName val="SUMMARY(AUTO)"/>
      <sheetName val="REF"/>
      <sheetName val="Raw Data"/>
      <sheetName val="ESD REASON"/>
      <sheetName val="SF REASON"/>
      <sheetName val="LIST"/>
      <sheetName val="Master"/>
      <sheetName val="Reference"/>
      <sheetName val="LOOK"/>
      <sheetName val="APRIL-22"/>
      <sheetName val="Repairing Agencies"/>
      <sheetName val="FEEDER CODE"/>
      <sheetName val="OIL  SHORTAGE"/>
      <sheetName val="OLD OIL SHORTAGE"/>
      <sheetName val="Supplier "/>
      <sheetName val="AT Wise Data"/>
      <sheetName val="HVDS"/>
      <sheetName val="TAUKTE TC OIL"/>
      <sheetName val="Sheet3"/>
      <sheetName val="Tatkal-10"/>
      <sheetName val="Non Coastal Wells"/>
      <sheetName val="LOV"/>
      <sheetName val="ADVOCATE NAME"/>
      <sheetName val="LOV of Dn. &amp; SD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001"/>
      <sheetName val="mpmla_wise_pp02_03"/>
      <sheetName val="Summary-_ppt_"/>
      <sheetName val="ph-1_officerwise"/>
      <sheetName val="ph-2_officerwise"/>
      <sheetName val="ph-3_officerwise"/>
      <sheetName val="Summary_officer_loss"/>
      <sheetName val="SuvP_Ind_Catwise_"/>
      <sheetName val="PP_Ind_Catwise_"/>
      <sheetName val="New_AG_UN_METER"/>
      <sheetName val="L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T_D COMP"/>
      <sheetName val="HTVR CO_"/>
      <sheetName val="Sheet2"/>
      <sheetName val="Book1"/>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T_D COMP"/>
      <sheetName val="LMAIN"/>
      <sheetName val="R2-S1-mthws-prog"/>
      <sheetName val="TLPPOCT"/>
      <sheetName val="zpF0001"/>
      <sheetName val="locationwise activities"/>
      <sheetName val="mpmla wise pp0001"/>
      <sheetName val="zp0001_MAR"/>
      <sheetName val="TALUKA Wise"/>
      <sheetName val="117"/>
      <sheetName val="Recovered_Sheet5"/>
      <sheetName val="mpmla wise pp02_03"/>
      <sheetName val="SuvP_Ltg_Catwise"/>
      <sheetName val="PP_Ltg_Catwise"/>
      <sheetName val="SuvP_Ind_Catwise "/>
      <sheetName val="PP_Ind_Catwise "/>
      <sheetName val="mpmla wise paid pending"/>
      <sheetName val="LOOKUPS"/>
      <sheetName val="FDR MST"/>
      <sheetName val="CDSteelMaster"/>
      <sheetName val="METRE ON UM CONN"/>
      <sheetName val="D'BARIA CTY"/>
      <sheetName val="PIPLOD"/>
      <sheetName val="Motizari JGY"/>
      <sheetName val="Toyani JGY "/>
      <sheetName val="Rama JGY "/>
      <sheetName val="BAKROL"/>
      <sheetName val="NAGVAV"/>
      <sheetName val="RICHWANI"/>
      <sheetName val="Salia AG"/>
      <sheetName val="Kaliyakota AG"/>
      <sheetName val="GUNA AG"/>
      <sheetName val="GOLLAV"/>
      <sheetName val="JUNA BARIA"/>
      <sheetName val=" FANGIA JGY"/>
      <sheetName val="SEVANIYA JGY"/>
      <sheetName val=" BARA JGY"/>
      <sheetName val="Bamroli AG"/>
      <sheetName val="Vadbhet AG"/>
      <sheetName val="Kelkuwa AG"/>
      <sheetName val="Sheet1"/>
      <sheetName val="COST ESTI.14B"/>
      <sheetName val="SUB DN TS"/>
      <sheetName val="PROF.14"/>
      <sheetName val="CHECK LIST"/>
      <sheetName val="MATERIAL REQUIRE"/>
      <sheetName val="DIVN. T.S."/>
      <sheetName val="GUNA"/>
      <sheetName val="Office Note HT ABC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A1" t="str">
            <v>Annexure - A</v>
          </cell>
        </row>
        <row r="2">
          <cell r="A2" t="str">
            <v>Fortnightlyreport regarding action taken on feeders selected for reducing T&amp;D losses</v>
          </cell>
        </row>
        <row r="3">
          <cell r="S3">
            <v>0</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Recovered_Sheet5"/>
      <sheetName val="LMAIN"/>
      <sheetName val="ruf fmp"/>
      <sheetName val="TLPPOCT"/>
      <sheetName val="mpmla wise pp01_02"/>
      <sheetName val="SuvP_Ltg_Catwise"/>
      <sheetName val="PP_Ltg_Catwise"/>
      <sheetName val="SuvP_Ind_Catwise "/>
      <sheetName val="PP_Ind_Catwise "/>
      <sheetName val="zpF0001"/>
      <sheetName val="compar jgy"/>
      <sheetName val="COMPARE AG"/>
      <sheetName val="SUM-04-05"/>
      <sheetName val="CDSteelMaster"/>
      <sheetName val="REPORT"/>
      <sheetName val="LOOKUPS"/>
      <sheetName val="T_D COMP"/>
      <sheetName val="04REL"/>
      <sheetName val="Book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mpmla wise pp0001"/>
      <sheetName val="zpF0001"/>
      <sheetName val="shp_T_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_D_drive"/>
      <sheetName val="shp_T&amp;D_drive"/>
      <sheetName val="mpmla wise pp0001"/>
      <sheetName val="zpF0001"/>
      <sheetName val="CDSteelMaster"/>
      <sheetName val="Book1"/>
      <sheetName val="FDR MST"/>
      <sheetName val="METRE ON UM CONN"/>
      <sheetName val="TLPPOCT"/>
      <sheetName val="Recovered_Sheet5"/>
      <sheetName val="SDO"/>
      <sheetName val="A 3_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_D_drive"/>
      <sheetName val="shp_T&amp;D_drive"/>
      <sheetName val="mpmla wise pp0001"/>
      <sheetName val="zpF0001"/>
      <sheetName val="CDSteelMaster"/>
      <sheetName val="Recovered_Sheet5"/>
      <sheetName val="vij"/>
      <sheetName val="Book1"/>
      <sheetName val="TLPPO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_1"/>
      <sheetName val="cm_2"/>
      <sheetName val="cm_3"/>
      <sheetName val="DMTHL NEW"/>
      <sheetName val="graph"/>
      <sheetName val="compare urbn"/>
      <sheetName val="compar jgy"/>
      <sheetName val="COMPARE AG"/>
      <sheetName val="SUMMURY"/>
      <sheetName val="Sheet1"/>
      <sheetName val="vigilance"/>
      <sheetName val="CMTHL 07_08"/>
      <sheetName val="URBN"/>
      <sheetName val="IND"/>
      <sheetName val="JGY"/>
      <sheetName val="AGDOM"/>
      <sheetName val="cmthl05-06-07"/>
      <sheetName val="shp_T_D_drive"/>
      <sheetName val="TLPPOCT"/>
      <sheetName val="mpmla wise pp02_03"/>
      <sheetName val="Recovered_Sheet5"/>
      <sheetName val="ruf fmp"/>
      <sheetName val="ACN_PLN  _2_"/>
      <sheetName val="REF"/>
      <sheetName val="mpmla wise pp01_02"/>
      <sheetName val="FDR MST"/>
      <sheetName val="shp_T&amp;D_drive"/>
      <sheetName val="Addl.40"/>
      <sheetName val="04REL"/>
    </sheetNames>
    <sheetDataSet>
      <sheetData sheetId="0" refreshError="1"/>
      <sheetData sheetId="1" refreshError="1"/>
      <sheetData sheetId="2" refreshError="1"/>
      <sheetData sheetId="3" refreshError="1"/>
      <sheetData sheetId="4" refreshError="1"/>
      <sheetData sheetId="5" refreshError="1"/>
      <sheetData sheetId="6" refreshError="1">
        <row r="1">
          <cell r="B1" t="str">
            <v>PGVCL  CIRCLE  OFFICE  PORBANDAR</v>
          </cell>
        </row>
        <row r="3">
          <cell r="B3" t="str">
            <v xml:space="preserve">JGY 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MAJIVANA</v>
          </cell>
          <cell r="D8" t="str">
            <v>JGY</v>
          </cell>
          <cell r="E8" t="str">
            <v>LT</v>
          </cell>
          <cell r="F8">
            <v>8.84</v>
          </cell>
          <cell r="G8">
            <v>60.27</v>
          </cell>
          <cell r="H8">
            <v>42.34</v>
          </cell>
        </row>
        <row r="9">
          <cell r="B9" t="str">
            <v>BAGVADAR</v>
          </cell>
          <cell r="C9" t="str">
            <v>NAGKA</v>
          </cell>
          <cell r="D9" t="str">
            <v>JGY</v>
          </cell>
          <cell r="E9" t="str">
            <v>LT</v>
          </cell>
          <cell r="F9">
            <v>4.62</v>
          </cell>
          <cell r="G9">
            <v>68.790000000000006</v>
          </cell>
          <cell r="H9">
            <v>94.38</v>
          </cell>
        </row>
        <row r="10">
          <cell r="B10" t="str">
            <v>BAGVADAR</v>
          </cell>
          <cell r="C10" t="str">
            <v>BAGVADAR-JGY</v>
          </cell>
          <cell r="D10" t="str">
            <v>JGY</v>
          </cell>
          <cell r="E10" t="str">
            <v>LT</v>
          </cell>
          <cell r="F10">
            <v>5.43</v>
          </cell>
          <cell r="G10">
            <v>25.56</v>
          </cell>
          <cell r="H10">
            <v>58.07</v>
          </cell>
        </row>
        <row r="11">
          <cell r="B11" t="str">
            <v>BAGVADAR</v>
          </cell>
          <cell r="C11" t="str">
            <v>SIMANI</v>
          </cell>
          <cell r="D11" t="str">
            <v>JGY</v>
          </cell>
          <cell r="E11" t="str">
            <v>LT</v>
          </cell>
          <cell r="F11">
            <v>4.21</v>
          </cell>
          <cell r="G11">
            <v>56.94</v>
          </cell>
          <cell r="H11">
            <v>96.84</v>
          </cell>
        </row>
        <row r="12">
          <cell r="B12" t="str">
            <v>BAGVADAR</v>
          </cell>
          <cell r="C12" t="str">
            <v>ROZIVADA</v>
          </cell>
          <cell r="D12" t="str">
            <v>JGY</v>
          </cell>
          <cell r="E12" t="str">
            <v>LT</v>
          </cell>
          <cell r="F12">
            <v>4.72</v>
          </cell>
          <cell r="G12">
            <v>36.78</v>
          </cell>
          <cell r="H12">
            <v>0</v>
          </cell>
        </row>
        <row r="13">
          <cell r="B13" t="str">
            <v>BAGVADAR</v>
          </cell>
          <cell r="C13" t="str">
            <v>ADVANA-JGY</v>
          </cell>
          <cell r="D13" t="str">
            <v>JGY</v>
          </cell>
          <cell r="E13" t="str">
            <v>LT</v>
          </cell>
          <cell r="F13">
            <v>4.97</v>
          </cell>
          <cell r="G13">
            <v>37.75</v>
          </cell>
          <cell r="H13">
            <v>63.91</v>
          </cell>
        </row>
        <row r="14">
          <cell r="B14" t="str">
            <v>RANAVAV</v>
          </cell>
          <cell r="C14" t="str">
            <v>ADITYANA</v>
          </cell>
          <cell r="D14" t="str">
            <v>JGY</v>
          </cell>
          <cell r="E14" t="str">
            <v>LT</v>
          </cell>
          <cell r="F14">
            <v>5.07</v>
          </cell>
          <cell r="G14">
            <v>76.599999999999994</v>
          </cell>
          <cell r="H14">
            <v>91.43</v>
          </cell>
        </row>
        <row r="15">
          <cell r="B15" t="str">
            <v>RANAVAV</v>
          </cell>
          <cell r="C15" t="str">
            <v>DHARAMPUR</v>
          </cell>
          <cell r="D15" t="str">
            <v>JGY</v>
          </cell>
          <cell r="E15" t="str">
            <v>LT</v>
          </cell>
          <cell r="F15">
            <v>5.25</v>
          </cell>
          <cell r="G15">
            <v>-24.14</v>
          </cell>
          <cell r="H15">
            <v>-29.19</v>
          </cell>
        </row>
        <row r="16">
          <cell r="B16" t="str">
            <v>RANAVAV</v>
          </cell>
          <cell r="C16" t="str">
            <v>BHOD</v>
          </cell>
          <cell r="D16" t="str">
            <v>JGY</v>
          </cell>
          <cell r="E16" t="str">
            <v>LT</v>
          </cell>
          <cell r="F16">
            <v>5.16</v>
          </cell>
          <cell r="G16">
            <v>28.72</v>
          </cell>
          <cell r="H16">
            <v>42.84</v>
          </cell>
        </row>
        <row r="17">
          <cell r="B17" t="str">
            <v>RANAVAV</v>
          </cell>
          <cell r="C17" t="str">
            <v>BORDI/ANIYARI</v>
          </cell>
          <cell r="D17" t="str">
            <v>JGY</v>
          </cell>
          <cell r="E17" t="str">
            <v>LT</v>
          </cell>
          <cell r="F17">
            <v>7.03</v>
          </cell>
          <cell r="G17">
            <v>57.9</v>
          </cell>
          <cell r="H17">
            <v>95.37</v>
          </cell>
        </row>
        <row r="18">
          <cell r="B18" t="str">
            <v>RANAVAV</v>
          </cell>
          <cell r="C18" t="str">
            <v>PADARDI</v>
          </cell>
          <cell r="D18" t="str">
            <v>JGY</v>
          </cell>
          <cell r="E18" t="str">
            <v>LT</v>
          </cell>
          <cell r="F18">
            <v>5.92</v>
          </cell>
          <cell r="G18">
            <v>80.760000000000005</v>
          </cell>
          <cell r="H18">
            <v>73.72</v>
          </cell>
        </row>
        <row r="19">
          <cell r="B19" t="str">
            <v>RANAVAV</v>
          </cell>
          <cell r="C19" t="str">
            <v>VANSJALIYA</v>
          </cell>
          <cell r="D19" t="str">
            <v>JGY</v>
          </cell>
          <cell r="E19" t="str">
            <v>LT</v>
          </cell>
          <cell r="F19">
            <v>5.92</v>
          </cell>
          <cell r="G19">
            <v>0</v>
          </cell>
        </row>
        <row r="20">
          <cell r="B20" t="str">
            <v>KUTIYANA</v>
          </cell>
          <cell r="C20" t="str">
            <v>KANSABAD</v>
          </cell>
          <cell r="D20" t="str">
            <v>JGY</v>
          </cell>
          <cell r="E20" t="str">
            <v>LT</v>
          </cell>
          <cell r="F20">
            <v>5.89</v>
          </cell>
          <cell r="G20">
            <v>60.86</v>
          </cell>
          <cell r="H20">
            <v>86.73</v>
          </cell>
        </row>
        <row r="21">
          <cell r="B21" t="str">
            <v>KUTIYANA</v>
          </cell>
          <cell r="C21" t="str">
            <v>KHIJDAD</v>
          </cell>
          <cell r="D21" t="str">
            <v>JGY</v>
          </cell>
          <cell r="E21" t="str">
            <v>LT</v>
          </cell>
          <cell r="F21">
            <v>4.68</v>
          </cell>
          <cell r="G21">
            <v>47.57</v>
          </cell>
          <cell r="H21">
            <v>39.65</v>
          </cell>
        </row>
        <row r="22">
          <cell r="B22" t="str">
            <v>KUTIYANA</v>
          </cell>
          <cell r="C22" t="str">
            <v>ISHWARIYA</v>
          </cell>
          <cell r="D22" t="str">
            <v>JGY</v>
          </cell>
          <cell r="E22" t="str">
            <v>LT</v>
          </cell>
          <cell r="F22">
            <v>10.08</v>
          </cell>
          <cell r="G22">
            <v>53.39</v>
          </cell>
          <cell r="H22">
            <v>23.92</v>
          </cell>
        </row>
        <row r="23">
          <cell r="B23" t="str">
            <v>KUTIYANA</v>
          </cell>
          <cell r="C23" t="str">
            <v>GOKARAN</v>
          </cell>
          <cell r="D23" t="str">
            <v>JGY</v>
          </cell>
          <cell r="E23" t="str">
            <v>LT</v>
          </cell>
          <cell r="F23">
            <v>5.31</v>
          </cell>
          <cell r="G23">
            <v>58.65</v>
          </cell>
          <cell r="H23">
            <v>49.14</v>
          </cell>
        </row>
        <row r="24">
          <cell r="B24" t="str">
            <v>KUTIYANA</v>
          </cell>
          <cell r="C24" t="str">
            <v>DESHINGA</v>
          </cell>
          <cell r="D24" t="str">
            <v>JGY</v>
          </cell>
          <cell r="E24" t="str">
            <v>LT</v>
          </cell>
          <cell r="F24">
            <v>5.07</v>
          </cell>
          <cell r="G24">
            <v>61.41</v>
          </cell>
          <cell r="H24">
            <v>83.43</v>
          </cell>
        </row>
        <row r="25">
          <cell r="B25" t="str">
            <v>KUTIYANA</v>
          </cell>
          <cell r="C25" t="str">
            <v>DADUKA</v>
          </cell>
          <cell r="D25" t="str">
            <v>JGY</v>
          </cell>
          <cell r="E25" t="str">
            <v>LT</v>
          </cell>
          <cell r="F25">
            <v>5.23</v>
          </cell>
          <cell r="G25">
            <v>0</v>
          </cell>
          <cell r="H25">
            <v>49.45</v>
          </cell>
        </row>
        <row r="26">
          <cell r="B26" t="str">
            <v>KUTIYANA</v>
          </cell>
          <cell r="C26" t="str">
            <v>UMIYA</v>
          </cell>
          <cell r="D26" t="str">
            <v>JGY</v>
          </cell>
          <cell r="E26" t="str">
            <v>LT</v>
          </cell>
          <cell r="F26">
            <v>5.23</v>
          </cell>
          <cell r="G26">
            <v>0</v>
          </cell>
        </row>
        <row r="27">
          <cell r="B27" t="str">
            <v>BANTWA</v>
          </cell>
          <cell r="C27" t="str">
            <v>DADAVA</v>
          </cell>
          <cell r="D27" t="str">
            <v>JGY</v>
          </cell>
          <cell r="E27" t="str">
            <v>MX</v>
          </cell>
          <cell r="F27">
            <v>6.77</v>
          </cell>
          <cell r="G27">
            <v>37.22</v>
          </cell>
          <cell r="H27">
            <v>68.989999999999995</v>
          </cell>
        </row>
        <row r="28">
          <cell r="B28" t="str">
            <v>BANTWA</v>
          </cell>
          <cell r="C28" t="str">
            <v>BANTWA(LIMBUDA)JGY</v>
          </cell>
          <cell r="D28" t="str">
            <v>JGY</v>
          </cell>
          <cell r="E28" t="str">
            <v>LT</v>
          </cell>
          <cell r="F28">
            <v>7.2</v>
          </cell>
          <cell r="G28">
            <v>52.05</v>
          </cell>
          <cell r="H28">
            <v>45.43</v>
          </cell>
        </row>
        <row r="29">
          <cell r="B29" t="str">
            <v>BANTWA</v>
          </cell>
          <cell r="C29" t="str">
            <v>BAGASARA</v>
          </cell>
          <cell r="D29" t="str">
            <v>JGY</v>
          </cell>
          <cell r="E29" t="str">
            <v>LT</v>
          </cell>
          <cell r="F29">
            <v>13.88</v>
          </cell>
          <cell r="G29">
            <v>67.53</v>
          </cell>
          <cell r="H29">
            <v>63.72</v>
          </cell>
        </row>
        <row r="30">
          <cell r="B30" t="str">
            <v>BANTWA</v>
          </cell>
          <cell r="C30" t="str">
            <v>INDRANA</v>
          </cell>
          <cell r="D30" t="str">
            <v>JGY</v>
          </cell>
          <cell r="E30" t="str">
            <v>LT</v>
          </cell>
          <cell r="F30">
            <v>6.72</v>
          </cell>
          <cell r="G30">
            <v>35.130000000000003</v>
          </cell>
          <cell r="H30">
            <v>33.43</v>
          </cell>
        </row>
        <row r="31">
          <cell r="B31" t="str">
            <v>COASTAL</v>
          </cell>
          <cell r="C31" t="str">
            <v>KOLIKHADA</v>
          </cell>
          <cell r="D31" t="str">
            <v>JGY</v>
          </cell>
          <cell r="E31" t="str">
            <v>LT</v>
          </cell>
          <cell r="F31">
            <v>3.76</v>
          </cell>
          <cell r="G31">
            <v>34.1</v>
          </cell>
          <cell r="H31">
            <v>-5.1100000000000003</v>
          </cell>
        </row>
        <row r="32">
          <cell r="B32" t="str">
            <v>COASTAL</v>
          </cell>
          <cell r="C32" t="str">
            <v>KHIMESHWAR</v>
          </cell>
          <cell r="D32" t="str">
            <v>JGY</v>
          </cell>
          <cell r="E32" t="str">
            <v>LT</v>
          </cell>
          <cell r="F32">
            <v>3.23</v>
          </cell>
          <cell r="G32">
            <v>63.79</v>
          </cell>
          <cell r="H32">
            <v>100</v>
          </cell>
        </row>
        <row r="33">
          <cell r="B33" t="str">
            <v>COASTAL</v>
          </cell>
          <cell r="C33" t="str">
            <v>GOSA/NARVAI</v>
          </cell>
          <cell r="D33" t="str">
            <v>JGY</v>
          </cell>
          <cell r="E33" t="str">
            <v>LT</v>
          </cell>
          <cell r="F33">
            <v>6.13</v>
          </cell>
          <cell r="G33">
            <v>75.400000000000006</v>
          </cell>
          <cell r="H33">
            <v>71.75</v>
          </cell>
        </row>
        <row r="34">
          <cell r="B34" t="str">
            <v>COASTAL</v>
          </cell>
          <cell r="C34" t="str">
            <v>TUKDA GOSA</v>
          </cell>
          <cell r="D34" t="str">
            <v>JGY</v>
          </cell>
          <cell r="E34" t="str">
            <v>LT</v>
          </cell>
          <cell r="F34">
            <v>8.8800000000000008</v>
          </cell>
          <cell r="G34">
            <v>44.54</v>
          </cell>
          <cell r="H34">
            <v>44.97</v>
          </cell>
        </row>
        <row r="35">
          <cell r="B35" t="str">
            <v>COASTAL</v>
          </cell>
          <cell r="C35" t="str">
            <v>NAVAGAM</v>
          </cell>
          <cell r="D35" t="str">
            <v>JGY</v>
          </cell>
          <cell r="E35" t="str">
            <v>LT</v>
          </cell>
          <cell r="F35">
            <v>5.28</v>
          </cell>
          <cell r="G35">
            <v>71.739999999999995</v>
          </cell>
          <cell r="H35">
            <v>57.81</v>
          </cell>
        </row>
        <row r="36">
          <cell r="B36" t="str">
            <v>COASTAL</v>
          </cell>
          <cell r="C36" t="str">
            <v>SHRINAGAR</v>
          </cell>
          <cell r="D36" t="str">
            <v>JGY</v>
          </cell>
          <cell r="E36" t="str">
            <v>LT</v>
          </cell>
          <cell r="F36">
            <v>4.6100000000000003</v>
          </cell>
          <cell r="G36">
            <v>28.7</v>
          </cell>
          <cell r="H36">
            <v>75.849999999999994</v>
          </cell>
        </row>
        <row r="37">
          <cell r="B37" t="str">
            <v>COASTAL</v>
          </cell>
          <cell r="C37" t="str">
            <v>VISAVADA JGY</v>
          </cell>
          <cell r="D37" t="str">
            <v>JGY</v>
          </cell>
          <cell r="E37" t="str">
            <v>LT</v>
          </cell>
          <cell r="F37">
            <v>4.87</v>
          </cell>
          <cell r="G37">
            <v>40.68</v>
          </cell>
          <cell r="H37">
            <v>61.56</v>
          </cell>
        </row>
        <row r="38">
          <cell r="B38" t="str">
            <v>COASTAL</v>
          </cell>
          <cell r="C38" t="str">
            <v>AMBARAMA</v>
          </cell>
          <cell r="D38" t="str">
            <v>JGY</v>
          </cell>
          <cell r="E38" t="str">
            <v>LT</v>
          </cell>
          <cell r="F38">
            <v>3.73</v>
          </cell>
          <cell r="G38">
            <v>19.25</v>
          </cell>
          <cell r="H38">
            <v>54.71</v>
          </cell>
        </row>
        <row r="39">
          <cell r="B39" t="str">
            <v>KSD-R-1</v>
          </cell>
          <cell r="C39" t="str">
            <v>SAKRANA</v>
          </cell>
          <cell r="D39" t="str">
            <v>JGY</v>
          </cell>
          <cell r="E39" t="str">
            <v>LT</v>
          </cell>
          <cell r="F39">
            <v>5.72</v>
          </cell>
          <cell r="G39">
            <v>71.83</v>
          </cell>
          <cell r="H39">
            <v>40.89</v>
          </cell>
        </row>
        <row r="40">
          <cell r="B40" t="str">
            <v>KSD-R-1</v>
          </cell>
          <cell r="C40" t="str">
            <v>PANKHAN</v>
          </cell>
          <cell r="D40" t="str">
            <v>JGY</v>
          </cell>
          <cell r="E40" t="str">
            <v>LT</v>
          </cell>
          <cell r="F40">
            <v>5.31</v>
          </cell>
          <cell r="G40">
            <v>43.02</v>
          </cell>
          <cell r="H40">
            <v>47.06</v>
          </cell>
        </row>
        <row r="41">
          <cell r="B41" t="str">
            <v>KSD-R-1</v>
          </cell>
          <cell r="C41" t="str">
            <v>AJAB</v>
          </cell>
          <cell r="D41" t="str">
            <v>JGY</v>
          </cell>
          <cell r="E41" t="str">
            <v>LT</v>
          </cell>
          <cell r="F41">
            <v>9.2100000000000009</v>
          </cell>
          <cell r="G41">
            <v>71.95</v>
          </cell>
          <cell r="H41">
            <v>82.08</v>
          </cell>
        </row>
        <row r="42">
          <cell r="B42" t="str">
            <v>KSD-R-1</v>
          </cell>
          <cell r="C42" t="str">
            <v>KARENI</v>
          </cell>
          <cell r="D42" t="str">
            <v>JGY</v>
          </cell>
          <cell r="E42" t="str">
            <v>LT</v>
          </cell>
          <cell r="F42">
            <v>6.38</v>
          </cell>
          <cell r="G42">
            <v>60.41</v>
          </cell>
          <cell r="H42">
            <v>97.76</v>
          </cell>
        </row>
        <row r="43">
          <cell r="B43" t="str">
            <v>KSD-R-1</v>
          </cell>
          <cell r="C43" t="str">
            <v>SILODAR</v>
          </cell>
          <cell r="D43" t="str">
            <v>JGY</v>
          </cell>
          <cell r="E43" t="str">
            <v>LT</v>
          </cell>
          <cell r="F43">
            <v>5</v>
          </cell>
          <cell r="G43">
            <v>0</v>
          </cell>
          <cell r="H43">
            <v>0</v>
          </cell>
        </row>
        <row r="44">
          <cell r="B44" t="str">
            <v>MALIYA</v>
          </cell>
          <cell r="C44" t="str">
            <v>MALIA</v>
          </cell>
          <cell r="D44" t="str">
            <v>JGY</v>
          </cell>
          <cell r="E44" t="str">
            <v>LT</v>
          </cell>
          <cell r="F44">
            <v>6.75</v>
          </cell>
          <cell r="G44">
            <v>45.04</v>
          </cell>
          <cell r="H44">
            <v>-3.99</v>
          </cell>
        </row>
        <row r="45">
          <cell r="B45" t="str">
            <v>MALIYA</v>
          </cell>
          <cell r="C45" t="str">
            <v>SAROVAR(DADHICHI)</v>
          </cell>
          <cell r="D45" t="str">
            <v>JGY</v>
          </cell>
          <cell r="E45" t="str">
            <v>LT</v>
          </cell>
          <cell r="F45">
            <v>6.48</v>
          </cell>
          <cell r="G45">
            <v>18.899999999999999</v>
          </cell>
          <cell r="H45">
            <v>87.42</v>
          </cell>
        </row>
        <row r="46">
          <cell r="B46" t="str">
            <v>MALIYA</v>
          </cell>
          <cell r="C46" t="str">
            <v>JAMVADI</v>
          </cell>
          <cell r="D46" t="str">
            <v>JGY</v>
          </cell>
          <cell r="E46" t="str">
            <v>LT</v>
          </cell>
          <cell r="F46">
            <v>4.75</v>
          </cell>
          <cell r="G46">
            <v>55.56</v>
          </cell>
          <cell r="H46">
            <v>97.3</v>
          </cell>
        </row>
        <row r="47">
          <cell r="B47" t="str">
            <v>MALIYA</v>
          </cell>
          <cell r="C47" t="str">
            <v>AMBECHA</v>
          </cell>
          <cell r="D47" t="str">
            <v>JGY</v>
          </cell>
          <cell r="E47" t="str">
            <v>LT</v>
          </cell>
          <cell r="F47">
            <v>3.5</v>
          </cell>
          <cell r="G47">
            <v>80.62</v>
          </cell>
          <cell r="H47">
            <v>56.02</v>
          </cell>
        </row>
        <row r="48">
          <cell r="B48" t="str">
            <v>MALIYA</v>
          </cell>
          <cell r="C48" t="str">
            <v>KARTIK</v>
          </cell>
          <cell r="D48" t="str">
            <v>JGY</v>
          </cell>
          <cell r="E48" t="str">
            <v>LT</v>
          </cell>
          <cell r="F48">
            <v>4.95</v>
          </cell>
          <cell r="G48">
            <v>56.07</v>
          </cell>
          <cell r="H48">
            <v>59.68</v>
          </cell>
        </row>
        <row r="49">
          <cell r="B49" t="str">
            <v>MALIYA</v>
          </cell>
          <cell r="C49" t="str">
            <v>AMBALGADH</v>
          </cell>
          <cell r="D49" t="str">
            <v>JGY</v>
          </cell>
          <cell r="E49" t="str">
            <v>LT</v>
          </cell>
          <cell r="F49">
            <v>6.16</v>
          </cell>
          <cell r="G49">
            <v>60.19</v>
          </cell>
          <cell r="H49">
            <v>98.03</v>
          </cell>
        </row>
        <row r="50">
          <cell r="B50" t="str">
            <v>KSD-R-2</v>
          </cell>
          <cell r="C50" t="str">
            <v>PADODAR</v>
          </cell>
          <cell r="D50" t="str">
            <v>JGY</v>
          </cell>
          <cell r="E50" t="str">
            <v>LT</v>
          </cell>
          <cell r="F50">
            <v>6.58</v>
          </cell>
          <cell r="G50">
            <v>74.39</v>
          </cell>
          <cell r="H50">
            <v>60.56</v>
          </cell>
        </row>
        <row r="51">
          <cell r="B51" t="str">
            <v>KSD-R-2</v>
          </cell>
          <cell r="C51" t="str">
            <v>JONPUR</v>
          </cell>
          <cell r="D51" t="str">
            <v>JGY</v>
          </cell>
          <cell r="E51" t="str">
            <v>LT</v>
          </cell>
          <cell r="F51">
            <v>7.78</v>
          </cell>
          <cell r="G51">
            <v>56.76</v>
          </cell>
          <cell r="H51">
            <v>89.22</v>
          </cell>
        </row>
        <row r="52">
          <cell r="B52" t="str">
            <v>KSD-R-2</v>
          </cell>
          <cell r="C52" t="str">
            <v>MESHWAN</v>
          </cell>
          <cell r="D52" t="str">
            <v>JGY</v>
          </cell>
          <cell r="E52" t="str">
            <v>LT</v>
          </cell>
          <cell r="F52">
            <v>7.01</v>
          </cell>
          <cell r="G52">
            <v>35.630000000000003</v>
          </cell>
          <cell r="H52">
            <v>40.869999999999997</v>
          </cell>
        </row>
        <row r="53">
          <cell r="B53" t="str">
            <v>KSD-R-2</v>
          </cell>
          <cell r="C53" t="str">
            <v>KHIRSARA-KSD</v>
          </cell>
          <cell r="D53" t="str">
            <v>JGY</v>
          </cell>
          <cell r="E53" t="str">
            <v>LT</v>
          </cell>
          <cell r="F53">
            <v>6.52</v>
          </cell>
          <cell r="G53">
            <v>76.680000000000007</v>
          </cell>
          <cell r="H53">
            <v>77.31</v>
          </cell>
        </row>
        <row r="54">
          <cell r="B54" t="str">
            <v>KSD-R-2</v>
          </cell>
          <cell r="C54" t="str">
            <v>TITODI</v>
          </cell>
          <cell r="D54" t="str">
            <v>JGY</v>
          </cell>
          <cell r="E54" t="str">
            <v>LT</v>
          </cell>
          <cell r="F54">
            <v>6.26</v>
          </cell>
          <cell r="G54">
            <v>60</v>
          </cell>
          <cell r="H54">
            <v>72.930000000000007</v>
          </cell>
        </row>
        <row r="55">
          <cell r="B55" t="str">
            <v>CHORWAD</v>
          </cell>
          <cell r="C55" t="str">
            <v>GAYATRI(GADU)</v>
          </cell>
          <cell r="D55" t="str">
            <v>JGY</v>
          </cell>
          <cell r="E55" t="str">
            <v>LT</v>
          </cell>
          <cell r="F55">
            <v>14.93</v>
          </cell>
          <cell r="G55">
            <v>19.09</v>
          </cell>
          <cell r="H55">
            <v>33.83</v>
          </cell>
        </row>
        <row r="56">
          <cell r="B56" t="str">
            <v>CHORWAD</v>
          </cell>
          <cell r="C56" t="str">
            <v>CHANDUVAV</v>
          </cell>
          <cell r="D56" t="str">
            <v>JGY</v>
          </cell>
          <cell r="E56" t="str">
            <v>MX</v>
          </cell>
          <cell r="F56">
            <v>9.26</v>
          </cell>
          <cell r="G56">
            <v>35.049999999999997</v>
          </cell>
          <cell r="H56">
            <v>57.79</v>
          </cell>
        </row>
        <row r="57">
          <cell r="B57" t="str">
            <v>CHORWAD</v>
          </cell>
          <cell r="C57" t="str">
            <v>CHORWAD</v>
          </cell>
          <cell r="D57" t="str">
            <v>JGY</v>
          </cell>
          <cell r="E57" t="str">
            <v>LT</v>
          </cell>
          <cell r="F57">
            <v>10.35</v>
          </cell>
          <cell r="G57">
            <v>49.82</v>
          </cell>
          <cell r="H57">
            <v>84.57</v>
          </cell>
        </row>
        <row r="58">
          <cell r="B58" t="str">
            <v>CHORWAD</v>
          </cell>
          <cell r="C58" t="str">
            <v>GHUMALI</v>
          </cell>
          <cell r="D58" t="str">
            <v>JGY</v>
          </cell>
          <cell r="E58" t="str">
            <v>LT</v>
          </cell>
          <cell r="F58">
            <v>4.05</v>
          </cell>
          <cell r="G58">
            <v>33.29</v>
          </cell>
          <cell r="H58">
            <v>26.74</v>
          </cell>
        </row>
        <row r="59">
          <cell r="B59" t="str">
            <v>CHORWAD</v>
          </cell>
          <cell r="C59" t="str">
            <v>SARSAVA</v>
          </cell>
          <cell r="D59" t="str">
            <v>JGY</v>
          </cell>
          <cell r="E59" t="str">
            <v>LT</v>
          </cell>
          <cell r="F59">
            <v>4.5199999999999996</v>
          </cell>
          <cell r="G59">
            <v>87.88</v>
          </cell>
          <cell r="H59">
            <v>65.06</v>
          </cell>
        </row>
        <row r="60">
          <cell r="B60" t="str">
            <v>CHORWAD</v>
          </cell>
          <cell r="C60" t="str">
            <v>BABARA</v>
          </cell>
          <cell r="D60" t="str">
            <v>JGY</v>
          </cell>
          <cell r="E60" t="str">
            <v>LT</v>
          </cell>
          <cell r="F60">
            <v>5.63</v>
          </cell>
          <cell r="G60">
            <v>72</v>
          </cell>
          <cell r="H60">
            <v>42.14</v>
          </cell>
        </row>
        <row r="61">
          <cell r="B61" t="str">
            <v>CHORWAD</v>
          </cell>
          <cell r="C61" t="str">
            <v>JALDHARA</v>
          </cell>
          <cell r="D61" t="str">
            <v>JGY</v>
          </cell>
          <cell r="E61" t="str">
            <v>LT</v>
          </cell>
          <cell r="F61">
            <v>9.9600000000000009</v>
          </cell>
          <cell r="G61">
            <v>64.87</v>
          </cell>
          <cell r="H61">
            <v>90.5</v>
          </cell>
        </row>
        <row r="62">
          <cell r="B62" t="str">
            <v>CHORWAD</v>
          </cell>
          <cell r="C62" t="str">
            <v>RAMESHWAR</v>
          </cell>
          <cell r="D62" t="str">
            <v>JGY</v>
          </cell>
          <cell r="E62" t="str">
            <v>LT</v>
          </cell>
          <cell r="F62">
            <v>4.8899999999999997</v>
          </cell>
          <cell r="G62">
            <v>73.400000000000006</v>
          </cell>
          <cell r="H62">
            <v>75.03</v>
          </cell>
        </row>
        <row r="63">
          <cell r="B63" t="str">
            <v>MGL-R</v>
          </cell>
          <cell r="C63" t="str">
            <v>MANKHETRA</v>
          </cell>
          <cell r="D63" t="str">
            <v>JGY</v>
          </cell>
          <cell r="E63" t="str">
            <v>LT</v>
          </cell>
          <cell r="F63">
            <v>4.8499999999999996</v>
          </cell>
          <cell r="G63">
            <v>72.290000000000006</v>
          </cell>
          <cell r="H63">
            <v>75.89</v>
          </cell>
        </row>
        <row r="64">
          <cell r="B64" t="str">
            <v>MGL-R</v>
          </cell>
          <cell r="C64" t="str">
            <v>VIRPUR</v>
          </cell>
          <cell r="D64" t="str">
            <v>JGY</v>
          </cell>
          <cell r="E64" t="str">
            <v>LT</v>
          </cell>
          <cell r="F64">
            <v>5.0199999999999996</v>
          </cell>
          <cell r="G64">
            <v>57.52</v>
          </cell>
          <cell r="H64">
            <v>-92.43</v>
          </cell>
        </row>
        <row r="65">
          <cell r="B65" t="str">
            <v>MGL-R</v>
          </cell>
          <cell r="C65" t="str">
            <v>ARENA</v>
          </cell>
          <cell r="D65" t="str">
            <v>JGY</v>
          </cell>
          <cell r="E65" t="str">
            <v>LT</v>
          </cell>
          <cell r="F65">
            <v>4.84</v>
          </cell>
          <cell r="G65">
            <v>41.34</v>
          </cell>
          <cell r="H65">
            <v>87.83</v>
          </cell>
        </row>
        <row r="66">
          <cell r="B66" t="str">
            <v>MGL-R</v>
          </cell>
          <cell r="C66" t="str">
            <v>NANDARKHI</v>
          </cell>
          <cell r="D66" t="str">
            <v>JGY</v>
          </cell>
          <cell r="E66" t="str">
            <v>LT</v>
          </cell>
          <cell r="F66">
            <v>3.94</v>
          </cell>
          <cell r="G66">
            <v>53.48</v>
          </cell>
          <cell r="H66">
            <v>45.74</v>
          </cell>
        </row>
        <row r="67">
          <cell r="B67" t="str">
            <v>MGL-R</v>
          </cell>
          <cell r="C67" t="str">
            <v>MAKTUPUR</v>
          </cell>
          <cell r="D67" t="str">
            <v>JGY</v>
          </cell>
          <cell r="E67" t="str">
            <v>LT</v>
          </cell>
          <cell r="F67">
            <v>7.68</v>
          </cell>
          <cell r="G67">
            <v>44.69</v>
          </cell>
          <cell r="H67">
            <v>43.06</v>
          </cell>
        </row>
        <row r="68">
          <cell r="B68" t="str">
            <v>MGL-R</v>
          </cell>
          <cell r="C68" t="str">
            <v>SULTANPUR</v>
          </cell>
          <cell r="D68" t="str">
            <v>JGY</v>
          </cell>
          <cell r="E68" t="str">
            <v>LT</v>
          </cell>
          <cell r="F68">
            <v>5</v>
          </cell>
          <cell r="G68">
            <v>0</v>
          </cell>
          <cell r="H68">
            <v>0</v>
          </cell>
        </row>
        <row r="69">
          <cell r="B69" t="str">
            <v>MADHAVPUR</v>
          </cell>
          <cell r="C69" t="str">
            <v>MADHAVPUR</v>
          </cell>
          <cell r="D69" t="str">
            <v>JGY</v>
          </cell>
          <cell r="E69" t="str">
            <v>LT</v>
          </cell>
          <cell r="F69">
            <v>4.96</v>
          </cell>
          <cell r="G69">
            <v>46.41</v>
          </cell>
          <cell r="H69">
            <v>92.5</v>
          </cell>
        </row>
        <row r="70">
          <cell r="B70" t="str">
            <v>MADHAVPUR</v>
          </cell>
          <cell r="C70" t="str">
            <v>AJAK</v>
          </cell>
          <cell r="D70" t="str">
            <v>JGY</v>
          </cell>
          <cell r="E70" t="str">
            <v>LT</v>
          </cell>
          <cell r="F70">
            <v>4.21</v>
          </cell>
          <cell r="G70">
            <v>58.02</v>
          </cell>
          <cell r="H70">
            <v>71.41</v>
          </cell>
        </row>
        <row r="71">
          <cell r="B71" t="str">
            <v>MADHAVPUR</v>
          </cell>
          <cell r="C71" t="str">
            <v>PATA</v>
          </cell>
          <cell r="D71" t="str">
            <v>JGY</v>
          </cell>
          <cell r="E71" t="str">
            <v>LT</v>
          </cell>
          <cell r="F71">
            <v>12.04</v>
          </cell>
          <cell r="G71">
            <v>78.209999999999994</v>
          </cell>
          <cell r="H71">
            <v>63.37</v>
          </cell>
        </row>
        <row r="72">
          <cell r="B72" t="str">
            <v>MADHAVPUR</v>
          </cell>
          <cell r="C72" t="str">
            <v>ZARIYAWADA</v>
          </cell>
          <cell r="D72" t="str">
            <v>JGY</v>
          </cell>
          <cell r="E72" t="str">
            <v>LT</v>
          </cell>
          <cell r="F72">
            <v>4.05</v>
          </cell>
          <cell r="G72">
            <v>66.33</v>
          </cell>
          <cell r="H72">
            <v>99.37</v>
          </cell>
        </row>
        <row r="73">
          <cell r="B73" t="str">
            <v>MADHAVPUR</v>
          </cell>
          <cell r="C73" t="str">
            <v>SANGAVADA</v>
          </cell>
          <cell r="D73" t="str">
            <v>JGY</v>
          </cell>
          <cell r="E73" t="str">
            <v>LT</v>
          </cell>
          <cell r="F73">
            <v>3.71</v>
          </cell>
          <cell r="G73">
            <v>55.63</v>
          </cell>
          <cell r="H73">
            <v>100</v>
          </cell>
        </row>
        <row r="74">
          <cell r="B74" t="str">
            <v>MADHAVPUR</v>
          </cell>
          <cell r="C74" t="str">
            <v>SANDHAA</v>
          </cell>
          <cell r="D74" t="str">
            <v>JGY</v>
          </cell>
          <cell r="E74" t="str">
            <v>LT</v>
          </cell>
          <cell r="F74">
            <v>6.56</v>
          </cell>
          <cell r="G74">
            <v>80.03</v>
          </cell>
          <cell r="H74">
            <v>67.89</v>
          </cell>
        </row>
        <row r="77">
          <cell r="C77" t="str">
            <v>PBR CT</v>
          </cell>
          <cell r="D77" t="str">
            <v>JGY</v>
          </cell>
          <cell r="E77" t="str">
            <v>JGY</v>
          </cell>
          <cell r="G77">
            <v>0</v>
          </cell>
          <cell r="H77">
            <v>0</v>
          </cell>
        </row>
        <row r="78">
          <cell r="C78" t="str">
            <v>PBR RURL</v>
          </cell>
          <cell r="D78" t="str">
            <v>JGY</v>
          </cell>
          <cell r="E78" t="str">
            <v>JGY</v>
          </cell>
          <cell r="G78">
            <v>51.67</v>
          </cell>
          <cell r="H78">
            <v>60.92</v>
          </cell>
        </row>
        <row r="79">
          <cell r="C79" t="str">
            <v>KSD-1</v>
          </cell>
          <cell r="D79" t="str">
            <v>JGY</v>
          </cell>
          <cell r="E79" t="str">
            <v>JGY</v>
          </cell>
          <cell r="G79">
            <v>56.57</v>
          </cell>
          <cell r="H79">
            <v>66.67</v>
          </cell>
        </row>
        <row r="80">
          <cell r="C80" t="str">
            <v>KSD-2</v>
          </cell>
          <cell r="D80" t="str">
            <v>JGY</v>
          </cell>
          <cell r="E80" t="str">
            <v>JGY</v>
          </cell>
          <cell r="G80">
            <v>57.43</v>
          </cell>
          <cell r="H80">
            <v>64.39</v>
          </cell>
        </row>
        <row r="81">
          <cell r="C81" t="str">
            <v xml:space="preserve"> PBR CIRCLE</v>
          </cell>
          <cell r="D81" t="str">
            <v>JGY</v>
          </cell>
          <cell r="E81" t="str">
            <v>JGY</v>
          </cell>
          <cell r="G81">
            <v>54.05</v>
          </cell>
          <cell r="H81">
            <v>63.54</v>
          </cell>
        </row>
      </sheetData>
      <sheetData sheetId="7" refreshError="1">
        <row r="1">
          <cell r="B1" t="str">
            <v>PGVCL  CIRCLE  OFFICE  PORBANDAR</v>
          </cell>
        </row>
        <row r="3">
          <cell r="B3" t="str">
            <v xml:space="preserve">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BOKHIRA</v>
          </cell>
          <cell r="D8" t="str">
            <v>AGD</v>
          </cell>
          <cell r="E8" t="str">
            <v>LT</v>
          </cell>
          <cell r="F8">
            <v>5.82</v>
          </cell>
          <cell r="G8">
            <v>7.52</v>
          </cell>
          <cell r="H8">
            <v>-5.0283593316751495E-2</v>
          </cell>
        </row>
        <row r="9">
          <cell r="B9" t="str">
            <v>BAGVADAR</v>
          </cell>
          <cell r="C9" t="str">
            <v>VACHHODA</v>
          </cell>
          <cell r="D9" t="str">
            <v>AGD</v>
          </cell>
          <cell r="E9" t="str">
            <v>LT</v>
          </cell>
          <cell r="F9">
            <v>6.43</v>
          </cell>
          <cell r="G9">
            <v>18.5</v>
          </cell>
          <cell r="H9">
            <v>0.33890799946040739</v>
          </cell>
        </row>
        <row r="10">
          <cell r="B10" t="str">
            <v>BAGVADAR</v>
          </cell>
          <cell r="C10" t="str">
            <v>SHISHLI(OLD FATANA)</v>
          </cell>
          <cell r="D10" t="str">
            <v>AGD</v>
          </cell>
          <cell r="E10" t="str">
            <v>LT</v>
          </cell>
          <cell r="F10">
            <v>9.26</v>
          </cell>
          <cell r="G10">
            <v>5.07</v>
          </cell>
          <cell r="H10">
            <v>-0.34261187728679987</v>
          </cell>
        </row>
        <row r="11">
          <cell r="B11" t="str">
            <v>BAGVADAR</v>
          </cell>
          <cell r="C11" t="str">
            <v>KHAMBHODAR</v>
          </cell>
          <cell r="D11" t="str">
            <v>AGD</v>
          </cell>
          <cell r="E11" t="str">
            <v>LT</v>
          </cell>
          <cell r="F11">
            <v>7.69</v>
          </cell>
          <cell r="G11">
            <v>7.64</v>
          </cell>
          <cell r="H11">
            <v>0.45862913096695229</v>
          </cell>
        </row>
        <row r="12">
          <cell r="B12" t="str">
            <v>BAGVADAR</v>
          </cell>
          <cell r="C12" t="str">
            <v>KUNVADAR(OLD BHOMIYAV</v>
          </cell>
          <cell r="D12" t="str">
            <v>AGD</v>
          </cell>
          <cell r="E12" t="str">
            <v>LT</v>
          </cell>
          <cell r="F12">
            <v>12.95</v>
          </cell>
          <cell r="G12">
            <v>-4</v>
          </cell>
          <cell r="H12">
            <v>0.10956039837224245</v>
          </cell>
        </row>
        <row r="13">
          <cell r="B13" t="str">
            <v>BAGVADAR</v>
          </cell>
          <cell r="C13" t="str">
            <v>MODHWADA</v>
          </cell>
          <cell r="D13" t="str">
            <v>AGD</v>
          </cell>
          <cell r="E13" t="str">
            <v>LT</v>
          </cell>
          <cell r="F13">
            <v>10.220000000000001</v>
          </cell>
          <cell r="G13">
            <v>-13.72</v>
          </cell>
          <cell r="H13">
            <v>-0.53583664729275005</v>
          </cell>
        </row>
        <row r="14">
          <cell r="B14" t="str">
            <v>BAGVADAR</v>
          </cell>
          <cell r="C14" t="str">
            <v>BHARWADA</v>
          </cell>
          <cell r="D14" t="str">
            <v>AGD</v>
          </cell>
          <cell r="E14" t="str">
            <v>LT</v>
          </cell>
          <cell r="F14">
            <v>5.0599999999999996</v>
          </cell>
          <cell r="G14">
            <v>6.07</v>
          </cell>
          <cell r="H14">
            <v>0.11797262059973924</v>
          </cell>
        </row>
        <row r="15">
          <cell r="B15" t="str">
            <v>BAGVADAR</v>
          </cell>
          <cell r="C15" t="str">
            <v>FATANA(OLD ADVANA)</v>
          </cell>
          <cell r="D15" t="str">
            <v>AGD</v>
          </cell>
          <cell r="E15" t="str">
            <v>LT</v>
          </cell>
          <cell r="F15">
            <v>8.74</v>
          </cell>
          <cell r="G15">
            <v>-10.53</v>
          </cell>
          <cell r="H15">
            <v>-0.72556426039917921</v>
          </cell>
        </row>
        <row r="16">
          <cell r="B16" t="str">
            <v>BAGVADAR</v>
          </cell>
          <cell r="C16" t="str">
            <v>KINDARKHEDA</v>
          </cell>
          <cell r="D16" t="str">
            <v>AGD</v>
          </cell>
          <cell r="E16" t="str">
            <v>LT</v>
          </cell>
          <cell r="F16">
            <v>7.26</v>
          </cell>
          <cell r="G16">
            <v>24.1</v>
          </cell>
          <cell r="H16">
            <v>-6.3737922705314004E-2</v>
          </cell>
        </row>
        <row r="17">
          <cell r="B17" t="str">
            <v>BAGVADAR</v>
          </cell>
          <cell r="C17" t="str">
            <v>SODHANA</v>
          </cell>
          <cell r="D17" t="str">
            <v>AGD</v>
          </cell>
          <cell r="E17" t="str">
            <v>LT</v>
          </cell>
          <cell r="F17">
            <v>5.41</v>
          </cell>
          <cell r="G17">
            <v>-36.04</v>
          </cell>
          <cell r="H17">
            <v>0.13090637398876695</v>
          </cell>
        </row>
        <row r="18">
          <cell r="B18" t="str">
            <v>BAGVADAR</v>
          </cell>
          <cell r="C18" t="str">
            <v>BHETAKADI</v>
          </cell>
          <cell r="D18" t="str">
            <v>AGD</v>
          </cell>
          <cell r="E18" t="str">
            <v>LT</v>
          </cell>
          <cell r="F18">
            <v>5.19</v>
          </cell>
          <cell r="G18">
            <v>-49.48</v>
          </cell>
          <cell r="H18">
            <v>-0.15771657364717301</v>
          </cell>
        </row>
        <row r="19">
          <cell r="B19" t="str">
            <v>BAGVADAR</v>
          </cell>
          <cell r="C19" t="str">
            <v>SIMAR</v>
          </cell>
          <cell r="D19" t="str">
            <v>AGD</v>
          </cell>
          <cell r="E19" t="str">
            <v>LT</v>
          </cell>
          <cell r="F19">
            <v>11.31</v>
          </cell>
          <cell r="G19">
            <v>44.53</v>
          </cell>
          <cell r="H19">
            <v>0.36687741482262032</v>
          </cell>
        </row>
        <row r="20">
          <cell r="B20" t="str">
            <v>BAGVADAR</v>
          </cell>
          <cell r="C20" t="str">
            <v>ZARERA</v>
          </cell>
          <cell r="D20" t="str">
            <v>AGD</v>
          </cell>
          <cell r="E20" t="str">
            <v>LT</v>
          </cell>
          <cell r="F20">
            <v>6.72</v>
          </cell>
          <cell r="G20">
            <v>-25.72</v>
          </cell>
          <cell r="H20">
            <v>-0.49235066962451729</v>
          </cell>
        </row>
        <row r="21">
          <cell r="B21" t="str">
            <v>BAGVADAR</v>
          </cell>
          <cell r="C21" t="str">
            <v>DHROKAL</v>
          </cell>
          <cell r="D21" t="str">
            <v>AGD</v>
          </cell>
          <cell r="E21" t="str">
            <v>LT</v>
          </cell>
          <cell r="F21">
            <v>6.98</v>
          </cell>
          <cell r="G21">
            <v>0</v>
          </cell>
          <cell r="H21">
            <v>0</v>
          </cell>
        </row>
        <row r="22">
          <cell r="B22" t="str">
            <v>BAGVADAR</v>
          </cell>
          <cell r="C22" t="str">
            <v>DEGAM</v>
          </cell>
          <cell r="D22" t="str">
            <v>AGD</v>
          </cell>
          <cell r="E22" t="str">
            <v>LT</v>
          </cell>
          <cell r="F22">
            <v>15.07</v>
          </cell>
          <cell r="G22">
            <v>-8.58</v>
          </cell>
          <cell r="H22">
            <v>0.29585892406973008</v>
          </cell>
        </row>
        <row r="23">
          <cell r="B23" t="str">
            <v>BAGVADAR</v>
          </cell>
          <cell r="C23" t="str">
            <v>PANDAVADAR</v>
          </cell>
          <cell r="D23" t="str">
            <v>AGD</v>
          </cell>
          <cell r="E23" t="str">
            <v>LT</v>
          </cell>
          <cell r="F23">
            <v>5.15</v>
          </cell>
          <cell r="G23">
            <v>36.619999999999997</v>
          </cell>
          <cell r="H23">
            <v>0.40878907149104637</v>
          </cell>
        </row>
        <row r="24">
          <cell r="B24" t="str">
            <v>BAGVADAR</v>
          </cell>
          <cell r="C24" t="str">
            <v>VADALA</v>
          </cell>
          <cell r="D24" t="str">
            <v>AGD</v>
          </cell>
          <cell r="E24" t="str">
            <v>LT</v>
          </cell>
          <cell r="F24">
            <v>7.39</v>
          </cell>
          <cell r="G24">
            <v>-55.68</v>
          </cell>
          <cell r="H24">
            <v>-0.35279149827870077</v>
          </cell>
        </row>
        <row r="25">
          <cell r="B25" t="str">
            <v>RANAVAV</v>
          </cell>
          <cell r="C25" t="str">
            <v>KANDORNA I</v>
          </cell>
          <cell r="D25" t="str">
            <v>AGD</v>
          </cell>
          <cell r="E25" t="str">
            <v>LT</v>
          </cell>
          <cell r="F25">
            <v>12.24</v>
          </cell>
          <cell r="G25">
            <v>57.06</v>
          </cell>
          <cell r="H25">
            <v>0.58900839531269855</v>
          </cell>
        </row>
        <row r="26">
          <cell r="B26" t="str">
            <v>RANAVAV</v>
          </cell>
          <cell r="C26" t="str">
            <v>BAPODAR</v>
          </cell>
          <cell r="D26" t="str">
            <v>AGD</v>
          </cell>
          <cell r="E26" t="str">
            <v>LT</v>
          </cell>
          <cell r="F26">
            <v>10.53</v>
          </cell>
          <cell r="G26">
            <v>47.43</v>
          </cell>
          <cell r="H26">
            <v>0.3756422962846474</v>
          </cell>
        </row>
        <row r="27">
          <cell r="B27" t="str">
            <v>RANAVAV</v>
          </cell>
          <cell r="C27" t="str">
            <v>BAKHARLA</v>
          </cell>
          <cell r="D27" t="str">
            <v>AGD</v>
          </cell>
          <cell r="E27" t="str">
            <v>MX</v>
          </cell>
          <cell r="F27">
            <v>6.4</v>
          </cell>
          <cell r="G27">
            <v>74.150000000000006</v>
          </cell>
          <cell r="H27">
            <v>0.66439902147036956</v>
          </cell>
        </row>
        <row r="28">
          <cell r="B28" t="str">
            <v>RANAVAV</v>
          </cell>
          <cell r="C28" t="str">
            <v>VALOTRA</v>
          </cell>
          <cell r="D28" t="str">
            <v>AGD</v>
          </cell>
          <cell r="E28" t="str">
            <v>LT</v>
          </cell>
          <cell r="F28">
            <v>9.2200000000000006</v>
          </cell>
          <cell r="G28" t="str">
            <v>***.**</v>
          </cell>
          <cell r="H28">
            <v>-0.73215571785564104</v>
          </cell>
        </row>
        <row r="29">
          <cell r="B29" t="str">
            <v>RANAVAV</v>
          </cell>
          <cell r="C29" t="str">
            <v>YOGESHWAR PBR</v>
          </cell>
          <cell r="D29" t="str">
            <v>AGD</v>
          </cell>
          <cell r="E29" t="str">
            <v>LT</v>
          </cell>
          <cell r="F29">
            <v>10.97</v>
          </cell>
          <cell r="G29">
            <v>0</v>
          </cell>
          <cell r="H29">
            <v>0</v>
          </cell>
        </row>
        <row r="30">
          <cell r="B30" t="str">
            <v>RANAVAV</v>
          </cell>
          <cell r="C30" t="str">
            <v>KHIRASHRA</v>
          </cell>
          <cell r="D30" t="str">
            <v>AGD</v>
          </cell>
          <cell r="E30" t="str">
            <v>LT</v>
          </cell>
          <cell r="F30">
            <v>8.8800000000000008</v>
          </cell>
          <cell r="G30">
            <v>55.95</v>
          </cell>
          <cell r="H30">
            <v>0.99530915456281466</v>
          </cell>
        </row>
        <row r="31">
          <cell r="B31" t="str">
            <v>RANAVAV</v>
          </cell>
          <cell r="C31" t="str">
            <v>VADAVALA</v>
          </cell>
          <cell r="D31" t="str">
            <v>AGD</v>
          </cell>
          <cell r="E31" t="str">
            <v>LT</v>
          </cell>
          <cell r="F31">
            <v>7.09</v>
          </cell>
          <cell r="G31">
            <v>40.770000000000003</v>
          </cell>
          <cell r="H31">
            <v>-0.25209811097513585</v>
          </cell>
        </row>
        <row r="32">
          <cell r="B32" t="str">
            <v>RANAVAV</v>
          </cell>
          <cell r="C32" t="str">
            <v>THOYANA</v>
          </cell>
          <cell r="D32" t="str">
            <v>AGD</v>
          </cell>
          <cell r="E32" t="str">
            <v>LT</v>
          </cell>
          <cell r="F32">
            <v>5.78</v>
          </cell>
          <cell r="G32">
            <v>64.53</v>
          </cell>
          <cell r="H32">
            <v>0.45117537419391479</v>
          </cell>
        </row>
        <row r="33">
          <cell r="B33" t="str">
            <v>RANAVAV</v>
          </cell>
          <cell r="C33" t="str">
            <v>SUKHPUR</v>
          </cell>
          <cell r="D33" t="str">
            <v>AGD</v>
          </cell>
          <cell r="E33" t="str">
            <v>LT</v>
          </cell>
          <cell r="F33">
            <v>15.02</v>
          </cell>
          <cell r="G33">
            <v>60.41</v>
          </cell>
          <cell r="H33">
            <v>-0.39997333938957075</v>
          </cell>
        </row>
        <row r="34">
          <cell r="B34" t="str">
            <v>RANAVAV</v>
          </cell>
          <cell r="C34" t="str">
            <v>HANUMANGADH</v>
          </cell>
          <cell r="D34" t="str">
            <v>AGD</v>
          </cell>
          <cell r="E34" t="str">
            <v>LT</v>
          </cell>
          <cell r="F34">
            <v>10.58</v>
          </cell>
          <cell r="G34">
            <v>96.97</v>
          </cell>
          <cell r="H34">
            <v>0.99964632192485758</v>
          </cell>
        </row>
        <row r="35">
          <cell r="B35" t="str">
            <v>KUTIYANA</v>
          </cell>
          <cell r="C35" t="str">
            <v>BALOCH</v>
          </cell>
          <cell r="D35" t="str">
            <v>AGD</v>
          </cell>
          <cell r="E35" t="str">
            <v>LT</v>
          </cell>
          <cell r="F35">
            <v>7.57</v>
          </cell>
          <cell r="G35">
            <v>15.87</v>
          </cell>
          <cell r="H35">
            <v>-7.9738418420618781E-2</v>
          </cell>
        </row>
        <row r="36">
          <cell r="B36" t="str">
            <v>KUTIYANA</v>
          </cell>
          <cell r="C36" t="str">
            <v>CHAUTA</v>
          </cell>
          <cell r="D36" t="str">
            <v>AGD</v>
          </cell>
          <cell r="E36" t="str">
            <v>LT</v>
          </cell>
          <cell r="F36">
            <v>10.95</v>
          </cell>
          <cell r="G36">
            <v>4.84</v>
          </cell>
          <cell r="H36">
            <v>0.18591020445543421</v>
          </cell>
        </row>
        <row r="37">
          <cell r="B37" t="str">
            <v>KUTIYANA</v>
          </cell>
          <cell r="C37" t="str">
            <v>PASWARI</v>
          </cell>
          <cell r="D37" t="str">
            <v>AGD</v>
          </cell>
          <cell r="E37" t="str">
            <v>LT</v>
          </cell>
          <cell r="F37">
            <v>7.74</v>
          </cell>
          <cell r="G37">
            <v>0.33</v>
          </cell>
          <cell r="H37">
            <v>6.4562196899824467E-2</v>
          </cell>
        </row>
        <row r="38">
          <cell r="B38" t="str">
            <v>KUTIYANA</v>
          </cell>
          <cell r="C38" t="str">
            <v>MAHOBATPARA</v>
          </cell>
          <cell r="D38" t="str">
            <v>AGD</v>
          </cell>
          <cell r="E38" t="str">
            <v>LT</v>
          </cell>
          <cell r="F38">
            <v>10.29</v>
          </cell>
          <cell r="G38">
            <v>17.239999999999998</v>
          </cell>
          <cell r="H38">
            <v>-2.6832298924172208E-2</v>
          </cell>
        </row>
        <row r="39">
          <cell r="B39" t="str">
            <v>KUTIYANA</v>
          </cell>
          <cell r="C39" t="str">
            <v>AMADPARA(OLD KHAGESHR</v>
          </cell>
          <cell r="D39" t="str">
            <v>AGD</v>
          </cell>
          <cell r="E39" t="str">
            <v>LT</v>
          </cell>
          <cell r="F39">
            <v>14.17</v>
          </cell>
          <cell r="G39">
            <v>28.15</v>
          </cell>
          <cell r="H39">
            <v>0.14285468002942259</v>
          </cell>
        </row>
        <row r="40">
          <cell r="B40" t="str">
            <v>KUTIYANA</v>
          </cell>
          <cell r="C40" t="str">
            <v>SARADIYA</v>
          </cell>
          <cell r="D40" t="str">
            <v>AGD</v>
          </cell>
          <cell r="E40" t="str">
            <v>LT</v>
          </cell>
          <cell r="F40">
            <v>11.08</v>
          </cell>
          <cell r="G40">
            <v>13.2</v>
          </cell>
          <cell r="H40">
            <v>1.752807538864654E-3</v>
          </cell>
        </row>
        <row r="41">
          <cell r="B41" t="str">
            <v>KUTIYANA</v>
          </cell>
          <cell r="C41" t="str">
            <v>AMAR</v>
          </cell>
          <cell r="D41" t="str">
            <v>AGD</v>
          </cell>
          <cell r="E41" t="str">
            <v>LT</v>
          </cell>
          <cell r="F41">
            <v>5.65</v>
          </cell>
          <cell r="G41">
            <v>32.31</v>
          </cell>
          <cell r="H41">
            <v>-0.10331722872933476</v>
          </cell>
        </row>
        <row r="42">
          <cell r="B42" t="str">
            <v>KUTIYANA</v>
          </cell>
          <cell r="C42" t="str">
            <v>VADASADA</v>
          </cell>
          <cell r="D42" t="str">
            <v>AGD</v>
          </cell>
          <cell r="E42" t="str">
            <v>LT</v>
          </cell>
          <cell r="F42">
            <v>5.64</v>
          </cell>
          <cell r="G42">
            <v>0</v>
          </cell>
          <cell r="H42">
            <v>0.42906703953103337</v>
          </cell>
        </row>
        <row r="43">
          <cell r="B43" t="str">
            <v>KUTIYANA</v>
          </cell>
          <cell r="C43" t="str">
            <v>MALANKA</v>
          </cell>
          <cell r="D43" t="str">
            <v>AGD</v>
          </cell>
          <cell r="E43" t="str">
            <v>LT</v>
          </cell>
          <cell r="F43">
            <v>6.78</v>
          </cell>
          <cell r="G43">
            <v>0</v>
          </cell>
          <cell r="H43">
            <v>-1.0281404282513888E-2</v>
          </cell>
        </row>
        <row r="44">
          <cell r="B44" t="str">
            <v>KUTIYANA</v>
          </cell>
          <cell r="C44" t="str">
            <v>TIMBI NES</v>
          </cell>
          <cell r="D44" t="str">
            <v>AGD</v>
          </cell>
          <cell r="E44" t="str">
            <v>LT</v>
          </cell>
          <cell r="F44">
            <v>10.75</v>
          </cell>
          <cell r="G44">
            <v>47.4</v>
          </cell>
          <cell r="H44">
            <v>0.30546234367126301</v>
          </cell>
        </row>
        <row r="45">
          <cell r="B45" t="str">
            <v>KUTIYANA</v>
          </cell>
          <cell r="C45" t="str">
            <v>DEVDA</v>
          </cell>
          <cell r="D45" t="str">
            <v>AGD</v>
          </cell>
          <cell r="E45" t="str">
            <v>LT</v>
          </cell>
          <cell r="F45">
            <v>7.71</v>
          </cell>
          <cell r="G45">
            <v>-8.19</v>
          </cell>
          <cell r="H45">
            <v>0.18005829807240245</v>
          </cell>
        </row>
        <row r="46">
          <cell r="B46" t="str">
            <v>KUTIYANA</v>
          </cell>
          <cell r="C46" t="str">
            <v>SHIVA</v>
          </cell>
          <cell r="D46" t="str">
            <v>AGD</v>
          </cell>
          <cell r="E46" t="str">
            <v>LT</v>
          </cell>
          <cell r="F46">
            <v>6.51</v>
          </cell>
          <cell r="G46">
            <v>0</v>
          </cell>
          <cell r="H46">
            <v>0</v>
          </cell>
        </row>
        <row r="47">
          <cell r="B47" t="str">
            <v>BANTWA</v>
          </cell>
          <cell r="C47" t="str">
            <v>KHAGESHRI</v>
          </cell>
          <cell r="D47" t="str">
            <v>AGD</v>
          </cell>
          <cell r="E47" t="str">
            <v>LT</v>
          </cell>
          <cell r="F47">
            <v>8.56</v>
          </cell>
          <cell r="G47">
            <v>0</v>
          </cell>
          <cell r="H47">
            <v>0</v>
          </cell>
        </row>
        <row r="48">
          <cell r="B48" t="str">
            <v>BANTWA</v>
          </cell>
          <cell r="C48" t="str">
            <v>KHODIYAR</v>
          </cell>
          <cell r="D48" t="str">
            <v>AGD</v>
          </cell>
          <cell r="E48" t="str">
            <v>LT</v>
          </cell>
          <cell r="F48">
            <v>8.56</v>
          </cell>
          <cell r="G48">
            <v>0</v>
          </cell>
          <cell r="H48">
            <v>0</v>
          </cell>
        </row>
        <row r="49">
          <cell r="B49" t="str">
            <v>BANTWA</v>
          </cell>
          <cell r="C49" t="str">
            <v>DEVDA</v>
          </cell>
          <cell r="D49" t="str">
            <v>AGD</v>
          </cell>
          <cell r="E49" t="str">
            <v>LT</v>
          </cell>
          <cell r="F49">
            <v>8.56</v>
          </cell>
          <cell r="G49">
            <v>0</v>
          </cell>
          <cell r="H49">
            <v>0</v>
          </cell>
        </row>
        <row r="50">
          <cell r="B50" t="str">
            <v>BANTWA</v>
          </cell>
          <cell r="C50" t="str">
            <v>KHAKHAVI</v>
          </cell>
          <cell r="D50" t="str">
            <v>AGD</v>
          </cell>
          <cell r="E50" t="str">
            <v>LT</v>
          </cell>
          <cell r="F50">
            <v>6.21</v>
          </cell>
          <cell r="G50">
            <v>0.97</v>
          </cell>
          <cell r="H50">
            <v>-1.2011794474146023</v>
          </cell>
        </row>
        <row r="51">
          <cell r="B51" t="str">
            <v>BANTWA</v>
          </cell>
          <cell r="C51" t="str">
            <v>BURI</v>
          </cell>
          <cell r="D51" t="str">
            <v>AGD</v>
          </cell>
          <cell r="E51" t="str">
            <v>LT</v>
          </cell>
          <cell r="F51">
            <v>5.7</v>
          </cell>
          <cell r="G51">
            <v>-9.3699999999999992</v>
          </cell>
          <cell r="H51">
            <v>-0.24225268176400477</v>
          </cell>
        </row>
        <row r="52">
          <cell r="B52" t="str">
            <v>BANTWA</v>
          </cell>
          <cell r="C52" t="str">
            <v>KODVAV</v>
          </cell>
          <cell r="D52" t="str">
            <v>AGD</v>
          </cell>
          <cell r="E52" t="str">
            <v>LT</v>
          </cell>
          <cell r="F52">
            <v>6.97</v>
          </cell>
          <cell r="G52">
            <v>6.94</v>
          </cell>
          <cell r="H52">
            <v>0.31679152707800257</v>
          </cell>
        </row>
        <row r="53">
          <cell r="B53" t="str">
            <v>BANTWA</v>
          </cell>
          <cell r="C53" t="str">
            <v>KADEGI</v>
          </cell>
          <cell r="D53" t="str">
            <v>AGD</v>
          </cell>
          <cell r="E53" t="str">
            <v>LT</v>
          </cell>
          <cell r="F53">
            <v>7.87</v>
          </cell>
          <cell r="G53">
            <v>7.36</v>
          </cell>
          <cell r="H53">
            <v>0.15164954672512085</v>
          </cell>
        </row>
        <row r="54">
          <cell r="B54" t="str">
            <v>BANTWA</v>
          </cell>
          <cell r="C54" t="str">
            <v>SITANA</v>
          </cell>
          <cell r="D54" t="str">
            <v>AGD</v>
          </cell>
          <cell r="E54" t="str">
            <v>LT</v>
          </cell>
          <cell r="F54">
            <v>11.17</v>
          </cell>
          <cell r="G54">
            <v>-1.86</v>
          </cell>
          <cell r="H54">
            <v>-0.14635850236448197</v>
          </cell>
        </row>
        <row r="55">
          <cell r="B55" t="str">
            <v>BANTWA</v>
          </cell>
          <cell r="C55" t="str">
            <v>VADA</v>
          </cell>
          <cell r="D55" t="str">
            <v>AGD</v>
          </cell>
          <cell r="E55" t="str">
            <v>LT</v>
          </cell>
          <cell r="F55">
            <v>6.66</v>
          </cell>
          <cell r="G55">
            <v>10.7</v>
          </cell>
          <cell r="H55">
            <v>2.3234024516747907E-2</v>
          </cell>
        </row>
        <row r="56">
          <cell r="B56" t="str">
            <v>BANTWA</v>
          </cell>
          <cell r="C56" t="str">
            <v>NAKARA</v>
          </cell>
          <cell r="D56" t="str">
            <v>AGD</v>
          </cell>
          <cell r="E56" t="str">
            <v>MX</v>
          </cell>
          <cell r="F56">
            <v>6.77</v>
          </cell>
          <cell r="G56">
            <v>-18.25</v>
          </cell>
          <cell r="H56">
            <v>-0.64789661319073089</v>
          </cell>
        </row>
        <row r="57">
          <cell r="B57" t="str">
            <v>COASTAL</v>
          </cell>
          <cell r="C57" t="str">
            <v>KHAPAT (OLD BAGVADAR)</v>
          </cell>
          <cell r="D57" t="str">
            <v>AGD</v>
          </cell>
          <cell r="E57" t="str">
            <v>LT</v>
          </cell>
          <cell r="F57">
            <v>5.84</v>
          </cell>
          <cell r="G57">
            <v>35.11</v>
          </cell>
          <cell r="H57">
            <v>-0.10308678307501144</v>
          </cell>
        </row>
        <row r="58">
          <cell r="B58" t="str">
            <v>COASTAL</v>
          </cell>
          <cell r="C58" t="str">
            <v>KUCHHADI</v>
          </cell>
          <cell r="D58" t="str">
            <v>AGD</v>
          </cell>
          <cell r="E58" t="str">
            <v>LT</v>
          </cell>
          <cell r="F58">
            <v>5.59</v>
          </cell>
          <cell r="G58">
            <v>-4.9800000000000004</v>
          </cell>
          <cell r="H58">
            <v>-1.0231118631991449</v>
          </cell>
        </row>
        <row r="59">
          <cell r="B59" t="str">
            <v>COASTAL</v>
          </cell>
          <cell r="C59" t="str">
            <v>RINAVADA</v>
          </cell>
          <cell r="D59" t="str">
            <v>AGD</v>
          </cell>
          <cell r="E59" t="str">
            <v>LT</v>
          </cell>
          <cell r="F59">
            <v>17.16</v>
          </cell>
          <cell r="G59">
            <v>100</v>
          </cell>
          <cell r="H59">
            <v>1</v>
          </cell>
        </row>
        <row r="60">
          <cell r="B60" t="str">
            <v>COASTAL</v>
          </cell>
          <cell r="C60" t="str">
            <v>ODDAR</v>
          </cell>
          <cell r="D60" t="str">
            <v>AGD</v>
          </cell>
          <cell r="E60" t="str">
            <v>LT</v>
          </cell>
          <cell r="F60">
            <v>6.06</v>
          </cell>
          <cell r="G60">
            <v>57</v>
          </cell>
          <cell r="H60">
            <v>0.15344894777864379</v>
          </cell>
        </row>
        <row r="61">
          <cell r="B61" t="str">
            <v>COASTAL</v>
          </cell>
          <cell r="C61" t="str">
            <v>RATIYA</v>
          </cell>
          <cell r="D61" t="str">
            <v>AGD</v>
          </cell>
          <cell r="E61" t="str">
            <v>LT</v>
          </cell>
          <cell r="F61">
            <v>6.33</v>
          </cell>
          <cell r="G61">
            <v>49.09</v>
          </cell>
          <cell r="H61">
            <v>0.53695586457073763</v>
          </cell>
        </row>
        <row r="62">
          <cell r="B62" t="str">
            <v>COASTAL</v>
          </cell>
          <cell r="C62" t="str">
            <v>HATHIYANI</v>
          </cell>
          <cell r="D62" t="str">
            <v>AGD</v>
          </cell>
          <cell r="E62" t="str">
            <v>LT</v>
          </cell>
          <cell r="F62">
            <v>5.55</v>
          </cell>
          <cell r="G62">
            <v>60.87</v>
          </cell>
          <cell r="H62">
            <v>0.36235029940119762</v>
          </cell>
        </row>
        <row r="63">
          <cell r="B63" t="str">
            <v>COASTAL</v>
          </cell>
          <cell r="C63" t="str">
            <v>RATADI</v>
          </cell>
          <cell r="D63" t="str">
            <v>AGD</v>
          </cell>
          <cell r="E63" t="str">
            <v>LT</v>
          </cell>
          <cell r="F63">
            <v>6.66</v>
          </cell>
          <cell r="G63">
            <v>20.03</v>
          </cell>
          <cell r="H63">
            <v>8.9862788144895719E-2</v>
          </cell>
        </row>
        <row r="64">
          <cell r="B64" t="str">
            <v>COASTAL</v>
          </cell>
          <cell r="C64" t="str">
            <v>MIYANI</v>
          </cell>
          <cell r="D64" t="str">
            <v>AGD</v>
          </cell>
          <cell r="E64" t="str">
            <v>LT</v>
          </cell>
          <cell r="F64">
            <v>8.69</v>
          </cell>
          <cell r="G64">
            <v>-48.83</v>
          </cell>
          <cell r="H64">
            <v>-0.34875970664365835</v>
          </cell>
        </row>
        <row r="65">
          <cell r="B65" t="str">
            <v>KSD-T</v>
          </cell>
          <cell r="C65" t="str">
            <v>KOYLANA</v>
          </cell>
          <cell r="D65" t="str">
            <v>AGD</v>
          </cell>
          <cell r="E65" t="str">
            <v>LT</v>
          </cell>
          <cell r="F65">
            <v>3.52</v>
          </cell>
          <cell r="G65">
            <v>31.04</v>
          </cell>
          <cell r="H65">
            <v>8.5016025641025644E-2</v>
          </cell>
        </row>
        <row r="66">
          <cell r="B66" t="str">
            <v>KSD-T</v>
          </cell>
          <cell r="C66" t="str">
            <v>KEVADRA(AG.DOM.)</v>
          </cell>
          <cell r="D66" t="str">
            <v>AGD</v>
          </cell>
          <cell r="E66" t="str">
            <v>LT</v>
          </cell>
          <cell r="F66">
            <v>9.81</v>
          </cell>
          <cell r="G66">
            <v>18.809999999999999</v>
          </cell>
          <cell r="H66">
            <v>0.31954822256384591</v>
          </cell>
        </row>
        <row r="67">
          <cell r="B67" t="str">
            <v>KSD-R-1</v>
          </cell>
          <cell r="C67" t="str">
            <v>BADODAR(AG.DOM.)</v>
          </cell>
          <cell r="D67" t="str">
            <v>AGD</v>
          </cell>
          <cell r="E67" t="str">
            <v>LT</v>
          </cell>
          <cell r="F67">
            <v>8.83</v>
          </cell>
          <cell r="G67">
            <v>33.72</v>
          </cell>
          <cell r="H67">
            <v>0.4047601825228907</v>
          </cell>
        </row>
        <row r="68">
          <cell r="B68" t="str">
            <v>KSD-R-1</v>
          </cell>
          <cell r="C68" t="str">
            <v>JUTHAL</v>
          </cell>
          <cell r="D68" t="str">
            <v>AGD</v>
          </cell>
          <cell r="E68" t="str">
            <v>LT</v>
          </cell>
          <cell r="F68">
            <v>5.75</v>
          </cell>
          <cell r="G68">
            <v>-4.2</v>
          </cell>
          <cell r="H68">
            <v>-0.35014556040756917</v>
          </cell>
        </row>
        <row r="69">
          <cell r="B69" t="str">
            <v>KSD-R-1</v>
          </cell>
          <cell r="C69" t="str">
            <v>KALAVAN/CHOTILIVIDI</v>
          </cell>
          <cell r="D69" t="str">
            <v>AGD</v>
          </cell>
          <cell r="E69" t="str">
            <v>LT</v>
          </cell>
          <cell r="F69">
            <v>9.69</v>
          </cell>
          <cell r="G69">
            <v>38.96</v>
          </cell>
          <cell r="H69">
            <v>-4.2111695906432747</v>
          </cell>
        </row>
        <row r="70">
          <cell r="B70" t="str">
            <v>KSD-R-1</v>
          </cell>
          <cell r="C70" t="str">
            <v>PANIDHRA/REVADRA</v>
          </cell>
          <cell r="D70" t="str">
            <v>AGD</v>
          </cell>
          <cell r="E70" t="str">
            <v>LT</v>
          </cell>
          <cell r="F70">
            <v>4.25</v>
          </cell>
          <cell r="G70">
            <v>5.99</v>
          </cell>
          <cell r="H70">
            <v>0.32478328877588536</v>
          </cell>
        </row>
        <row r="71">
          <cell r="B71" t="str">
            <v>KSD-R-1</v>
          </cell>
          <cell r="C71" t="str">
            <v>GELANA(AG.DOM.)</v>
          </cell>
          <cell r="D71" t="str">
            <v>AGD</v>
          </cell>
          <cell r="E71" t="str">
            <v>LT</v>
          </cell>
          <cell r="F71">
            <v>3.93</v>
          </cell>
          <cell r="G71">
            <v>20.63</v>
          </cell>
          <cell r="H71">
            <v>-0.10352584380240813</v>
          </cell>
        </row>
        <row r="72">
          <cell r="B72" t="str">
            <v>KSD-R-1</v>
          </cell>
          <cell r="C72" t="str">
            <v>ASHRAM</v>
          </cell>
          <cell r="D72" t="str">
            <v>AGD</v>
          </cell>
          <cell r="E72" t="str">
            <v>LT</v>
          </cell>
          <cell r="F72">
            <v>8.1999999999999993</v>
          </cell>
          <cell r="G72">
            <v>-2.66</v>
          </cell>
          <cell r="H72">
            <v>-0.26609477336240384</v>
          </cell>
        </row>
        <row r="73">
          <cell r="B73" t="str">
            <v>KSD-R-1</v>
          </cell>
          <cell r="C73" t="str">
            <v>SWAMI</v>
          </cell>
          <cell r="D73" t="str">
            <v>AGD</v>
          </cell>
          <cell r="E73" t="str">
            <v>LT</v>
          </cell>
          <cell r="F73">
            <v>3.92</v>
          </cell>
          <cell r="G73">
            <v>55.75</v>
          </cell>
          <cell r="H73">
            <v>-2.0400638800166644</v>
          </cell>
        </row>
        <row r="74">
          <cell r="B74" t="str">
            <v>KSD-R-1</v>
          </cell>
          <cell r="C74" t="str">
            <v>PRANSLI</v>
          </cell>
          <cell r="D74" t="str">
            <v>AGD</v>
          </cell>
          <cell r="E74" t="str">
            <v>LT</v>
          </cell>
          <cell r="F74">
            <v>9.42</v>
          </cell>
          <cell r="G74">
            <v>0.89</v>
          </cell>
          <cell r="H74">
            <v>0.46703299776286356</v>
          </cell>
        </row>
        <row r="75">
          <cell r="B75" t="str">
            <v>KSD-R-1</v>
          </cell>
          <cell r="C75" t="str">
            <v>SHERGADH</v>
          </cell>
          <cell r="D75" t="str">
            <v>AGD</v>
          </cell>
          <cell r="F75">
            <v>6.97</v>
          </cell>
          <cell r="G75">
            <v>31.19</v>
          </cell>
          <cell r="H75">
            <v>0.48310996563573883</v>
          </cell>
        </row>
        <row r="76">
          <cell r="B76" t="str">
            <v>KSD-R-1</v>
          </cell>
          <cell r="C76" t="str">
            <v>AMBALA</v>
          </cell>
          <cell r="D76" t="str">
            <v>AGD</v>
          </cell>
          <cell r="E76" t="str">
            <v>JGY</v>
          </cell>
          <cell r="F76">
            <v>3.78</v>
          </cell>
          <cell r="G76">
            <v>23.43</v>
          </cell>
          <cell r="H76">
            <v>-0.13368055555555555</v>
          </cell>
        </row>
        <row r="77">
          <cell r="B77" t="str">
            <v>KSD-R-1</v>
          </cell>
          <cell r="C77" t="str">
            <v>CHITRI</v>
          </cell>
          <cell r="D77" t="str">
            <v>AGD</v>
          </cell>
          <cell r="E77" t="str">
            <v>JGY</v>
          </cell>
          <cell r="F77">
            <v>10.88</v>
          </cell>
          <cell r="G77">
            <v>13.49</v>
          </cell>
          <cell r="H77">
            <v>0.44085833333333335</v>
          </cell>
        </row>
        <row r="78">
          <cell r="B78" t="str">
            <v>KSD-R-1</v>
          </cell>
          <cell r="C78" t="str">
            <v>RANGPUR</v>
          </cell>
          <cell r="D78" t="str">
            <v>AGD</v>
          </cell>
          <cell r="E78" t="str">
            <v>JGY</v>
          </cell>
          <cell r="F78">
            <v>9.2799999999999994</v>
          </cell>
          <cell r="G78">
            <v>-52.39</v>
          </cell>
          <cell r="H78">
            <v>-0.39123868778280541</v>
          </cell>
        </row>
        <row r="79">
          <cell r="B79" t="str">
            <v>KSD-R-1</v>
          </cell>
          <cell r="C79" t="str">
            <v>NONJANVAV</v>
          </cell>
          <cell r="D79" t="str">
            <v>AGD</v>
          </cell>
          <cell r="E79" t="str">
            <v>JGY</v>
          </cell>
          <cell r="F79">
            <v>5.98</v>
          </cell>
          <cell r="G79">
            <v>59.25</v>
          </cell>
          <cell r="H79">
            <v>0.62527484143763212</v>
          </cell>
        </row>
        <row r="80">
          <cell r="B80" t="str">
            <v>KSD-R-1</v>
          </cell>
          <cell r="C80" t="str">
            <v>AVANIYA</v>
          </cell>
          <cell r="D80" t="str">
            <v>AGD</v>
          </cell>
          <cell r="E80" t="str">
            <v>JGY</v>
          </cell>
          <cell r="F80">
            <v>6.41</v>
          </cell>
          <cell r="G80">
            <v>40.409999999999997</v>
          </cell>
          <cell r="H80">
            <v>-9.4380341880341875E-2</v>
          </cell>
        </row>
        <row r="81">
          <cell r="B81" t="str">
            <v>KSD-R-1</v>
          </cell>
          <cell r="C81" t="str">
            <v>SIMROLI</v>
          </cell>
          <cell r="D81" t="str">
            <v>AGD</v>
          </cell>
          <cell r="F81">
            <v>7</v>
          </cell>
          <cell r="G81">
            <v>0</v>
          </cell>
          <cell r="H81">
            <v>0</v>
          </cell>
        </row>
        <row r="82">
          <cell r="B82" t="str">
            <v>KSD-R-1</v>
          </cell>
          <cell r="C82" t="str">
            <v>GATRAL</v>
          </cell>
          <cell r="D82" t="str">
            <v>AGD</v>
          </cell>
          <cell r="F82">
            <v>5</v>
          </cell>
          <cell r="G82">
            <v>0</v>
          </cell>
          <cell r="H82">
            <v>0</v>
          </cell>
        </row>
        <row r="83">
          <cell r="B83" t="str">
            <v>MALIYA</v>
          </cell>
          <cell r="C83" t="str">
            <v>AMRAPUR</v>
          </cell>
          <cell r="D83" t="str">
            <v>AGD</v>
          </cell>
          <cell r="F83">
            <v>10.62</v>
          </cell>
          <cell r="G83">
            <v>14.7</v>
          </cell>
          <cell r="H83">
            <v>0.25683668076109939</v>
          </cell>
        </row>
        <row r="84">
          <cell r="B84" t="str">
            <v>MALIYA</v>
          </cell>
          <cell r="C84" t="str">
            <v>BHANDURI</v>
          </cell>
          <cell r="D84" t="str">
            <v>AGD</v>
          </cell>
          <cell r="F84">
            <v>5.37</v>
          </cell>
          <cell r="G84">
            <v>-6.61</v>
          </cell>
          <cell r="H84">
            <v>1.6298913043478261E-2</v>
          </cell>
        </row>
        <row r="85">
          <cell r="B85" t="str">
            <v>MALIYA</v>
          </cell>
          <cell r="C85" t="str">
            <v>VIRDI</v>
          </cell>
          <cell r="D85" t="str">
            <v>AGD</v>
          </cell>
          <cell r="F85">
            <v>8.6199999999999992</v>
          </cell>
          <cell r="G85">
            <v>16.72</v>
          </cell>
          <cell r="H85">
            <v>5.6505028735632186E-2</v>
          </cell>
        </row>
        <row r="86">
          <cell r="B86" t="str">
            <v>MALIYA</v>
          </cell>
          <cell r="C86" t="str">
            <v>KADAYA</v>
          </cell>
          <cell r="D86" t="str">
            <v>AGD</v>
          </cell>
          <cell r="F86">
            <v>7.58</v>
          </cell>
          <cell r="G86">
            <v>15.42</v>
          </cell>
          <cell r="H86">
            <v>0.45370736086175945</v>
          </cell>
        </row>
        <row r="87">
          <cell r="B87" t="str">
            <v>MALIYA</v>
          </cell>
          <cell r="C87" t="str">
            <v>DHAVANTARI</v>
          </cell>
          <cell r="D87" t="str">
            <v>AGD</v>
          </cell>
          <cell r="F87">
            <v>10.39</v>
          </cell>
          <cell r="G87">
            <v>33.32</v>
          </cell>
          <cell r="H87">
            <v>0.42058355437665784</v>
          </cell>
        </row>
        <row r="88">
          <cell r="B88" t="str">
            <v>MALIYA</v>
          </cell>
          <cell r="C88" t="str">
            <v>CHULDI</v>
          </cell>
          <cell r="D88" t="str">
            <v>AGD</v>
          </cell>
          <cell r="F88">
            <v>4.9800000000000004</v>
          </cell>
          <cell r="G88">
            <v>-45.35</v>
          </cell>
          <cell r="H88">
            <v>0.46180056980056983</v>
          </cell>
        </row>
        <row r="89">
          <cell r="B89" t="str">
            <v>MALIYA</v>
          </cell>
          <cell r="C89" t="str">
            <v>DUDHALA</v>
          </cell>
          <cell r="D89" t="str">
            <v>AGD</v>
          </cell>
          <cell r="F89">
            <v>7.04</v>
          </cell>
          <cell r="G89">
            <v>37.979999999999997</v>
          </cell>
          <cell r="H89">
            <v>0.72354021385402134</v>
          </cell>
        </row>
        <row r="90">
          <cell r="B90" t="str">
            <v>KSD-R-2</v>
          </cell>
          <cell r="C90" t="str">
            <v>PIPALI</v>
          </cell>
          <cell r="D90" t="str">
            <v>AGD</v>
          </cell>
          <cell r="F90">
            <v>7.56</v>
          </cell>
          <cell r="G90">
            <v>15.16</v>
          </cell>
          <cell r="H90">
            <v>0.35084143115485417</v>
          </cell>
        </row>
        <row r="91">
          <cell r="B91" t="str">
            <v>KSD-R-2</v>
          </cell>
          <cell r="C91" t="str">
            <v>AGATRAY</v>
          </cell>
          <cell r="D91" t="str">
            <v>AGD</v>
          </cell>
          <cell r="F91">
            <v>6.51</v>
          </cell>
          <cell r="G91">
            <v>33.08</v>
          </cell>
          <cell r="H91">
            <v>0.281245352238362</v>
          </cell>
        </row>
        <row r="92">
          <cell r="B92" t="str">
            <v>KSD-R-2</v>
          </cell>
          <cell r="C92" t="str">
            <v>GHANSARI</v>
          </cell>
          <cell r="D92" t="str">
            <v>AGD</v>
          </cell>
          <cell r="F92">
            <v>9.59</v>
          </cell>
          <cell r="G92">
            <v>27.8</v>
          </cell>
          <cell r="H92">
            <v>0.32544801917906196</v>
          </cell>
        </row>
        <row r="93">
          <cell r="B93" t="str">
            <v>KSD-R-2</v>
          </cell>
          <cell r="C93" t="str">
            <v>MANGALPUR(AG.DOM.)</v>
          </cell>
          <cell r="D93" t="str">
            <v>AGD</v>
          </cell>
          <cell r="F93">
            <v>8.48</v>
          </cell>
          <cell r="G93">
            <v>49.15</v>
          </cell>
          <cell r="H93">
            <v>0.24443844889750069</v>
          </cell>
        </row>
        <row r="94">
          <cell r="B94" t="str">
            <v>KSD-R-2</v>
          </cell>
          <cell r="C94" t="str">
            <v>AMARNATH</v>
          </cell>
          <cell r="D94" t="str">
            <v>AGD</v>
          </cell>
          <cell r="F94">
            <v>7.25</v>
          </cell>
          <cell r="G94">
            <v>28.03</v>
          </cell>
          <cell r="H94">
            <v>3.1702521397177885E-2</v>
          </cell>
        </row>
        <row r="95">
          <cell r="B95" t="str">
            <v>KSD-R-2</v>
          </cell>
          <cell r="C95" t="str">
            <v>CHANDIGADH</v>
          </cell>
          <cell r="D95" t="str">
            <v>AGD</v>
          </cell>
          <cell r="F95">
            <v>5.81</v>
          </cell>
          <cell r="G95">
            <v>23.84</v>
          </cell>
          <cell r="H95">
            <v>0.19355179983601789</v>
          </cell>
        </row>
        <row r="96">
          <cell r="B96" t="str">
            <v>KSD-R-2</v>
          </cell>
          <cell r="C96" t="str">
            <v>YOGESHWAR(AG.DOM.)</v>
          </cell>
          <cell r="D96" t="str">
            <v>AGD</v>
          </cell>
          <cell r="F96">
            <v>4.78</v>
          </cell>
          <cell r="G96">
            <v>17.28</v>
          </cell>
          <cell r="H96">
            <v>0.42519693335346859</v>
          </cell>
        </row>
        <row r="97">
          <cell r="B97" t="str">
            <v>KSD-R-2</v>
          </cell>
          <cell r="C97" t="str">
            <v>SARSALI</v>
          </cell>
          <cell r="D97" t="str">
            <v>AGD</v>
          </cell>
          <cell r="F97">
            <v>4.28</v>
          </cell>
          <cell r="G97">
            <v>35.18</v>
          </cell>
          <cell r="H97">
            <v>0.18653361344537814</v>
          </cell>
        </row>
        <row r="98">
          <cell r="B98" t="str">
            <v>KSD-R-2</v>
          </cell>
          <cell r="C98" t="str">
            <v>KHAMIDANA</v>
          </cell>
          <cell r="D98" t="str">
            <v>AGD</v>
          </cell>
          <cell r="F98">
            <v>5.21</v>
          </cell>
          <cell r="G98">
            <v>24.12</v>
          </cell>
          <cell r="H98">
            <v>0.3159253875968992</v>
          </cell>
        </row>
        <row r="99">
          <cell r="B99" t="str">
            <v>KSD-R-2</v>
          </cell>
          <cell r="C99" t="str">
            <v>NUNARDA</v>
          </cell>
          <cell r="D99" t="str">
            <v>AGD</v>
          </cell>
          <cell r="F99">
            <v>7.39</v>
          </cell>
          <cell r="G99">
            <v>18.07</v>
          </cell>
          <cell r="H99">
            <v>0.14175238095238096</v>
          </cell>
        </row>
        <row r="100">
          <cell r="B100" t="str">
            <v>KSD-R-2</v>
          </cell>
          <cell r="C100" t="str">
            <v>AKHODAR</v>
          </cell>
          <cell r="D100" t="str">
            <v>AGD</v>
          </cell>
          <cell r="F100">
            <v>5.28</v>
          </cell>
          <cell r="G100">
            <v>46.61</v>
          </cell>
          <cell r="H100">
            <v>0.32285714285714284</v>
          </cell>
        </row>
        <row r="101">
          <cell r="B101" t="str">
            <v>KSD-R-2</v>
          </cell>
          <cell r="C101" t="str">
            <v>DIVRANA(AG.DOM.)</v>
          </cell>
          <cell r="D101" t="str">
            <v>AGD</v>
          </cell>
          <cell r="F101">
            <v>5.62</v>
          </cell>
          <cell r="G101">
            <v>27.06</v>
          </cell>
          <cell r="H101">
            <v>0.23680327868852458</v>
          </cell>
        </row>
        <row r="102">
          <cell r="B102" t="str">
            <v>KSD-R-2</v>
          </cell>
          <cell r="C102" t="str">
            <v>EKLERA</v>
          </cell>
          <cell r="D102" t="str">
            <v>AGD</v>
          </cell>
          <cell r="F102">
            <v>5</v>
          </cell>
          <cell r="G102">
            <v>0</v>
          </cell>
          <cell r="H102">
            <v>0</v>
          </cell>
        </row>
        <row r="103">
          <cell r="B103" t="str">
            <v>KSD-R-2</v>
          </cell>
          <cell r="C103" t="str">
            <v>CHAR</v>
          </cell>
          <cell r="D103" t="str">
            <v>AGD</v>
          </cell>
          <cell r="F103">
            <v>7</v>
          </cell>
          <cell r="G103">
            <v>0</v>
          </cell>
          <cell r="H103">
            <v>0</v>
          </cell>
        </row>
        <row r="104">
          <cell r="B104" t="str">
            <v>CHORWAD</v>
          </cell>
          <cell r="C104" t="str">
            <v>ADRI</v>
          </cell>
          <cell r="D104" t="str">
            <v>AGD</v>
          </cell>
          <cell r="F104">
            <v>12.09</v>
          </cell>
          <cell r="G104">
            <v>22.37</v>
          </cell>
          <cell r="H104">
            <v>0.42885927914110428</v>
          </cell>
        </row>
        <row r="105">
          <cell r="B105" t="str">
            <v>CHORWAD</v>
          </cell>
          <cell r="C105" t="str">
            <v>SUPASI</v>
          </cell>
          <cell r="D105" t="str">
            <v>AGD</v>
          </cell>
          <cell r="F105">
            <v>11.89</v>
          </cell>
          <cell r="G105">
            <v>19.149999999999999</v>
          </cell>
          <cell r="H105">
            <v>0.61150200458190151</v>
          </cell>
        </row>
        <row r="106">
          <cell r="B106" t="str">
            <v>CHORWAD</v>
          </cell>
          <cell r="C106" t="str">
            <v>KHERA</v>
          </cell>
          <cell r="D106" t="str">
            <v>AGD</v>
          </cell>
          <cell r="F106">
            <v>6.76</v>
          </cell>
          <cell r="G106">
            <v>22.37</v>
          </cell>
          <cell r="H106">
            <v>0.25207529843893478</v>
          </cell>
        </row>
        <row r="107">
          <cell r="B107" t="str">
            <v>CHORWAD</v>
          </cell>
          <cell r="C107" t="str">
            <v>JUNGER(AG.DOM.)</v>
          </cell>
          <cell r="D107" t="str">
            <v>AGD</v>
          </cell>
          <cell r="F107">
            <v>11.22</v>
          </cell>
          <cell r="G107">
            <v>28.06</v>
          </cell>
          <cell r="H107">
            <v>0.51034404614750717</v>
          </cell>
        </row>
        <row r="108">
          <cell r="B108" t="str">
            <v>CHORWAD</v>
          </cell>
          <cell r="C108" t="str">
            <v>KANEK</v>
          </cell>
          <cell r="D108" t="str">
            <v>AGD</v>
          </cell>
          <cell r="F108">
            <v>7.79</v>
          </cell>
          <cell r="G108">
            <v>49.89</v>
          </cell>
          <cell r="H108">
            <v>0.71629629629629632</v>
          </cell>
        </row>
        <row r="109">
          <cell r="B109" t="str">
            <v>CHORWAD</v>
          </cell>
          <cell r="C109" t="str">
            <v>KUKASWADA</v>
          </cell>
          <cell r="D109" t="str">
            <v>AGD</v>
          </cell>
          <cell r="F109">
            <v>7.59</v>
          </cell>
          <cell r="G109">
            <v>7.79</v>
          </cell>
          <cell r="H109">
            <v>0.32826475155279505</v>
          </cell>
        </row>
        <row r="110">
          <cell r="B110" t="str">
            <v>CHORWAD</v>
          </cell>
          <cell r="C110" t="str">
            <v>PALDI</v>
          </cell>
          <cell r="D110" t="str">
            <v>AGD</v>
          </cell>
          <cell r="F110">
            <v>9.6199999999999992</v>
          </cell>
          <cell r="G110">
            <v>40.36</v>
          </cell>
          <cell r="H110">
            <v>0.73686664438502669</v>
          </cell>
        </row>
        <row r="111">
          <cell r="B111" t="str">
            <v>CHORWAD</v>
          </cell>
          <cell r="C111" t="str">
            <v>KHORASA</v>
          </cell>
          <cell r="D111" t="str">
            <v>AGD</v>
          </cell>
          <cell r="F111">
            <v>6.31</v>
          </cell>
          <cell r="G111">
            <v>-10.41</v>
          </cell>
          <cell r="H111">
            <v>-1.1366485998193314</v>
          </cell>
        </row>
        <row r="112">
          <cell r="B112" t="str">
            <v>CHORWAD</v>
          </cell>
          <cell r="C112" t="str">
            <v>KANKESHWARI</v>
          </cell>
          <cell r="D112" t="str">
            <v>AGD</v>
          </cell>
          <cell r="F112">
            <v>7.89</v>
          </cell>
          <cell r="G112">
            <v>41.14</v>
          </cell>
          <cell r="H112">
            <v>0.63107429718875507</v>
          </cell>
        </row>
        <row r="113">
          <cell r="B113" t="str">
            <v>CHORWAD</v>
          </cell>
          <cell r="C113" t="str">
            <v>DEVGAM</v>
          </cell>
          <cell r="D113" t="str">
            <v>AGD</v>
          </cell>
          <cell r="F113">
            <v>12.1</v>
          </cell>
          <cell r="G113">
            <v>23.74</v>
          </cell>
          <cell r="H113">
            <v>0.51136940547762189</v>
          </cell>
        </row>
        <row r="114">
          <cell r="B114" t="str">
            <v>CHORWAD</v>
          </cell>
          <cell r="C114" t="str">
            <v>BARULA</v>
          </cell>
          <cell r="D114" t="str">
            <v>AGD</v>
          </cell>
          <cell r="F114">
            <v>8.44</v>
          </cell>
          <cell r="G114">
            <v>39.159999999999997</v>
          </cell>
          <cell r="H114">
            <v>0.36154483430799222</v>
          </cell>
        </row>
        <row r="115">
          <cell r="B115" t="str">
            <v>CHORWAD</v>
          </cell>
          <cell r="C115" t="str">
            <v>ACHHIDRA</v>
          </cell>
          <cell r="D115" t="str">
            <v>AGD</v>
          </cell>
          <cell r="F115">
            <v>12.63</v>
          </cell>
          <cell r="G115">
            <v>30.34</v>
          </cell>
          <cell r="H115">
            <v>0.66564856711915532</v>
          </cell>
        </row>
        <row r="116">
          <cell r="B116" t="str">
            <v>CHORWAD</v>
          </cell>
          <cell r="C116" t="str">
            <v>LADUDI</v>
          </cell>
          <cell r="D116" t="str">
            <v>AGD</v>
          </cell>
          <cell r="F116">
            <v>12.25</v>
          </cell>
          <cell r="G116">
            <v>30.73</v>
          </cell>
          <cell r="H116">
            <v>0.48940818937939862</v>
          </cell>
        </row>
        <row r="117">
          <cell r="B117" t="str">
            <v>CHORWAD</v>
          </cell>
          <cell r="C117" t="str">
            <v>JAMVADA</v>
          </cell>
          <cell r="D117" t="str">
            <v>AGD</v>
          </cell>
          <cell r="F117">
            <v>11.71</v>
          </cell>
          <cell r="G117">
            <v>66.739999999999995</v>
          </cell>
          <cell r="H117">
            <v>0.6117948717948718</v>
          </cell>
        </row>
        <row r="118">
          <cell r="B118" t="str">
            <v>CHORWAD</v>
          </cell>
          <cell r="C118" t="str">
            <v>BUDHECHA</v>
          </cell>
          <cell r="D118" t="str">
            <v>AGD</v>
          </cell>
          <cell r="F118">
            <v>14.07</v>
          </cell>
          <cell r="G118">
            <v>64.48</v>
          </cell>
          <cell r="H118">
            <v>0.56349313207325458</v>
          </cell>
        </row>
        <row r="119">
          <cell r="B119" t="str">
            <v>CHORWAD</v>
          </cell>
          <cell r="C119" t="str">
            <v>NAGARWEL</v>
          </cell>
          <cell r="D119" t="str">
            <v>AGD</v>
          </cell>
          <cell r="F119">
            <v>10.76</v>
          </cell>
          <cell r="G119">
            <v>14.25</v>
          </cell>
          <cell r="H119">
            <v>0.43352307576426025</v>
          </cell>
        </row>
        <row r="120">
          <cell r="B120" t="str">
            <v>CHORWAD</v>
          </cell>
          <cell r="C120" t="str">
            <v>ANTROLI/DUDHTALAVADI</v>
          </cell>
          <cell r="D120" t="str">
            <v>AGD</v>
          </cell>
          <cell r="F120">
            <v>4.28</v>
          </cell>
          <cell r="G120">
            <v>48.35</v>
          </cell>
          <cell r="H120">
            <v>0.55008687258687261</v>
          </cell>
        </row>
        <row r="121">
          <cell r="B121" t="str">
            <v>MANGROL-T</v>
          </cell>
          <cell r="C121" t="str">
            <v>CHANCHVA</v>
          </cell>
          <cell r="D121" t="str">
            <v>AGD</v>
          </cell>
          <cell r="F121">
            <v>4.3600000000000003</v>
          </cell>
          <cell r="G121">
            <v>4.83</v>
          </cell>
          <cell r="H121">
            <v>0</v>
          </cell>
        </row>
        <row r="122">
          <cell r="B122" t="str">
            <v>MANGROL-T</v>
          </cell>
          <cell r="C122" t="str">
            <v>WATER WORKS</v>
          </cell>
          <cell r="D122" t="str">
            <v>AGD</v>
          </cell>
          <cell r="F122">
            <v>5.59</v>
          </cell>
          <cell r="G122">
            <v>28.62</v>
          </cell>
          <cell r="H122">
            <v>0.75124107142857144</v>
          </cell>
        </row>
        <row r="123">
          <cell r="B123" t="str">
            <v>MGL-R</v>
          </cell>
          <cell r="C123" t="str">
            <v>KANKASA/NAGICHANA</v>
          </cell>
          <cell r="D123" t="str">
            <v>AGD</v>
          </cell>
          <cell r="F123">
            <v>10.09</v>
          </cell>
          <cell r="G123">
            <v>36.36</v>
          </cell>
          <cell r="H123">
            <v>0.65886145910095795</v>
          </cell>
        </row>
        <row r="124">
          <cell r="B124" t="str">
            <v>MGL-R</v>
          </cell>
          <cell r="C124" t="str">
            <v>LOEJ(AG.DOM.)</v>
          </cell>
          <cell r="D124" t="str">
            <v>AGD</v>
          </cell>
          <cell r="F124">
            <v>4.22</v>
          </cell>
          <cell r="G124">
            <v>9.9600000000000009</v>
          </cell>
          <cell r="H124">
            <v>-1.2483022388059701</v>
          </cell>
        </row>
        <row r="125">
          <cell r="B125" t="str">
            <v>MGL-R</v>
          </cell>
          <cell r="C125" t="str">
            <v>DATAR MANZIL</v>
          </cell>
          <cell r="D125" t="str">
            <v>AGD</v>
          </cell>
          <cell r="F125">
            <v>19.46</v>
          </cell>
          <cell r="G125">
            <v>2.4300000000000002</v>
          </cell>
          <cell r="H125">
            <v>-6.8942382057231244E-2</v>
          </cell>
        </row>
        <row r="126">
          <cell r="B126" t="str">
            <v>MGL-R</v>
          </cell>
          <cell r="C126" t="str">
            <v>SHEPA</v>
          </cell>
          <cell r="D126" t="str">
            <v>AGD</v>
          </cell>
          <cell r="F126">
            <v>5.77</v>
          </cell>
          <cell r="G126">
            <v>19.809999999999999</v>
          </cell>
          <cell r="H126">
            <v>-0.81487209302325581</v>
          </cell>
        </row>
        <row r="127">
          <cell r="B127" t="str">
            <v>MGL-R</v>
          </cell>
          <cell r="C127" t="str">
            <v>RUDALPUR</v>
          </cell>
          <cell r="D127" t="str">
            <v>AGD</v>
          </cell>
          <cell r="F127">
            <v>16.440000000000001</v>
          </cell>
          <cell r="G127">
            <v>-22.95</v>
          </cell>
          <cell r="H127">
            <v>0.31012989457831325</v>
          </cell>
        </row>
        <row r="128">
          <cell r="B128" t="str">
            <v>MGL-R</v>
          </cell>
          <cell r="C128" t="str">
            <v>KHODADA</v>
          </cell>
          <cell r="D128" t="str">
            <v>AGD</v>
          </cell>
          <cell r="F128">
            <v>7.38</v>
          </cell>
          <cell r="G128">
            <v>8.0500000000000007</v>
          </cell>
          <cell r="H128">
            <v>0.6322858617131063</v>
          </cell>
        </row>
        <row r="129">
          <cell r="B129" t="str">
            <v>MGL-R</v>
          </cell>
          <cell r="C129" t="str">
            <v>KAMNATH</v>
          </cell>
          <cell r="D129" t="str">
            <v>AGD</v>
          </cell>
          <cell r="F129">
            <v>6.43</v>
          </cell>
          <cell r="G129">
            <v>7.08</v>
          </cell>
          <cell r="H129">
            <v>0.4674928977272727</v>
          </cell>
        </row>
        <row r="130">
          <cell r="B130" t="str">
            <v>MGL-R</v>
          </cell>
          <cell r="C130" t="str">
            <v>SHIL</v>
          </cell>
          <cell r="D130" t="str">
            <v>AGD</v>
          </cell>
          <cell r="F130">
            <v>4.6900000000000004</v>
          </cell>
          <cell r="G130">
            <v>43.69</v>
          </cell>
          <cell r="H130">
            <v>0.51174129353233833</v>
          </cell>
        </row>
        <row r="131">
          <cell r="B131" t="str">
            <v>MGL-R</v>
          </cell>
          <cell r="C131" t="str">
            <v>FARANGTA</v>
          </cell>
          <cell r="D131" t="str">
            <v>AGD</v>
          </cell>
          <cell r="F131">
            <v>11.01</v>
          </cell>
          <cell r="G131">
            <v>-11.48</v>
          </cell>
          <cell r="H131">
            <v>0.11012812564579459</v>
          </cell>
        </row>
        <row r="132">
          <cell r="B132" t="str">
            <v>MGL-R</v>
          </cell>
          <cell r="C132" t="str">
            <v>LANGODRA</v>
          </cell>
          <cell r="D132" t="str">
            <v>AGD</v>
          </cell>
          <cell r="F132">
            <v>4.4800000000000004</v>
          </cell>
          <cell r="G132">
            <v>44.89</v>
          </cell>
          <cell r="H132">
            <v>0.19869000176886178</v>
          </cell>
        </row>
        <row r="133">
          <cell r="B133" t="str">
            <v>MGL-R</v>
          </cell>
          <cell r="C133" t="str">
            <v>CHAKIVAV</v>
          </cell>
          <cell r="D133" t="str">
            <v>AGD</v>
          </cell>
          <cell r="F133">
            <v>8.18</v>
          </cell>
          <cell r="G133">
            <v>64.97</v>
          </cell>
          <cell r="H133">
            <v>0.74351458905417112</v>
          </cell>
        </row>
        <row r="134">
          <cell r="B134" t="str">
            <v>MGL-R</v>
          </cell>
          <cell r="C134" t="str">
            <v>SATMARG</v>
          </cell>
          <cell r="D134" t="str">
            <v>AGD</v>
          </cell>
          <cell r="F134">
            <v>5.58</v>
          </cell>
          <cell r="G134">
            <v>58.38</v>
          </cell>
          <cell r="H134">
            <v>0.59436970451577642</v>
          </cell>
        </row>
        <row r="135">
          <cell r="B135" t="str">
            <v>MGL-R</v>
          </cell>
          <cell r="C135" t="str">
            <v>BHATGAM</v>
          </cell>
          <cell r="D135" t="str">
            <v>AGD</v>
          </cell>
          <cell r="F135">
            <v>6</v>
          </cell>
          <cell r="G135">
            <v>0</v>
          </cell>
          <cell r="H135">
            <v>0</v>
          </cell>
        </row>
        <row r="136">
          <cell r="B136" t="str">
            <v>MGL-R</v>
          </cell>
          <cell r="C136" t="str">
            <v>KARAMDI</v>
          </cell>
          <cell r="D136" t="str">
            <v>AGD</v>
          </cell>
          <cell r="F136">
            <v>6</v>
          </cell>
          <cell r="G136">
            <v>0</v>
          </cell>
          <cell r="H136">
            <v>0</v>
          </cell>
        </row>
        <row r="137">
          <cell r="B137" t="str">
            <v>MGL-R</v>
          </cell>
          <cell r="C137" t="str">
            <v>CHANDWANA</v>
          </cell>
          <cell r="D137" t="str">
            <v>AGD</v>
          </cell>
          <cell r="F137">
            <v>6</v>
          </cell>
          <cell r="G137">
            <v>0</v>
          </cell>
          <cell r="H137">
            <v>0</v>
          </cell>
        </row>
        <row r="138">
          <cell r="B138" t="str">
            <v>MADHAVPUR</v>
          </cell>
          <cell r="C138" t="str">
            <v>BALEJ</v>
          </cell>
          <cell r="D138" t="str">
            <v>AGD</v>
          </cell>
          <cell r="F138">
            <v>9.3800000000000008</v>
          </cell>
          <cell r="G138">
            <v>1.61</v>
          </cell>
          <cell r="H138">
            <v>0.16980666666666666</v>
          </cell>
        </row>
        <row r="139">
          <cell r="B139" t="str">
            <v>MADHAVPUR</v>
          </cell>
          <cell r="C139" t="str">
            <v>VADLA</v>
          </cell>
          <cell r="D139" t="str">
            <v>AGD</v>
          </cell>
          <cell r="F139">
            <v>7.52</v>
          </cell>
          <cell r="G139">
            <v>-64.180000000000007</v>
          </cell>
          <cell r="H139">
            <v>-0.90360389610389613</v>
          </cell>
        </row>
        <row r="140">
          <cell r="B140" t="str">
            <v>MADHAVPUR</v>
          </cell>
          <cell r="C140" t="str">
            <v>SAMARDA</v>
          </cell>
          <cell r="D140" t="str">
            <v>AGD</v>
          </cell>
          <cell r="F140">
            <v>4.26</v>
          </cell>
          <cell r="G140">
            <v>17.96</v>
          </cell>
          <cell r="H140">
            <v>0.4562915407854985</v>
          </cell>
        </row>
        <row r="141">
          <cell r="B141" t="str">
            <v>MADHAVPUR</v>
          </cell>
          <cell r="C141" t="str">
            <v>MEKHADI</v>
          </cell>
          <cell r="D141" t="str">
            <v>AGD</v>
          </cell>
          <cell r="F141">
            <v>5.65</v>
          </cell>
          <cell r="G141">
            <v>1.19</v>
          </cell>
          <cell r="H141">
            <v>-5.2278368794326242E-2</v>
          </cell>
        </row>
        <row r="142">
          <cell r="B142" t="str">
            <v>MADHAVPUR</v>
          </cell>
          <cell r="C142" t="str">
            <v>VIROL</v>
          </cell>
          <cell r="D142" t="str">
            <v>AGD</v>
          </cell>
          <cell r="F142">
            <v>11.81</v>
          </cell>
          <cell r="G142" t="str">
            <v>***.**</v>
          </cell>
          <cell r="H142">
            <v>0.36504115226337447</v>
          </cell>
        </row>
        <row r="143">
          <cell r="B143" t="str">
            <v>MADHAVPUR</v>
          </cell>
          <cell r="C143" t="str">
            <v>DIWASA</v>
          </cell>
          <cell r="D143" t="str">
            <v>AGD</v>
          </cell>
          <cell r="F143">
            <v>4.32</v>
          </cell>
          <cell r="G143">
            <v>57.45</v>
          </cell>
          <cell r="H143">
            <v>0.58441105769230772</v>
          </cell>
        </row>
        <row r="144">
          <cell r="B144" t="str">
            <v>MADHAVPUR</v>
          </cell>
          <cell r="C144" t="str">
            <v>BAMANWADA</v>
          </cell>
          <cell r="D144" t="str">
            <v>AGD</v>
          </cell>
          <cell r="F144">
            <v>6.32</v>
          </cell>
          <cell r="G144">
            <v>7.33</v>
          </cell>
          <cell r="H144">
            <v>-4.8993816750983701E-2</v>
          </cell>
        </row>
        <row r="145">
          <cell r="B145" t="str">
            <v>MADHAVPUR</v>
          </cell>
          <cell r="C145" t="str">
            <v>KALEJ</v>
          </cell>
          <cell r="D145" t="str">
            <v>AGD</v>
          </cell>
          <cell r="F145">
            <v>6.89</v>
          </cell>
          <cell r="G145">
            <v>15.24</v>
          </cell>
          <cell r="H145">
            <v>0.24207758620689654</v>
          </cell>
        </row>
      </sheetData>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RwiseData For URBAN-JGY-AGDOM"/>
      <sheetName val="ruf fmp"/>
      <sheetName val="sdn MONTHLY_ fmp  "/>
      <sheetName val="sdn cumm_ fmp  "/>
      <sheetName val="Sheet3"/>
      <sheetName val="cum fmp 0108"/>
      <sheetName val="Sheet1"/>
      <sheetName val="URBN"/>
      <sheetName val="JGY"/>
      <sheetName val="AGDOM"/>
      <sheetName val="SST"/>
      <sheetName val="EHT+HT Exp"/>
      <sheetName val="RUF C MP"/>
      <sheetName val="CMP FINAL"/>
      <sheetName val="CIRCLE CMP "/>
      <sheetName val="fmp for 06_07"/>
      <sheetName val="cmp 0307"/>
      <sheetName val="cmp for 06_07"/>
      <sheetName val="PBR City CMP"/>
      <sheetName val="PBR RURAL Cmp"/>
      <sheetName val="KSD 1 CMP "/>
      <sheetName val="KSD 2 CMP"/>
      <sheetName val="RUF FMA"/>
      <sheetName val="Copy FMA"/>
      <sheetName val="Final FMA-0809"/>
      <sheetName val="EXPORT IMPORT 08_09"/>
      <sheetName val="DMTHL NEW"/>
      <sheetName val="export import data 06_07"/>
      <sheetName val="compar jgy"/>
      <sheetName val="COMPARE AG"/>
      <sheetName val="shp_T_D_drive"/>
      <sheetName val="mpmla wise pp01_02"/>
    </sheetNames>
    <sheetDataSet>
      <sheetData sheetId="0" refreshError="1"/>
      <sheetData sheetId="1"/>
      <sheetData sheetId="2" refreshError="1"/>
      <sheetData sheetId="3" refreshError="1"/>
      <sheetData sheetId="4" refreshError="1"/>
      <sheetData sheetId="5"/>
      <sheetData sheetId="6" refreshError="1"/>
      <sheetData sheetId="7"/>
      <sheetData sheetId="8"/>
      <sheetData sheetId="9"/>
      <sheetData sheetId="10"/>
      <sheetData sheetId="11" refreshError="1"/>
      <sheetData sheetId="12" refreshError="1"/>
      <sheetData sheetId="13" refreshError="1"/>
      <sheetData sheetId="14"/>
      <sheetData sheetId="15"/>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shp_T_D_drive"/>
      <sheetName val="shp_T&amp;D_drive"/>
      <sheetName val="jgy-ph-2-losses-summary"/>
      <sheetName val="mpmla wise pp02_03"/>
      <sheetName val="Recovered_Sheet5"/>
      <sheetName val="mpmla wise pp01_02"/>
      <sheetName val="Tentative T&amp;D"/>
      <sheetName val="CDSteelMaster"/>
      <sheetName val="Book1"/>
      <sheetName val="REF"/>
      <sheetName val="AG UN METER"/>
      <sheetName val="Sheet9"/>
      <sheetName val="LOV"/>
      <sheetName val="Sheet1"/>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RwiseData For URBAN-JGY-AGDOM"/>
      <sheetName val="ruf fmp"/>
      <sheetName val="sdn MONTHLY_ fmp  "/>
      <sheetName val="sdn cumm_ fmp  "/>
      <sheetName val="Sheet3"/>
      <sheetName val="cum fmp 0108"/>
      <sheetName val="Sheet1"/>
      <sheetName val="URBN"/>
      <sheetName val="JGY"/>
      <sheetName val="AGDOM"/>
      <sheetName val="SST"/>
      <sheetName val="EHT+HT Exp"/>
      <sheetName val="RUF C MP"/>
      <sheetName val="CMP FINAL"/>
      <sheetName val="CIRCLE CMP "/>
      <sheetName val="fmp for 06_07"/>
      <sheetName val="cmp 0307"/>
      <sheetName val="cmp for 06_07"/>
      <sheetName val="PBR City CMP"/>
      <sheetName val="PBR RURAL Cmp"/>
      <sheetName val="KSD 1 CMP "/>
      <sheetName val="KSD 2 CMP"/>
      <sheetName val="RUF FMA"/>
      <sheetName val="Copy FMA"/>
      <sheetName val="Final FMA-0809"/>
      <sheetName val="EXPORT IMPORT 08_09"/>
      <sheetName val="DMTHL NEW"/>
      <sheetName val="export import data 06_07"/>
      <sheetName val="compar jgy"/>
      <sheetName val="COMPARE AG"/>
      <sheetName val="shp_T_D_drive"/>
      <sheetName val="mpmla wise pp01_02"/>
    </sheetNames>
    <sheetDataSet>
      <sheetData sheetId="0" refreshError="1"/>
      <sheetData sheetId="1"/>
      <sheetData sheetId="2" refreshError="1"/>
      <sheetData sheetId="3" refreshError="1"/>
      <sheetData sheetId="4" refreshError="1"/>
      <sheetData sheetId="5"/>
      <sheetData sheetId="6" refreshError="1"/>
      <sheetData sheetId="7"/>
      <sheetData sheetId="8"/>
      <sheetData sheetId="9"/>
      <sheetData sheetId="10"/>
      <sheetData sheetId="11" refreshError="1"/>
      <sheetData sheetId="12" refreshError="1"/>
      <sheetData sheetId="13" refreshError="1"/>
      <sheetData sheetId="14"/>
      <sheetData sheetId="15"/>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sheetName val="TK"/>
      <sheetName val="SDN"/>
      <sheetName val="MULI"/>
      <sheetName val="LIMBDI"/>
      <sheetName val="DHG-1"/>
      <sheetName val="DHG-2"/>
      <sheetName val="HLVD-1"/>
      <sheetName val="HLVD-2"/>
      <sheetName val="CHOTILA"/>
      <sheetName val="LMAIN"/>
      <sheetName val="mpmla wise pp01_02"/>
      <sheetName val="zpF0001"/>
      <sheetName val="mpmla wise pp0001"/>
      <sheetName val="Form-C4"/>
      <sheetName val="CORP DLY"/>
      <sheetName val="132 KV 3ARS BHEL SF6"/>
      <sheetName val="MTHWISE FAIL"/>
      <sheetName val="PASTE"/>
      <sheetName val="REF"/>
      <sheetName val="shp_T_D_drive"/>
      <sheetName val="shp_T&amp;D_drive"/>
      <sheetName val="ruf fmp"/>
      <sheetName val="compar jgy"/>
      <sheetName val="COMPARE AG"/>
      <sheetName val="Recovered_Sheet5"/>
      <sheetName val="TLPPOCT"/>
      <sheetName val="For database"/>
      <sheetName val="Sheet2"/>
      <sheetName val="Book1"/>
      <sheetName val="cat wise fdr"/>
      <sheetName val="3. Amor Perfo"/>
      <sheetName val="T_D COMP"/>
      <sheetName val="CDSteelMaster"/>
      <sheetName val="vij"/>
      <sheetName val="Pri.Liti. 02.10.14"/>
      <sheetName val="Litigitaion Lok-Adalat (2)"/>
      <sheetName val="Pri.Liti. Lok-Adalat  (2)"/>
      <sheetName val="14.04.2014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_39_C"/>
      <sheetName val="PRO_38_A___B___C__"/>
      <sheetName val="PRO_39_A"/>
      <sheetName val="PRO_39_B"/>
      <sheetName val="MAINTENANCE "/>
      <sheetName val="PORBANDAR"/>
      <sheetName val="APDRP"/>
      <sheetName val="Sheet1"/>
      <sheetName val="shp_T_D_drive"/>
      <sheetName val="ZP AMR"/>
      <sheetName val="66 KV BHEL 3ARS SF6"/>
      <sheetName val="132 KV 3ARS BHEL SF6"/>
      <sheetName val="LMAIN"/>
      <sheetName val="SuvP_Ltg_Catwise"/>
      <sheetName val="PP_Ltg_Catwise"/>
      <sheetName val="SuvP_Ind_Catwise "/>
      <sheetName val="PP_Ind_Catwise "/>
      <sheetName val="RegP_Ind_Mthrwise(NRGi)"/>
      <sheetName val="ann8"/>
      <sheetName val="ann10"/>
      <sheetName val="ann11 A"/>
      <sheetName val="mpmla wise pp01_02"/>
      <sheetName val="Transformer_09_10"/>
      <sheetName val="Action Plan"/>
      <sheetName val="JGY SELECTED"/>
      <sheetName val="Dist_  LOSS _ Ctgwise 09_10"/>
      <sheetName val="CDSteelMaster"/>
      <sheetName val="Paid pending"/>
      <sheetName val="ruf fmp"/>
      <sheetName val="shp_T&amp;D_drive"/>
      <sheetName val="Recovered_Sheet5"/>
      <sheetName val="Lookups"/>
      <sheetName val="AG UN METER"/>
      <sheetName val="mpmla wise pp0001"/>
      <sheetName val="zpF0001"/>
      <sheetName val="compar jgy"/>
      <sheetName val="COMPARE AG"/>
      <sheetName val="dpc cost"/>
      <sheetName val="SUMMERY"/>
      <sheetName val="REPORT"/>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AG UN METER"/>
      <sheetName val="PRO_39_C"/>
      <sheetName val="New AG UN METER"/>
      <sheetName val="LMAIN"/>
      <sheetName val="REPORT"/>
      <sheetName val="mpmla wise pp01_02"/>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ing"/>
      <sheetName val="INDEX"/>
      <sheetName val="Ind_reg"/>
      <sheetName val="RegP_Ind_Mthrwise"/>
      <sheetName val="SuvP_Ind_Catwise "/>
      <sheetName val="PP_Ind_Catwise "/>
      <sheetName val="Reasons_PP_Ind"/>
      <sheetName val="No-Load-Ind"/>
      <sheetName val="LTG_reg"/>
      <sheetName val="RegP_Ltg_Mthrwise "/>
      <sheetName val="SuvP_Ltg_Catwise"/>
      <sheetName val="PP_Ltg_Catwise"/>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AG UN METER"/>
      <sheetName val="PRO_39_C"/>
      <sheetName val="New AG UN METER"/>
      <sheetName val="LMAIN"/>
      <sheetName val="REPORT"/>
      <sheetName val="mpmla wise pp01_02"/>
      <sheetName val="METRE ON UM CONN"/>
      <sheetName val="Rep_New_RSO"/>
      <sheetName val="zpF0001"/>
      <sheetName val="8-C"/>
      <sheetName val="T_D COMP"/>
      <sheetName val="9-A"/>
      <sheetName val="6-A"/>
      <sheetName val="11-B"/>
      <sheetName val="15"/>
      <sheetName val="mpmla wise pp02_03"/>
      <sheetName val="mpmla wise pp0001"/>
      <sheetName val="JUNE"/>
      <sheetName val="shp_T_D_drive"/>
      <sheetName val="9-C"/>
      <sheetName val="9-B"/>
      <sheetName val="8.Catwise TT-SF"/>
      <sheetName val="ruf fmp"/>
      <sheetName val="AMR"/>
      <sheetName val="BTD"/>
      <sheetName val="BVN"/>
      <sheetName val="CAT"/>
      <sheetName val="REF"/>
      <sheetName val="SNR"/>
      <sheetName val="compar jgy"/>
      <sheetName val="COMPARE AG"/>
      <sheetName val="shp_T&amp;D_drive"/>
      <sheetName val="TLPPOCT"/>
      <sheetName val="Sheet3"/>
      <sheetName val="Jotana"/>
      <sheetName val="RegP_Ind_Mthrwise(NRGi)"/>
      <sheetName val="ACN_PLN  _2_"/>
    </sheetNames>
    <sheetDataSet>
      <sheetData sheetId="0" refreshError="1"/>
      <sheetData sheetId="1" refreshError="1"/>
      <sheetData sheetId="2" refreshError="1"/>
      <sheetData sheetId="3" refreshError="1"/>
      <sheetData sheetId="4"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5"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6" refreshError="1"/>
      <sheetData sheetId="7" refreshError="1"/>
      <sheetData sheetId="8" refreshError="1"/>
      <sheetData sheetId="9" refreshError="1"/>
      <sheetData sheetId="10"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11"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AG UN METER"/>
      <sheetName val="New AG UN METER"/>
      <sheetName val="T_D COMP"/>
      <sheetName val="compar jgy"/>
      <sheetName val="COMPARE AG"/>
      <sheetName val="Rep_New_RSO"/>
      <sheetName val="PRO_39_C"/>
      <sheetName val="66 KV BHEL 3ARS SF6"/>
      <sheetName val="132 KV 3ARS BHEL SF6"/>
      <sheetName val="shp_T_D_drive"/>
      <sheetName val="METRE ON UM CONN"/>
      <sheetName val="REPORT"/>
      <sheetName val="FDR MST"/>
      <sheetName val="ZP AMR"/>
      <sheetName val="Lookups"/>
      <sheetName val="mpmla wise pp01_02"/>
      <sheetName val="mpmla wise pp02_03"/>
      <sheetName val="TLPPOCT"/>
      <sheetName val="shp_T&amp;D_drive"/>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D COMP"/>
      <sheetName val="CatCum"/>
      <sheetName val="FDR_30"/>
      <sheetName val="INDU-URBAN-MONTHLY"/>
      <sheetName val="SLABWISE"/>
      <sheetName val="URBN-INDU-FEEDERWISE"/>
      <sheetName val="JGY-Monthly"/>
      <sheetName val="jgy-breakup"/>
      <sheetName val="JGY-FEEDERWISE"/>
      <sheetName val="Nonworking_Meter"/>
      <sheetName val="Wrapped_Meter_Inspection"/>
      <sheetName val="AMORPHS"/>
      <sheetName val="LST"/>
      <sheetName val="Ag shifting"/>
      <sheetName val="TC comp "/>
      <sheetName val="GUVNL_SUPPLIER"/>
      <sheetName val="Repairer_GP"/>
      <sheetName val="Ind_reg"/>
      <sheetName val="LTG_reg"/>
      <sheetName val="HT_1"/>
      <sheetName val="HT_2"/>
      <sheetName val="INDU_URBAN_MONTHLY"/>
      <sheetName val="URBN_INDU_FEEDERWISE"/>
      <sheetName val="jgy_monthly"/>
      <sheetName val="jgy_brkup"/>
      <sheetName val="JGY_FEEDERWISE"/>
      <sheetName val="SuvP_Ltg_Catwise"/>
      <sheetName val="PP_Ltg_Catwise"/>
      <sheetName val="SuvP_Ind_Catwise "/>
      <sheetName val="PP_Ind_Catwise "/>
      <sheetName val="zpF0001"/>
      <sheetName val="New AG UN METER"/>
      <sheetName val="LMAIN"/>
      <sheetName val="PRO_39_C"/>
      <sheetName val="shp_T&amp;D_drive"/>
      <sheetName val="ZP AMR"/>
      <sheetName val="ann10"/>
      <sheetName val="shp_T_D_drive"/>
      <sheetName val="mpmla wise pp01_02"/>
      <sheetName val="REPORT"/>
      <sheetName val="Result"/>
      <sheetName val="MASTER"/>
      <sheetName val="REL_CONN_13 "/>
      <sheetName val="compar jgy"/>
      <sheetName val="COMPARE AG"/>
      <sheetName val="mpmla wise pp02_03"/>
      <sheetName val="METRE ON UM CONN"/>
      <sheetName val="AG UN METER"/>
      <sheetName val="Recovered_Sheet5"/>
      <sheetName val="Lookups"/>
      <sheetName val="Rep_New_RSO"/>
    </sheetNames>
    <sheetDataSet>
      <sheetData sheetId="0" refreshError="1">
        <row r="1">
          <cell r="A1" t="str">
            <v>Sr. No.</v>
          </cell>
          <cell r="B1" t="str">
            <v>Name of Circle</v>
          </cell>
        </row>
        <row r="3">
          <cell r="A3" t="str">
            <v>2004-05 upto Mar-2005</v>
          </cell>
        </row>
        <row r="4">
          <cell r="A4">
            <v>1</v>
          </cell>
          <cell r="B4" t="str">
            <v>Rajkot City</v>
          </cell>
        </row>
        <row r="5">
          <cell r="A5">
            <v>2</v>
          </cell>
          <cell r="B5" t="str">
            <v>Rajkot Rural</v>
          </cell>
        </row>
        <row r="6">
          <cell r="A6">
            <v>3</v>
          </cell>
          <cell r="B6" t="str">
            <v>Porbandar</v>
          </cell>
        </row>
        <row r="7">
          <cell r="A7">
            <v>4</v>
          </cell>
          <cell r="B7" t="str">
            <v>Jamnagar</v>
          </cell>
        </row>
        <row r="8">
          <cell r="A8">
            <v>5</v>
          </cell>
          <cell r="B8" t="str">
            <v>Bhuj</v>
          </cell>
        </row>
        <row r="9">
          <cell r="A9">
            <v>6</v>
          </cell>
          <cell r="B9" t="str">
            <v>Junagadh</v>
          </cell>
        </row>
        <row r="10">
          <cell r="B10" t="str">
            <v>PGVCL-1</v>
          </cell>
        </row>
        <row r="11">
          <cell r="A11">
            <v>1</v>
          </cell>
          <cell r="B11" t="str">
            <v>Bhavnagar</v>
          </cell>
        </row>
        <row r="12">
          <cell r="A12">
            <v>2</v>
          </cell>
          <cell r="B12" t="str">
            <v>Amreli</v>
          </cell>
        </row>
        <row r="13">
          <cell r="A13">
            <v>3</v>
          </cell>
          <cell r="B13" t="str">
            <v>Surendranagar</v>
          </cell>
        </row>
        <row r="14">
          <cell r="B14" t="str">
            <v>PGVCL-2</v>
          </cell>
        </row>
        <row r="15">
          <cell r="B15" t="str">
            <v>PGVCL Total</v>
          </cell>
        </row>
        <row r="16">
          <cell r="A16" t="str">
            <v>2005-06 upto Mar-2006</v>
          </cell>
        </row>
        <row r="17">
          <cell r="A17">
            <v>1</v>
          </cell>
          <cell r="B17" t="str">
            <v>Rajkot City</v>
          </cell>
        </row>
        <row r="18">
          <cell r="A18">
            <v>2</v>
          </cell>
          <cell r="B18" t="str">
            <v>Rajkot Rural</v>
          </cell>
        </row>
        <row r="19">
          <cell r="A19">
            <v>3</v>
          </cell>
          <cell r="B19" t="str">
            <v>Porbandar</v>
          </cell>
        </row>
        <row r="20">
          <cell r="A20">
            <v>4</v>
          </cell>
          <cell r="B20" t="str">
            <v>Jamnagar</v>
          </cell>
        </row>
        <row r="21">
          <cell r="A21">
            <v>5</v>
          </cell>
          <cell r="B21" t="str">
            <v>Junagadh</v>
          </cell>
        </row>
        <row r="22">
          <cell r="A22">
            <v>6</v>
          </cell>
          <cell r="B22" t="str">
            <v>Bhuj</v>
          </cell>
        </row>
        <row r="23">
          <cell r="B23" t="str">
            <v>PGVCL-1</v>
          </cell>
        </row>
        <row r="24">
          <cell r="A24">
            <v>1</v>
          </cell>
          <cell r="B24" t="str">
            <v>Bhavnagar</v>
          </cell>
        </row>
        <row r="25">
          <cell r="A25">
            <v>2</v>
          </cell>
          <cell r="B25" t="str">
            <v>Amreli</v>
          </cell>
        </row>
        <row r="26">
          <cell r="A26">
            <v>3</v>
          </cell>
          <cell r="B26" t="str">
            <v>Surendranagar</v>
          </cell>
        </row>
        <row r="27">
          <cell r="B27" t="str">
            <v>PGVCL-2</v>
          </cell>
        </row>
        <row r="28">
          <cell r="B28" t="str">
            <v>PGVCL Total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Master_Data"/>
      <sheetName val="DATA"/>
      <sheetName val="117"/>
      <sheetName val="Recovered_Sheet5"/>
      <sheetName val="PRO_39_C"/>
      <sheetName val="AG UN METER"/>
      <sheetName val="MLA ZP"/>
      <sheetName val="Sheet7"/>
      <sheetName val="PM_testing"/>
      <sheetName val="ACN_PLN  (2)"/>
      <sheetName val="Ag LF"/>
      <sheetName val="Jotana"/>
      <sheetName val="compar jgy"/>
      <sheetName val="COMPARE AG"/>
      <sheetName val="mpmla wise pp02_03"/>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Name of Lines"/>
      <sheetName val="zpF0001"/>
      <sheetName val="mpmla wise pp01_02"/>
      <sheetName val="R2-S1-mthws-prog"/>
      <sheetName val="Jotana"/>
      <sheetName val="ACN_PLN  _2_"/>
      <sheetName val="T_D COMP"/>
      <sheetName val="mpmla wise pp0001"/>
      <sheetName val="SuvP_Ltg_Catwise"/>
      <sheetName val="PP_Ltg_Catwise"/>
      <sheetName val="PP_Ind_Catwise "/>
      <sheetName val="zp0001_MAR"/>
      <sheetName val="pdc Rc,Ag Shif"/>
      <sheetName val="Paid pending"/>
      <sheetName val="PRO_39_C"/>
      <sheetName val="FDR MST"/>
      <sheetName val="SUM-04-05"/>
      <sheetName val="SuvP_Ind_Catwise "/>
      <sheetName val="CT_mtr_check"/>
      <sheetName val="117"/>
      <sheetName val="GP-SENT"/>
      <sheetName val="Recovered_Sheet5"/>
      <sheetName val="HTVR_VITROL MODI"/>
      <sheetName val="LMAIN"/>
      <sheetName val="HTVR sc. coll."/>
      <sheetName val="Master_Data"/>
      <sheetName val="Ag LF"/>
      <sheetName val="TLPPOCT"/>
      <sheetName val="AG UN METER"/>
      <sheetName val="Inputs"/>
      <sheetName val="A 3.7"/>
      <sheetName val="Modify JALSAN _2_"/>
      <sheetName val="Prop_Jalundh"/>
      <sheetName val="OLD  JALS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A1" t="str">
            <v>Annexure - A</v>
          </cell>
        </row>
        <row r="2">
          <cell r="A2" t="str">
            <v>Fortnightlyreport regarding action taken on feeders selected for reducing T&amp;D losses</v>
          </cell>
          <cell r="Q2">
            <v>0</v>
          </cell>
        </row>
        <row r="3">
          <cell r="J3">
            <v>0</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N_PLN  _2_"/>
      <sheetName val="ACN_PLN "/>
      <sheetName val="FORD_LTR"/>
      <sheetName val="INDEX"/>
      <sheetName val="ACN_PLN  (2)"/>
      <sheetName val="Sealing MP cons"/>
      <sheetName val="PMT"/>
      <sheetName val="Sealing 1 Ph cons"/>
      <sheetName val="MMB MP cons"/>
      <sheetName val="MMB 1 Ph (2)"/>
      <sheetName val="MMB 1 Ph"/>
      <sheetName val="CT"/>
      <sheetName val="CAP"/>
      <sheetName val="PROF-6&amp;7"/>
      <sheetName val="PROF-12"/>
      <sheetName val="PROF-15"/>
      <sheetName val="PROF-21"/>
      <sheetName val="PROF-29&amp;29(A)"/>
      <sheetName val="PROF-30(A)&amp;(B) "/>
      <sheetName val="PROF-30(C)"/>
      <sheetName val="PROF-31 (2)"/>
      <sheetName val="PROF-31"/>
      <sheetName val="PROF-32"/>
      <sheetName val="PROF-35"/>
      <sheetName val="sta-f "/>
      <sheetName val="LT_STC"/>
      <sheetName val="AG_MTR"/>
      <sheetName val="PROF-1"/>
      <sheetName val="PROF-2"/>
      <sheetName val="PROF-1 (A)"/>
      <sheetName val="PROF-3"/>
      <sheetName val="PROF-3(A)"/>
      <sheetName val="PROF-5"/>
      <sheetName val="ho 7act"/>
      <sheetName val="FORD_LTR _SE_CONF"/>
      <sheetName val="FORD_LTR _T&amp;D(1)"/>
      <sheetName val="FORD_LTR _T&amp;D(2)"/>
      <sheetName val="comper_T&amp;D"/>
      <sheetName val="sumary"/>
      <sheetName val="shp_T_D_drive"/>
      <sheetName val="SuvP_Ltg_Catwise"/>
      <sheetName val="PP_Ltg_Catwise"/>
      <sheetName val="SuvP_Ind_Catwise "/>
      <sheetName val="PP_Ind_Catwise "/>
      <sheetName val="shp_T&amp;D_drive"/>
      <sheetName val="Name of Lines"/>
      <sheetName val="FDR MST"/>
      <sheetName val="PASTE"/>
      <sheetName val="Rep_New_RSO"/>
      <sheetName val="compar jgy"/>
      <sheetName val="COMPARE AG"/>
      <sheetName val="METRE ON UM CONN"/>
      <sheetName val="SUM-04-05"/>
      <sheetName val="AG UN METER"/>
      <sheetName val="REF"/>
      <sheetName val="T_D COMP"/>
      <sheetName val="zpF0001"/>
      <sheetName val="MTHWISE F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mla wise pp0001"/>
      <sheetName val="zpF0001"/>
      <sheetName val="mp992000"/>
      <sheetName val="mpwc0001"/>
      <sheetName val="mpwc9900"/>
      <sheetName val="yw mpmlaws sumary"/>
      <sheetName val="ZP0001"/>
      <sheetName val="ZPM"/>
      <sheetName val="zpmar00"/>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 val="mpmla_wise_pp0001"/>
      <sheetName val="yw_mpmlaws_sumary"/>
      <sheetName val="ZP_URBAN_IV_V"/>
      <sheetName val="ZP_PROF_II"/>
      <sheetName val="ZP_PROF_III_"/>
      <sheetName val="Sorted_mpmla_wise_pp0001"/>
      <sheetName val="mpmla_DIST_wise_pp0001"/>
      <sheetName val="mpmla_wise_pp0001_(2)"/>
      <sheetName val="Name_of_Lines"/>
      <sheetName val="T_D_COMP"/>
      <sheetName val="SuvP_Ind_Catwise_"/>
      <sheetName val="PP_Ind_Catwise_"/>
      <sheetName val="FDR_MST"/>
      <sheetName val="mpmla_wise_pp01_02"/>
      <sheetName val="AG_UN_METER"/>
      <sheetName val="BTD_DIV"/>
      <sheetName val="GDN_DIV"/>
      <sheetName val="MTHWISE_FAIL"/>
      <sheetName val="ACN_PLN___2_"/>
      <sheetName val="FAULT LIST"/>
    </sheetNames>
    <sheetDataSet>
      <sheetData sheetId="0"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1"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0304_0405_for REC"/>
      <sheetName val="SUM-04-05"/>
      <sheetName val="FDB-0304"/>
      <sheetName val="FDB-0405"/>
      <sheetName val="DTC-0304"/>
      <sheetName val="DTC-0405"/>
      <sheetName val="individual replof cond"/>
      <sheetName val="REN-0304"/>
      <sheetName val="RDS-0304"/>
      <sheetName val="adblistmaterial_52fdrs"/>
      <sheetName val="adb-list -priority_52fdrs"/>
      <sheetName val="Sheet2"/>
      <sheetName val="Sheet1"/>
      <sheetName val="summary_FB"/>
      <sheetName val="summary_DTC"/>
      <sheetName val="SUM_04_05"/>
      <sheetName val="shp_T_D_drive"/>
      <sheetName val="ACN_PLN  _2_"/>
      <sheetName val="REF"/>
      <sheetName val="shp_T&amp;D_drive"/>
      <sheetName val="CDSteelMaster"/>
      <sheetName val="PRO_39_C"/>
      <sheetName val="SDO"/>
      <sheetName val="zpF0001"/>
      <sheetName val="REPORT"/>
      <sheetName val="TLPPOCT"/>
      <sheetName val="SuvP_Ltg_Catwise"/>
      <sheetName val="PP_Ltg_Catwise"/>
      <sheetName val="SuvP_Ind_Catwise "/>
      <sheetName val="PP_Ind_Catwise "/>
      <sheetName val="FDR MST"/>
      <sheetName val="T_D COMP"/>
      <sheetName val="Summary Report"/>
      <sheetName val="Rep_New_RSO"/>
      <sheetName val="ACN_PLN  (2)"/>
      <sheetName val="Name of Li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l Qty 10000-100000 (2)"/>
      <sheetName val="CDSteelMaster"/>
      <sheetName val="Steel Qty 10000-100000"/>
      <sheetName val="SUM-04-05"/>
      <sheetName val="SUM_04_05"/>
      <sheetName val="mpmla wise pp01_02"/>
      <sheetName val="TLPPOCT"/>
      <sheetName val="shp_T_D_drive"/>
      <sheetName val="zpF0001"/>
      <sheetName val="Recovered_Sheet5"/>
      <sheetName val="ACN_PLN  _2_"/>
      <sheetName val="shp_T&amp;D_drive"/>
      <sheetName val="FDR MST"/>
      <sheetName val="T_D COMP"/>
      <sheetName val="Macro1"/>
      <sheetName val="DATA"/>
      <sheetName val="REF"/>
      <sheetName val="Name of Lines"/>
      <sheetName val="SuvP_Ltg_Catwise"/>
      <sheetName val="PP_Ltg_Catwise"/>
      <sheetName val="SuvP_Ind_Catwise "/>
      <sheetName val="PP_Ind_Catwise "/>
      <sheetName val="1991 all"/>
      <sheetName val="CistMast_SteelQty"/>
      <sheetName val="Book1"/>
      <sheetName val="AG UN METER"/>
      <sheetName val="catcum (2)"/>
      <sheetName val="mpmla wise pp0001"/>
      <sheetName val="compar jgy"/>
      <sheetName val="COMPARE AG"/>
    </sheetNames>
    <sheetDataSet>
      <sheetData sheetId="0" refreshError="1"/>
      <sheetData sheetId="1" refreshError="1">
        <row r="3">
          <cell r="C3">
            <v>2.7</v>
          </cell>
          <cell r="D3">
            <v>1.75</v>
          </cell>
          <cell r="E3">
            <v>0.15</v>
          </cell>
          <cell r="F3">
            <v>1.9</v>
          </cell>
          <cell r="G3">
            <v>0.1</v>
          </cell>
          <cell r="H3">
            <v>1</v>
          </cell>
          <cell r="I3">
            <v>2.65</v>
          </cell>
          <cell r="J3">
            <v>0.75</v>
          </cell>
          <cell r="K3">
            <v>0.15</v>
          </cell>
          <cell r="L3">
            <v>0.9</v>
          </cell>
          <cell r="M3">
            <v>0.65</v>
          </cell>
          <cell r="N3">
            <v>0.35</v>
          </cell>
          <cell r="O3">
            <v>0.65</v>
          </cell>
          <cell r="P3">
            <v>0.15</v>
          </cell>
          <cell r="Q3">
            <v>1.2</v>
          </cell>
          <cell r="R3">
            <v>50</v>
          </cell>
          <cell r="S3">
            <v>0.15</v>
          </cell>
        </row>
        <row r="4">
          <cell r="C4">
            <v>3.7</v>
          </cell>
          <cell r="D4">
            <v>2</v>
          </cell>
          <cell r="E4">
            <v>0.15</v>
          </cell>
          <cell r="F4">
            <v>2.15</v>
          </cell>
          <cell r="G4">
            <v>0.11</v>
          </cell>
          <cell r="H4">
            <v>1</v>
          </cell>
          <cell r="I4">
            <v>3.65</v>
          </cell>
          <cell r="J4">
            <v>0.75</v>
          </cell>
          <cell r="K4">
            <v>0.15</v>
          </cell>
          <cell r="L4">
            <v>0.9</v>
          </cell>
          <cell r="M4">
            <v>0.65</v>
          </cell>
          <cell r="N4">
            <v>0.35</v>
          </cell>
          <cell r="O4">
            <v>0.65</v>
          </cell>
          <cell r="P4">
            <v>0.15</v>
          </cell>
          <cell r="Q4">
            <v>1.2</v>
          </cell>
          <cell r="R4">
            <v>50</v>
          </cell>
          <cell r="S4">
            <v>0.15</v>
          </cell>
        </row>
        <row r="5">
          <cell r="C5">
            <v>4.1500000000000004</v>
          </cell>
          <cell r="D5">
            <v>2.4</v>
          </cell>
          <cell r="E5">
            <v>0.2</v>
          </cell>
          <cell r="F5">
            <v>2.6</v>
          </cell>
          <cell r="G5">
            <v>0.12</v>
          </cell>
          <cell r="H5">
            <v>1</v>
          </cell>
          <cell r="I5">
            <v>4.0999999999999996</v>
          </cell>
          <cell r="J5">
            <v>0.75</v>
          </cell>
          <cell r="K5">
            <v>0.15</v>
          </cell>
          <cell r="L5">
            <v>0.9</v>
          </cell>
          <cell r="M5">
            <v>0.65</v>
          </cell>
          <cell r="N5">
            <v>0.35</v>
          </cell>
          <cell r="O5">
            <v>0.65</v>
          </cell>
          <cell r="P5">
            <v>0.15</v>
          </cell>
          <cell r="Q5">
            <v>1.2</v>
          </cell>
          <cell r="R5">
            <v>50</v>
          </cell>
          <cell r="S5">
            <v>0.15</v>
          </cell>
        </row>
        <row r="6">
          <cell r="C6">
            <v>4.25</v>
          </cell>
          <cell r="D6">
            <v>2.85</v>
          </cell>
          <cell r="E6">
            <v>0.2</v>
          </cell>
          <cell r="F6">
            <v>3.0500000000000003</v>
          </cell>
          <cell r="G6">
            <v>0.125</v>
          </cell>
          <cell r="H6">
            <v>1</v>
          </cell>
          <cell r="I6">
            <v>4.2</v>
          </cell>
          <cell r="J6">
            <v>0.85</v>
          </cell>
          <cell r="K6">
            <v>0.15</v>
          </cell>
          <cell r="L6">
            <v>1</v>
          </cell>
          <cell r="M6">
            <v>0.65</v>
          </cell>
          <cell r="N6">
            <v>0.35</v>
          </cell>
          <cell r="O6">
            <v>0.65</v>
          </cell>
          <cell r="P6">
            <v>0.15</v>
          </cell>
          <cell r="Q6">
            <v>1.2</v>
          </cell>
          <cell r="R6">
            <v>80</v>
          </cell>
          <cell r="S6">
            <v>0.15</v>
          </cell>
        </row>
        <row r="7">
          <cell r="C7">
            <v>4.5999999999999996</v>
          </cell>
          <cell r="D7">
            <v>3.05</v>
          </cell>
          <cell r="E7">
            <v>0.2</v>
          </cell>
          <cell r="F7">
            <v>3.25</v>
          </cell>
          <cell r="G7">
            <v>0.14000000000000001</v>
          </cell>
          <cell r="H7">
            <v>1</v>
          </cell>
          <cell r="I7">
            <v>4.55</v>
          </cell>
          <cell r="J7">
            <v>0.85</v>
          </cell>
          <cell r="K7">
            <v>0.15</v>
          </cell>
          <cell r="L7">
            <v>1</v>
          </cell>
          <cell r="M7">
            <v>0.65</v>
          </cell>
          <cell r="N7">
            <v>0.35</v>
          </cell>
          <cell r="O7">
            <v>0.65</v>
          </cell>
          <cell r="P7">
            <v>0.15</v>
          </cell>
          <cell r="Q7">
            <v>1.2</v>
          </cell>
          <cell r="R7">
            <v>80</v>
          </cell>
          <cell r="S7">
            <v>0.15</v>
          </cell>
        </row>
        <row r="8">
          <cell r="C8">
            <v>5.5</v>
          </cell>
          <cell r="D8">
            <v>2.6</v>
          </cell>
          <cell r="E8">
            <v>0.2</v>
          </cell>
          <cell r="F8">
            <v>2.8000000000000003</v>
          </cell>
          <cell r="G8">
            <v>0.15</v>
          </cell>
          <cell r="H8">
            <v>1</v>
          </cell>
          <cell r="I8">
            <v>5.45</v>
          </cell>
          <cell r="J8">
            <v>0.85</v>
          </cell>
          <cell r="K8">
            <v>0.15</v>
          </cell>
          <cell r="L8">
            <v>1</v>
          </cell>
          <cell r="M8">
            <v>0.65</v>
          </cell>
          <cell r="N8">
            <v>0.35</v>
          </cell>
          <cell r="O8">
            <v>0.65</v>
          </cell>
          <cell r="P8">
            <v>0.15</v>
          </cell>
          <cell r="Q8">
            <v>1.2</v>
          </cell>
          <cell r="R8">
            <v>80</v>
          </cell>
          <cell r="S8">
            <v>0.15</v>
          </cell>
        </row>
        <row r="9">
          <cell r="C9">
            <v>5.5</v>
          </cell>
          <cell r="D9">
            <v>3</v>
          </cell>
          <cell r="E9">
            <v>0.2</v>
          </cell>
          <cell r="F9">
            <v>3.2</v>
          </cell>
          <cell r="G9">
            <v>0.15</v>
          </cell>
          <cell r="H9">
            <v>1</v>
          </cell>
          <cell r="I9">
            <v>5.45</v>
          </cell>
          <cell r="J9">
            <v>1.05</v>
          </cell>
          <cell r="K9">
            <v>0.15</v>
          </cell>
          <cell r="L9">
            <v>1.2</v>
          </cell>
          <cell r="M9">
            <v>0.65</v>
          </cell>
          <cell r="N9">
            <v>0.35</v>
          </cell>
          <cell r="O9">
            <v>0.65</v>
          </cell>
          <cell r="P9">
            <v>0.15</v>
          </cell>
          <cell r="Q9">
            <v>1.2</v>
          </cell>
          <cell r="R9">
            <v>80</v>
          </cell>
          <cell r="S9">
            <v>0.15</v>
          </cell>
        </row>
        <row r="10">
          <cell r="C10">
            <v>6.2</v>
          </cell>
          <cell r="D10">
            <v>2.75</v>
          </cell>
          <cell r="E10">
            <v>0.2</v>
          </cell>
          <cell r="F10">
            <v>2.95</v>
          </cell>
          <cell r="G10">
            <v>0.2</v>
          </cell>
          <cell r="H10">
            <v>1</v>
          </cell>
          <cell r="I10">
            <v>6.15</v>
          </cell>
          <cell r="J10">
            <v>1.05</v>
          </cell>
          <cell r="K10">
            <v>0.15</v>
          </cell>
          <cell r="L10">
            <v>1.2</v>
          </cell>
          <cell r="M10">
            <v>0.65</v>
          </cell>
          <cell r="N10">
            <v>0.35</v>
          </cell>
          <cell r="O10">
            <v>0.65</v>
          </cell>
          <cell r="P10">
            <v>0.15</v>
          </cell>
          <cell r="Q10">
            <v>1.2</v>
          </cell>
          <cell r="R10">
            <v>80</v>
          </cell>
          <cell r="S10">
            <v>0.15</v>
          </cell>
        </row>
        <row r="11">
          <cell r="C11">
            <v>6.2</v>
          </cell>
          <cell r="D11">
            <v>3</v>
          </cell>
          <cell r="E11">
            <v>0.2</v>
          </cell>
          <cell r="F11">
            <v>3.2</v>
          </cell>
          <cell r="G11">
            <v>0.2</v>
          </cell>
          <cell r="H11">
            <v>1</v>
          </cell>
          <cell r="I11">
            <v>6.15</v>
          </cell>
          <cell r="J11">
            <v>1.05</v>
          </cell>
          <cell r="K11">
            <v>0.15</v>
          </cell>
          <cell r="L11">
            <v>1.2</v>
          </cell>
          <cell r="M11">
            <v>0.65</v>
          </cell>
          <cell r="N11">
            <v>0.35</v>
          </cell>
          <cell r="O11">
            <v>0.65</v>
          </cell>
          <cell r="P11">
            <v>0.15</v>
          </cell>
          <cell r="Q11">
            <v>1.2</v>
          </cell>
          <cell r="R11">
            <v>80</v>
          </cell>
          <cell r="S11">
            <v>0.15</v>
          </cell>
        </row>
        <row r="12">
          <cell r="C12">
            <v>6.2</v>
          </cell>
          <cell r="D12">
            <v>3.4</v>
          </cell>
          <cell r="E12">
            <v>0.2</v>
          </cell>
          <cell r="F12">
            <v>3.6</v>
          </cell>
          <cell r="G12">
            <v>0.2</v>
          </cell>
          <cell r="H12">
            <v>1.1000000000000001</v>
          </cell>
          <cell r="I12">
            <v>6.15</v>
          </cell>
          <cell r="J12">
            <v>1.05</v>
          </cell>
          <cell r="K12">
            <v>0.15</v>
          </cell>
          <cell r="L12">
            <v>1.2</v>
          </cell>
          <cell r="M12">
            <v>0.65</v>
          </cell>
          <cell r="N12">
            <v>0.35</v>
          </cell>
          <cell r="O12">
            <v>0.65</v>
          </cell>
          <cell r="P12">
            <v>0.15</v>
          </cell>
          <cell r="Q12">
            <v>1.2</v>
          </cell>
          <cell r="R12">
            <v>80</v>
          </cell>
          <cell r="S12">
            <v>0.15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VCL CAT 1ST QTR"/>
      <sheetName val="1ST QTR-CAT"/>
      <sheetName val="1ST QTR-EACH MONTH"/>
      <sheetName val="1ST QTR-TOTAL"/>
      <sheetName val="PGVCL CAT 2ND QTR"/>
      <sheetName val="2ND QTR-CAT"/>
      <sheetName val="2ND QTR-EACH MONTH"/>
      <sheetName val="2ND QTR-TOAL"/>
      <sheetName val="PGVCL CAT 3RD QTR"/>
      <sheetName val="3RD QTR-CAT"/>
      <sheetName val="3RD QTR-EACH MONTH"/>
      <sheetName val="3RD QTR-TOAL"/>
      <sheetName val="PGVCL CAT 4TH QTR"/>
      <sheetName val="4TH QTR-CAT"/>
      <sheetName val="4TH QTR-EACH MONTH"/>
      <sheetName val="4TH QTR-TOTAL"/>
    </sheetNames>
    <sheetDataSet>
      <sheetData sheetId="0" refreshError="1">
        <row r="5">
          <cell r="G5">
            <v>17.665623255669523</v>
          </cell>
          <cell r="S5">
            <v>2.6279815228355869</v>
          </cell>
          <cell r="AA5">
            <v>14.381689740111643</v>
          </cell>
        </row>
        <row r="6">
          <cell r="G6">
            <v>10.258843138049881</v>
          </cell>
          <cell r="S6">
            <v>0.81178257198235171</v>
          </cell>
          <cell r="AA6">
            <v>11.1773115350189</v>
          </cell>
        </row>
        <row r="7">
          <cell r="G7">
            <v>6.0613315225027691</v>
          </cell>
          <cell r="S7">
            <v>0.36328471839742943</v>
          </cell>
          <cell r="AA7">
            <v>4.5581264800166279</v>
          </cell>
        </row>
        <row r="8">
          <cell r="G8">
            <v>3.4657609693409217</v>
          </cell>
          <cell r="S8">
            <v>0.33357857406606412</v>
          </cell>
          <cell r="AA8">
            <v>2.0185143120299465</v>
          </cell>
        </row>
        <row r="9">
          <cell r="G9">
            <v>10.046698080822646</v>
          </cell>
          <cell r="S9">
            <v>1.0224127509217731</v>
          </cell>
          <cell r="AA9">
            <v>8.9785194679194458</v>
          </cell>
        </row>
        <row r="11">
          <cell r="G11">
            <v>11.497219702257661</v>
          </cell>
          <cell r="S11">
            <v>1.0179224979530814</v>
          </cell>
          <cell r="AA11">
            <v>12.090505758782172</v>
          </cell>
        </row>
        <row r="12">
          <cell r="G12">
            <v>6.0503596767617411</v>
          </cell>
          <cell r="S12">
            <v>0.29706944929924123</v>
          </cell>
          <cell r="AA12">
            <v>8.08419803495355</v>
          </cell>
        </row>
        <row r="13">
          <cell r="G13">
            <v>3.4333275668335959</v>
          </cell>
          <cell r="S13">
            <v>0.16820516352650836</v>
          </cell>
          <cell r="AA13">
            <v>3.4234652202544495</v>
          </cell>
        </row>
        <row r="14">
          <cell r="G14">
            <v>2.1063415182544665</v>
          </cell>
          <cell r="S14">
            <v>0.12354818360954738</v>
          </cell>
          <cell r="AA14">
            <v>1.5653029295209901</v>
          </cell>
        </row>
        <row r="15">
          <cell r="G15">
            <v>6.1099243060399209</v>
          </cell>
          <cell r="S15">
            <v>0.40151101357758956</v>
          </cell>
          <cell r="AA15">
            <v>6.9271687993428488</v>
          </cell>
        </row>
        <row r="17">
          <cell r="G17">
            <v>16.491773149621814</v>
          </cell>
          <cell r="S17">
            <v>1.7071214155159431</v>
          </cell>
          <cell r="AA17">
            <v>14.672531944886545</v>
          </cell>
        </row>
        <row r="18">
          <cell r="G18">
            <v>8.1775639097448245</v>
          </cell>
          <cell r="S18">
            <v>0.42929320575425234</v>
          </cell>
          <cell r="AA18">
            <v>9.7160170790291556</v>
          </cell>
        </row>
        <row r="19">
          <cell r="G19">
            <v>4.9079461625045777</v>
          </cell>
          <cell r="S19">
            <v>0.23977021923859909</v>
          </cell>
          <cell r="AA19">
            <v>3.7128887375575199</v>
          </cell>
        </row>
        <row r="20">
          <cell r="G20">
            <v>2.7754273663780231</v>
          </cell>
          <cell r="S20">
            <v>0.13819751076191908</v>
          </cell>
          <cell r="AA20">
            <v>1.7528553299492386</v>
          </cell>
        </row>
        <row r="21">
          <cell r="G21">
            <v>8.5809358041001058</v>
          </cell>
          <cell r="S21">
            <v>0.63084765842731649</v>
          </cell>
          <cell r="AA21">
            <v>8.1895295993304504</v>
          </cell>
        </row>
        <row r="24">
          <cell r="G24">
            <v>24.993096714075229</v>
          </cell>
          <cell r="S24">
            <v>5.1538046592074567</v>
          </cell>
          <cell r="AA24">
            <v>16.378006147683575</v>
          </cell>
        </row>
        <row r="25">
          <cell r="G25">
            <v>16.538617425183553</v>
          </cell>
          <cell r="S25">
            <v>1.7076829967185572</v>
          </cell>
          <cell r="AA25">
            <v>15.724421303186505</v>
          </cell>
        </row>
        <row r="26">
          <cell r="G26">
            <v>9.8192879216786846</v>
          </cell>
          <cell r="S26">
            <v>0.67988773671054803</v>
          </cell>
          <cell r="AA26">
            <v>6.5256028616155799</v>
          </cell>
        </row>
        <row r="27">
          <cell r="G27">
            <v>5.504466612074741</v>
          </cell>
          <cell r="S27">
            <v>0.73703881842601404</v>
          </cell>
          <cell r="AA27">
            <v>2.7336038115089702</v>
          </cell>
        </row>
        <row r="28">
          <cell r="G28">
            <v>15.429277198939451</v>
          </cell>
          <cell r="S28">
            <v>2.0311744514906338</v>
          </cell>
          <cell r="AA28">
            <v>11.808373295698674</v>
          </cell>
        </row>
      </sheetData>
      <sheetData sheetId="1" refreshError="1"/>
      <sheetData sheetId="2" refreshError="1"/>
      <sheetData sheetId="3" refreshError="1"/>
      <sheetData sheetId="4" refreshError="1">
        <row r="5">
          <cell r="G5">
            <v>20.602477652862017</v>
          </cell>
          <cell r="S5">
            <v>2.0418264179512038</v>
          </cell>
          <cell r="AA5">
            <v>14.960718209699113</v>
          </cell>
        </row>
        <row r="6">
          <cell r="G6">
            <v>9.7438729406889948</v>
          </cell>
          <cell r="S6">
            <v>0.45697433351154471</v>
          </cell>
          <cell r="AA6">
            <v>9.7356573798738317</v>
          </cell>
        </row>
        <row r="7">
          <cell r="G7">
            <v>5.1977863058328326</v>
          </cell>
          <cell r="S7">
            <v>0.2081002991132288</v>
          </cell>
          <cell r="AA7">
            <v>3.674281833693378</v>
          </cell>
        </row>
        <row r="8">
          <cell r="G8">
            <v>2.6292989833792046</v>
          </cell>
          <cell r="S8">
            <v>0.13361386067529452</v>
          </cell>
          <cell r="AA8">
            <v>1.2766810567640443</v>
          </cell>
        </row>
        <row r="9">
          <cell r="G9">
            <v>10.197176247012047</v>
          </cell>
          <cell r="S9">
            <v>0.70513783236885119</v>
          </cell>
          <cell r="AA9">
            <v>8.273360721595127</v>
          </cell>
        </row>
        <row r="11">
          <cell r="G11">
            <v>20.48072282286055</v>
          </cell>
          <cell r="S11">
            <v>2.5244753266485729</v>
          </cell>
          <cell r="AA11">
            <v>15.010254258837413</v>
          </cell>
        </row>
        <row r="12">
          <cell r="G12">
            <v>12.142796241816423</v>
          </cell>
          <cell r="S12">
            <v>0.56604303816792645</v>
          </cell>
          <cell r="AA12">
            <v>11.679370754730881</v>
          </cell>
        </row>
        <row r="13">
          <cell r="G13">
            <v>7.0158775399827205</v>
          </cell>
          <cell r="S13">
            <v>0.27281834105479164</v>
          </cell>
          <cell r="AA13">
            <v>4.3787816191587847</v>
          </cell>
        </row>
        <row r="14">
          <cell r="G14">
            <v>3.3369438026384439</v>
          </cell>
          <cell r="S14">
            <v>0.16405370363469243</v>
          </cell>
          <cell r="AA14">
            <v>1.4947175225460236</v>
          </cell>
        </row>
        <row r="15">
          <cell r="G15">
            <v>11.714764747074007</v>
          </cell>
          <cell r="S15">
            <v>0.87422453215252016</v>
          </cell>
          <cell r="AA15">
            <v>9.2050487664172191</v>
          </cell>
        </row>
        <row r="17">
          <cell r="G17">
            <v>22.50444324928586</v>
          </cell>
          <cell r="S17">
            <v>1.7945618537940546</v>
          </cell>
          <cell r="AA17">
            <v>15.433558695319295</v>
          </cell>
        </row>
        <row r="18">
          <cell r="G18">
            <v>8.550846600091365</v>
          </cell>
          <cell r="S18">
            <v>0.41393114855494267</v>
          </cell>
          <cell r="AA18">
            <v>8.0687192686868485</v>
          </cell>
        </row>
        <row r="19">
          <cell r="G19">
            <v>4.3169882036666287</v>
          </cell>
          <cell r="S19">
            <v>0.1831908571356379</v>
          </cell>
          <cell r="AA19">
            <v>3.0702692754989656</v>
          </cell>
        </row>
        <row r="20">
          <cell r="G20">
            <v>2.6140038749580832</v>
          </cell>
          <cell r="S20">
            <v>0.13102190375945444</v>
          </cell>
          <cell r="AA20">
            <v>1.2130761205708112</v>
          </cell>
        </row>
        <row r="21">
          <cell r="G21">
            <v>9.8002890250341235</v>
          </cell>
          <cell r="S21">
            <v>0.62127087812496951</v>
          </cell>
          <cell r="AA21">
            <v>7.5122284746601062</v>
          </cell>
        </row>
        <row r="24">
          <cell r="G24">
            <v>18.824294278660005</v>
          </cell>
          <cell r="S24">
            <v>1.8068664621976567</v>
          </cell>
          <cell r="AA24">
            <v>14.438963307086258</v>
          </cell>
        </row>
        <row r="25">
          <cell r="G25">
            <v>8.5394275473173238</v>
          </cell>
          <cell r="S25">
            <v>0.39103156830277597</v>
          </cell>
          <cell r="AA25">
            <v>9.4590102906504239</v>
          </cell>
        </row>
        <row r="26">
          <cell r="G26">
            <v>4.2610234101567759</v>
          </cell>
          <cell r="S26">
            <v>0.16831193967708971</v>
          </cell>
          <cell r="AA26">
            <v>3.573944386895759</v>
          </cell>
        </row>
        <row r="27">
          <cell r="G27">
            <v>2.6445913853317813</v>
          </cell>
          <cell r="S27">
            <v>0.13620535894450916</v>
          </cell>
          <cell r="AA27">
            <v>1.3402747380675204</v>
          </cell>
        </row>
        <row r="28">
          <cell r="G28">
            <v>8.9536481617168704</v>
          </cell>
          <cell r="S28">
            <v>0.61023255192364545</v>
          </cell>
          <cell r="AA28">
            <v>7.9805734805757531</v>
          </cell>
        </row>
      </sheetData>
      <sheetData sheetId="5" refreshError="1"/>
      <sheetData sheetId="6" refreshError="1"/>
      <sheetData sheetId="7" refreshError="1"/>
      <sheetData sheetId="8" refreshError="1">
        <row r="5">
          <cell r="G5">
            <v>14.153607869195518</v>
          </cell>
          <cell r="S5">
            <v>1.1514237695237703</v>
          </cell>
          <cell r="AA5">
            <v>14.412079784837422</v>
          </cell>
        </row>
        <row r="6">
          <cell r="G6">
            <v>6.3855334251862752</v>
          </cell>
          <cell r="S6">
            <v>0.33108719972837813</v>
          </cell>
          <cell r="AA6">
            <v>8.2975419960608328</v>
          </cell>
        </row>
        <row r="7">
          <cell r="G7">
            <v>3.5778730034650392</v>
          </cell>
          <cell r="S7">
            <v>0.16630206383982932</v>
          </cell>
          <cell r="AA7">
            <v>3.6637479334282022</v>
          </cell>
        </row>
        <row r="8">
          <cell r="G8">
            <v>3.8236978251042242</v>
          </cell>
          <cell r="S8">
            <v>0.18250306603378694</v>
          </cell>
          <cell r="AA8">
            <v>2.692204530614295</v>
          </cell>
        </row>
        <row r="9">
          <cell r="G9">
            <v>6.7316200722585178</v>
          </cell>
          <cell r="S9">
            <v>0.42505033107289841</v>
          </cell>
          <cell r="AA9">
            <v>7.4984258885485424</v>
          </cell>
        </row>
        <row r="11">
          <cell r="G11">
            <v>15.771355621519294</v>
          </cell>
          <cell r="S11">
            <v>1.2364764429706803</v>
          </cell>
          <cell r="AA11">
            <v>15.064895648643896</v>
          </cell>
        </row>
        <row r="12">
          <cell r="G12">
            <v>6.8722870580687996</v>
          </cell>
          <cell r="S12">
            <v>0.36630530628255009</v>
          </cell>
          <cell r="AA12">
            <v>8.1769724892116376</v>
          </cell>
        </row>
        <row r="13">
          <cell r="G13">
            <v>3.4806732199955679</v>
          </cell>
          <cell r="S13">
            <v>0.19717723898808581</v>
          </cell>
          <cell r="AA13">
            <v>3.1356550954506601</v>
          </cell>
        </row>
        <row r="14">
          <cell r="G14">
            <v>3.8079926784624769</v>
          </cell>
          <cell r="S14">
            <v>0.19280193715680294</v>
          </cell>
          <cell r="AA14">
            <v>2.3480933496034169</v>
          </cell>
        </row>
        <row r="15">
          <cell r="G15">
            <v>7.1930496727933111</v>
          </cell>
          <cell r="S15">
            <v>0.46823182666498014</v>
          </cell>
          <cell r="AA15">
            <v>7.3586806158522897</v>
          </cell>
        </row>
        <row r="17">
          <cell r="G17">
            <v>13.067536608722252</v>
          </cell>
          <cell r="S17">
            <v>1.1815625145470627</v>
          </cell>
          <cell r="AA17">
            <v>15.138182963810234</v>
          </cell>
        </row>
        <row r="18">
          <cell r="G18">
            <v>5.9863619923277476</v>
          </cell>
          <cell r="S18">
            <v>0.30440943764126732</v>
          </cell>
          <cell r="AA18">
            <v>9.1012400262351729</v>
          </cell>
        </row>
        <row r="19">
          <cell r="G19">
            <v>3.5901259429929775</v>
          </cell>
          <cell r="S19">
            <v>0.14833390885273218</v>
          </cell>
          <cell r="AA19">
            <v>3.9603197637112806</v>
          </cell>
        </row>
        <row r="20">
          <cell r="G20">
            <v>3.6841255086024289</v>
          </cell>
          <cell r="S20">
            <v>0.17122645570777617</v>
          </cell>
          <cell r="AA20">
            <v>3.3092759939653464</v>
          </cell>
        </row>
        <row r="21">
          <cell r="G21">
            <v>6.3728005440576974</v>
          </cell>
          <cell r="S21">
            <v>0.41386777474496311</v>
          </cell>
          <cell r="AA21">
            <v>8.0696961307997537</v>
          </cell>
        </row>
        <row r="24">
          <cell r="G24">
            <v>13.627813773405794</v>
          </cell>
          <cell r="S24">
            <v>1.0367711110558395</v>
          </cell>
          <cell r="AA24">
            <v>13.038597538479396</v>
          </cell>
        </row>
        <row r="25">
          <cell r="G25">
            <v>6.2991217780149844</v>
          </cell>
          <cell r="S25">
            <v>0.32264195204093804</v>
          </cell>
          <cell r="AA25">
            <v>7.6174513030634916</v>
          </cell>
        </row>
        <row r="26">
          <cell r="G26">
            <v>3.6622938256470943</v>
          </cell>
          <cell r="S26">
            <v>0.15351004041461869</v>
          </cell>
          <cell r="AA26">
            <v>3.8932622107382584</v>
          </cell>
        </row>
        <row r="27">
          <cell r="G27">
            <v>3.9737295498387546</v>
          </cell>
          <cell r="S27">
            <v>0.18345711417730579</v>
          </cell>
          <cell r="AA27">
            <v>2.4281317645672886</v>
          </cell>
        </row>
        <row r="28">
          <cell r="G28">
            <v>6.6303900557509436</v>
          </cell>
          <cell r="S28">
            <v>0.39327447945644334</v>
          </cell>
          <cell r="AA28">
            <v>7.0684232867146441</v>
          </cell>
        </row>
      </sheetData>
      <sheetData sheetId="9" refreshError="1"/>
      <sheetData sheetId="10" refreshError="1"/>
      <sheetData sheetId="11" refreshError="1"/>
      <sheetData sheetId="12" refreshError="1">
        <row r="5">
          <cell r="G5">
            <v>12.971172300200516</v>
          </cell>
          <cell r="S5">
            <v>0.88814034676507903</v>
          </cell>
          <cell r="AA5">
            <v>14.530594055042638</v>
          </cell>
        </row>
        <row r="6">
          <cell r="G6">
            <v>6.5984719797556552</v>
          </cell>
          <cell r="S6">
            <v>0.29012689693916366</v>
          </cell>
          <cell r="AA6">
            <v>7.5728272452318617</v>
          </cell>
        </row>
        <row r="7">
          <cell r="G7">
            <v>4.1196037638179401</v>
          </cell>
          <cell r="S7">
            <v>0.1777915477682365</v>
          </cell>
          <cell r="AA7">
            <v>4.2685290208782529</v>
          </cell>
        </row>
        <row r="8">
          <cell r="G8">
            <v>3.3593347707373105</v>
          </cell>
          <cell r="S8">
            <v>0.1725840702867831</v>
          </cell>
          <cell r="AA8">
            <v>2.1830256542540507</v>
          </cell>
        </row>
        <row r="9">
          <cell r="G9">
            <v>6.799582860313655</v>
          </cell>
          <cell r="S9">
            <v>0.36214028759382816</v>
          </cell>
          <cell r="AA9">
            <v>7.5176565746451942</v>
          </cell>
        </row>
        <row r="11">
          <cell r="G11">
            <v>12.965039991321895</v>
          </cell>
          <cell r="S11">
            <v>0.9487330426416769</v>
          </cell>
          <cell r="AA11">
            <v>13.161176744336254</v>
          </cell>
        </row>
        <row r="12">
          <cell r="G12">
            <v>7.2358453497972066</v>
          </cell>
          <cell r="S12">
            <v>0.36612648454986446</v>
          </cell>
          <cell r="AA12">
            <v>8.6782661714931297</v>
          </cell>
        </row>
        <row r="13">
          <cell r="G13">
            <v>5.8831356977631595</v>
          </cell>
          <cell r="S13">
            <v>0.25220320797129914</v>
          </cell>
          <cell r="AA13">
            <v>6.2080226501119542</v>
          </cell>
        </row>
        <row r="14">
          <cell r="G14">
            <v>4.4732929233915142</v>
          </cell>
          <cell r="S14">
            <v>0.25407229362934808</v>
          </cell>
          <cell r="AA14">
            <v>2.7805155919082742</v>
          </cell>
        </row>
        <row r="15">
          <cell r="G15">
            <v>7.7873077803948254</v>
          </cell>
          <cell r="S15">
            <v>0.4341749777316713</v>
          </cell>
          <cell r="AA15">
            <v>8.4675151188470448</v>
          </cell>
        </row>
        <row r="17">
          <cell r="G17">
            <v>11.771050644477453</v>
          </cell>
          <cell r="S17">
            <v>0.87835001585858441</v>
          </cell>
          <cell r="AA17">
            <v>13.144655075270274</v>
          </cell>
        </row>
        <row r="18">
          <cell r="G18">
            <v>5.9891846760525933</v>
          </cell>
          <cell r="S18">
            <v>0.28442354357206773</v>
          </cell>
          <cell r="AA18">
            <v>6.8444149672674106</v>
          </cell>
        </row>
        <row r="19">
          <cell r="G19">
            <v>3.4143809893682247</v>
          </cell>
          <cell r="S19">
            <v>0.17615227953309295</v>
          </cell>
          <cell r="AA19">
            <v>3.3624625187036843</v>
          </cell>
        </row>
        <row r="20">
          <cell r="G20">
            <v>2.91876067689702</v>
          </cell>
          <cell r="S20">
            <v>0.14651091172791725</v>
          </cell>
          <cell r="AA20">
            <v>2.1295098482968067</v>
          </cell>
        </row>
        <row r="21">
          <cell r="G21">
            <v>6.0323010979899161</v>
          </cell>
          <cell r="S21">
            <v>0.35712041535923722</v>
          </cell>
          <cell r="AA21">
            <v>6.5889712864269185</v>
          </cell>
        </row>
        <row r="24">
          <cell r="G24">
            <v>14.175296169689872</v>
          </cell>
          <cell r="S24">
            <v>0.83756706375878132</v>
          </cell>
          <cell r="AA24">
            <v>17.277953759179919</v>
          </cell>
        </row>
        <row r="25">
          <cell r="G25">
            <v>6.5714014317498011</v>
          </cell>
          <cell r="S25">
            <v>0.22001432556745482</v>
          </cell>
          <cell r="AA25">
            <v>7.1978687447404521</v>
          </cell>
        </row>
        <row r="26">
          <cell r="G26">
            <v>3.059517239719816</v>
          </cell>
          <cell r="S26">
            <v>0.10493065107372762</v>
          </cell>
          <cell r="AA26">
            <v>3.23320987737111</v>
          </cell>
        </row>
        <row r="27">
          <cell r="G27">
            <v>2.6865375352143515</v>
          </cell>
          <cell r="S27">
            <v>0.11721372982625164</v>
          </cell>
          <cell r="AA27">
            <v>1.6394196382956985</v>
          </cell>
        </row>
        <row r="28">
          <cell r="G28">
            <v>6.5799693088954072</v>
          </cell>
          <cell r="S28">
            <v>0.29521113197439536</v>
          </cell>
          <cell r="AA28">
            <v>7.4971868715324632</v>
          </cell>
        </row>
      </sheetData>
      <sheetData sheetId="13" refreshError="1"/>
      <sheetData sheetId="14" refreshError="1"/>
      <sheetData sheetId="1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FI"/>
      <sheetName val="SAIDI"/>
      <sheetName val="MAIFI"/>
      <sheetName val="SEPT-CAT"/>
      <sheetName val="SEPT-TOT"/>
      <sheetName val="DEC-CAT"/>
      <sheetName val="DEC-TOT"/>
      <sheetName val="JAN-CAT"/>
      <sheetName val="JAN-TOT"/>
      <sheetName val="FEB-CAT"/>
      <sheetName val="FEB-TOT"/>
      <sheetName val="MAR-CAT"/>
      <sheetName val="MAR-TOT"/>
      <sheetName val="APR-CAT"/>
      <sheetName val="APR-TOT"/>
      <sheetName val="MAY-CAT"/>
      <sheetName val="MAY-TOT"/>
      <sheetName val="JUNE-CAT"/>
      <sheetName val="JUNE-TOT"/>
      <sheetName val="JULY-CAT"/>
      <sheetName val="JULY-TOT"/>
      <sheetName val="AUG-CAT"/>
      <sheetName val="AUG-TOT"/>
      <sheetName val="OCT-CAT"/>
      <sheetName val="OCT-TOT"/>
      <sheetName val="NOV-CAT"/>
      <sheetName val="NOV-TOT"/>
    </sheetNames>
    <sheetDataSet>
      <sheetData sheetId="0"/>
      <sheetData sheetId="1"/>
      <sheetData sheetId="2"/>
      <sheetData sheetId="3">
        <row r="20">
          <cell r="C20">
            <v>1296918</v>
          </cell>
          <cell r="D20">
            <v>1327259</v>
          </cell>
          <cell r="F20">
            <v>24984714</v>
          </cell>
          <cell r="M20">
            <v>0.11303690839224911</v>
          </cell>
          <cell r="N20">
            <v>1296918</v>
          </cell>
          <cell r="O20">
            <v>146599.60115825894</v>
          </cell>
          <cell r="P20">
            <v>1327259</v>
          </cell>
          <cell r="R20">
            <v>2398179.7737499997</v>
          </cell>
          <cell r="S20">
            <v>1.8068664621976567</v>
          </cell>
          <cell r="V20">
            <v>56397</v>
          </cell>
          <cell r="W20">
            <v>1248983</v>
          </cell>
          <cell r="X20">
            <v>70438894251</v>
          </cell>
          <cell r="Y20">
            <v>1327259</v>
          </cell>
          <cell r="Z20">
            <v>19164244</v>
          </cell>
          <cell r="AA20">
            <v>14.438963307086258</v>
          </cell>
        </row>
        <row r="33">
          <cell r="C33">
            <v>1926731</v>
          </cell>
          <cell r="D33">
            <v>2038841</v>
          </cell>
          <cell r="F33">
            <v>17410535</v>
          </cell>
          <cell r="G33">
            <v>8.5394275473173238</v>
          </cell>
          <cell r="M33">
            <v>5.1072554256291813E-2</v>
          </cell>
          <cell r="N33">
            <v>1926731</v>
          </cell>
          <cell r="O33">
            <v>98403.073534779382</v>
          </cell>
          <cell r="P33">
            <v>2038841</v>
          </cell>
          <cell r="R33">
            <v>797251.19375000009</v>
          </cell>
          <cell r="S33">
            <v>0.39103156830277597</v>
          </cell>
          <cell r="V33">
            <v>13304</v>
          </cell>
          <cell r="W33">
            <v>1886563</v>
          </cell>
          <cell r="X33">
            <v>25098834152</v>
          </cell>
          <cell r="Y33">
            <v>2038841</v>
          </cell>
          <cell r="Z33">
            <v>19285418</v>
          </cell>
          <cell r="AA33">
            <v>9.4590102906504239</v>
          </cell>
        </row>
        <row r="46">
          <cell r="C46">
            <v>2015585</v>
          </cell>
          <cell r="D46">
            <v>2467476</v>
          </cell>
          <cell r="F46">
            <v>10513973</v>
          </cell>
          <cell r="G46">
            <v>4.2610234101567759</v>
          </cell>
          <cell r="M46">
            <v>3.9881851576688124E-2</v>
          </cell>
          <cell r="N46">
            <v>2015585</v>
          </cell>
          <cell r="O46">
            <v>80385.261810198936</v>
          </cell>
          <cell r="P46">
            <v>2467476</v>
          </cell>
          <cell r="R46">
            <v>415305.67166666663</v>
          </cell>
          <cell r="S46">
            <v>0.16831193967708971</v>
          </cell>
          <cell r="V46">
            <v>2982</v>
          </cell>
          <cell r="W46">
            <v>1949522</v>
          </cell>
          <cell r="X46">
            <v>5813474604</v>
          </cell>
          <cell r="Y46">
            <v>2467476</v>
          </cell>
          <cell r="Z46">
            <v>8818622</v>
          </cell>
          <cell r="AA46">
            <v>3.573944386895759</v>
          </cell>
        </row>
        <row r="59">
          <cell r="C59">
            <v>52157</v>
          </cell>
          <cell r="D59">
            <v>107375</v>
          </cell>
          <cell r="F59">
            <v>283963</v>
          </cell>
          <cell r="G59">
            <v>2.6445913853317813</v>
          </cell>
          <cell r="N59">
            <v>52157</v>
          </cell>
          <cell r="O59">
            <v>3306.4370737381682</v>
          </cell>
          <cell r="P59">
            <v>107375</v>
          </cell>
          <cell r="R59">
            <v>14625.050416666671</v>
          </cell>
          <cell r="S59">
            <v>0.13620535894450916</v>
          </cell>
          <cell r="V59">
            <v>1756</v>
          </cell>
          <cell r="W59">
            <v>33670</v>
          </cell>
          <cell r="X59">
            <v>59124520</v>
          </cell>
          <cell r="Y59">
            <v>107375</v>
          </cell>
          <cell r="Z59">
            <v>143912</v>
          </cell>
          <cell r="AA59">
            <v>1.3402747380675204</v>
          </cell>
        </row>
        <row r="72">
          <cell r="M72">
            <v>9.9115722996669819E-2</v>
          </cell>
          <cell r="N72">
            <v>5291391</v>
          </cell>
          <cell r="O72">
            <v>524460.04462307168</v>
          </cell>
          <cell r="P72">
            <v>5940951</v>
          </cell>
          <cell r="R72">
            <v>3625361.6895833332</v>
          </cell>
        </row>
      </sheetData>
      <sheetData sheetId="4"/>
      <sheetData sheetId="5">
        <row r="20">
          <cell r="C20">
            <v>1160352</v>
          </cell>
          <cell r="D20">
            <v>1206165</v>
          </cell>
          <cell r="F20">
            <v>16437392</v>
          </cell>
          <cell r="M20">
            <v>8.2110463818579532E-2</v>
          </cell>
          <cell r="N20">
            <v>1160352</v>
          </cell>
          <cell r="O20">
            <v>95277.040912816403</v>
          </cell>
          <cell r="P20">
            <v>1206165</v>
          </cell>
          <cell r="R20">
            <v>1250517.0271666667</v>
          </cell>
          <cell r="S20">
            <v>1.0367711110558395</v>
          </cell>
          <cell r="V20">
            <v>49748</v>
          </cell>
          <cell r="W20">
            <v>1125250</v>
          </cell>
          <cell r="X20">
            <v>55978937000</v>
          </cell>
          <cell r="Y20">
            <v>1206165</v>
          </cell>
          <cell r="Z20">
            <v>15726700</v>
          </cell>
          <cell r="AA20">
            <v>13.038597538479396</v>
          </cell>
        </row>
        <row r="33">
          <cell r="C33">
            <v>1959974</v>
          </cell>
          <cell r="D33">
            <v>2158452</v>
          </cell>
          <cell r="F33">
            <v>13596352</v>
          </cell>
          <cell r="G33">
            <v>6.2991217780149844</v>
          </cell>
          <cell r="M33">
            <v>5.1156224367467966E-2</v>
          </cell>
          <cell r="N33">
            <v>1959974</v>
          </cell>
          <cell r="O33">
            <v>100264.86969840367</v>
          </cell>
          <cell r="P33">
            <v>2158452</v>
          </cell>
          <cell r="R33">
            <v>696407.16666666674</v>
          </cell>
          <cell r="S33">
            <v>0.32264195204093804</v>
          </cell>
          <cell r="V33">
            <v>11369</v>
          </cell>
          <cell r="W33">
            <v>1982094</v>
          </cell>
          <cell r="X33">
            <v>22534426686</v>
          </cell>
          <cell r="Y33">
            <v>2158452</v>
          </cell>
          <cell r="Z33">
            <v>16441903</v>
          </cell>
          <cell r="AA33">
            <v>7.6174513030634916</v>
          </cell>
        </row>
        <row r="46">
          <cell r="C46">
            <v>1978887</v>
          </cell>
          <cell r="D46">
            <v>2541902</v>
          </cell>
          <cell r="F46">
            <v>9309192</v>
          </cell>
          <cell r="G46">
            <v>3.6622938256470943</v>
          </cell>
          <cell r="M46">
            <v>4.1538278827882795E-2</v>
          </cell>
          <cell r="N46">
            <v>1978887</v>
          </cell>
          <cell r="O46">
            <v>82199.559974872507</v>
          </cell>
          <cell r="P46">
            <v>2541902</v>
          </cell>
          <cell r="R46">
            <v>390207.47875000007</v>
          </cell>
          <cell r="S46">
            <v>0.15351004041461869</v>
          </cell>
          <cell r="V46">
            <v>3019</v>
          </cell>
          <cell r="W46">
            <v>1996929</v>
          </cell>
          <cell r="X46">
            <v>6028728651</v>
          </cell>
          <cell r="Y46">
            <v>2541902</v>
          </cell>
          <cell r="Z46">
            <v>9896291</v>
          </cell>
          <cell r="AA46">
            <v>3.8932622107382584</v>
          </cell>
        </row>
        <row r="59">
          <cell r="C59">
            <v>50710</v>
          </cell>
          <cell r="D59">
            <v>67909</v>
          </cell>
          <cell r="F59">
            <v>269852</v>
          </cell>
          <cell r="G59">
            <v>3.9737295498387546</v>
          </cell>
          <cell r="N59">
            <v>50710</v>
          </cell>
          <cell r="O59">
            <v>3101.6795230381567</v>
          </cell>
          <cell r="P59">
            <v>67909</v>
          </cell>
          <cell r="R59">
            <v>12458.389166666659</v>
          </cell>
          <cell r="S59">
            <v>0.18345711417730579</v>
          </cell>
          <cell r="V59">
            <v>1483</v>
          </cell>
          <cell r="W59">
            <v>37672</v>
          </cell>
          <cell r="X59">
            <v>55867576</v>
          </cell>
          <cell r="Y59">
            <v>67909</v>
          </cell>
          <cell r="Z59">
            <v>164892</v>
          </cell>
          <cell r="AA59">
            <v>2.4281317645672886</v>
          </cell>
        </row>
        <row r="72">
          <cell r="M72">
            <v>7.465199635919377E-2</v>
          </cell>
          <cell r="N72">
            <v>5149923</v>
          </cell>
          <cell r="O72">
            <v>384452.03304612829</v>
          </cell>
          <cell r="P72">
            <v>5974428</v>
          </cell>
          <cell r="R72">
            <v>2349590.0617499999</v>
          </cell>
        </row>
      </sheetData>
      <sheetData sheetId="6"/>
      <sheetData sheetId="7">
        <row r="20">
          <cell r="C20">
            <v>1153052</v>
          </cell>
          <cell r="D20">
            <v>1207637</v>
          </cell>
          <cell r="F20">
            <v>15657062</v>
          </cell>
          <cell r="M20">
            <v>7.9478587273208848E-2</v>
          </cell>
          <cell r="N20">
            <v>1153052</v>
          </cell>
          <cell r="O20">
            <v>91642.944012548003</v>
          </cell>
          <cell r="P20">
            <v>1207637</v>
          </cell>
          <cell r="R20">
            <v>1145725.1254166667</v>
          </cell>
          <cell r="S20">
            <v>0.9487330426416769</v>
          </cell>
          <cell r="V20">
            <v>50482</v>
          </cell>
          <cell r="W20">
            <v>1125060</v>
          </cell>
          <cell r="X20">
            <v>56795278920</v>
          </cell>
          <cell r="Y20">
            <v>1207637</v>
          </cell>
          <cell r="Z20">
            <v>15893924</v>
          </cell>
          <cell r="AA20">
            <v>13.161176744336254</v>
          </cell>
        </row>
        <row r="33">
          <cell r="C33">
            <v>2013193</v>
          </cell>
          <cell r="D33">
            <v>2163282</v>
          </cell>
          <cell r="F33">
            <v>15653174</v>
          </cell>
          <cell r="G33">
            <v>7.2358453497972066</v>
          </cell>
          <cell r="M33">
            <v>5.157243943047423E-2</v>
          </cell>
          <cell r="N33">
            <v>2013193</v>
          </cell>
          <cell r="O33">
            <v>103825.27405435471</v>
          </cell>
          <cell r="P33">
            <v>2163282</v>
          </cell>
          <cell r="R33">
            <v>792034.83374999987</v>
          </cell>
          <cell r="S33">
            <v>0.36612648454986446</v>
          </cell>
          <cell r="V33">
            <v>12489</v>
          </cell>
          <cell r="W33">
            <v>2002384</v>
          </cell>
          <cell r="X33">
            <v>25007773776</v>
          </cell>
          <cell r="Y33">
            <v>2163282</v>
          </cell>
          <cell r="Z33">
            <v>18773537</v>
          </cell>
          <cell r="AA33">
            <v>8.6782661714931297</v>
          </cell>
        </row>
        <row r="46">
          <cell r="C46">
            <v>2025557</v>
          </cell>
          <cell r="D46">
            <v>2538089</v>
          </cell>
          <cell r="F46">
            <v>14931922</v>
          </cell>
          <cell r="G46">
            <v>5.8831356977631595</v>
          </cell>
          <cell r="M46">
            <v>4.5782623059134456E-2</v>
          </cell>
          <cell r="N46">
            <v>2025557</v>
          </cell>
          <cell r="O46">
            <v>92735.312615791205</v>
          </cell>
          <cell r="P46">
            <v>2538089</v>
          </cell>
          <cell r="R46">
            <v>640114.18791666662</v>
          </cell>
          <cell r="S46">
            <v>0.25220320797129914</v>
          </cell>
          <cell r="V46">
            <v>4645</v>
          </cell>
          <cell r="W46">
            <v>2154802</v>
          </cell>
          <cell r="X46">
            <v>10009055290</v>
          </cell>
          <cell r="Y46">
            <v>2538089</v>
          </cell>
          <cell r="Z46">
            <v>15756514</v>
          </cell>
          <cell r="AA46">
            <v>6.2080226501119542</v>
          </cell>
        </row>
        <row r="59">
          <cell r="C59">
            <v>52167</v>
          </cell>
          <cell r="D59">
            <v>68465</v>
          </cell>
          <cell r="F59">
            <v>306264</v>
          </cell>
          <cell r="G59">
            <v>4.4732929233915142</v>
          </cell>
          <cell r="N59">
            <v>52167</v>
          </cell>
          <cell r="O59">
            <v>3772.0505526466104</v>
          </cell>
          <cell r="P59">
            <v>68465</v>
          </cell>
          <cell r="R59">
            <v>17395.059583333317</v>
          </cell>
          <cell r="S59">
            <v>0.25407229362934808</v>
          </cell>
          <cell r="V59">
            <v>1635</v>
          </cell>
          <cell r="W59">
            <v>39906</v>
          </cell>
          <cell r="X59">
            <v>65246310</v>
          </cell>
          <cell r="Y59">
            <v>68465</v>
          </cell>
          <cell r="Z59">
            <v>190368</v>
          </cell>
          <cell r="AA59">
            <v>2.7805155919082742</v>
          </cell>
        </row>
        <row r="72">
          <cell r="M72">
            <v>7.2112137272644566E-2</v>
          </cell>
          <cell r="N72">
            <v>5243969</v>
          </cell>
          <cell r="O72">
            <v>378153.81238149264</v>
          </cell>
          <cell r="P72">
            <v>5977473</v>
          </cell>
          <cell r="R72">
            <v>2595269.2066666665</v>
          </cell>
        </row>
      </sheetData>
      <sheetData sheetId="8"/>
      <sheetData sheetId="9">
        <row r="20">
          <cell r="C20">
            <v>1151758</v>
          </cell>
          <cell r="D20">
            <v>1210438</v>
          </cell>
          <cell r="F20">
            <v>14248127</v>
          </cell>
          <cell r="M20">
            <v>8.0365563108516697E-2</v>
          </cell>
          <cell r="N20">
            <v>1151758</v>
          </cell>
          <cell r="O20">
            <v>92561.680234738975</v>
          </cell>
          <cell r="P20">
            <v>1210438</v>
          </cell>
          <cell r="R20">
            <v>1063188.2364958331</v>
          </cell>
          <cell r="S20">
            <v>0.87835001585858441</v>
          </cell>
          <cell r="V20">
            <v>50323</v>
          </cell>
          <cell r="W20">
            <v>1115184</v>
          </cell>
          <cell r="X20">
            <v>56119404432</v>
          </cell>
          <cell r="Y20">
            <v>1210438</v>
          </cell>
          <cell r="Z20">
            <v>15910790</v>
          </cell>
          <cell r="AA20">
            <v>13.144655075270274</v>
          </cell>
        </row>
        <row r="33">
          <cell r="C33">
            <v>1960783</v>
          </cell>
          <cell r="D33">
            <v>2166648</v>
          </cell>
          <cell r="F33">
            <v>12976455</v>
          </cell>
          <cell r="G33">
            <v>5.9891846760525933</v>
          </cell>
          <cell r="M33">
            <v>4.6751677852348988E-2</v>
          </cell>
          <cell r="N33">
            <v>1960783</v>
          </cell>
          <cell r="O33">
            <v>91669.895154362413</v>
          </cell>
          <cell r="P33">
            <v>2166648</v>
          </cell>
          <cell r="R33">
            <v>616245.70183333335</v>
          </cell>
          <cell r="S33">
            <v>0.28442354357206773</v>
          </cell>
          <cell r="V33">
            <v>10257</v>
          </cell>
          <cell r="W33">
            <v>1930504</v>
          </cell>
          <cell r="X33">
            <v>19801179528</v>
          </cell>
          <cell r="Y33">
            <v>2166648</v>
          </cell>
          <cell r="Z33">
            <v>14829438</v>
          </cell>
          <cell r="AA33">
            <v>6.8444149672674106</v>
          </cell>
        </row>
        <row r="46">
          <cell r="C46">
            <v>1982446</v>
          </cell>
          <cell r="D46">
            <v>2536265</v>
          </cell>
          <cell r="F46">
            <v>8659775</v>
          </cell>
          <cell r="G46">
            <v>3.4143809893682247</v>
          </cell>
          <cell r="M46">
            <v>5.2139250211505915E-2</v>
          </cell>
          <cell r="N46">
            <v>1982446</v>
          </cell>
          <cell r="O46">
            <v>103363.24802479906</v>
          </cell>
          <cell r="P46">
            <v>2536265</v>
          </cell>
          <cell r="R46">
            <v>446768.86125000002</v>
          </cell>
          <cell r="S46">
            <v>0.17615227953309295</v>
          </cell>
          <cell r="V46">
            <v>2709</v>
          </cell>
          <cell r="W46">
            <v>1889160</v>
          </cell>
          <cell r="X46">
            <v>5117734440</v>
          </cell>
          <cell r="Y46">
            <v>2536265</v>
          </cell>
          <cell r="Z46">
            <v>8528096</v>
          </cell>
          <cell r="AA46">
            <v>3.3624625187036843</v>
          </cell>
        </row>
        <row r="59">
          <cell r="C59">
            <v>46651</v>
          </cell>
          <cell r="D59">
            <v>68489</v>
          </cell>
          <cell r="F59">
            <v>199903</v>
          </cell>
          <cell r="G59">
            <v>2.91876067689702</v>
          </cell>
          <cell r="N59">
            <v>46651</v>
          </cell>
          <cell r="O59">
            <v>3122.6174433164151</v>
          </cell>
          <cell r="P59">
            <v>68489</v>
          </cell>
          <cell r="R59">
            <v>10034.385833333325</v>
          </cell>
          <cell r="S59">
            <v>0.14651091172791725</v>
          </cell>
          <cell r="V59">
            <v>1346</v>
          </cell>
          <cell r="W59">
            <v>36426</v>
          </cell>
          <cell r="X59">
            <v>49029396</v>
          </cell>
          <cell r="Y59">
            <v>68489</v>
          </cell>
          <cell r="Z59">
            <v>145848</v>
          </cell>
          <cell r="AA59">
            <v>2.1295098482968067</v>
          </cell>
        </row>
        <row r="72">
          <cell r="M72">
            <v>7.2931070320312152E-2</v>
          </cell>
          <cell r="N72">
            <v>5141638</v>
          </cell>
          <cell r="O72">
            <v>374985.16253958916</v>
          </cell>
          <cell r="P72">
            <v>5981840</v>
          </cell>
          <cell r="R72">
            <v>2136237.1854124996</v>
          </cell>
        </row>
      </sheetData>
      <sheetData sheetId="10"/>
      <sheetData sheetId="11">
        <row r="20">
          <cell r="C20">
            <v>1102610</v>
          </cell>
          <cell r="D20">
            <v>1212565</v>
          </cell>
          <cell r="F20">
            <v>17188468</v>
          </cell>
          <cell r="M20">
            <v>6.5105858676486161E-2</v>
          </cell>
          <cell r="N20">
            <v>1102610</v>
          </cell>
          <cell r="O20">
            <v>71786.37083528041</v>
          </cell>
          <cell r="P20">
            <v>1212565</v>
          </cell>
          <cell r="R20">
            <v>1015604.5066666667</v>
          </cell>
          <cell r="S20">
            <v>0.83756706375878132</v>
          </cell>
          <cell r="V20">
            <v>66715</v>
          </cell>
          <cell r="W20">
            <v>1060344</v>
          </cell>
          <cell r="X20">
            <v>70740849960</v>
          </cell>
          <cell r="Y20">
            <v>1212565</v>
          </cell>
          <cell r="Z20">
            <v>20950642</v>
          </cell>
          <cell r="AA20">
            <v>17.277953759179919</v>
          </cell>
        </row>
        <row r="33">
          <cell r="C33">
            <v>1850339</v>
          </cell>
          <cell r="D33">
            <v>2168675</v>
          </cell>
          <cell r="F33">
            <v>14251234</v>
          </cell>
          <cell r="G33">
            <v>6.5714014317498011</v>
          </cell>
          <cell r="M33">
            <v>3.3416538713071167E-2</v>
          </cell>
          <cell r="N33">
            <v>1850339</v>
          </cell>
          <cell r="O33">
            <v>61831.924825805392</v>
          </cell>
          <cell r="P33">
            <v>2168675</v>
          </cell>
          <cell r="R33">
            <v>477139.56750000006</v>
          </cell>
          <cell r="S33">
            <v>0.22001432556745482</v>
          </cell>
          <cell r="V33">
            <v>10871</v>
          </cell>
          <cell r="W33">
            <v>1823823</v>
          </cell>
          <cell r="X33">
            <v>19826779833</v>
          </cell>
          <cell r="Y33">
            <v>2168675</v>
          </cell>
          <cell r="Z33">
            <v>15609838</v>
          </cell>
          <cell r="AA33">
            <v>7.1978687447404521</v>
          </cell>
        </row>
        <row r="46">
          <cell r="C46">
            <v>1787284</v>
          </cell>
          <cell r="D46">
            <v>2535047</v>
          </cell>
          <cell r="F46">
            <v>7756020</v>
          </cell>
          <cell r="G46">
            <v>3.059517239719816</v>
          </cell>
          <cell r="M46">
            <v>3.5665762856805845E-2</v>
          </cell>
          <cell r="N46">
            <v>1787284</v>
          </cell>
          <cell r="O46">
            <v>63744.847301763381</v>
          </cell>
          <cell r="P46">
            <v>2535047</v>
          </cell>
          <cell r="R46">
            <v>266004.13221249997</v>
          </cell>
          <cell r="S46">
            <v>0.10493065107372762</v>
          </cell>
          <cell r="V46">
            <v>2693</v>
          </cell>
          <cell r="W46">
            <v>1896609</v>
          </cell>
          <cell r="X46">
            <v>5107568037</v>
          </cell>
          <cell r="Y46">
            <v>2535047</v>
          </cell>
          <cell r="Z46">
            <v>8196339</v>
          </cell>
          <cell r="AA46">
            <v>3.23320987737111</v>
          </cell>
        </row>
        <row r="59">
          <cell r="C59">
            <v>42909</v>
          </cell>
          <cell r="D59">
            <v>68509</v>
          </cell>
          <cell r="F59">
            <v>184052</v>
          </cell>
          <cell r="G59">
            <v>2.6865375352143515</v>
          </cell>
          <cell r="N59">
            <v>42909</v>
          </cell>
          <cell r="O59">
            <v>235.05180477385667</v>
          </cell>
          <cell r="P59">
            <v>68509</v>
          </cell>
          <cell r="R59">
            <v>8030.1954166666737</v>
          </cell>
          <cell r="S59">
            <v>0.11721372982625164</v>
          </cell>
          <cell r="V59">
            <v>1199</v>
          </cell>
          <cell r="W59">
            <v>29588</v>
          </cell>
          <cell r="X59">
            <v>35476012</v>
          </cell>
          <cell r="Y59">
            <v>68509</v>
          </cell>
          <cell r="Z59">
            <v>112315</v>
          </cell>
          <cell r="AA59">
            <v>1.6394196382956985</v>
          </cell>
        </row>
        <row r="72">
          <cell r="M72">
            <v>4.6526914425961789E-2</v>
          </cell>
          <cell r="N72">
            <v>4783142</v>
          </cell>
          <cell r="O72">
            <v>222544.83852122372</v>
          </cell>
          <cell r="P72">
            <v>5984796</v>
          </cell>
          <cell r="R72">
            <v>1766778.4017958334</v>
          </cell>
        </row>
      </sheetData>
      <sheetData sheetId="12"/>
      <sheetData sheetId="13">
        <row r="20">
          <cell r="C20">
            <v>1276799</v>
          </cell>
          <cell r="D20">
            <v>1319463</v>
          </cell>
          <cell r="F20">
            <v>15170156</v>
          </cell>
          <cell r="M20">
            <v>9.8692673958862179E-2</v>
          </cell>
          <cell r="N20">
            <v>1276799</v>
          </cell>
          <cell r="O20">
            <v>126010.70741800127</v>
          </cell>
          <cell r="P20">
            <v>1319463</v>
          </cell>
          <cell r="R20">
            <v>1343111.0729166667</v>
          </cell>
          <cell r="S20">
            <v>1.0179224979530814</v>
          </cell>
          <cell r="V20">
            <v>46946</v>
          </cell>
          <cell r="W20">
            <v>1238383</v>
          </cell>
          <cell r="X20">
            <v>58137128318</v>
          </cell>
          <cell r="Y20">
            <v>1319463</v>
          </cell>
          <cell r="Z20">
            <v>15952975</v>
          </cell>
          <cell r="AA20">
            <v>12.090505758782172</v>
          </cell>
        </row>
        <row r="33">
          <cell r="C33">
            <v>1846302</v>
          </cell>
          <cell r="D33">
            <v>2028349</v>
          </cell>
          <cell r="F33">
            <v>12272241</v>
          </cell>
          <cell r="G33">
            <v>6.0503596767617411</v>
          </cell>
          <cell r="M33">
            <v>5.1383644589583964E-2</v>
          </cell>
          <cell r="N33">
            <v>1846302</v>
          </cell>
          <cell r="O33">
            <v>94869.725773038052</v>
          </cell>
          <cell r="P33">
            <v>2028349</v>
          </cell>
          <cell r="R33">
            <v>602560.52041666664</v>
          </cell>
          <cell r="S33">
            <v>0.29706944929924123</v>
          </cell>
          <cell r="V33">
            <v>11694</v>
          </cell>
          <cell r="W33">
            <v>1885749</v>
          </cell>
          <cell r="X33">
            <v>22051948806</v>
          </cell>
          <cell r="Y33">
            <v>2028349</v>
          </cell>
          <cell r="Z33">
            <v>16397575</v>
          </cell>
          <cell r="AA33">
            <v>8.08419803495355</v>
          </cell>
        </row>
        <row r="46">
          <cell r="C46">
            <v>1951295</v>
          </cell>
          <cell r="D46">
            <v>2450938</v>
          </cell>
          <cell r="F46">
            <v>8414873</v>
          </cell>
          <cell r="G46">
            <v>3.4333275668335959</v>
          </cell>
          <cell r="M46">
            <v>5.3467318702290073E-2</v>
          </cell>
          <cell r="N46">
            <v>1951295</v>
          </cell>
          <cell r="O46">
            <v>104330.51164718511</v>
          </cell>
          <cell r="P46">
            <v>2450938</v>
          </cell>
          <cell r="R46">
            <v>412260.42708333331</v>
          </cell>
          <cell r="S46">
            <v>0.16820516352650836</v>
          </cell>
          <cell r="V46">
            <v>2715</v>
          </cell>
          <cell r="W46">
            <v>1903931</v>
          </cell>
          <cell r="X46">
            <v>5169172665</v>
          </cell>
          <cell r="Y46">
            <v>2450938</v>
          </cell>
          <cell r="Z46">
            <v>8390701</v>
          </cell>
          <cell r="AA46">
            <v>3.4234652202544495</v>
          </cell>
        </row>
        <row r="59">
          <cell r="C59">
            <v>51260</v>
          </cell>
          <cell r="D59">
            <v>106741</v>
          </cell>
          <cell r="F59">
            <v>224833</v>
          </cell>
          <cell r="G59">
            <v>2.1063415182544665</v>
          </cell>
          <cell r="M59">
            <v>7.0608430897591168E-2</v>
          </cell>
          <cell r="N59">
            <v>51260</v>
          </cell>
          <cell r="O59">
            <v>3619.3881678105231</v>
          </cell>
          <cell r="P59">
            <v>106741</v>
          </cell>
          <cell r="R59">
            <v>13187.656666666697</v>
          </cell>
          <cell r="S59">
            <v>0.12354818360954738</v>
          </cell>
          <cell r="V59">
            <v>1540</v>
          </cell>
          <cell r="W59">
            <v>38423</v>
          </cell>
          <cell r="X59">
            <v>59171420</v>
          </cell>
          <cell r="Y59">
            <v>106741</v>
          </cell>
          <cell r="Z59">
            <v>167082</v>
          </cell>
          <cell r="AA59">
            <v>1.5653029295209901</v>
          </cell>
        </row>
        <row r="72">
          <cell r="M72">
            <v>8.7198403512952313E-2</v>
          </cell>
          <cell r="N72">
            <v>5125656</v>
          </cell>
          <cell r="O72">
            <v>446949.02015658509</v>
          </cell>
          <cell r="P72">
            <v>5905491</v>
          </cell>
          <cell r="R72">
            <v>2371119.677083333</v>
          </cell>
        </row>
      </sheetData>
      <sheetData sheetId="14"/>
      <sheetData sheetId="15">
        <row r="20">
          <cell r="C20">
            <v>1272967</v>
          </cell>
          <cell r="D20">
            <v>1319460</v>
          </cell>
          <cell r="F20">
            <v>21760235</v>
          </cell>
          <cell r="M20">
            <v>0.12003751311822011</v>
          </cell>
          <cell r="N20">
            <v>1272967</v>
          </cell>
          <cell r="O20">
            <v>152803.7929615613</v>
          </cell>
          <cell r="P20">
            <v>1319460</v>
          </cell>
          <cell r="R20">
            <v>2252478.4229166661</v>
          </cell>
          <cell r="S20">
            <v>1.7071214155159431</v>
          </cell>
          <cell r="V20">
            <v>56253</v>
          </cell>
          <cell r="W20">
            <v>1235792</v>
          </cell>
          <cell r="X20">
            <v>69517007376</v>
          </cell>
          <cell r="Y20">
            <v>1319460</v>
          </cell>
          <cell r="Z20">
            <v>19359819</v>
          </cell>
          <cell r="AA20">
            <v>14.672531944886545</v>
          </cell>
        </row>
        <row r="33">
          <cell r="C33">
            <v>1909288</v>
          </cell>
          <cell r="D33">
            <v>2031263</v>
          </cell>
          <cell r="F33">
            <v>16610783</v>
          </cell>
          <cell r="G33">
            <v>8.1775639097448245</v>
          </cell>
          <cell r="M33">
            <v>5.4434544057247951E-2</v>
          </cell>
          <cell r="N33">
            <v>1909288</v>
          </cell>
          <cell r="O33">
            <v>103931.22175397482</v>
          </cell>
          <cell r="P33">
            <v>2031263</v>
          </cell>
          <cell r="R33">
            <v>872007.40499999991</v>
          </cell>
          <cell r="S33">
            <v>0.42929320575425234</v>
          </cell>
          <cell r="V33">
            <v>14019</v>
          </cell>
          <cell r="W33">
            <v>1917058</v>
          </cell>
          <cell r="X33">
            <v>26875236102</v>
          </cell>
          <cell r="Y33">
            <v>2031263</v>
          </cell>
          <cell r="Z33">
            <v>19735786</v>
          </cell>
          <cell r="AA33">
            <v>9.7160170790291556</v>
          </cell>
        </row>
        <row r="46">
          <cell r="C46">
            <v>2048727</v>
          </cell>
          <cell r="D46">
            <v>2449371</v>
          </cell>
          <cell r="F46">
            <v>12021381</v>
          </cell>
          <cell r="G46">
            <v>4.9079461625045777</v>
          </cell>
          <cell r="M46">
            <v>4.9206142339075248E-2</v>
          </cell>
          <cell r="N46">
            <v>2048727</v>
          </cell>
          <cell r="O46">
            <v>100809.95237590662</v>
          </cell>
          <cell r="P46">
            <v>2449371</v>
          </cell>
          <cell r="R46">
            <v>587286.22166666668</v>
          </cell>
          <cell r="S46">
            <v>0.23977021923859909</v>
          </cell>
          <cell r="V46">
            <v>2998</v>
          </cell>
          <cell r="W46">
            <v>1905976</v>
          </cell>
          <cell r="X46">
            <v>5714116048</v>
          </cell>
          <cell r="Y46">
            <v>2449371</v>
          </cell>
          <cell r="Z46">
            <v>9094242</v>
          </cell>
          <cell r="AA46">
            <v>3.7128887375575199</v>
          </cell>
        </row>
        <row r="59">
          <cell r="C59">
            <v>49939</v>
          </cell>
          <cell r="D59">
            <v>107168</v>
          </cell>
          <cell r="F59">
            <v>297437</v>
          </cell>
          <cell r="G59">
            <v>2.7754273663780231</v>
          </cell>
          <cell r="M59">
            <v>7.7032508900131177E-2</v>
          </cell>
          <cell r="N59">
            <v>49939</v>
          </cell>
          <cell r="O59">
            <v>3846.926461963651</v>
          </cell>
          <cell r="P59">
            <v>107168</v>
          </cell>
          <cell r="R59">
            <v>14810.350833333343</v>
          </cell>
          <cell r="S59">
            <v>0.13819751076191908</v>
          </cell>
          <cell r="V59">
            <v>1766</v>
          </cell>
          <cell r="W59">
            <v>36634</v>
          </cell>
          <cell r="X59">
            <v>64695644</v>
          </cell>
          <cell r="Y59">
            <v>107168</v>
          </cell>
          <cell r="Z59">
            <v>187850</v>
          </cell>
          <cell r="AA59">
            <v>1.7528553299492386</v>
          </cell>
        </row>
        <row r="72">
          <cell r="M72">
            <v>0.10458912250517502</v>
          </cell>
          <cell r="N72">
            <v>5280921</v>
          </cell>
          <cell r="O72">
            <v>552326.89340915135</v>
          </cell>
          <cell r="P72">
            <v>5907262</v>
          </cell>
          <cell r="R72">
            <v>3726582.4004166666</v>
          </cell>
        </row>
      </sheetData>
      <sheetData sheetId="16"/>
      <sheetData sheetId="17">
        <row r="20">
          <cell r="C20">
            <v>1303005</v>
          </cell>
          <cell r="D20">
            <v>1322124</v>
          </cell>
          <cell r="F20">
            <v>33043973</v>
          </cell>
          <cell r="M20">
            <v>0.26302105372431928</v>
          </cell>
          <cell r="N20">
            <v>1303005</v>
          </cell>
          <cell r="O20">
            <v>342717.74810805666</v>
          </cell>
          <cell r="P20">
            <v>1322124</v>
          </cell>
          <cell r="R20">
            <v>6813968.8312499998</v>
          </cell>
          <cell r="S20">
            <v>5.1538046592074567</v>
          </cell>
          <cell r="V20">
            <v>62756</v>
          </cell>
          <cell r="W20">
            <v>1276862</v>
          </cell>
          <cell r="X20">
            <v>80130751672</v>
          </cell>
          <cell r="Y20">
            <v>1322124</v>
          </cell>
          <cell r="Z20">
            <v>21653755</v>
          </cell>
          <cell r="AA20">
            <v>16.378006147683575</v>
          </cell>
        </row>
        <row r="33">
          <cell r="C33">
            <v>1962994</v>
          </cell>
          <cell r="D33">
            <v>2032541</v>
          </cell>
          <cell r="F33">
            <v>33615418</v>
          </cell>
          <cell r="G33">
            <v>16.538617425183553</v>
          </cell>
          <cell r="M33">
            <v>0.10768017727093791</v>
          </cell>
          <cell r="N33">
            <v>1962994</v>
          </cell>
          <cell r="O33">
            <v>211375.54190178751</v>
          </cell>
          <cell r="P33">
            <v>2032541</v>
          </cell>
          <cell r="R33">
            <v>3470935.7058333331</v>
          </cell>
          <cell r="S33">
            <v>1.7076829967185572</v>
          </cell>
          <cell r="V33">
            <v>22534</v>
          </cell>
          <cell r="W33">
            <v>1933660</v>
          </cell>
          <cell r="X33">
            <v>43573094440</v>
          </cell>
          <cell r="Y33">
            <v>2032541</v>
          </cell>
          <cell r="Z33">
            <v>31960531</v>
          </cell>
          <cell r="AA33">
            <v>15.724421303186505</v>
          </cell>
        </row>
        <row r="46">
          <cell r="C46">
            <v>2132616</v>
          </cell>
          <cell r="D46">
            <v>2465740</v>
          </cell>
          <cell r="F46">
            <v>24211811</v>
          </cell>
          <cell r="G46">
            <v>9.8192879216786846</v>
          </cell>
          <cell r="M46">
            <v>7.1354545971779718E-2</v>
          </cell>
          <cell r="N46">
            <v>2132616</v>
          </cell>
          <cell r="O46">
            <v>152171.84641215298</v>
          </cell>
          <cell r="P46">
            <v>2465740</v>
          </cell>
          <cell r="R46">
            <v>1676426.3879166667</v>
          </cell>
          <cell r="S46">
            <v>0.67988773671054803</v>
          </cell>
          <cell r="V46">
            <v>5538</v>
          </cell>
          <cell r="W46">
            <v>2073948</v>
          </cell>
          <cell r="X46">
            <v>11485524024</v>
          </cell>
          <cell r="Y46">
            <v>2465740</v>
          </cell>
          <cell r="Z46">
            <v>16090440</v>
          </cell>
          <cell r="AA46">
            <v>6.5256028616155799</v>
          </cell>
        </row>
        <row r="59">
          <cell r="C59">
            <v>54140</v>
          </cell>
          <cell r="D59">
            <v>107464</v>
          </cell>
          <cell r="F59">
            <v>591532</v>
          </cell>
          <cell r="G59">
            <v>5.504466612074741</v>
          </cell>
          <cell r="M59">
            <v>0.20655315191357082</v>
          </cell>
          <cell r="N59">
            <v>54140</v>
          </cell>
          <cell r="O59">
            <v>11182.787644600725</v>
          </cell>
          <cell r="P59">
            <v>107464</v>
          </cell>
          <cell r="R59">
            <v>79205.139583333177</v>
          </cell>
          <cell r="S59">
            <v>0.73703881842601404</v>
          </cell>
          <cell r="V59">
            <v>3661</v>
          </cell>
          <cell r="W59">
            <v>39625</v>
          </cell>
          <cell r="X59">
            <v>145067125</v>
          </cell>
          <cell r="Y59">
            <v>107464</v>
          </cell>
          <cell r="Z59">
            <v>293764</v>
          </cell>
          <cell r="AA59">
            <v>2.7336038115089702</v>
          </cell>
        </row>
        <row r="72">
          <cell r="M72">
            <v>0.21939916487312899</v>
          </cell>
          <cell r="N72">
            <v>5452755</v>
          </cell>
          <cell r="O72">
            <v>1196329.8932577784</v>
          </cell>
          <cell r="P72">
            <v>5927869</v>
          </cell>
          <cell r="R72">
            <v>12040536.064583333</v>
          </cell>
        </row>
      </sheetData>
      <sheetData sheetId="18"/>
      <sheetData sheetId="19">
        <row r="20">
          <cell r="C20">
            <v>1289051</v>
          </cell>
          <cell r="D20">
            <v>1325303</v>
          </cell>
          <cell r="F20">
            <v>27143163.399305556</v>
          </cell>
          <cell r="M20">
            <v>0.150255689954058</v>
          </cell>
          <cell r="N20">
            <v>1289051</v>
          </cell>
          <cell r="O20">
            <v>193687.2473909684</v>
          </cell>
          <cell r="P20">
            <v>1325303</v>
          </cell>
          <cell r="R20">
            <v>3345694.7238333337</v>
          </cell>
          <cell r="S20">
            <v>2.5244753266485729</v>
          </cell>
          <cell r="V20">
            <v>58608</v>
          </cell>
          <cell r="W20">
            <v>1238637</v>
          </cell>
          <cell r="X20">
            <v>72594037296</v>
          </cell>
          <cell r="Y20">
            <v>1325303</v>
          </cell>
          <cell r="Z20">
            <v>19893135</v>
          </cell>
          <cell r="AA20">
            <v>15.010254258837413</v>
          </cell>
        </row>
        <row r="33">
          <cell r="C33">
            <v>1930418</v>
          </cell>
          <cell r="D33">
            <v>2036090</v>
          </cell>
          <cell r="F33">
            <v>24723826</v>
          </cell>
          <cell r="G33">
            <v>12.142796241816423</v>
          </cell>
          <cell r="M33">
            <v>5.054948235935159E-2</v>
          </cell>
          <cell r="N33">
            <v>1930418</v>
          </cell>
          <cell r="O33">
            <v>97581.630637174778</v>
          </cell>
          <cell r="P33">
            <v>2036090</v>
          </cell>
          <cell r="R33">
            <v>1152514.5695833333</v>
          </cell>
          <cell r="S33">
            <v>0.56604303816792645</v>
          </cell>
          <cell r="V33">
            <v>16703</v>
          </cell>
          <cell r="W33">
            <v>1892667</v>
          </cell>
          <cell r="X33">
            <v>31613216901</v>
          </cell>
          <cell r="Y33">
            <v>2036090</v>
          </cell>
          <cell r="Z33">
            <v>23780250</v>
          </cell>
          <cell r="AA33">
            <v>11.679370754730881</v>
          </cell>
        </row>
        <row r="46">
          <cell r="C46">
            <v>2059698</v>
          </cell>
          <cell r="D46">
            <v>2466503</v>
          </cell>
          <cell r="F46">
            <v>17304683</v>
          </cell>
          <cell r="G46">
            <v>7.0158775399827205</v>
          </cell>
          <cell r="M46">
            <v>4.2038946606709045E-2</v>
          </cell>
          <cell r="N46">
            <v>2059698</v>
          </cell>
          <cell r="O46">
            <v>86587.534247945412</v>
          </cell>
          <cell r="P46">
            <v>2466503</v>
          </cell>
          <cell r="R46">
            <v>672907.25666666671</v>
          </cell>
          <cell r="S46">
            <v>0.27281834105479164</v>
          </cell>
          <cell r="V46">
            <v>3735</v>
          </cell>
          <cell r="W46">
            <v>1986683</v>
          </cell>
          <cell r="X46">
            <v>7420261005</v>
          </cell>
          <cell r="Y46">
            <v>2466503</v>
          </cell>
          <cell r="Z46">
            <v>10800278</v>
          </cell>
          <cell r="AA46">
            <v>4.3787816191587847</v>
          </cell>
        </row>
        <row r="59">
          <cell r="C59">
            <v>52320</v>
          </cell>
          <cell r="D59">
            <v>107336</v>
          </cell>
          <cell r="F59">
            <v>358174.2</v>
          </cell>
          <cell r="G59">
            <v>3.3369438026384439</v>
          </cell>
          <cell r="N59">
            <v>52320</v>
          </cell>
          <cell r="O59">
            <v>3205.9556597896594</v>
          </cell>
          <cell r="P59">
            <v>107336</v>
          </cell>
          <cell r="R59">
            <v>17608.868333333347</v>
          </cell>
          <cell r="S59">
            <v>0.16405370363469243</v>
          </cell>
          <cell r="V59">
            <v>2144</v>
          </cell>
          <cell r="W59">
            <v>34613</v>
          </cell>
          <cell r="X59">
            <v>74210272</v>
          </cell>
          <cell r="Y59">
            <v>107336</v>
          </cell>
          <cell r="Z59">
            <v>160437</v>
          </cell>
          <cell r="AA59">
            <v>1.4947175225460236</v>
          </cell>
        </row>
        <row r="72">
          <cell r="M72">
            <v>0.12319279236441713</v>
          </cell>
          <cell r="N72">
            <v>5331487</v>
          </cell>
          <cell r="O72">
            <v>656800.77098458924</v>
          </cell>
          <cell r="P72">
            <v>5935232</v>
          </cell>
          <cell r="R72">
            <v>5188725.4184166668</v>
          </cell>
        </row>
      </sheetData>
      <sheetData sheetId="20"/>
      <sheetData sheetId="21">
        <row r="20">
          <cell r="C20">
            <v>1304648</v>
          </cell>
          <cell r="D20">
            <v>1325719</v>
          </cell>
          <cell r="F20">
            <v>29834568</v>
          </cell>
          <cell r="M20">
            <v>8.8931793546638799E-2</v>
          </cell>
          <cell r="N20">
            <v>1304648</v>
          </cell>
          <cell r="O20">
            <v>116024.68658703522</v>
          </cell>
          <cell r="P20">
            <v>1325719</v>
          </cell>
          <cell r="R20">
            <v>2379084.7462500003</v>
          </cell>
          <cell r="S20">
            <v>1.7945618537940546</v>
          </cell>
          <cell r="V20">
            <v>59259</v>
          </cell>
          <cell r="W20">
            <v>1254116</v>
          </cell>
          <cell r="X20">
            <v>74317660044</v>
          </cell>
          <cell r="Y20">
            <v>1325719</v>
          </cell>
          <cell r="Z20">
            <v>20460562</v>
          </cell>
          <cell r="AA20">
            <v>15.433558695319295</v>
          </cell>
        </row>
        <row r="33">
          <cell r="C33">
            <v>1910074</v>
          </cell>
          <cell r="D33">
            <v>2035790</v>
          </cell>
          <cell r="F33">
            <v>17407728</v>
          </cell>
          <cell r="G33">
            <v>8.550846600091365</v>
          </cell>
          <cell r="M33">
            <v>4.9427587877110428E-2</v>
          </cell>
          <cell r="N33">
            <v>1910074</v>
          </cell>
          <cell r="O33">
            <v>94410.35048678382</v>
          </cell>
          <cell r="P33">
            <v>2035790</v>
          </cell>
          <cell r="R33">
            <v>842676.89291666669</v>
          </cell>
          <cell r="S33">
            <v>0.41393114855494267</v>
          </cell>
          <cell r="V33">
            <v>11863</v>
          </cell>
          <cell r="W33">
            <v>1865597</v>
          </cell>
          <cell r="X33">
            <v>22131577211</v>
          </cell>
          <cell r="Y33">
            <v>2035790</v>
          </cell>
          <cell r="Z33">
            <v>16426218</v>
          </cell>
          <cell r="AA33">
            <v>8.0687192686868485</v>
          </cell>
        </row>
        <row r="46">
          <cell r="C46">
            <v>1927521</v>
          </cell>
          <cell r="D46">
            <v>2466953</v>
          </cell>
          <cell r="F46">
            <v>10649807</v>
          </cell>
          <cell r="G46">
            <v>4.3169882036666287</v>
          </cell>
          <cell r="M46">
            <v>4.484284818067754E-2</v>
          </cell>
          <cell r="N46">
            <v>1927521</v>
          </cell>
          <cell r="O46">
            <v>86435.53156806776</v>
          </cell>
          <cell r="P46">
            <v>2466953</v>
          </cell>
          <cell r="R46">
            <v>451923.23458333331</v>
          </cell>
          <cell r="S46">
            <v>0.1831908571356379</v>
          </cell>
          <cell r="V46">
            <v>2606</v>
          </cell>
          <cell r="W46">
            <v>1787486</v>
          </cell>
          <cell r="X46">
            <v>4658188516</v>
          </cell>
          <cell r="Y46">
            <v>2466953</v>
          </cell>
          <cell r="Z46">
            <v>7574210</v>
          </cell>
          <cell r="AA46">
            <v>3.0702692754989656</v>
          </cell>
        </row>
        <row r="59">
          <cell r="C59">
            <v>50022</v>
          </cell>
          <cell r="D59">
            <v>107356</v>
          </cell>
          <cell r="F59">
            <v>280629</v>
          </cell>
          <cell r="G59">
            <v>2.6140038749580832</v>
          </cell>
          <cell r="N59">
            <v>50022</v>
          </cell>
          <cell r="O59">
            <v>3153.6698552338516</v>
          </cell>
          <cell r="P59">
            <v>107356</v>
          </cell>
          <cell r="R59">
            <v>14065.98749999999</v>
          </cell>
          <cell r="S59">
            <v>0.13102190375945444</v>
          </cell>
          <cell r="V59">
            <v>1521</v>
          </cell>
          <cell r="W59">
            <v>33682</v>
          </cell>
          <cell r="X59">
            <v>51230322</v>
          </cell>
          <cell r="Y59">
            <v>107356</v>
          </cell>
          <cell r="Z59">
            <v>130231</v>
          </cell>
          <cell r="AA59">
            <v>1.2130761205708112</v>
          </cell>
        </row>
        <row r="72">
          <cell r="M72">
            <v>8.1242984940644775E-2</v>
          </cell>
          <cell r="N72">
            <v>5192265</v>
          </cell>
          <cell r="O72">
            <v>421835.10720283695</v>
          </cell>
          <cell r="P72">
            <v>5935818</v>
          </cell>
          <cell r="R72">
            <v>3687750.8612500001</v>
          </cell>
        </row>
      </sheetData>
      <sheetData sheetId="22"/>
      <sheetData sheetId="23">
        <row r="20">
          <cell r="C20">
            <v>1175552</v>
          </cell>
          <cell r="D20">
            <v>1199649</v>
          </cell>
          <cell r="F20">
            <v>18920091</v>
          </cell>
          <cell r="M20">
            <v>8.5604500195236244E-2</v>
          </cell>
          <cell r="N20">
            <v>1175552</v>
          </cell>
          <cell r="O20">
            <v>100632.54141351036</v>
          </cell>
          <cell r="P20">
            <v>1199649</v>
          </cell>
          <cell r="R20">
            <v>1483337.7283333335</v>
          </cell>
          <cell r="S20">
            <v>1.2364764429706803</v>
          </cell>
          <cell r="V20">
            <v>56902</v>
          </cell>
          <cell r="W20">
            <v>1137928</v>
          </cell>
          <cell r="X20">
            <v>64750379056</v>
          </cell>
          <cell r="Y20">
            <v>1199649</v>
          </cell>
          <cell r="Z20">
            <v>18072587</v>
          </cell>
          <cell r="AA20">
            <v>15.064895648643896</v>
          </cell>
        </row>
        <row r="33">
          <cell r="C33">
            <v>2003042</v>
          </cell>
          <cell r="D33">
            <v>2144904</v>
          </cell>
          <cell r="F33">
            <v>14740396</v>
          </cell>
          <cell r="G33">
            <v>6.8722870580687996</v>
          </cell>
          <cell r="M33">
            <v>5.4710034531789555E-2</v>
          </cell>
          <cell r="N33">
            <v>2003042</v>
          </cell>
          <cell r="O33">
            <v>109586.49698862481</v>
          </cell>
          <cell r="P33">
            <v>2144904</v>
          </cell>
          <cell r="R33">
            <v>785689.71666666679</v>
          </cell>
          <cell r="S33">
            <v>0.36630530628255009</v>
          </cell>
          <cell r="V33">
            <v>12213</v>
          </cell>
          <cell r="W33">
            <v>1971294</v>
          </cell>
          <cell r="X33">
            <v>24075413622</v>
          </cell>
          <cell r="Y33">
            <v>2144904</v>
          </cell>
          <cell r="Z33">
            <v>17538821</v>
          </cell>
          <cell r="AA33">
            <v>8.1769724892116376</v>
          </cell>
        </row>
        <row r="46">
          <cell r="C46">
            <v>2008345</v>
          </cell>
          <cell r="D46">
            <v>2526960</v>
          </cell>
          <cell r="F46">
            <v>8795522</v>
          </cell>
          <cell r="G46">
            <v>3.4806732199955679</v>
          </cell>
          <cell r="M46">
            <v>5.4065167830811021E-2</v>
          </cell>
          <cell r="N46">
            <v>2008345</v>
          </cell>
          <cell r="O46">
            <v>108581.50948717016</v>
          </cell>
          <cell r="P46">
            <v>2526960</v>
          </cell>
          <cell r="R46">
            <v>498258.99583333329</v>
          </cell>
          <cell r="S46">
            <v>0.19717723898808581</v>
          </cell>
          <cell r="V46">
            <v>2644</v>
          </cell>
          <cell r="W46">
            <v>1935154</v>
          </cell>
          <cell r="X46">
            <v>5116547176</v>
          </cell>
          <cell r="Y46">
            <v>2526960</v>
          </cell>
          <cell r="Z46">
            <v>7923675</v>
          </cell>
          <cell r="AA46">
            <v>3.1356550954506601</v>
          </cell>
        </row>
        <row r="59">
          <cell r="C59">
            <v>49272</v>
          </cell>
          <cell r="D59">
            <v>65560</v>
          </cell>
          <cell r="F59">
            <v>249652</v>
          </cell>
          <cell r="G59">
            <v>3.8079926784624769</v>
          </cell>
          <cell r="N59">
            <v>49272</v>
          </cell>
          <cell r="O59">
            <v>3252.6660869565203</v>
          </cell>
          <cell r="P59">
            <v>65560</v>
          </cell>
          <cell r="R59">
            <v>12640.095000000001</v>
          </cell>
          <cell r="S59">
            <v>0.19280193715680294</v>
          </cell>
          <cell r="V59">
            <v>1854</v>
          </cell>
          <cell r="W59">
            <v>33365</v>
          </cell>
          <cell r="X59">
            <v>61858710</v>
          </cell>
          <cell r="Y59">
            <v>65560</v>
          </cell>
          <cell r="Z59">
            <v>153941</v>
          </cell>
          <cell r="AA59">
            <v>2.3480933496034169</v>
          </cell>
        </row>
        <row r="72">
          <cell r="M72">
            <v>7.8981609895075036E-2</v>
          </cell>
          <cell r="N72">
            <v>5236211</v>
          </cell>
          <cell r="O72">
            <v>413564.37453030073</v>
          </cell>
          <cell r="P72">
            <v>5937073</v>
          </cell>
          <cell r="R72">
            <v>2779926.5358333336</v>
          </cell>
        </row>
      </sheetData>
      <sheetData sheetId="24"/>
      <sheetData sheetId="25">
        <row r="20">
          <cell r="C20">
            <v>1168108</v>
          </cell>
          <cell r="D20">
            <v>1202992</v>
          </cell>
          <cell r="F20">
            <v>15720142</v>
          </cell>
          <cell r="M20">
            <v>0.10098305785394036</v>
          </cell>
          <cell r="N20">
            <v>1168108</v>
          </cell>
          <cell r="O20">
            <v>117959.11774365057</v>
          </cell>
          <cell r="P20">
            <v>1202992</v>
          </cell>
          <cell r="R20">
            <v>1421410.2525000002</v>
          </cell>
          <cell r="S20">
            <v>1.1815625145470627</v>
          </cell>
          <cell r="V20">
            <v>57945</v>
          </cell>
          <cell r="W20">
            <v>1125328</v>
          </cell>
          <cell r="X20">
            <v>65207130960</v>
          </cell>
          <cell r="Y20">
            <v>1202992</v>
          </cell>
          <cell r="Z20">
            <v>18211113</v>
          </cell>
          <cell r="AA20">
            <v>15.138182963810234</v>
          </cell>
        </row>
        <row r="33">
          <cell r="C33">
            <v>1969165</v>
          </cell>
          <cell r="D33">
            <v>2148261</v>
          </cell>
          <cell r="F33">
            <v>12860268</v>
          </cell>
          <cell r="G33">
            <v>5.9863619923277476</v>
          </cell>
          <cell r="M33">
            <v>5.2835207320367367E-2</v>
          </cell>
          <cell r="N33">
            <v>1969165</v>
          </cell>
          <cell r="O33">
            <v>104041.2410230112</v>
          </cell>
          <cell r="P33">
            <v>2148261</v>
          </cell>
          <cell r="R33">
            <v>653950.9229166666</v>
          </cell>
          <cell r="S33">
            <v>0.30440943764126732</v>
          </cell>
          <cell r="V33">
            <v>13764</v>
          </cell>
          <cell r="W33">
            <v>2001699</v>
          </cell>
          <cell r="X33">
            <v>27551385036</v>
          </cell>
          <cell r="Y33">
            <v>2148261</v>
          </cell>
          <cell r="Z33">
            <v>19551839</v>
          </cell>
          <cell r="AA33">
            <v>9.1012400262351729</v>
          </cell>
        </row>
        <row r="46">
          <cell r="C46">
            <v>1974628</v>
          </cell>
          <cell r="D46">
            <v>2532495</v>
          </cell>
          <cell r="F46">
            <v>9091976</v>
          </cell>
          <cell r="G46">
            <v>3.5901259429929775</v>
          </cell>
          <cell r="M46">
            <v>4.3047395673126217E-2</v>
          </cell>
          <cell r="N46">
            <v>1974628</v>
          </cell>
          <cell r="O46">
            <v>85002.592823233877</v>
          </cell>
          <cell r="P46">
            <v>2532495</v>
          </cell>
          <cell r="R46">
            <v>375654.88250000001</v>
          </cell>
          <cell r="S46">
            <v>0.14833390885273218</v>
          </cell>
          <cell r="V46">
            <v>3175</v>
          </cell>
          <cell r="W46">
            <v>1933139</v>
          </cell>
          <cell r="X46">
            <v>6137716325</v>
          </cell>
          <cell r="Y46">
            <v>2532495</v>
          </cell>
          <cell r="Z46">
            <v>10029490</v>
          </cell>
          <cell r="AA46">
            <v>3.9603197637112806</v>
          </cell>
        </row>
        <row r="59">
          <cell r="C59">
            <v>49102</v>
          </cell>
          <cell r="D59">
            <v>65621</v>
          </cell>
          <cell r="F59">
            <v>241756</v>
          </cell>
          <cell r="G59">
            <v>3.6841255086024289</v>
          </cell>
          <cell r="N59">
            <v>49102</v>
          </cell>
          <cell r="O59">
            <v>3285.8488944149722</v>
          </cell>
          <cell r="P59">
            <v>65621</v>
          </cell>
          <cell r="R59">
            <v>11236.05124999998</v>
          </cell>
          <cell r="S59">
            <v>0.17122645570777617</v>
          </cell>
          <cell r="V59">
            <v>1839</v>
          </cell>
          <cell r="W59">
            <v>36643</v>
          </cell>
          <cell r="X59">
            <v>67386477</v>
          </cell>
          <cell r="Y59">
            <v>65621</v>
          </cell>
          <cell r="Z59">
            <v>217158</v>
          </cell>
          <cell r="AA59">
            <v>3.3092759939653464</v>
          </cell>
        </row>
        <row r="72">
          <cell r="M72">
            <v>8.9825486666566257E-2</v>
          </cell>
          <cell r="N72">
            <v>5161003</v>
          </cell>
          <cell r="O72">
            <v>463589.60616260843</v>
          </cell>
          <cell r="P72">
            <v>5949369</v>
          </cell>
          <cell r="R72">
            <v>2462252.1091666664</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PRO_39_C"/>
      <sheetName val="shp_T&amp;D_drive"/>
      <sheetName val="shp_T_D_drive"/>
      <sheetName val="mpmla wise pp01_02"/>
      <sheetName val="Book1"/>
      <sheetName val="MPZPJAN1"/>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cell r="H43">
            <v>0</v>
          </cell>
          <cell r="I43">
            <v>0</v>
          </cell>
          <cell r="L43">
            <v>2</v>
          </cell>
          <cell r="M43">
            <v>0</v>
          </cell>
          <cell r="N43">
            <v>2</v>
          </cell>
          <cell r="O43" t="str">
            <v>A</v>
          </cell>
          <cell r="P43">
            <v>0</v>
          </cell>
          <cell r="Q43">
            <v>0</v>
          </cell>
          <cell r="T43">
            <v>0</v>
          </cell>
          <cell r="U43">
            <v>0</v>
          </cell>
          <cell r="Z43">
            <v>2730</v>
          </cell>
          <cell r="AA43">
            <v>0</v>
          </cell>
          <cell r="AB43"/>
          <cell r="AC43">
            <v>0</v>
          </cell>
          <cell r="AD43">
            <v>1365</v>
          </cell>
          <cell r="AE43"/>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cell r="H58">
            <v>20</v>
          </cell>
          <cell r="I58">
            <v>0</v>
          </cell>
          <cell r="L58">
            <v>6</v>
          </cell>
          <cell r="M58">
            <v>0</v>
          </cell>
          <cell r="N58">
            <v>6</v>
          </cell>
          <cell r="O58" t="str">
            <v>A</v>
          </cell>
          <cell r="P58">
            <v>0</v>
          </cell>
          <cell r="Q58">
            <v>0</v>
          </cell>
          <cell r="R58"/>
          <cell r="T58">
            <v>0</v>
          </cell>
          <cell r="U58">
            <v>0</v>
          </cell>
          <cell r="Z58">
            <v>8190</v>
          </cell>
          <cell r="AA58">
            <v>0</v>
          </cell>
          <cell r="AB58"/>
          <cell r="AC58">
            <v>0</v>
          </cell>
          <cell r="AD58">
            <v>1365</v>
          </cell>
          <cell r="AE58"/>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cell r="H67">
            <v>60</v>
          </cell>
          <cell r="I67">
            <v>0</v>
          </cell>
          <cell r="L67">
            <v>4</v>
          </cell>
          <cell r="M67">
            <v>0</v>
          </cell>
          <cell r="N67">
            <v>4</v>
          </cell>
          <cell r="O67" t="str">
            <v>A</v>
          </cell>
          <cell r="P67">
            <v>0</v>
          </cell>
          <cell r="Q67">
            <v>0</v>
          </cell>
          <cell r="R67"/>
          <cell r="T67">
            <v>0</v>
          </cell>
          <cell r="U67">
            <v>0</v>
          </cell>
          <cell r="Z67">
            <v>5460</v>
          </cell>
          <cell r="AA67">
            <v>0</v>
          </cell>
          <cell r="AB67"/>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v>2</v>
          </cell>
          <cell r="H43">
            <v>0</v>
          </cell>
          <cell r="I43">
            <v>0</v>
          </cell>
          <cell r="L43">
            <v>2</v>
          </cell>
          <cell r="M43">
            <v>0</v>
          </cell>
          <cell r="N43">
            <v>2</v>
          </cell>
          <cell r="O43" t="str">
            <v>A</v>
          </cell>
          <cell r="P43">
            <v>0</v>
          </cell>
          <cell r="Q43">
            <v>0</v>
          </cell>
          <cell r="T43">
            <v>0</v>
          </cell>
          <cell r="U43">
            <v>0</v>
          </cell>
          <cell r="Z43">
            <v>2730</v>
          </cell>
          <cell r="AA43">
            <v>0</v>
          </cell>
          <cell r="AB43">
            <v>0</v>
          </cell>
          <cell r="AC43">
            <v>0</v>
          </cell>
          <cell r="AD43">
            <v>1365</v>
          </cell>
          <cell r="AE43">
            <v>1365</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v>85</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v>11</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v>26</v>
          </cell>
          <cell r="H58">
            <v>20</v>
          </cell>
          <cell r="I58">
            <v>0</v>
          </cell>
          <cell r="L58">
            <v>6</v>
          </cell>
          <cell r="M58">
            <v>0</v>
          </cell>
          <cell r="N58">
            <v>6</v>
          </cell>
          <cell r="O58" t="str">
            <v>A</v>
          </cell>
          <cell r="P58">
            <v>0</v>
          </cell>
          <cell r="Q58">
            <v>0</v>
          </cell>
          <cell r="R58">
            <v>0</v>
          </cell>
          <cell r="T58">
            <v>0</v>
          </cell>
          <cell r="U58">
            <v>0</v>
          </cell>
          <cell r="Z58">
            <v>8190</v>
          </cell>
          <cell r="AA58">
            <v>0</v>
          </cell>
          <cell r="AB58">
            <v>0</v>
          </cell>
          <cell r="AC58">
            <v>0</v>
          </cell>
          <cell r="AD58">
            <v>1365</v>
          </cell>
          <cell r="AE58">
            <v>1365</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v>64</v>
          </cell>
          <cell r="H67">
            <v>60</v>
          </cell>
          <cell r="I67">
            <v>0</v>
          </cell>
          <cell r="L67">
            <v>4</v>
          </cell>
          <cell r="M67">
            <v>0</v>
          </cell>
          <cell r="N67">
            <v>4</v>
          </cell>
          <cell r="O67" t="str">
            <v>A</v>
          </cell>
          <cell r="P67">
            <v>0</v>
          </cell>
          <cell r="Q67">
            <v>0</v>
          </cell>
          <cell r="R67">
            <v>0</v>
          </cell>
          <cell r="T67">
            <v>0</v>
          </cell>
          <cell r="U67">
            <v>0</v>
          </cell>
          <cell r="Z67">
            <v>5460</v>
          </cell>
          <cell r="AA67">
            <v>0</v>
          </cell>
          <cell r="AB67">
            <v>0</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v>4915.203125</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 val="zp01_02_SPILL_(2)"/>
      <sheetName val="ZP01_02spill_2_(2)"/>
      <sheetName val="ZP_01_02_(2)"/>
      <sheetName val="ZP01_02SPILL_TALWISE_(2)"/>
      <sheetName val="ZP_URBAN_IV_V_(2)"/>
      <sheetName val="yw_mpmlaws_sumary"/>
      <sheetName val="mpmla_WC_01_02_"/>
      <sheetName val="mpmla_wise_pp02_03"/>
      <sheetName val="ZP_URBAN_IV_V"/>
      <sheetName val="ZP_PROF_II"/>
      <sheetName val="ZP_PROF_III_"/>
      <sheetName val="ZP_APR_00"/>
      <sheetName val="mpmla_wise_pp0001_sort_march"/>
      <sheetName val="mpmla_wise_pp0001_(2)"/>
      <sheetName val="ZP_01_02_MARCH02"/>
      <sheetName val="mpmla_WC_0102_Distws_"/>
      <sheetName val="mpmla_wise_paid_pending"/>
      <sheetName val="zp_vill_wise_AD_2_3_04"/>
      <sheetName val="AUG_03_"/>
      <sheetName val="SEP_03_"/>
      <sheetName val="DEC_03_"/>
      <sheetName val="vig_n_"/>
      <sheetName val="zp_vill_wise_MD"/>
      <sheetName val="zp_vill_wise_ND"/>
      <sheetName val="zp_vill_wise_PD"/>
      <sheetName val="zp_vill_wise_AD_"/>
      <sheetName val="ZP_URBAN__V"/>
      <sheetName val="Energy_units_0203_"/>
      <sheetName val="zp_vill_wise"/>
      <sheetName val="mpmla_wise_pp0001"/>
      <sheetName val="mpmla_wise_pp01_02"/>
      <sheetName val="AG_UN_METER"/>
      <sheetName val="JOB_Sent_(7A_11)"/>
      <sheetName val="Master_Data"/>
      <sheetName val="Tech-Loss_Auto"/>
      <sheetName val="T_D_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F0001"/>
      <sheetName val="mp992000"/>
      <sheetName val="mpwc0001"/>
      <sheetName val="mpwc9900"/>
      <sheetName val="yw mpmlaws sumary"/>
      <sheetName val="mpmla wise pp0001"/>
      <sheetName val="ZP0001"/>
      <sheetName val="ZPM"/>
      <sheetName val="zpmar00"/>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LMAIN"/>
      <sheetName val="MPZPJAN1"/>
      <sheetName val="R2-S1-mthws-prog"/>
      <sheetName val="shp_T_D_drive"/>
      <sheetName val="Book1"/>
      <sheetName val="Recovered_Sheet5"/>
      <sheetName val="yw_mpmlaws_sumary"/>
      <sheetName val="mpmla_wise_pp0001"/>
      <sheetName val="ZP_URBAN_IV_V"/>
      <sheetName val="ZP_PROF_II"/>
      <sheetName val="ZP_PROF_III_"/>
      <sheetName val="Sorted_mpmla_wise_pp0001"/>
      <sheetName val="mpmla_DIST_wise_pp0001"/>
      <sheetName val="mpmla_wise_pp0001_(2)"/>
      <sheetName val="mpmla_wise_pp02_03"/>
      <sheetName val="mpmla_wise_pp01_02"/>
      <sheetName val="Sheet1"/>
    </sheetNames>
    <sheetDataSet>
      <sheetData sheetId="0"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v>2</v>
          </cell>
          <cell r="H43">
            <v>0</v>
          </cell>
          <cell r="I43">
            <v>0</v>
          </cell>
          <cell r="L43">
            <v>2</v>
          </cell>
          <cell r="M43">
            <v>0</v>
          </cell>
          <cell r="N43">
            <v>2</v>
          </cell>
          <cell r="O43" t="str">
            <v>A</v>
          </cell>
          <cell r="P43">
            <v>0</v>
          </cell>
          <cell r="Q43">
            <v>0</v>
          </cell>
          <cell r="T43">
            <v>0</v>
          </cell>
          <cell r="U43">
            <v>0</v>
          </cell>
          <cell r="Z43">
            <v>2730</v>
          </cell>
          <cell r="AA43">
            <v>0</v>
          </cell>
          <cell r="AB43">
            <v>0</v>
          </cell>
          <cell r="AC43">
            <v>0</v>
          </cell>
          <cell r="AD43">
            <v>1365</v>
          </cell>
          <cell r="AE43">
            <v>1365</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v>85</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v>11</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v>26</v>
          </cell>
          <cell r="H58">
            <v>20</v>
          </cell>
          <cell r="I58">
            <v>0</v>
          </cell>
          <cell r="L58">
            <v>6</v>
          </cell>
          <cell r="M58">
            <v>0</v>
          </cell>
          <cell r="N58">
            <v>6</v>
          </cell>
          <cell r="O58" t="str">
            <v>A</v>
          </cell>
          <cell r="P58">
            <v>0</v>
          </cell>
          <cell r="Q58">
            <v>0</v>
          </cell>
          <cell r="R58">
            <v>0</v>
          </cell>
          <cell r="T58">
            <v>0</v>
          </cell>
          <cell r="U58">
            <v>0</v>
          </cell>
          <cell r="Z58">
            <v>8190</v>
          </cell>
          <cell r="AA58">
            <v>0</v>
          </cell>
          <cell r="AB58">
            <v>0</v>
          </cell>
          <cell r="AC58">
            <v>0</v>
          </cell>
          <cell r="AD58">
            <v>1365</v>
          </cell>
          <cell r="AE58">
            <v>1365</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v>64</v>
          </cell>
          <cell r="H67">
            <v>60</v>
          </cell>
          <cell r="I67">
            <v>0</v>
          </cell>
          <cell r="L67">
            <v>4</v>
          </cell>
          <cell r="M67">
            <v>0</v>
          </cell>
          <cell r="N67">
            <v>4</v>
          </cell>
          <cell r="O67" t="str">
            <v>A</v>
          </cell>
          <cell r="P67">
            <v>0</v>
          </cell>
          <cell r="Q67">
            <v>0</v>
          </cell>
          <cell r="R67">
            <v>0</v>
          </cell>
          <cell r="T67">
            <v>0</v>
          </cell>
          <cell r="U67">
            <v>0</v>
          </cell>
          <cell r="Z67">
            <v>5460</v>
          </cell>
          <cell r="AA67">
            <v>0</v>
          </cell>
          <cell r="AB67">
            <v>0</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v>4915.203125</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2_03"/>
      <sheetName val="mpmla_wise_pp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115" zoomScaleNormal="100" zoomScaleSheetLayoutView="115" workbookViewId="0">
      <selection activeCell="B52" sqref="B52"/>
    </sheetView>
  </sheetViews>
  <sheetFormatPr defaultColWidth="9.140625" defaultRowHeight="12.75"/>
  <cols>
    <col min="1" max="1" width="5.28515625" style="371" customWidth="1"/>
    <col min="2" max="2" width="13.7109375" style="371" customWidth="1"/>
    <col min="3" max="3" width="36.42578125" style="371" bestFit="1" customWidth="1"/>
    <col min="4" max="4" width="11" style="371" customWidth="1"/>
    <col min="5" max="5" width="13.140625" style="371" customWidth="1"/>
    <col min="6" max="16384" width="9.140625" style="371"/>
  </cols>
  <sheetData>
    <row r="1" spans="1:6" ht="23.25">
      <c r="A1" s="738"/>
      <c r="B1" s="738"/>
      <c r="C1" s="738"/>
      <c r="D1" s="738"/>
      <c r="E1" s="738"/>
    </row>
    <row r="2" spans="1:6" ht="30">
      <c r="A2" s="372" t="s">
        <v>1809</v>
      </c>
      <c r="B2" s="372" t="s">
        <v>1810</v>
      </c>
      <c r="C2" s="372" t="s">
        <v>1053</v>
      </c>
      <c r="D2" s="372" t="s">
        <v>1694</v>
      </c>
      <c r="E2" s="372" t="s">
        <v>2079</v>
      </c>
    </row>
    <row r="3" spans="1:6" ht="16.5">
      <c r="A3" s="373">
        <v>1</v>
      </c>
      <c r="B3" s="373" t="s">
        <v>1054</v>
      </c>
      <c r="C3" s="373" t="s">
        <v>1055</v>
      </c>
      <c r="D3" s="374" t="s">
        <v>911</v>
      </c>
      <c r="E3" s="374" t="s">
        <v>2080</v>
      </c>
      <c r="F3" s="418"/>
    </row>
    <row r="4" spans="1:6" ht="49.5">
      <c r="A4" s="373">
        <v>2</v>
      </c>
      <c r="B4" s="373" t="s">
        <v>3778</v>
      </c>
      <c r="C4" s="373" t="s">
        <v>3779</v>
      </c>
      <c r="D4" s="374" t="s">
        <v>3780</v>
      </c>
      <c r="E4" s="374" t="s">
        <v>2080</v>
      </c>
      <c r="F4" s="418" t="s">
        <v>2084</v>
      </c>
    </row>
    <row r="5" spans="1:6" ht="48">
      <c r="A5" s="373">
        <v>3</v>
      </c>
      <c r="B5" s="373" t="s">
        <v>414</v>
      </c>
      <c r="C5" s="373" t="s">
        <v>2068</v>
      </c>
      <c r="D5" s="374" t="s">
        <v>911</v>
      </c>
      <c r="E5" s="374" t="s">
        <v>2081</v>
      </c>
      <c r="F5" s="418"/>
    </row>
    <row r="6" spans="1:6" ht="16.5">
      <c r="A6" s="373">
        <v>4</v>
      </c>
      <c r="B6" s="373" t="s">
        <v>415</v>
      </c>
      <c r="C6" s="373" t="s">
        <v>416</v>
      </c>
      <c r="D6" s="374" t="s">
        <v>911</v>
      </c>
      <c r="E6" s="374" t="s">
        <v>2080</v>
      </c>
      <c r="F6" s="418"/>
    </row>
    <row r="7" spans="1:6" ht="33">
      <c r="A7" s="373">
        <v>5</v>
      </c>
      <c r="B7" s="373" t="s">
        <v>2020</v>
      </c>
      <c r="C7" s="373" t="s">
        <v>417</v>
      </c>
      <c r="D7" s="374" t="s">
        <v>911</v>
      </c>
      <c r="E7" s="374" t="s">
        <v>2082</v>
      </c>
      <c r="F7" s="418" t="s">
        <v>2084</v>
      </c>
    </row>
    <row r="8" spans="1:6" ht="16.5">
      <c r="A8" s="373">
        <v>6</v>
      </c>
      <c r="B8" s="373" t="s">
        <v>418</v>
      </c>
      <c r="C8" s="373" t="s">
        <v>419</v>
      </c>
      <c r="D8" s="374" t="s">
        <v>911</v>
      </c>
      <c r="E8" s="374" t="s">
        <v>2081</v>
      </c>
      <c r="F8" s="418" t="s">
        <v>2084</v>
      </c>
    </row>
    <row r="9" spans="1:6" ht="16.5">
      <c r="A9" s="373">
        <v>7</v>
      </c>
      <c r="B9" s="373" t="s">
        <v>2021</v>
      </c>
      <c r="C9" s="373" t="s">
        <v>2022</v>
      </c>
      <c r="D9" s="374" t="s">
        <v>911</v>
      </c>
      <c r="E9" s="374" t="s">
        <v>2081</v>
      </c>
      <c r="F9" s="418" t="s">
        <v>2084</v>
      </c>
    </row>
    <row r="10" spans="1:6" ht="33">
      <c r="A10" s="373">
        <v>8</v>
      </c>
      <c r="B10" s="373" t="s">
        <v>3781</v>
      </c>
      <c r="C10" s="373" t="s">
        <v>3782</v>
      </c>
      <c r="D10" s="374" t="s">
        <v>3783</v>
      </c>
      <c r="E10" s="374" t="s">
        <v>2083</v>
      </c>
      <c r="F10" s="418" t="s">
        <v>2084</v>
      </c>
    </row>
    <row r="11" spans="1:6" ht="33">
      <c r="A11" s="373">
        <v>9</v>
      </c>
      <c r="B11" s="373" t="s">
        <v>3784</v>
      </c>
      <c r="C11" s="373" t="s">
        <v>3785</v>
      </c>
      <c r="D11" s="374" t="s">
        <v>3783</v>
      </c>
      <c r="E11" s="374" t="s">
        <v>2083</v>
      </c>
      <c r="F11" s="418" t="s">
        <v>2084</v>
      </c>
    </row>
    <row r="12" spans="1:6" ht="16.5">
      <c r="A12" s="373">
        <v>10</v>
      </c>
      <c r="B12" s="373" t="s">
        <v>3786</v>
      </c>
      <c r="C12" s="373" t="s">
        <v>3787</v>
      </c>
      <c r="D12" s="374" t="s">
        <v>3783</v>
      </c>
      <c r="E12" s="374" t="s">
        <v>3788</v>
      </c>
    </row>
    <row r="13" spans="1:6" ht="33">
      <c r="A13" s="373">
        <v>11</v>
      </c>
      <c r="B13" s="373" t="s">
        <v>420</v>
      </c>
      <c r="C13" s="373" t="s">
        <v>421</v>
      </c>
      <c r="D13" s="374" t="s">
        <v>911</v>
      </c>
      <c r="E13" s="374" t="s">
        <v>2081</v>
      </c>
    </row>
    <row r="14" spans="1:6" ht="16.5">
      <c r="A14" s="373">
        <v>12</v>
      </c>
      <c r="B14" s="373" t="s">
        <v>3789</v>
      </c>
      <c r="C14" s="373" t="s">
        <v>3790</v>
      </c>
      <c r="D14" s="374" t="s">
        <v>3780</v>
      </c>
      <c r="E14" s="374" t="s">
        <v>2083</v>
      </c>
    </row>
    <row r="15" spans="1:6" ht="16.5">
      <c r="A15" s="373">
        <v>13</v>
      </c>
      <c r="B15" s="373" t="s">
        <v>422</v>
      </c>
      <c r="C15" s="373" t="s">
        <v>423</v>
      </c>
      <c r="D15" s="374" t="s">
        <v>911</v>
      </c>
      <c r="E15" s="374" t="s">
        <v>2083</v>
      </c>
    </row>
    <row r="16" spans="1:6" ht="49.5">
      <c r="A16" s="373">
        <v>14</v>
      </c>
      <c r="B16" s="373" t="s">
        <v>3791</v>
      </c>
      <c r="C16" s="373" t="s">
        <v>3792</v>
      </c>
      <c r="D16" s="374" t="s">
        <v>3780</v>
      </c>
      <c r="E16" s="374" t="s">
        <v>2083</v>
      </c>
    </row>
    <row r="17" spans="1:5" ht="16.5">
      <c r="A17" s="373">
        <v>15</v>
      </c>
      <c r="B17" s="373" t="s">
        <v>3793</v>
      </c>
      <c r="C17" s="373" t="s">
        <v>3794</v>
      </c>
      <c r="D17" s="374" t="s">
        <v>3780</v>
      </c>
      <c r="E17" s="374" t="s">
        <v>2083</v>
      </c>
    </row>
    <row r="18" spans="1:5" ht="16.5">
      <c r="A18" s="373">
        <v>16</v>
      </c>
      <c r="B18" s="373" t="s">
        <v>1664</v>
      </c>
      <c r="C18" s="373" t="s">
        <v>1665</v>
      </c>
      <c r="D18" s="374" t="s">
        <v>911</v>
      </c>
      <c r="E18" s="374" t="s">
        <v>2083</v>
      </c>
    </row>
  </sheetData>
  <autoFilter ref="A2:F11"/>
  <mergeCells count="1">
    <mergeCell ref="A1:E1"/>
  </mergeCells>
  <printOptions horizontalCentered="1" verticalCentered="1"/>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topLeftCell="A28" zoomScale="130" zoomScaleSheetLayoutView="130" workbookViewId="0">
      <selection activeCell="B52" sqref="B52"/>
    </sheetView>
  </sheetViews>
  <sheetFormatPr defaultColWidth="9" defaultRowHeight="12.75"/>
  <cols>
    <col min="1" max="1" width="9" style="371"/>
    <col min="2" max="2" width="17.85546875" style="371" customWidth="1"/>
    <col min="3" max="3" width="11.5703125" style="371" customWidth="1"/>
    <col min="4" max="4" width="14" style="371" customWidth="1"/>
    <col min="5" max="5" width="14.140625" style="371" customWidth="1"/>
    <col min="6" max="6" width="21" style="371" customWidth="1"/>
    <col min="7" max="16384" width="9" style="427"/>
  </cols>
  <sheetData>
    <row r="1" spans="1:7" ht="15.75" customHeight="1">
      <c r="A1" s="623"/>
      <c r="B1" s="624" t="s">
        <v>3690</v>
      </c>
      <c r="C1" s="625"/>
      <c r="D1" s="625"/>
      <c r="E1" s="625"/>
      <c r="F1" s="625"/>
      <c r="G1" s="378"/>
    </row>
    <row r="2" spans="1:7">
      <c r="A2" s="623"/>
      <c r="B2" s="757" t="s">
        <v>3691</v>
      </c>
      <c r="C2" s="757"/>
      <c r="D2" s="757"/>
      <c r="E2" s="757"/>
      <c r="F2" s="757"/>
    </row>
    <row r="3" spans="1:7">
      <c r="A3" s="623"/>
      <c r="B3" s="626">
        <v>1</v>
      </c>
      <c r="C3" s="626">
        <v>2</v>
      </c>
      <c r="D3" s="626">
        <v>3</v>
      </c>
      <c r="E3" s="626">
        <v>4</v>
      </c>
      <c r="F3" s="626">
        <v>5</v>
      </c>
    </row>
    <row r="4" spans="1:7" ht="45">
      <c r="A4" s="627" t="s">
        <v>1045</v>
      </c>
      <c r="B4" s="628" t="s">
        <v>3692</v>
      </c>
      <c r="C4" s="628" t="s">
        <v>3693</v>
      </c>
      <c r="D4" s="628" t="s">
        <v>3694</v>
      </c>
      <c r="E4" s="628" t="s">
        <v>3680</v>
      </c>
      <c r="F4" s="628" t="s">
        <v>3695</v>
      </c>
    </row>
    <row r="5" spans="1:7" ht="13.7" customHeight="1">
      <c r="A5" s="756" t="s">
        <v>1154</v>
      </c>
      <c r="B5" s="374" t="s">
        <v>3696</v>
      </c>
      <c r="C5" s="374">
        <v>16</v>
      </c>
      <c r="D5" s="629" t="s">
        <v>3697</v>
      </c>
      <c r="E5" s="629">
        <v>0</v>
      </c>
      <c r="F5" s="374">
        <v>0</v>
      </c>
    </row>
    <row r="6" spans="1:7">
      <c r="A6" s="756"/>
      <c r="B6" s="374" t="s">
        <v>3698</v>
      </c>
      <c r="C6" s="374">
        <v>0</v>
      </c>
      <c r="D6" s="629" t="s">
        <v>3697</v>
      </c>
      <c r="E6" s="629">
        <v>0</v>
      </c>
      <c r="F6" s="374">
        <v>0</v>
      </c>
    </row>
    <row r="7" spans="1:7">
      <c r="A7" s="756"/>
      <c r="B7" s="374" t="s">
        <v>3699</v>
      </c>
      <c r="C7" s="374">
        <v>0</v>
      </c>
      <c r="D7" s="629" t="s">
        <v>3700</v>
      </c>
      <c r="E7" s="629">
        <v>0</v>
      </c>
      <c r="F7" s="374">
        <v>0</v>
      </c>
    </row>
    <row r="8" spans="1:7" ht="12.4" customHeight="1">
      <c r="A8" s="756" t="s">
        <v>1155</v>
      </c>
      <c r="B8" s="374" t="s">
        <v>3696</v>
      </c>
      <c r="C8" s="374">
        <v>85</v>
      </c>
      <c r="D8" s="629" t="s">
        <v>3697</v>
      </c>
      <c r="E8" s="629">
        <v>0</v>
      </c>
      <c r="F8" s="374">
        <v>0</v>
      </c>
    </row>
    <row r="9" spans="1:7">
      <c r="A9" s="756"/>
      <c r="B9" s="374" t="s">
        <v>3698</v>
      </c>
      <c r="C9" s="374">
        <v>7</v>
      </c>
      <c r="D9" s="629" t="s">
        <v>3697</v>
      </c>
      <c r="E9" s="629">
        <v>0</v>
      </c>
      <c r="F9" s="374">
        <v>0</v>
      </c>
    </row>
    <row r="10" spans="1:7">
      <c r="A10" s="756"/>
      <c r="B10" s="374" t="s">
        <v>3699</v>
      </c>
      <c r="C10" s="374">
        <v>0</v>
      </c>
      <c r="D10" s="629" t="s">
        <v>3700</v>
      </c>
      <c r="E10" s="629">
        <v>0</v>
      </c>
      <c r="F10" s="374">
        <v>0</v>
      </c>
    </row>
    <row r="11" spans="1:7" ht="12.4" customHeight="1">
      <c r="A11" s="758" t="s">
        <v>726</v>
      </c>
      <c r="B11" s="630" t="s">
        <v>3696</v>
      </c>
      <c r="C11" s="630">
        <v>53</v>
      </c>
      <c r="D11" s="629" t="s">
        <v>3697</v>
      </c>
      <c r="E11" s="631">
        <v>0</v>
      </c>
      <c r="F11" s="630">
        <v>0</v>
      </c>
    </row>
    <row r="12" spans="1:7">
      <c r="A12" s="758"/>
      <c r="B12" s="630" t="s">
        <v>3698</v>
      </c>
      <c r="C12" s="630">
        <v>6</v>
      </c>
      <c r="D12" s="629" t="s">
        <v>3697</v>
      </c>
      <c r="E12" s="631">
        <v>0</v>
      </c>
      <c r="F12" s="630">
        <v>0</v>
      </c>
    </row>
    <row r="13" spans="1:7">
      <c r="A13" s="758"/>
      <c r="B13" s="630" t="s">
        <v>3699</v>
      </c>
      <c r="C13" s="630">
        <v>0</v>
      </c>
      <c r="D13" s="629" t="s">
        <v>3700</v>
      </c>
      <c r="E13" s="631">
        <v>0</v>
      </c>
      <c r="F13" s="630">
        <v>0</v>
      </c>
    </row>
    <row r="14" spans="1:7" ht="12.4" customHeight="1">
      <c r="A14" s="758" t="s">
        <v>1156</v>
      </c>
      <c r="B14" s="630" t="s">
        <v>3696</v>
      </c>
      <c r="C14" s="630">
        <v>34</v>
      </c>
      <c r="D14" s="629" t="s">
        <v>3697</v>
      </c>
      <c r="E14" s="631">
        <v>0</v>
      </c>
      <c r="F14" s="630">
        <v>0</v>
      </c>
    </row>
    <row r="15" spans="1:7">
      <c r="A15" s="758"/>
      <c r="B15" s="630" t="s">
        <v>3698</v>
      </c>
      <c r="C15" s="630">
        <v>12</v>
      </c>
      <c r="D15" s="629" t="s">
        <v>3697</v>
      </c>
      <c r="E15" s="631">
        <v>0</v>
      </c>
      <c r="F15" s="630">
        <v>0</v>
      </c>
    </row>
    <row r="16" spans="1:7">
      <c r="A16" s="758"/>
      <c r="B16" s="630" t="s">
        <v>3699</v>
      </c>
      <c r="C16" s="630">
        <v>1</v>
      </c>
      <c r="D16" s="629" t="s">
        <v>3700</v>
      </c>
      <c r="E16" s="631">
        <v>0</v>
      </c>
      <c r="F16" s="630">
        <v>0</v>
      </c>
    </row>
    <row r="17" spans="1:6" ht="12.4" customHeight="1">
      <c r="A17" s="756" t="s">
        <v>1157</v>
      </c>
      <c r="B17" s="374" t="s">
        <v>3696</v>
      </c>
      <c r="C17" s="374">
        <v>172</v>
      </c>
      <c r="D17" s="629" t="s">
        <v>3697</v>
      </c>
      <c r="E17" s="629">
        <v>0</v>
      </c>
      <c r="F17" s="374">
        <v>0</v>
      </c>
    </row>
    <row r="18" spans="1:6">
      <c r="A18" s="756"/>
      <c r="B18" s="374" t="s">
        <v>3698</v>
      </c>
      <c r="C18" s="374">
        <v>14</v>
      </c>
      <c r="D18" s="629" t="s">
        <v>3697</v>
      </c>
      <c r="E18" s="629">
        <v>0</v>
      </c>
      <c r="F18" s="374">
        <v>0</v>
      </c>
    </row>
    <row r="19" spans="1:6">
      <c r="A19" s="756"/>
      <c r="B19" s="374" t="s">
        <v>3699</v>
      </c>
      <c r="C19" s="374">
        <v>1</v>
      </c>
      <c r="D19" s="629" t="s">
        <v>3700</v>
      </c>
      <c r="E19" s="629">
        <v>0</v>
      </c>
      <c r="F19" s="374">
        <v>0</v>
      </c>
    </row>
    <row r="20" spans="1:6" ht="12.4" customHeight="1">
      <c r="A20" s="756" t="s">
        <v>1158</v>
      </c>
      <c r="B20" s="374" t="s">
        <v>3696</v>
      </c>
      <c r="C20" s="374">
        <v>123</v>
      </c>
      <c r="D20" s="629" t="s">
        <v>3697</v>
      </c>
      <c r="E20" s="629">
        <v>0</v>
      </c>
      <c r="F20" s="374">
        <v>0</v>
      </c>
    </row>
    <row r="21" spans="1:6">
      <c r="A21" s="756"/>
      <c r="B21" s="374" t="s">
        <v>3698</v>
      </c>
      <c r="C21" s="374">
        <v>41</v>
      </c>
      <c r="D21" s="629" t="s">
        <v>3697</v>
      </c>
      <c r="E21" s="629">
        <v>0</v>
      </c>
      <c r="F21" s="374">
        <v>0</v>
      </c>
    </row>
    <row r="22" spans="1:6">
      <c r="A22" s="756"/>
      <c r="B22" s="374" t="s">
        <v>3699</v>
      </c>
      <c r="C22" s="374">
        <v>5</v>
      </c>
      <c r="D22" s="629" t="s">
        <v>3700</v>
      </c>
      <c r="E22" s="629">
        <v>0</v>
      </c>
      <c r="F22" s="374">
        <v>0</v>
      </c>
    </row>
    <row r="23" spans="1:6" ht="12.4" customHeight="1">
      <c r="A23" s="756" t="s">
        <v>2019</v>
      </c>
      <c r="B23" s="374" t="s">
        <v>3696</v>
      </c>
      <c r="C23" s="374">
        <v>165</v>
      </c>
      <c r="D23" s="629" t="s">
        <v>3697</v>
      </c>
      <c r="E23" s="629">
        <v>0</v>
      </c>
      <c r="F23" s="374">
        <v>0</v>
      </c>
    </row>
    <row r="24" spans="1:6">
      <c r="A24" s="756"/>
      <c r="B24" s="374" t="s">
        <v>3698</v>
      </c>
      <c r="C24" s="374">
        <v>18</v>
      </c>
      <c r="D24" s="629" t="s">
        <v>3697</v>
      </c>
      <c r="E24" s="629">
        <v>0</v>
      </c>
      <c r="F24" s="374">
        <v>0</v>
      </c>
    </row>
    <row r="25" spans="1:6">
      <c r="A25" s="756"/>
      <c r="B25" s="374" t="s">
        <v>3699</v>
      </c>
      <c r="C25" s="374">
        <v>2</v>
      </c>
      <c r="D25" s="629" t="s">
        <v>3700</v>
      </c>
      <c r="E25" s="629">
        <v>0</v>
      </c>
      <c r="F25" s="374">
        <v>0</v>
      </c>
    </row>
    <row r="26" spans="1:6" ht="12.4" customHeight="1">
      <c r="A26" s="756" t="s">
        <v>1159</v>
      </c>
      <c r="B26" s="623" t="s">
        <v>3696</v>
      </c>
      <c r="C26" s="623">
        <v>70</v>
      </c>
      <c r="D26" s="629" t="s">
        <v>3697</v>
      </c>
      <c r="E26" s="623">
        <v>0</v>
      </c>
      <c r="F26" s="623">
        <v>0</v>
      </c>
    </row>
    <row r="27" spans="1:6">
      <c r="A27" s="756"/>
      <c r="B27" s="623" t="s">
        <v>3698</v>
      </c>
      <c r="C27" s="623">
        <v>28</v>
      </c>
      <c r="D27" s="629" t="s">
        <v>3697</v>
      </c>
      <c r="E27" s="623">
        <v>0</v>
      </c>
      <c r="F27" s="623">
        <v>0</v>
      </c>
    </row>
    <row r="28" spans="1:6">
      <c r="A28" s="756"/>
      <c r="B28" s="623" t="s">
        <v>3699</v>
      </c>
      <c r="C28" s="623">
        <v>0</v>
      </c>
      <c r="D28" s="629" t="s">
        <v>3700</v>
      </c>
      <c r="E28" s="623">
        <v>0</v>
      </c>
      <c r="F28" s="623">
        <v>0</v>
      </c>
    </row>
    <row r="29" spans="1:6" ht="12.4" customHeight="1">
      <c r="A29" s="756" t="s">
        <v>1160</v>
      </c>
      <c r="B29" s="623" t="s">
        <v>3696</v>
      </c>
      <c r="C29" s="623">
        <v>74</v>
      </c>
      <c r="D29" s="629" t="s">
        <v>3697</v>
      </c>
      <c r="E29" s="623">
        <v>0</v>
      </c>
      <c r="F29" s="623">
        <v>0</v>
      </c>
    </row>
    <row r="30" spans="1:6">
      <c r="A30" s="756"/>
      <c r="B30" s="623" t="s">
        <v>3698</v>
      </c>
      <c r="C30" s="623">
        <v>5</v>
      </c>
      <c r="D30" s="629" t="s">
        <v>3697</v>
      </c>
      <c r="E30" s="623">
        <v>0</v>
      </c>
      <c r="F30" s="623">
        <v>0</v>
      </c>
    </row>
    <row r="31" spans="1:6">
      <c r="A31" s="756"/>
      <c r="B31" s="623" t="s">
        <v>3699</v>
      </c>
      <c r="C31" s="623">
        <v>1</v>
      </c>
      <c r="D31" s="629" t="s">
        <v>3700</v>
      </c>
      <c r="E31" s="623">
        <v>0</v>
      </c>
      <c r="F31" s="623">
        <v>0</v>
      </c>
    </row>
    <row r="32" spans="1:6" ht="12.4" customHeight="1">
      <c r="A32" s="756" t="s">
        <v>727</v>
      </c>
      <c r="B32" s="623" t="s">
        <v>3696</v>
      </c>
      <c r="C32" s="623">
        <v>30</v>
      </c>
      <c r="D32" s="629" t="s">
        <v>3697</v>
      </c>
      <c r="E32" s="623">
        <v>0</v>
      </c>
      <c r="F32" s="623">
        <v>0</v>
      </c>
    </row>
    <row r="33" spans="1:6">
      <c r="A33" s="756"/>
      <c r="B33" s="623" t="s">
        <v>3698</v>
      </c>
      <c r="C33" s="623">
        <v>10</v>
      </c>
      <c r="D33" s="629" t="s">
        <v>3697</v>
      </c>
      <c r="E33" s="623">
        <v>0</v>
      </c>
      <c r="F33" s="623">
        <v>0</v>
      </c>
    </row>
    <row r="34" spans="1:6">
      <c r="A34" s="756"/>
      <c r="B34" s="623" t="s">
        <v>3699</v>
      </c>
      <c r="C34" s="623">
        <v>0</v>
      </c>
      <c r="D34" s="629" t="s">
        <v>3700</v>
      </c>
      <c r="E34" s="623">
        <v>0</v>
      </c>
      <c r="F34" s="623">
        <v>0</v>
      </c>
    </row>
    <row r="35" spans="1:6" ht="12.4" customHeight="1">
      <c r="A35" s="756" t="s">
        <v>1161</v>
      </c>
      <c r="B35" s="623" t="s">
        <v>3696</v>
      </c>
      <c r="C35" s="623">
        <v>38</v>
      </c>
      <c r="D35" s="629" t="s">
        <v>3697</v>
      </c>
      <c r="E35" s="623">
        <v>0</v>
      </c>
      <c r="F35" s="623">
        <v>0</v>
      </c>
    </row>
    <row r="36" spans="1:6">
      <c r="A36" s="756"/>
      <c r="B36" s="623" t="s">
        <v>3698</v>
      </c>
      <c r="C36" s="623">
        <v>11</v>
      </c>
      <c r="D36" s="629" t="s">
        <v>3697</v>
      </c>
      <c r="E36" s="623">
        <v>0</v>
      </c>
      <c r="F36" s="623">
        <v>0</v>
      </c>
    </row>
    <row r="37" spans="1:6">
      <c r="A37" s="756"/>
      <c r="B37" s="623" t="s">
        <v>3699</v>
      </c>
      <c r="C37" s="623">
        <v>2</v>
      </c>
      <c r="D37" s="629" t="s">
        <v>3700</v>
      </c>
      <c r="E37" s="623">
        <v>0</v>
      </c>
      <c r="F37" s="623">
        <v>0</v>
      </c>
    </row>
    <row r="38" spans="1:6" ht="12.4" customHeight="1">
      <c r="A38" s="756" t="s">
        <v>1162</v>
      </c>
      <c r="B38" s="374" t="s">
        <v>3696</v>
      </c>
      <c r="C38" s="374">
        <v>71</v>
      </c>
      <c r="D38" s="629" t="s">
        <v>3697</v>
      </c>
      <c r="E38" s="629">
        <v>0</v>
      </c>
      <c r="F38" s="374">
        <v>0</v>
      </c>
    </row>
    <row r="39" spans="1:6">
      <c r="A39" s="756"/>
      <c r="B39" s="374" t="s">
        <v>3698</v>
      </c>
      <c r="C39" s="374">
        <v>11</v>
      </c>
      <c r="D39" s="629" t="s">
        <v>3697</v>
      </c>
      <c r="E39" s="629">
        <v>0</v>
      </c>
      <c r="F39" s="374">
        <v>0</v>
      </c>
    </row>
    <row r="40" spans="1:6">
      <c r="A40" s="756"/>
      <c r="B40" s="374" t="s">
        <v>3699</v>
      </c>
      <c r="C40" s="374">
        <v>4</v>
      </c>
      <c r="D40" s="629" t="s">
        <v>3700</v>
      </c>
      <c r="E40" s="629">
        <v>0</v>
      </c>
      <c r="F40" s="374">
        <v>0</v>
      </c>
    </row>
    <row r="41" spans="1:6" ht="12.4" customHeight="1">
      <c r="A41" s="756" t="s">
        <v>401</v>
      </c>
      <c r="B41" s="374" t="s">
        <v>3696</v>
      </c>
      <c r="C41" s="374">
        <f>+C5+C8+C11+C14+C17+C20+C23+C26+C29+C32+C35+C38</f>
        <v>931</v>
      </c>
      <c r="D41" s="629" t="s">
        <v>3697</v>
      </c>
      <c r="E41" s="629">
        <v>0</v>
      </c>
      <c r="F41" s="374">
        <v>0</v>
      </c>
    </row>
    <row r="42" spans="1:6">
      <c r="A42" s="756"/>
      <c r="B42" s="374" t="s">
        <v>3698</v>
      </c>
      <c r="C42" s="374">
        <f t="shared" ref="C42:C43" si="0">+C6+C9+C12+C15+C18+C21+C24+C27+C30+C33+C36+C39</f>
        <v>163</v>
      </c>
      <c r="D42" s="629" t="s">
        <v>3697</v>
      </c>
      <c r="E42" s="629">
        <v>0</v>
      </c>
      <c r="F42" s="374">
        <v>0</v>
      </c>
    </row>
    <row r="43" spans="1:6">
      <c r="A43" s="756"/>
      <c r="B43" s="374" t="s">
        <v>3699</v>
      </c>
      <c r="C43" s="374">
        <f t="shared" si="0"/>
        <v>16</v>
      </c>
      <c r="D43" s="629" t="s">
        <v>3700</v>
      </c>
      <c r="E43" s="629">
        <v>0</v>
      </c>
      <c r="F43" s="374">
        <v>0</v>
      </c>
    </row>
  </sheetData>
  <autoFilter ref="A4:F43"/>
  <mergeCells count="14">
    <mergeCell ref="A38:A40"/>
    <mergeCell ref="A41:A43"/>
    <mergeCell ref="A20:A22"/>
    <mergeCell ref="A23:A25"/>
    <mergeCell ref="A26:A28"/>
    <mergeCell ref="A29:A31"/>
    <mergeCell ref="A32:A34"/>
    <mergeCell ref="A35:A37"/>
    <mergeCell ref="A17:A19"/>
    <mergeCell ref="B2:F2"/>
    <mergeCell ref="A5:A7"/>
    <mergeCell ref="A8:A10"/>
    <mergeCell ref="A11:A13"/>
    <mergeCell ref="A14:A16"/>
  </mergeCells>
  <printOptions horizontalCentered="1" verticalCentered="1"/>
  <pageMargins left="0.75" right="0.75" top="1" bottom="1" header="0.5" footer="0.5"/>
  <pageSetup paperSize="9" orientation="portrait" verticalDpi="7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zoomScale="130" zoomScaleNormal="100" workbookViewId="0">
      <selection activeCell="A4" sqref="A4:F7"/>
    </sheetView>
  </sheetViews>
  <sheetFormatPr defaultRowHeight="12.75"/>
  <cols>
    <col min="1" max="1" width="7.7109375" style="632" customWidth="1"/>
    <col min="2" max="2" width="16.28515625" style="632" customWidth="1"/>
    <col min="3" max="3" width="15.28515625" style="632" customWidth="1"/>
    <col min="4" max="4" width="12.28515625" style="632" customWidth="1"/>
    <col min="5" max="5" width="15.85546875" style="632" customWidth="1"/>
    <col min="6" max="6" width="16.42578125" style="632" customWidth="1"/>
    <col min="7" max="256" width="9" style="632"/>
    <col min="257" max="257" width="7.7109375" style="632" customWidth="1"/>
    <col min="258" max="258" width="16.28515625" style="632" customWidth="1"/>
    <col min="259" max="259" width="15.28515625" style="632" customWidth="1"/>
    <col min="260" max="260" width="12.28515625" style="632" customWidth="1"/>
    <col min="261" max="261" width="15.85546875" style="632" customWidth="1"/>
    <col min="262" max="262" width="16.42578125" style="632" customWidth="1"/>
    <col min="263" max="512" width="9" style="632"/>
    <col min="513" max="513" width="7.7109375" style="632" customWidth="1"/>
    <col min="514" max="514" width="16.28515625" style="632" customWidth="1"/>
    <col min="515" max="515" width="15.28515625" style="632" customWidth="1"/>
    <col min="516" max="516" width="12.28515625" style="632" customWidth="1"/>
    <col min="517" max="517" width="15.85546875" style="632" customWidth="1"/>
    <col min="518" max="518" width="16.42578125" style="632" customWidth="1"/>
    <col min="519" max="768" width="9" style="632"/>
    <col min="769" max="769" width="7.7109375" style="632" customWidth="1"/>
    <col min="770" max="770" width="16.28515625" style="632" customWidth="1"/>
    <col min="771" max="771" width="15.28515625" style="632" customWidth="1"/>
    <col min="772" max="772" width="12.28515625" style="632" customWidth="1"/>
    <col min="773" max="773" width="15.85546875" style="632" customWidth="1"/>
    <col min="774" max="774" width="16.42578125" style="632" customWidth="1"/>
    <col min="775" max="1024" width="9" style="632"/>
    <col min="1025" max="1025" width="7.7109375" style="632" customWidth="1"/>
    <col min="1026" max="1026" width="16.28515625" style="632" customWidth="1"/>
    <col min="1027" max="1027" width="15.28515625" style="632" customWidth="1"/>
    <col min="1028" max="1028" width="12.28515625" style="632" customWidth="1"/>
    <col min="1029" max="1029" width="15.85546875" style="632" customWidth="1"/>
    <col min="1030" max="1030" width="16.42578125" style="632" customWidth="1"/>
    <col min="1031" max="1280" width="9" style="632"/>
    <col min="1281" max="1281" width="7.7109375" style="632" customWidth="1"/>
    <col min="1282" max="1282" width="16.28515625" style="632" customWidth="1"/>
    <col min="1283" max="1283" width="15.28515625" style="632" customWidth="1"/>
    <col min="1284" max="1284" width="12.28515625" style="632" customWidth="1"/>
    <col min="1285" max="1285" width="15.85546875" style="632" customWidth="1"/>
    <col min="1286" max="1286" width="16.42578125" style="632" customWidth="1"/>
    <col min="1287" max="1536" width="9" style="632"/>
    <col min="1537" max="1537" width="7.7109375" style="632" customWidth="1"/>
    <col min="1538" max="1538" width="16.28515625" style="632" customWidth="1"/>
    <col min="1539" max="1539" width="15.28515625" style="632" customWidth="1"/>
    <col min="1540" max="1540" width="12.28515625" style="632" customWidth="1"/>
    <col min="1541" max="1541" width="15.85546875" style="632" customWidth="1"/>
    <col min="1542" max="1542" width="16.42578125" style="632" customWidth="1"/>
    <col min="1543" max="1792" width="9" style="632"/>
    <col min="1793" max="1793" width="7.7109375" style="632" customWidth="1"/>
    <col min="1794" max="1794" width="16.28515625" style="632" customWidth="1"/>
    <col min="1795" max="1795" width="15.28515625" style="632" customWidth="1"/>
    <col min="1796" max="1796" width="12.28515625" style="632" customWidth="1"/>
    <col min="1797" max="1797" width="15.85546875" style="632" customWidth="1"/>
    <col min="1798" max="1798" width="16.42578125" style="632" customWidth="1"/>
    <col min="1799" max="2048" width="9" style="632"/>
    <col min="2049" max="2049" width="7.7109375" style="632" customWidth="1"/>
    <col min="2050" max="2050" width="16.28515625" style="632" customWidth="1"/>
    <col min="2051" max="2051" width="15.28515625" style="632" customWidth="1"/>
    <col min="2052" max="2052" width="12.28515625" style="632" customWidth="1"/>
    <col min="2053" max="2053" width="15.85546875" style="632" customWidth="1"/>
    <col min="2054" max="2054" width="16.42578125" style="632" customWidth="1"/>
    <col min="2055" max="2304" width="9" style="632"/>
    <col min="2305" max="2305" width="7.7109375" style="632" customWidth="1"/>
    <col min="2306" max="2306" width="16.28515625" style="632" customWidth="1"/>
    <col min="2307" max="2307" width="15.28515625" style="632" customWidth="1"/>
    <col min="2308" max="2308" width="12.28515625" style="632" customWidth="1"/>
    <col min="2309" max="2309" width="15.85546875" style="632" customWidth="1"/>
    <col min="2310" max="2310" width="16.42578125" style="632" customWidth="1"/>
    <col min="2311" max="2560" width="9" style="632"/>
    <col min="2561" max="2561" width="7.7109375" style="632" customWidth="1"/>
    <col min="2562" max="2562" width="16.28515625" style="632" customWidth="1"/>
    <col min="2563" max="2563" width="15.28515625" style="632" customWidth="1"/>
    <col min="2564" max="2564" width="12.28515625" style="632" customWidth="1"/>
    <col min="2565" max="2565" width="15.85546875" style="632" customWidth="1"/>
    <col min="2566" max="2566" width="16.42578125" style="632" customWidth="1"/>
    <col min="2567" max="2816" width="9" style="632"/>
    <col min="2817" max="2817" width="7.7109375" style="632" customWidth="1"/>
    <col min="2818" max="2818" width="16.28515625" style="632" customWidth="1"/>
    <col min="2819" max="2819" width="15.28515625" style="632" customWidth="1"/>
    <col min="2820" max="2820" width="12.28515625" style="632" customWidth="1"/>
    <col min="2821" max="2821" width="15.85546875" style="632" customWidth="1"/>
    <col min="2822" max="2822" width="16.42578125" style="632" customWidth="1"/>
    <col min="2823" max="3072" width="9" style="632"/>
    <col min="3073" max="3073" width="7.7109375" style="632" customWidth="1"/>
    <col min="3074" max="3074" width="16.28515625" style="632" customWidth="1"/>
    <col min="3075" max="3075" width="15.28515625" style="632" customWidth="1"/>
    <col min="3076" max="3076" width="12.28515625" style="632" customWidth="1"/>
    <col min="3077" max="3077" width="15.85546875" style="632" customWidth="1"/>
    <col min="3078" max="3078" width="16.42578125" style="632" customWidth="1"/>
    <col min="3079" max="3328" width="9" style="632"/>
    <col min="3329" max="3329" width="7.7109375" style="632" customWidth="1"/>
    <col min="3330" max="3330" width="16.28515625" style="632" customWidth="1"/>
    <col min="3331" max="3331" width="15.28515625" style="632" customWidth="1"/>
    <col min="3332" max="3332" width="12.28515625" style="632" customWidth="1"/>
    <col min="3333" max="3333" width="15.85546875" style="632" customWidth="1"/>
    <col min="3334" max="3334" width="16.42578125" style="632" customWidth="1"/>
    <col min="3335" max="3584" width="9" style="632"/>
    <col min="3585" max="3585" width="7.7109375" style="632" customWidth="1"/>
    <col min="3586" max="3586" width="16.28515625" style="632" customWidth="1"/>
    <col min="3587" max="3587" width="15.28515625" style="632" customWidth="1"/>
    <col min="3588" max="3588" width="12.28515625" style="632" customWidth="1"/>
    <col min="3589" max="3589" width="15.85546875" style="632" customWidth="1"/>
    <col min="3590" max="3590" width="16.42578125" style="632" customWidth="1"/>
    <col min="3591" max="3840" width="9" style="632"/>
    <col min="3841" max="3841" width="7.7109375" style="632" customWidth="1"/>
    <col min="3842" max="3842" width="16.28515625" style="632" customWidth="1"/>
    <col min="3843" max="3843" width="15.28515625" style="632" customWidth="1"/>
    <col min="3844" max="3844" width="12.28515625" style="632" customWidth="1"/>
    <col min="3845" max="3845" width="15.85546875" style="632" customWidth="1"/>
    <col min="3846" max="3846" width="16.42578125" style="632" customWidth="1"/>
    <col min="3847" max="4096" width="9" style="632"/>
    <col min="4097" max="4097" width="7.7109375" style="632" customWidth="1"/>
    <col min="4098" max="4098" width="16.28515625" style="632" customWidth="1"/>
    <col min="4099" max="4099" width="15.28515625" style="632" customWidth="1"/>
    <col min="4100" max="4100" width="12.28515625" style="632" customWidth="1"/>
    <col min="4101" max="4101" width="15.85546875" style="632" customWidth="1"/>
    <col min="4102" max="4102" width="16.42578125" style="632" customWidth="1"/>
    <col min="4103" max="4352" width="9" style="632"/>
    <col min="4353" max="4353" width="7.7109375" style="632" customWidth="1"/>
    <col min="4354" max="4354" width="16.28515625" style="632" customWidth="1"/>
    <col min="4355" max="4355" width="15.28515625" style="632" customWidth="1"/>
    <col min="4356" max="4356" width="12.28515625" style="632" customWidth="1"/>
    <col min="4357" max="4357" width="15.85546875" style="632" customWidth="1"/>
    <col min="4358" max="4358" width="16.42578125" style="632" customWidth="1"/>
    <col min="4359" max="4608" width="9" style="632"/>
    <col min="4609" max="4609" width="7.7109375" style="632" customWidth="1"/>
    <col min="4610" max="4610" width="16.28515625" style="632" customWidth="1"/>
    <col min="4611" max="4611" width="15.28515625" style="632" customWidth="1"/>
    <col min="4612" max="4612" width="12.28515625" style="632" customWidth="1"/>
    <col min="4613" max="4613" width="15.85546875" style="632" customWidth="1"/>
    <col min="4614" max="4614" width="16.42578125" style="632" customWidth="1"/>
    <col min="4615" max="4864" width="9" style="632"/>
    <col min="4865" max="4865" width="7.7109375" style="632" customWidth="1"/>
    <col min="4866" max="4866" width="16.28515625" style="632" customWidth="1"/>
    <col min="4867" max="4867" width="15.28515625" style="632" customWidth="1"/>
    <col min="4868" max="4868" width="12.28515625" style="632" customWidth="1"/>
    <col min="4869" max="4869" width="15.85546875" style="632" customWidth="1"/>
    <col min="4870" max="4870" width="16.42578125" style="632" customWidth="1"/>
    <col min="4871" max="5120" width="9" style="632"/>
    <col min="5121" max="5121" width="7.7109375" style="632" customWidth="1"/>
    <col min="5122" max="5122" width="16.28515625" style="632" customWidth="1"/>
    <col min="5123" max="5123" width="15.28515625" style="632" customWidth="1"/>
    <col min="5124" max="5124" width="12.28515625" style="632" customWidth="1"/>
    <col min="5125" max="5125" width="15.85546875" style="632" customWidth="1"/>
    <col min="5126" max="5126" width="16.42578125" style="632" customWidth="1"/>
    <col min="5127" max="5376" width="9" style="632"/>
    <col min="5377" max="5377" width="7.7109375" style="632" customWidth="1"/>
    <col min="5378" max="5378" width="16.28515625" style="632" customWidth="1"/>
    <col min="5379" max="5379" width="15.28515625" style="632" customWidth="1"/>
    <col min="5380" max="5380" width="12.28515625" style="632" customWidth="1"/>
    <col min="5381" max="5381" width="15.85546875" style="632" customWidth="1"/>
    <col min="5382" max="5382" width="16.42578125" style="632" customWidth="1"/>
    <col min="5383" max="5632" width="9" style="632"/>
    <col min="5633" max="5633" width="7.7109375" style="632" customWidth="1"/>
    <col min="5634" max="5634" width="16.28515625" style="632" customWidth="1"/>
    <col min="5635" max="5635" width="15.28515625" style="632" customWidth="1"/>
    <col min="5636" max="5636" width="12.28515625" style="632" customWidth="1"/>
    <col min="5637" max="5637" width="15.85546875" style="632" customWidth="1"/>
    <col min="5638" max="5638" width="16.42578125" style="632" customWidth="1"/>
    <col min="5639" max="5888" width="9" style="632"/>
    <col min="5889" max="5889" width="7.7109375" style="632" customWidth="1"/>
    <col min="5890" max="5890" width="16.28515625" style="632" customWidth="1"/>
    <col min="5891" max="5891" width="15.28515625" style="632" customWidth="1"/>
    <col min="5892" max="5892" width="12.28515625" style="632" customWidth="1"/>
    <col min="5893" max="5893" width="15.85546875" style="632" customWidth="1"/>
    <col min="5894" max="5894" width="16.42578125" style="632" customWidth="1"/>
    <col min="5895" max="6144" width="9" style="632"/>
    <col min="6145" max="6145" width="7.7109375" style="632" customWidth="1"/>
    <col min="6146" max="6146" width="16.28515625" style="632" customWidth="1"/>
    <col min="6147" max="6147" width="15.28515625" style="632" customWidth="1"/>
    <col min="6148" max="6148" width="12.28515625" style="632" customWidth="1"/>
    <col min="6149" max="6149" width="15.85546875" style="632" customWidth="1"/>
    <col min="6150" max="6150" width="16.42578125" style="632" customWidth="1"/>
    <col min="6151" max="6400" width="9" style="632"/>
    <col min="6401" max="6401" width="7.7109375" style="632" customWidth="1"/>
    <col min="6402" max="6402" width="16.28515625" style="632" customWidth="1"/>
    <col min="6403" max="6403" width="15.28515625" style="632" customWidth="1"/>
    <col min="6404" max="6404" width="12.28515625" style="632" customWidth="1"/>
    <col min="6405" max="6405" width="15.85546875" style="632" customWidth="1"/>
    <col min="6406" max="6406" width="16.42578125" style="632" customWidth="1"/>
    <col min="6407" max="6656" width="9" style="632"/>
    <col min="6657" max="6657" width="7.7109375" style="632" customWidth="1"/>
    <col min="6658" max="6658" width="16.28515625" style="632" customWidth="1"/>
    <col min="6659" max="6659" width="15.28515625" style="632" customWidth="1"/>
    <col min="6660" max="6660" width="12.28515625" style="632" customWidth="1"/>
    <col min="6661" max="6661" width="15.85546875" style="632" customWidth="1"/>
    <col min="6662" max="6662" width="16.42578125" style="632" customWidth="1"/>
    <col min="6663" max="6912" width="9" style="632"/>
    <col min="6913" max="6913" width="7.7109375" style="632" customWidth="1"/>
    <col min="6914" max="6914" width="16.28515625" style="632" customWidth="1"/>
    <col min="6915" max="6915" width="15.28515625" style="632" customWidth="1"/>
    <col min="6916" max="6916" width="12.28515625" style="632" customWidth="1"/>
    <col min="6917" max="6917" width="15.85546875" style="632" customWidth="1"/>
    <col min="6918" max="6918" width="16.42578125" style="632" customWidth="1"/>
    <col min="6919" max="7168" width="9" style="632"/>
    <col min="7169" max="7169" width="7.7109375" style="632" customWidth="1"/>
    <col min="7170" max="7170" width="16.28515625" style="632" customWidth="1"/>
    <col min="7171" max="7171" width="15.28515625" style="632" customWidth="1"/>
    <col min="7172" max="7172" width="12.28515625" style="632" customWidth="1"/>
    <col min="7173" max="7173" width="15.85546875" style="632" customWidth="1"/>
    <col min="7174" max="7174" width="16.42578125" style="632" customWidth="1"/>
    <col min="7175" max="7424" width="9" style="632"/>
    <col min="7425" max="7425" width="7.7109375" style="632" customWidth="1"/>
    <col min="7426" max="7426" width="16.28515625" style="632" customWidth="1"/>
    <col min="7427" max="7427" width="15.28515625" style="632" customWidth="1"/>
    <col min="7428" max="7428" width="12.28515625" style="632" customWidth="1"/>
    <col min="7429" max="7429" width="15.85546875" style="632" customWidth="1"/>
    <col min="7430" max="7430" width="16.42578125" style="632" customWidth="1"/>
    <col min="7431" max="7680" width="9" style="632"/>
    <col min="7681" max="7681" width="7.7109375" style="632" customWidth="1"/>
    <col min="7682" max="7682" width="16.28515625" style="632" customWidth="1"/>
    <col min="7683" max="7683" width="15.28515625" style="632" customWidth="1"/>
    <col min="7684" max="7684" width="12.28515625" style="632" customWidth="1"/>
    <col min="7685" max="7685" width="15.85546875" style="632" customWidth="1"/>
    <col min="7686" max="7686" width="16.42578125" style="632" customWidth="1"/>
    <col min="7687" max="7936" width="9" style="632"/>
    <col min="7937" max="7937" width="7.7109375" style="632" customWidth="1"/>
    <col min="7938" max="7938" width="16.28515625" style="632" customWidth="1"/>
    <col min="7939" max="7939" width="15.28515625" style="632" customWidth="1"/>
    <col min="7940" max="7940" width="12.28515625" style="632" customWidth="1"/>
    <col min="7941" max="7941" width="15.85546875" style="632" customWidth="1"/>
    <col min="7942" max="7942" width="16.42578125" style="632" customWidth="1"/>
    <col min="7943" max="8192" width="9" style="632"/>
    <col min="8193" max="8193" width="7.7109375" style="632" customWidth="1"/>
    <col min="8194" max="8194" width="16.28515625" style="632" customWidth="1"/>
    <col min="8195" max="8195" width="15.28515625" style="632" customWidth="1"/>
    <col min="8196" max="8196" width="12.28515625" style="632" customWidth="1"/>
    <col min="8197" max="8197" width="15.85546875" style="632" customWidth="1"/>
    <col min="8198" max="8198" width="16.42578125" style="632" customWidth="1"/>
    <col min="8199" max="8448" width="9" style="632"/>
    <col min="8449" max="8449" width="7.7109375" style="632" customWidth="1"/>
    <col min="8450" max="8450" width="16.28515625" style="632" customWidth="1"/>
    <col min="8451" max="8451" width="15.28515625" style="632" customWidth="1"/>
    <col min="8452" max="8452" width="12.28515625" style="632" customWidth="1"/>
    <col min="8453" max="8453" width="15.85546875" style="632" customWidth="1"/>
    <col min="8454" max="8454" width="16.42578125" style="632" customWidth="1"/>
    <col min="8455" max="8704" width="9" style="632"/>
    <col min="8705" max="8705" width="7.7109375" style="632" customWidth="1"/>
    <col min="8706" max="8706" width="16.28515625" style="632" customWidth="1"/>
    <col min="8707" max="8707" width="15.28515625" style="632" customWidth="1"/>
    <col min="8708" max="8708" width="12.28515625" style="632" customWidth="1"/>
    <col min="8709" max="8709" width="15.85546875" style="632" customWidth="1"/>
    <col min="8710" max="8710" width="16.42578125" style="632" customWidth="1"/>
    <col min="8711" max="8960" width="9" style="632"/>
    <col min="8961" max="8961" width="7.7109375" style="632" customWidth="1"/>
    <col min="8962" max="8962" width="16.28515625" style="632" customWidth="1"/>
    <col min="8963" max="8963" width="15.28515625" style="632" customWidth="1"/>
    <col min="8964" max="8964" width="12.28515625" style="632" customWidth="1"/>
    <col min="8965" max="8965" width="15.85546875" style="632" customWidth="1"/>
    <col min="8966" max="8966" width="16.42578125" style="632" customWidth="1"/>
    <col min="8967" max="9216" width="9" style="632"/>
    <col min="9217" max="9217" width="7.7109375" style="632" customWidth="1"/>
    <col min="9218" max="9218" width="16.28515625" style="632" customWidth="1"/>
    <col min="9219" max="9219" width="15.28515625" style="632" customWidth="1"/>
    <col min="9220" max="9220" width="12.28515625" style="632" customWidth="1"/>
    <col min="9221" max="9221" width="15.85546875" style="632" customWidth="1"/>
    <col min="9222" max="9222" width="16.42578125" style="632" customWidth="1"/>
    <col min="9223" max="9472" width="9" style="632"/>
    <col min="9473" max="9473" width="7.7109375" style="632" customWidth="1"/>
    <col min="9474" max="9474" width="16.28515625" style="632" customWidth="1"/>
    <col min="9475" max="9475" width="15.28515625" style="632" customWidth="1"/>
    <col min="9476" max="9476" width="12.28515625" style="632" customWidth="1"/>
    <col min="9477" max="9477" width="15.85546875" style="632" customWidth="1"/>
    <col min="9478" max="9478" width="16.42578125" style="632" customWidth="1"/>
    <col min="9479" max="9728" width="9" style="632"/>
    <col min="9729" max="9729" width="7.7109375" style="632" customWidth="1"/>
    <col min="9730" max="9730" width="16.28515625" style="632" customWidth="1"/>
    <col min="9731" max="9731" width="15.28515625" style="632" customWidth="1"/>
    <col min="9732" max="9732" width="12.28515625" style="632" customWidth="1"/>
    <col min="9733" max="9733" width="15.85546875" style="632" customWidth="1"/>
    <col min="9734" max="9734" width="16.42578125" style="632" customWidth="1"/>
    <col min="9735" max="9984" width="9" style="632"/>
    <col min="9985" max="9985" width="7.7109375" style="632" customWidth="1"/>
    <col min="9986" max="9986" width="16.28515625" style="632" customWidth="1"/>
    <col min="9987" max="9987" width="15.28515625" style="632" customWidth="1"/>
    <col min="9988" max="9988" width="12.28515625" style="632" customWidth="1"/>
    <col min="9989" max="9989" width="15.85546875" style="632" customWidth="1"/>
    <col min="9990" max="9990" width="16.42578125" style="632" customWidth="1"/>
    <col min="9991" max="10240" width="9" style="632"/>
    <col min="10241" max="10241" width="7.7109375" style="632" customWidth="1"/>
    <col min="10242" max="10242" width="16.28515625" style="632" customWidth="1"/>
    <col min="10243" max="10243" width="15.28515625" style="632" customWidth="1"/>
    <col min="10244" max="10244" width="12.28515625" style="632" customWidth="1"/>
    <col min="10245" max="10245" width="15.85546875" style="632" customWidth="1"/>
    <col min="10246" max="10246" width="16.42578125" style="632" customWidth="1"/>
    <col min="10247" max="10496" width="9" style="632"/>
    <col min="10497" max="10497" width="7.7109375" style="632" customWidth="1"/>
    <col min="10498" max="10498" width="16.28515625" style="632" customWidth="1"/>
    <col min="10499" max="10499" width="15.28515625" style="632" customWidth="1"/>
    <col min="10500" max="10500" width="12.28515625" style="632" customWidth="1"/>
    <col min="10501" max="10501" width="15.85546875" style="632" customWidth="1"/>
    <col min="10502" max="10502" width="16.42578125" style="632" customWidth="1"/>
    <col min="10503" max="10752" width="9" style="632"/>
    <col min="10753" max="10753" width="7.7109375" style="632" customWidth="1"/>
    <col min="10754" max="10754" width="16.28515625" style="632" customWidth="1"/>
    <col min="10755" max="10755" width="15.28515625" style="632" customWidth="1"/>
    <col min="10756" max="10756" width="12.28515625" style="632" customWidth="1"/>
    <col min="10757" max="10757" width="15.85546875" style="632" customWidth="1"/>
    <col min="10758" max="10758" width="16.42578125" style="632" customWidth="1"/>
    <col min="10759" max="11008" width="9" style="632"/>
    <col min="11009" max="11009" width="7.7109375" style="632" customWidth="1"/>
    <col min="11010" max="11010" width="16.28515625" style="632" customWidth="1"/>
    <col min="11011" max="11011" width="15.28515625" style="632" customWidth="1"/>
    <col min="11012" max="11012" width="12.28515625" style="632" customWidth="1"/>
    <col min="11013" max="11013" width="15.85546875" style="632" customWidth="1"/>
    <col min="11014" max="11014" width="16.42578125" style="632" customWidth="1"/>
    <col min="11015" max="11264" width="9" style="632"/>
    <col min="11265" max="11265" width="7.7109375" style="632" customWidth="1"/>
    <col min="11266" max="11266" width="16.28515625" style="632" customWidth="1"/>
    <col min="11267" max="11267" width="15.28515625" style="632" customWidth="1"/>
    <col min="11268" max="11268" width="12.28515625" style="632" customWidth="1"/>
    <col min="11269" max="11269" width="15.85546875" style="632" customWidth="1"/>
    <col min="11270" max="11270" width="16.42578125" style="632" customWidth="1"/>
    <col min="11271" max="11520" width="9" style="632"/>
    <col min="11521" max="11521" width="7.7109375" style="632" customWidth="1"/>
    <col min="11522" max="11522" width="16.28515625" style="632" customWidth="1"/>
    <col min="11523" max="11523" width="15.28515625" style="632" customWidth="1"/>
    <col min="11524" max="11524" width="12.28515625" style="632" customWidth="1"/>
    <col min="11525" max="11525" width="15.85546875" style="632" customWidth="1"/>
    <col min="11526" max="11526" width="16.42578125" style="632" customWidth="1"/>
    <col min="11527" max="11776" width="9" style="632"/>
    <col min="11777" max="11777" width="7.7109375" style="632" customWidth="1"/>
    <col min="11778" max="11778" width="16.28515625" style="632" customWidth="1"/>
    <col min="11779" max="11779" width="15.28515625" style="632" customWidth="1"/>
    <col min="11780" max="11780" width="12.28515625" style="632" customWidth="1"/>
    <col min="11781" max="11781" width="15.85546875" style="632" customWidth="1"/>
    <col min="11782" max="11782" width="16.42578125" style="632" customWidth="1"/>
    <col min="11783" max="12032" width="9" style="632"/>
    <col min="12033" max="12033" width="7.7109375" style="632" customWidth="1"/>
    <col min="12034" max="12034" width="16.28515625" style="632" customWidth="1"/>
    <col min="12035" max="12035" width="15.28515625" style="632" customWidth="1"/>
    <col min="12036" max="12036" width="12.28515625" style="632" customWidth="1"/>
    <col min="12037" max="12037" width="15.85546875" style="632" customWidth="1"/>
    <col min="12038" max="12038" width="16.42578125" style="632" customWidth="1"/>
    <col min="12039" max="12288" width="9" style="632"/>
    <col min="12289" max="12289" width="7.7109375" style="632" customWidth="1"/>
    <col min="12290" max="12290" width="16.28515625" style="632" customWidth="1"/>
    <col min="12291" max="12291" width="15.28515625" style="632" customWidth="1"/>
    <col min="12292" max="12292" width="12.28515625" style="632" customWidth="1"/>
    <col min="12293" max="12293" width="15.85546875" style="632" customWidth="1"/>
    <col min="12294" max="12294" width="16.42578125" style="632" customWidth="1"/>
    <col min="12295" max="12544" width="9" style="632"/>
    <col min="12545" max="12545" width="7.7109375" style="632" customWidth="1"/>
    <col min="12546" max="12546" width="16.28515625" style="632" customWidth="1"/>
    <col min="12547" max="12547" width="15.28515625" style="632" customWidth="1"/>
    <col min="12548" max="12548" width="12.28515625" style="632" customWidth="1"/>
    <col min="12549" max="12549" width="15.85546875" style="632" customWidth="1"/>
    <col min="12550" max="12550" width="16.42578125" style="632" customWidth="1"/>
    <col min="12551" max="12800" width="9" style="632"/>
    <col min="12801" max="12801" width="7.7109375" style="632" customWidth="1"/>
    <col min="12802" max="12802" width="16.28515625" style="632" customWidth="1"/>
    <col min="12803" max="12803" width="15.28515625" style="632" customWidth="1"/>
    <col min="12804" max="12804" width="12.28515625" style="632" customWidth="1"/>
    <col min="12805" max="12805" width="15.85546875" style="632" customWidth="1"/>
    <col min="12806" max="12806" width="16.42578125" style="632" customWidth="1"/>
    <col min="12807" max="13056" width="9" style="632"/>
    <col min="13057" max="13057" width="7.7109375" style="632" customWidth="1"/>
    <col min="13058" max="13058" width="16.28515625" style="632" customWidth="1"/>
    <col min="13059" max="13059" width="15.28515625" style="632" customWidth="1"/>
    <col min="13060" max="13060" width="12.28515625" style="632" customWidth="1"/>
    <col min="13061" max="13061" width="15.85546875" style="632" customWidth="1"/>
    <col min="13062" max="13062" width="16.42578125" style="632" customWidth="1"/>
    <col min="13063" max="13312" width="9" style="632"/>
    <col min="13313" max="13313" width="7.7109375" style="632" customWidth="1"/>
    <col min="13314" max="13314" width="16.28515625" style="632" customWidth="1"/>
    <col min="13315" max="13315" width="15.28515625" style="632" customWidth="1"/>
    <col min="13316" max="13316" width="12.28515625" style="632" customWidth="1"/>
    <col min="13317" max="13317" width="15.85546875" style="632" customWidth="1"/>
    <col min="13318" max="13318" width="16.42578125" style="632" customWidth="1"/>
    <col min="13319" max="13568" width="9" style="632"/>
    <col min="13569" max="13569" width="7.7109375" style="632" customWidth="1"/>
    <col min="13570" max="13570" width="16.28515625" style="632" customWidth="1"/>
    <col min="13571" max="13571" width="15.28515625" style="632" customWidth="1"/>
    <col min="13572" max="13572" width="12.28515625" style="632" customWidth="1"/>
    <col min="13573" max="13573" width="15.85546875" style="632" customWidth="1"/>
    <col min="13574" max="13574" width="16.42578125" style="632" customWidth="1"/>
    <col min="13575" max="13824" width="9" style="632"/>
    <col min="13825" max="13825" width="7.7109375" style="632" customWidth="1"/>
    <col min="13826" max="13826" width="16.28515625" style="632" customWidth="1"/>
    <col min="13827" max="13827" width="15.28515625" style="632" customWidth="1"/>
    <col min="13828" max="13828" width="12.28515625" style="632" customWidth="1"/>
    <col min="13829" max="13829" width="15.85546875" style="632" customWidth="1"/>
    <col min="13830" max="13830" width="16.42578125" style="632" customWidth="1"/>
    <col min="13831" max="14080" width="9" style="632"/>
    <col min="14081" max="14081" width="7.7109375" style="632" customWidth="1"/>
    <col min="14082" max="14082" width="16.28515625" style="632" customWidth="1"/>
    <col min="14083" max="14083" width="15.28515625" style="632" customWidth="1"/>
    <col min="14084" max="14084" width="12.28515625" style="632" customWidth="1"/>
    <col min="14085" max="14085" width="15.85546875" style="632" customWidth="1"/>
    <col min="14086" max="14086" width="16.42578125" style="632" customWidth="1"/>
    <col min="14087" max="14336" width="9" style="632"/>
    <col min="14337" max="14337" width="7.7109375" style="632" customWidth="1"/>
    <col min="14338" max="14338" width="16.28515625" style="632" customWidth="1"/>
    <col min="14339" max="14339" width="15.28515625" style="632" customWidth="1"/>
    <col min="14340" max="14340" width="12.28515625" style="632" customWidth="1"/>
    <col min="14341" max="14341" width="15.85546875" style="632" customWidth="1"/>
    <col min="14342" max="14342" width="16.42578125" style="632" customWidth="1"/>
    <col min="14343" max="14592" width="9" style="632"/>
    <col min="14593" max="14593" width="7.7109375" style="632" customWidth="1"/>
    <col min="14594" max="14594" width="16.28515625" style="632" customWidth="1"/>
    <col min="14595" max="14595" width="15.28515625" style="632" customWidth="1"/>
    <col min="14596" max="14596" width="12.28515625" style="632" customWidth="1"/>
    <col min="14597" max="14597" width="15.85546875" style="632" customWidth="1"/>
    <col min="14598" max="14598" width="16.42578125" style="632" customWidth="1"/>
    <col min="14599" max="14848" width="9" style="632"/>
    <col min="14849" max="14849" width="7.7109375" style="632" customWidth="1"/>
    <col min="14850" max="14850" width="16.28515625" style="632" customWidth="1"/>
    <col min="14851" max="14851" width="15.28515625" style="632" customWidth="1"/>
    <col min="14852" max="14852" width="12.28515625" style="632" customWidth="1"/>
    <col min="14853" max="14853" width="15.85546875" style="632" customWidth="1"/>
    <col min="14854" max="14854" width="16.42578125" style="632" customWidth="1"/>
    <col min="14855" max="15104" width="9" style="632"/>
    <col min="15105" max="15105" width="7.7109375" style="632" customWidth="1"/>
    <col min="15106" max="15106" width="16.28515625" style="632" customWidth="1"/>
    <col min="15107" max="15107" width="15.28515625" style="632" customWidth="1"/>
    <col min="15108" max="15108" width="12.28515625" style="632" customWidth="1"/>
    <col min="15109" max="15109" width="15.85546875" style="632" customWidth="1"/>
    <col min="15110" max="15110" width="16.42578125" style="632" customWidth="1"/>
    <col min="15111" max="15360" width="9" style="632"/>
    <col min="15361" max="15361" width="7.7109375" style="632" customWidth="1"/>
    <col min="15362" max="15362" width="16.28515625" style="632" customWidth="1"/>
    <col min="15363" max="15363" width="15.28515625" style="632" customWidth="1"/>
    <col min="15364" max="15364" width="12.28515625" style="632" customWidth="1"/>
    <col min="15365" max="15365" width="15.85546875" style="632" customWidth="1"/>
    <col min="15366" max="15366" width="16.42578125" style="632" customWidth="1"/>
    <col min="15367" max="15616" width="9" style="632"/>
    <col min="15617" max="15617" width="7.7109375" style="632" customWidth="1"/>
    <col min="15618" max="15618" width="16.28515625" style="632" customWidth="1"/>
    <col min="15619" max="15619" width="15.28515625" style="632" customWidth="1"/>
    <col min="15620" max="15620" width="12.28515625" style="632" customWidth="1"/>
    <col min="15621" max="15621" width="15.85546875" style="632" customWidth="1"/>
    <col min="15622" max="15622" width="16.42578125" style="632" customWidth="1"/>
    <col min="15623" max="15872" width="9" style="632"/>
    <col min="15873" max="15873" width="7.7109375" style="632" customWidth="1"/>
    <col min="15874" max="15874" width="16.28515625" style="632" customWidth="1"/>
    <col min="15875" max="15875" width="15.28515625" style="632" customWidth="1"/>
    <col min="15876" max="15876" width="12.28515625" style="632" customWidth="1"/>
    <col min="15877" max="15877" width="15.85546875" style="632" customWidth="1"/>
    <col min="15878" max="15878" width="16.42578125" style="632" customWidth="1"/>
    <col min="15879" max="16128" width="9" style="632"/>
    <col min="16129" max="16129" width="7.7109375" style="632" customWidth="1"/>
    <col min="16130" max="16130" width="16.28515625" style="632" customWidth="1"/>
    <col min="16131" max="16131" width="15.28515625" style="632" customWidth="1"/>
    <col min="16132" max="16132" width="12.28515625" style="632" customWidth="1"/>
    <col min="16133" max="16133" width="15.85546875" style="632" customWidth="1"/>
    <col min="16134" max="16134" width="16.42578125" style="632" customWidth="1"/>
    <col min="16135" max="16384" width="9" style="632"/>
  </cols>
  <sheetData>
    <row r="1" spans="1:6" ht="15.75">
      <c r="D1" s="633" t="s">
        <v>3701</v>
      </c>
    </row>
    <row r="2" spans="1:6">
      <c r="A2" s="762" t="s">
        <v>3774</v>
      </c>
      <c r="B2" s="763"/>
      <c r="C2" s="763"/>
      <c r="D2" s="763"/>
      <c r="E2" s="763"/>
      <c r="F2" s="764"/>
    </row>
    <row r="3" spans="1:6" s="635" customFormat="1">
      <c r="A3" s="634">
        <v>1</v>
      </c>
      <c r="B3" s="634">
        <v>2</v>
      </c>
      <c r="C3" s="634">
        <v>3</v>
      </c>
      <c r="D3" s="634">
        <v>4</v>
      </c>
      <c r="E3" s="634">
        <v>5</v>
      </c>
      <c r="F3" s="634">
        <v>6</v>
      </c>
    </row>
    <row r="4" spans="1:6" ht="45" customHeight="1">
      <c r="A4" s="636" t="s">
        <v>1045</v>
      </c>
      <c r="B4" s="637" t="s">
        <v>3677</v>
      </c>
      <c r="C4" s="637" t="s">
        <v>3702</v>
      </c>
      <c r="D4" s="637" t="s">
        <v>3703</v>
      </c>
      <c r="E4" s="638" t="s">
        <v>3680</v>
      </c>
      <c r="F4" s="637" t="s">
        <v>3704</v>
      </c>
    </row>
    <row r="5" spans="1:6" ht="13.7" customHeight="1">
      <c r="A5" s="759" t="s">
        <v>3705</v>
      </c>
      <c r="B5" s="639" t="s">
        <v>3682</v>
      </c>
      <c r="C5" s="637"/>
      <c r="D5" s="637"/>
      <c r="E5" s="638"/>
      <c r="F5" s="637"/>
    </row>
    <row r="6" spans="1:6" ht="13.7" customHeight="1">
      <c r="A6" s="760"/>
      <c r="B6" s="639" t="s">
        <v>3688</v>
      </c>
      <c r="C6" s="640">
        <v>15</v>
      </c>
      <c r="D6" s="640">
        <v>3.5</v>
      </c>
      <c r="E6" s="641">
        <v>0</v>
      </c>
      <c r="F6" s="642">
        <f>(E6*100)/C6</f>
        <v>0</v>
      </c>
    </row>
    <row r="7" spans="1:6" ht="13.7" customHeight="1">
      <c r="A7" s="761"/>
      <c r="B7" s="639" t="s">
        <v>3706</v>
      </c>
      <c r="C7" s="637"/>
      <c r="D7" s="637"/>
      <c r="E7" s="638"/>
      <c r="F7" s="637"/>
    </row>
    <row r="8" spans="1:6" ht="13.7" customHeight="1">
      <c r="A8" s="759" t="s">
        <v>2074</v>
      </c>
      <c r="B8" s="639" t="s">
        <v>3682</v>
      </c>
      <c r="C8" s="637"/>
      <c r="D8" s="637"/>
      <c r="E8" s="638"/>
      <c r="F8" s="637"/>
    </row>
    <row r="9" spans="1:6" ht="13.7" customHeight="1">
      <c r="A9" s="760"/>
      <c r="B9" s="639" t="s">
        <v>3688</v>
      </c>
      <c r="C9" s="640">
        <v>8</v>
      </c>
      <c r="D9" s="640">
        <v>3.5</v>
      </c>
      <c r="E9" s="641">
        <v>0</v>
      </c>
      <c r="F9" s="642">
        <f>(E9*100)/C9</f>
        <v>0</v>
      </c>
    </row>
    <row r="10" spans="1:6" ht="13.7" customHeight="1">
      <c r="A10" s="761"/>
      <c r="B10" s="639" t="s">
        <v>3706</v>
      </c>
      <c r="C10" s="637"/>
      <c r="D10" s="637"/>
      <c r="E10" s="638"/>
      <c r="F10" s="637"/>
    </row>
    <row r="11" spans="1:6" ht="13.7" customHeight="1">
      <c r="A11" s="759" t="s">
        <v>726</v>
      </c>
      <c r="B11" s="639" t="s">
        <v>3682</v>
      </c>
      <c r="C11" s="637"/>
      <c r="D11" s="637"/>
      <c r="E11" s="638"/>
      <c r="F11" s="637"/>
    </row>
    <row r="12" spans="1:6" ht="13.7" customHeight="1">
      <c r="A12" s="760"/>
      <c r="B12" s="639" t="s">
        <v>3688</v>
      </c>
      <c r="C12" s="640">
        <v>15</v>
      </c>
      <c r="D12" s="640">
        <v>3.5</v>
      </c>
      <c r="E12" s="641">
        <v>3</v>
      </c>
      <c r="F12" s="642">
        <f>(E12*100)/C12</f>
        <v>20</v>
      </c>
    </row>
    <row r="13" spans="1:6" ht="13.7" customHeight="1">
      <c r="A13" s="761"/>
      <c r="B13" s="639" t="s">
        <v>3706</v>
      </c>
      <c r="C13" s="637"/>
      <c r="D13" s="637"/>
      <c r="E13" s="638"/>
      <c r="F13" s="637"/>
    </row>
    <row r="14" spans="1:6" ht="13.7" customHeight="1">
      <c r="A14" s="759" t="s">
        <v>1156</v>
      </c>
      <c r="B14" s="639" t="s">
        <v>3682</v>
      </c>
      <c r="C14" s="637"/>
      <c r="D14" s="637"/>
      <c r="E14" s="638"/>
      <c r="F14" s="637"/>
    </row>
    <row r="15" spans="1:6" ht="13.7" customHeight="1">
      <c r="A15" s="760"/>
      <c r="B15" s="639" t="s">
        <v>3688</v>
      </c>
      <c r="C15" s="637"/>
      <c r="D15" s="637"/>
      <c r="E15" s="638"/>
      <c r="F15" s="637"/>
    </row>
    <row r="16" spans="1:6" ht="13.7" customHeight="1">
      <c r="A16" s="761"/>
      <c r="B16" s="639" t="s">
        <v>3706</v>
      </c>
      <c r="C16" s="637"/>
      <c r="D16" s="637"/>
      <c r="E16" s="638"/>
      <c r="F16" s="637"/>
    </row>
    <row r="17" spans="1:6" ht="13.7" customHeight="1">
      <c r="A17" s="759" t="s">
        <v>1157</v>
      </c>
      <c r="B17" s="639" t="s">
        <v>3682</v>
      </c>
      <c r="C17" s="637"/>
      <c r="D17" s="637"/>
      <c r="E17" s="638"/>
      <c r="F17" s="637"/>
    </row>
    <row r="18" spans="1:6" ht="13.7" customHeight="1">
      <c r="A18" s="760"/>
      <c r="B18" s="639" t="s">
        <v>3688</v>
      </c>
      <c r="C18" s="637"/>
      <c r="D18" s="637"/>
      <c r="E18" s="638"/>
      <c r="F18" s="637"/>
    </row>
    <row r="19" spans="1:6" ht="13.7" customHeight="1">
      <c r="A19" s="761"/>
      <c r="B19" s="639" t="s">
        <v>3706</v>
      </c>
      <c r="C19" s="637"/>
      <c r="D19" s="637"/>
      <c r="E19" s="638"/>
      <c r="F19" s="637"/>
    </row>
    <row r="20" spans="1:6" ht="13.7" customHeight="1">
      <c r="A20" s="759" t="s">
        <v>1158</v>
      </c>
      <c r="B20" s="639" t="s">
        <v>3682</v>
      </c>
      <c r="C20" s="637"/>
      <c r="D20" s="637"/>
      <c r="E20" s="638"/>
      <c r="F20" s="637"/>
    </row>
    <row r="21" spans="1:6" ht="13.7" customHeight="1">
      <c r="A21" s="760"/>
      <c r="B21" s="639" t="s">
        <v>3688</v>
      </c>
      <c r="C21" s="640">
        <v>28</v>
      </c>
      <c r="D21" s="640">
        <v>3.5</v>
      </c>
      <c r="E21" s="641">
        <v>0</v>
      </c>
      <c r="F21" s="642">
        <f>(E21*100)/C21</f>
        <v>0</v>
      </c>
    </row>
    <row r="22" spans="1:6" ht="13.7" customHeight="1">
      <c r="A22" s="761"/>
      <c r="B22" s="639" t="s">
        <v>3706</v>
      </c>
      <c r="C22" s="640"/>
      <c r="D22" s="640"/>
      <c r="E22" s="641"/>
      <c r="F22" s="642"/>
    </row>
    <row r="23" spans="1:6" ht="13.7" customHeight="1">
      <c r="A23" s="759" t="s">
        <v>2019</v>
      </c>
      <c r="B23" s="639" t="s">
        <v>3682</v>
      </c>
      <c r="C23" s="637"/>
      <c r="D23" s="637"/>
      <c r="E23" s="638"/>
      <c r="F23" s="637"/>
    </row>
    <row r="24" spans="1:6" ht="13.7" customHeight="1">
      <c r="A24" s="760"/>
      <c r="B24" s="639" t="s">
        <v>3688</v>
      </c>
      <c r="C24" s="637"/>
      <c r="D24" s="637"/>
      <c r="E24" s="638"/>
      <c r="F24" s="637"/>
    </row>
    <row r="25" spans="1:6" ht="13.7" customHeight="1">
      <c r="A25" s="761"/>
      <c r="B25" s="639" t="s">
        <v>3706</v>
      </c>
      <c r="C25" s="637"/>
      <c r="D25" s="637"/>
      <c r="E25" s="638"/>
      <c r="F25" s="637"/>
    </row>
    <row r="26" spans="1:6" ht="13.7" customHeight="1">
      <c r="A26" s="759" t="s">
        <v>1159</v>
      </c>
      <c r="B26" s="639" t="s">
        <v>3682</v>
      </c>
      <c r="C26" s="637"/>
      <c r="D26" s="637"/>
      <c r="E26" s="638"/>
      <c r="F26" s="637"/>
    </row>
    <row r="27" spans="1:6" ht="13.7" customHeight="1">
      <c r="A27" s="760"/>
      <c r="B27" s="639" t="s">
        <v>3688</v>
      </c>
      <c r="C27" s="637"/>
      <c r="D27" s="637"/>
      <c r="E27" s="638"/>
      <c r="F27" s="637"/>
    </row>
    <row r="28" spans="1:6" ht="13.7" customHeight="1">
      <c r="A28" s="761"/>
      <c r="B28" s="639" t="s">
        <v>3706</v>
      </c>
      <c r="C28" s="637"/>
      <c r="D28" s="637"/>
      <c r="E28" s="638"/>
      <c r="F28" s="637"/>
    </row>
    <row r="29" spans="1:6" ht="13.7" customHeight="1">
      <c r="A29" s="759" t="s">
        <v>1160</v>
      </c>
      <c r="B29" s="639" t="s">
        <v>3682</v>
      </c>
      <c r="C29" s="637"/>
      <c r="D29" s="637"/>
      <c r="E29" s="638"/>
      <c r="F29" s="637"/>
    </row>
    <row r="30" spans="1:6" ht="13.7" customHeight="1">
      <c r="A30" s="760"/>
      <c r="B30" s="639" t="s">
        <v>3688</v>
      </c>
      <c r="C30" s="640">
        <v>13</v>
      </c>
      <c r="D30" s="640">
        <v>3.5</v>
      </c>
      <c r="E30" s="641">
        <v>5</v>
      </c>
      <c r="F30" s="642">
        <f>(E30*100)/C30</f>
        <v>38.46153846153846</v>
      </c>
    </row>
    <row r="31" spans="1:6" ht="13.7" customHeight="1">
      <c r="A31" s="761"/>
      <c r="B31" s="639" t="s">
        <v>3706</v>
      </c>
      <c r="C31" s="640">
        <v>1</v>
      </c>
      <c r="D31" s="640">
        <v>3.5</v>
      </c>
      <c r="E31" s="641">
        <v>0</v>
      </c>
      <c r="F31" s="642">
        <f>(E31*100)/C31</f>
        <v>0</v>
      </c>
    </row>
    <row r="32" spans="1:6" ht="13.7" customHeight="1">
      <c r="A32" s="759" t="s">
        <v>727</v>
      </c>
      <c r="B32" s="639" t="s">
        <v>3682</v>
      </c>
      <c r="C32" s="637"/>
      <c r="D32" s="637"/>
      <c r="E32" s="638"/>
      <c r="F32" s="637"/>
    </row>
    <row r="33" spans="1:6" ht="13.7" customHeight="1">
      <c r="A33" s="760"/>
      <c r="B33" s="639" t="s">
        <v>3688</v>
      </c>
      <c r="C33" s="637"/>
      <c r="D33" s="637"/>
      <c r="E33" s="638"/>
      <c r="F33" s="637"/>
    </row>
    <row r="34" spans="1:6" ht="13.7" customHeight="1">
      <c r="A34" s="761"/>
      <c r="B34" s="639" t="s">
        <v>3706</v>
      </c>
      <c r="C34" s="637"/>
      <c r="D34" s="637"/>
      <c r="E34" s="638"/>
      <c r="F34" s="637"/>
    </row>
    <row r="35" spans="1:6" ht="13.7" customHeight="1">
      <c r="A35" s="759" t="s">
        <v>1161</v>
      </c>
      <c r="B35" s="639" t="s">
        <v>3682</v>
      </c>
      <c r="C35" s="637"/>
      <c r="D35" s="637"/>
      <c r="E35" s="638"/>
      <c r="F35" s="637"/>
    </row>
    <row r="36" spans="1:6" ht="13.7" customHeight="1">
      <c r="A36" s="760"/>
      <c r="B36" s="639" t="s">
        <v>3688</v>
      </c>
      <c r="C36" s="637"/>
      <c r="D36" s="637"/>
      <c r="E36" s="638"/>
      <c r="F36" s="637"/>
    </row>
    <row r="37" spans="1:6" ht="13.7" customHeight="1">
      <c r="A37" s="761"/>
      <c r="B37" s="639" t="s">
        <v>3706</v>
      </c>
      <c r="C37" s="637"/>
      <c r="D37" s="637"/>
      <c r="E37" s="638"/>
      <c r="F37" s="637"/>
    </row>
    <row r="38" spans="1:6" ht="13.7" customHeight="1">
      <c r="A38" s="759" t="s">
        <v>1162</v>
      </c>
      <c r="B38" s="639" t="s">
        <v>3682</v>
      </c>
      <c r="C38" s="637"/>
      <c r="D38" s="637"/>
      <c r="E38" s="638"/>
      <c r="F38" s="637"/>
    </row>
    <row r="39" spans="1:6" ht="13.7" customHeight="1">
      <c r="A39" s="760"/>
      <c r="B39" s="639" t="s">
        <v>3688</v>
      </c>
      <c r="C39" s="637"/>
      <c r="D39" s="637"/>
      <c r="E39" s="638"/>
      <c r="F39" s="637"/>
    </row>
    <row r="40" spans="1:6" ht="13.7" customHeight="1">
      <c r="A40" s="761"/>
      <c r="B40" s="639" t="s">
        <v>3706</v>
      </c>
      <c r="C40" s="637"/>
      <c r="D40" s="637"/>
      <c r="E40" s="638"/>
      <c r="F40" s="637"/>
    </row>
    <row r="41" spans="1:6" ht="13.5">
      <c r="A41" s="765" t="s">
        <v>401</v>
      </c>
      <c r="B41" s="639" t="s">
        <v>3682</v>
      </c>
      <c r="C41" s="643">
        <f>C5+C8+C11+C14+C17+C20+C23+C26+C29+C32+C35+C38</f>
        <v>0</v>
      </c>
      <c r="D41" s="643">
        <v>3.5</v>
      </c>
      <c r="E41" s="643">
        <f>E5+E8+E11+E14+E17+E20+E23+E26+E29+E32+E35+E38</f>
        <v>0</v>
      </c>
      <c r="F41" s="643">
        <f>(E41*100)*C41</f>
        <v>0</v>
      </c>
    </row>
    <row r="42" spans="1:6" ht="13.5">
      <c r="A42" s="765"/>
      <c r="B42" s="639" t="s">
        <v>3688</v>
      </c>
      <c r="C42" s="643">
        <f>C6+C9+C12+C15+C18+C21+C24+C27+C30+C33+C36+C39</f>
        <v>79</v>
      </c>
      <c r="D42" s="643">
        <v>3.5</v>
      </c>
      <c r="E42" s="643">
        <f t="shared" ref="E42:E43" si="0">E6+E9+E12+E15+E18+E21+E24+E27+E30+E33+E36+E39</f>
        <v>8</v>
      </c>
      <c r="F42" s="644">
        <f>(E42*100)/C42</f>
        <v>10.126582278481013</v>
      </c>
    </row>
    <row r="43" spans="1:6" ht="13.5">
      <c r="A43" s="765"/>
      <c r="B43" s="639" t="s">
        <v>3706</v>
      </c>
      <c r="C43" s="643">
        <f t="shared" ref="C43" si="1">C7+C10+C13+C16+C19+C22+C25+C28+C31+C34+C37+C40</f>
        <v>1</v>
      </c>
      <c r="D43" s="643">
        <v>3.5</v>
      </c>
      <c r="E43" s="643">
        <f t="shared" si="0"/>
        <v>0</v>
      </c>
      <c r="F43" s="643">
        <f t="shared" ref="F43" si="2">(E43*100)*C43</f>
        <v>0</v>
      </c>
    </row>
  </sheetData>
  <mergeCells count="14">
    <mergeCell ref="A38:A40"/>
    <mergeCell ref="A41:A43"/>
    <mergeCell ref="A20:A22"/>
    <mergeCell ref="A23:A25"/>
    <mergeCell ref="A26:A28"/>
    <mergeCell ref="A29:A31"/>
    <mergeCell ref="A32:A34"/>
    <mergeCell ref="A35:A37"/>
    <mergeCell ref="A17:A19"/>
    <mergeCell ref="A2:F2"/>
    <mergeCell ref="A5:A7"/>
    <mergeCell ref="A8:A10"/>
    <mergeCell ref="A11:A13"/>
    <mergeCell ref="A14:A16"/>
  </mergeCells>
  <printOptions horizontalCentered="1" verticalCentered="1"/>
  <pageMargins left="0.75" right="0.75" top="1" bottom="1" header="0.5" footer="0.5"/>
  <pageSetup paperSize="9" scale="103"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tabSelected="1" view="pageBreakPreview" zoomScale="130" zoomScaleNormal="100" zoomScaleSheetLayoutView="130" workbookViewId="0">
      <pane xSplit="3" ySplit="2" topLeftCell="D3" activePane="bottomRight" state="frozen"/>
      <selection activeCell="B52" sqref="B52"/>
      <selection pane="topRight" activeCell="B52" sqref="B52"/>
      <selection pane="bottomLeft" activeCell="B52" sqref="B52"/>
      <selection pane="bottomRight" activeCell="H9" sqref="H9"/>
    </sheetView>
  </sheetViews>
  <sheetFormatPr defaultColWidth="9.140625" defaultRowHeight="12.75"/>
  <cols>
    <col min="1" max="1" width="9.140625" style="287"/>
    <col min="2" max="2" width="10.28515625" style="287" customWidth="1"/>
    <col min="3" max="5" width="9.140625" style="287"/>
    <col min="6" max="6" width="12.5703125" style="287" bestFit="1" customWidth="1"/>
    <col min="7" max="257" width="9.140625" style="287"/>
    <col min="258" max="258" width="10.28515625" style="287" customWidth="1"/>
    <col min="259" max="261" width="9.140625" style="287"/>
    <col min="262" max="262" width="12.5703125" style="287" bestFit="1" customWidth="1"/>
    <col min="263" max="513" width="9.140625" style="287"/>
    <col min="514" max="514" width="10.28515625" style="287" customWidth="1"/>
    <col min="515" max="517" width="9.140625" style="287"/>
    <col min="518" max="518" width="12.5703125" style="287" bestFit="1" customWidth="1"/>
    <col min="519" max="769" width="9.140625" style="287"/>
    <col min="770" max="770" width="10.28515625" style="287" customWidth="1"/>
    <col min="771" max="773" width="9.140625" style="287"/>
    <col min="774" max="774" width="12.5703125" style="287" bestFit="1" customWidth="1"/>
    <col min="775" max="1025" width="9.140625" style="287"/>
    <col min="1026" max="1026" width="10.28515625" style="287" customWidth="1"/>
    <col min="1027" max="1029" width="9.140625" style="287"/>
    <col min="1030" max="1030" width="12.5703125" style="287" bestFit="1" customWidth="1"/>
    <col min="1031" max="1281" width="9.140625" style="287"/>
    <col min="1282" max="1282" width="10.28515625" style="287" customWidth="1"/>
    <col min="1283" max="1285" width="9.140625" style="287"/>
    <col min="1286" max="1286" width="12.5703125" style="287" bestFit="1" customWidth="1"/>
    <col min="1287" max="1537" width="9.140625" style="287"/>
    <col min="1538" max="1538" width="10.28515625" style="287" customWidth="1"/>
    <col min="1539" max="1541" width="9.140625" style="287"/>
    <col min="1542" max="1542" width="12.5703125" style="287" bestFit="1" customWidth="1"/>
    <col min="1543" max="1793" width="9.140625" style="287"/>
    <col min="1794" max="1794" width="10.28515625" style="287" customWidth="1"/>
    <col min="1795" max="1797" width="9.140625" style="287"/>
    <col min="1798" max="1798" width="12.5703125" style="287" bestFit="1" customWidth="1"/>
    <col min="1799" max="2049" width="9.140625" style="287"/>
    <col min="2050" max="2050" width="10.28515625" style="287" customWidth="1"/>
    <col min="2051" max="2053" width="9.140625" style="287"/>
    <col min="2054" max="2054" width="12.5703125" style="287" bestFit="1" customWidth="1"/>
    <col min="2055" max="2305" width="9.140625" style="287"/>
    <col min="2306" max="2306" width="10.28515625" style="287" customWidth="1"/>
    <col min="2307" max="2309" width="9.140625" style="287"/>
    <col min="2310" max="2310" width="12.5703125" style="287" bestFit="1" customWidth="1"/>
    <col min="2311" max="2561" width="9.140625" style="287"/>
    <col min="2562" max="2562" width="10.28515625" style="287" customWidth="1"/>
    <col min="2563" max="2565" width="9.140625" style="287"/>
    <col min="2566" max="2566" width="12.5703125" style="287" bestFit="1" customWidth="1"/>
    <col min="2567" max="2817" width="9.140625" style="287"/>
    <col min="2818" max="2818" width="10.28515625" style="287" customWidth="1"/>
    <col min="2819" max="2821" width="9.140625" style="287"/>
    <col min="2822" max="2822" width="12.5703125" style="287" bestFit="1" customWidth="1"/>
    <col min="2823" max="3073" width="9.140625" style="287"/>
    <col min="3074" max="3074" width="10.28515625" style="287" customWidth="1"/>
    <col min="3075" max="3077" width="9.140625" style="287"/>
    <col min="3078" max="3078" width="12.5703125" style="287" bestFit="1" customWidth="1"/>
    <col min="3079" max="3329" width="9.140625" style="287"/>
    <col min="3330" max="3330" width="10.28515625" style="287" customWidth="1"/>
    <col min="3331" max="3333" width="9.140625" style="287"/>
    <col min="3334" max="3334" width="12.5703125" style="287" bestFit="1" customWidth="1"/>
    <col min="3335" max="3585" width="9.140625" style="287"/>
    <col min="3586" max="3586" width="10.28515625" style="287" customWidth="1"/>
    <col min="3587" max="3589" width="9.140625" style="287"/>
    <col min="3590" max="3590" width="12.5703125" style="287" bestFit="1" customWidth="1"/>
    <col min="3591" max="3841" width="9.140625" style="287"/>
    <col min="3842" max="3842" width="10.28515625" style="287" customWidth="1"/>
    <col min="3843" max="3845" width="9.140625" style="287"/>
    <col min="3846" max="3846" width="12.5703125" style="287" bestFit="1" customWidth="1"/>
    <col min="3847" max="4097" width="9.140625" style="287"/>
    <col min="4098" max="4098" width="10.28515625" style="287" customWidth="1"/>
    <col min="4099" max="4101" width="9.140625" style="287"/>
    <col min="4102" max="4102" width="12.5703125" style="287" bestFit="1" customWidth="1"/>
    <col min="4103" max="4353" width="9.140625" style="287"/>
    <col min="4354" max="4354" width="10.28515625" style="287" customWidth="1"/>
    <col min="4355" max="4357" width="9.140625" style="287"/>
    <col min="4358" max="4358" width="12.5703125" style="287" bestFit="1" customWidth="1"/>
    <col min="4359" max="4609" width="9.140625" style="287"/>
    <col min="4610" max="4610" width="10.28515625" style="287" customWidth="1"/>
    <col min="4611" max="4613" width="9.140625" style="287"/>
    <col min="4614" max="4614" width="12.5703125" style="287" bestFit="1" customWidth="1"/>
    <col min="4615" max="4865" width="9.140625" style="287"/>
    <col min="4866" max="4866" width="10.28515625" style="287" customWidth="1"/>
    <col min="4867" max="4869" width="9.140625" style="287"/>
    <col min="4870" max="4870" width="12.5703125" style="287" bestFit="1" customWidth="1"/>
    <col min="4871" max="5121" width="9.140625" style="287"/>
    <col min="5122" max="5122" width="10.28515625" style="287" customWidth="1"/>
    <col min="5123" max="5125" width="9.140625" style="287"/>
    <col min="5126" max="5126" width="12.5703125" style="287" bestFit="1" customWidth="1"/>
    <col min="5127" max="5377" width="9.140625" style="287"/>
    <col min="5378" max="5378" width="10.28515625" style="287" customWidth="1"/>
    <col min="5379" max="5381" width="9.140625" style="287"/>
    <col min="5382" max="5382" width="12.5703125" style="287" bestFit="1" customWidth="1"/>
    <col min="5383" max="5633" width="9.140625" style="287"/>
    <col min="5634" max="5634" width="10.28515625" style="287" customWidth="1"/>
    <col min="5635" max="5637" width="9.140625" style="287"/>
    <col min="5638" max="5638" width="12.5703125" style="287" bestFit="1" customWidth="1"/>
    <col min="5639" max="5889" width="9.140625" style="287"/>
    <col min="5890" max="5890" width="10.28515625" style="287" customWidth="1"/>
    <col min="5891" max="5893" width="9.140625" style="287"/>
    <col min="5894" max="5894" width="12.5703125" style="287" bestFit="1" customWidth="1"/>
    <col min="5895" max="6145" width="9.140625" style="287"/>
    <col min="6146" max="6146" width="10.28515625" style="287" customWidth="1"/>
    <col min="6147" max="6149" width="9.140625" style="287"/>
    <col min="6150" max="6150" width="12.5703125" style="287" bestFit="1" customWidth="1"/>
    <col min="6151" max="6401" width="9.140625" style="287"/>
    <col min="6402" max="6402" width="10.28515625" style="287" customWidth="1"/>
    <col min="6403" max="6405" width="9.140625" style="287"/>
    <col min="6406" max="6406" width="12.5703125" style="287" bestFit="1" customWidth="1"/>
    <col min="6407" max="6657" width="9.140625" style="287"/>
    <col min="6658" max="6658" width="10.28515625" style="287" customWidth="1"/>
    <col min="6659" max="6661" width="9.140625" style="287"/>
    <col min="6662" max="6662" width="12.5703125" style="287" bestFit="1" customWidth="1"/>
    <col min="6663" max="6913" width="9.140625" style="287"/>
    <col min="6914" max="6914" width="10.28515625" style="287" customWidth="1"/>
    <col min="6915" max="6917" width="9.140625" style="287"/>
    <col min="6918" max="6918" width="12.5703125" style="287" bestFit="1" customWidth="1"/>
    <col min="6919" max="7169" width="9.140625" style="287"/>
    <col min="7170" max="7170" width="10.28515625" style="287" customWidth="1"/>
    <col min="7171" max="7173" width="9.140625" style="287"/>
    <col min="7174" max="7174" width="12.5703125" style="287" bestFit="1" customWidth="1"/>
    <col min="7175" max="7425" width="9.140625" style="287"/>
    <col min="7426" max="7426" width="10.28515625" style="287" customWidth="1"/>
    <col min="7427" max="7429" width="9.140625" style="287"/>
    <col min="7430" max="7430" width="12.5703125" style="287" bestFit="1" customWidth="1"/>
    <col min="7431" max="7681" width="9.140625" style="287"/>
    <col min="7682" max="7682" width="10.28515625" style="287" customWidth="1"/>
    <col min="7683" max="7685" width="9.140625" style="287"/>
    <col min="7686" max="7686" width="12.5703125" style="287" bestFit="1" customWidth="1"/>
    <col min="7687" max="7937" width="9.140625" style="287"/>
    <col min="7938" max="7938" width="10.28515625" style="287" customWidth="1"/>
    <col min="7939" max="7941" width="9.140625" style="287"/>
    <col min="7942" max="7942" width="12.5703125" style="287" bestFit="1" customWidth="1"/>
    <col min="7943" max="8193" width="9.140625" style="287"/>
    <col min="8194" max="8194" width="10.28515625" style="287" customWidth="1"/>
    <col min="8195" max="8197" width="9.140625" style="287"/>
    <col min="8198" max="8198" width="12.5703125" style="287" bestFit="1" customWidth="1"/>
    <col min="8199" max="8449" width="9.140625" style="287"/>
    <col min="8450" max="8450" width="10.28515625" style="287" customWidth="1"/>
    <col min="8451" max="8453" width="9.140625" style="287"/>
    <col min="8454" max="8454" width="12.5703125" style="287" bestFit="1" customWidth="1"/>
    <col min="8455" max="8705" width="9.140625" style="287"/>
    <col min="8706" max="8706" width="10.28515625" style="287" customWidth="1"/>
    <col min="8707" max="8709" width="9.140625" style="287"/>
    <col min="8710" max="8710" width="12.5703125" style="287" bestFit="1" customWidth="1"/>
    <col min="8711" max="8961" width="9.140625" style="287"/>
    <col min="8962" max="8962" width="10.28515625" style="287" customWidth="1"/>
    <col min="8963" max="8965" width="9.140625" style="287"/>
    <col min="8966" max="8966" width="12.5703125" style="287" bestFit="1" customWidth="1"/>
    <col min="8967" max="9217" width="9.140625" style="287"/>
    <col min="9218" max="9218" width="10.28515625" style="287" customWidth="1"/>
    <col min="9219" max="9221" width="9.140625" style="287"/>
    <col min="9222" max="9222" width="12.5703125" style="287" bestFit="1" customWidth="1"/>
    <col min="9223" max="9473" width="9.140625" style="287"/>
    <col min="9474" max="9474" width="10.28515625" style="287" customWidth="1"/>
    <col min="9475" max="9477" width="9.140625" style="287"/>
    <col min="9478" max="9478" width="12.5703125" style="287" bestFit="1" customWidth="1"/>
    <col min="9479" max="9729" width="9.140625" style="287"/>
    <col min="9730" max="9730" width="10.28515625" style="287" customWidth="1"/>
    <col min="9731" max="9733" width="9.140625" style="287"/>
    <col min="9734" max="9734" width="12.5703125" style="287" bestFit="1" customWidth="1"/>
    <col min="9735" max="9985" width="9.140625" style="287"/>
    <col min="9986" max="9986" width="10.28515625" style="287" customWidth="1"/>
    <col min="9987" max="9989" width="9.140625" style="287"/>
    <col min="9990" max="9990" width="12.5703125" style="287" bestFit="1" customWidth="1"/>
    <col min="9991" max="10241" width="9.140625" style="287"/>
    <col min="10242" max="10242" width="10.28515625" style="287" customWidth="1"/>
    <col min="10243" max="10245" width="9.140625" style="287"/>
    <col min="10246" max="10246" width="12.5703125" style="287" bestFit="1" customWidth="1"/>
    <col min="10247" max="10497" width="9.140625" style="287"/>
    <col min="10498" max="10498" width="10.28515625" style="287" customWidth="1"/>
    <col min="10499" max="10501" width="9.140625" style="287"/>
    <col min="10502" max="10502" width="12.5703125" style="287" bestFit="1" customWidth="1"/>
    <col min="10503" max="10753" width="9.140625" style="287"/>
    <col min="10754" max="10754" width="10.28515625" style="287" customWidth="1"/>
    <col min="10755" max="10757" width="9.140625" style="287"/>
    <col min="10758" max="10758" width="12.5703125" style="287" bestFit="1" customWidth="1"/>
    <col min="10759" max="11009" width="9.140625" style="287"/>
    <col min="11010" max="11010" width="10.28515625" style="287" customWidth="1"/>
    <col min="11011" max="11013" width="9.140625" style="287"/>
    <col min="11014" max="11014" width="12.5703125" style="287" bestFit="1" customWidth="1"/>
    <col min="11015" max="11265" width="9.140625" style="287"/>
    <col min="11266" max="11266" width="10.28515625" style="287" customWidth="1"/>
    <col min="11267" max="11269" width="9.140625" style="287"/>
    <col min="11270" max="11270" width="12.5703125" style="287" bestFit="1" customWidth="1"/>
    <col min="11271" max="11521" width="9.140625" style="287"/>
    <col min="11522" max="11522" width="10.28515625" style="287" customWidth="1"/>
    <col min="11523" max="11525" width="9.140625" style="287"/>
    <col min="11526" max="11526" width="12.5703125" style="287" bestFit="1" customWidth="1"/>
    <col min="11527" max="11777" width="9.140625" style="287"/>
    <col min="11778" max="11778" width="10.28515625" style="287" customWidth="1"/>
    <col min="11779" max="11781" width="9.140625" style="287"/>
    <col min="11782" max="11782" width="12.5703125" style="287" bestFit="1" customWidth="1"/>
    <col min="11783" max="12033" width="9.140625" style="287"/>
    <col min="12034" max="12034" width="10.28515625" style="287" customWidth="1"/>
    <col min="12035" max="12037" width="9.140625" style="287"/>
    <col min="12038" max="12038" width="12.5703125" style="287" bestFit="1" customWidth="1"/>
    <col min="12039" max="12289" width="9.140625" style="287"/>
    <col min="12290" max="12290" width="10.28515625" style="287" customWidth="1"/>
    <col min="12291" max="12293" width="9.140625" style="287"/>
    <col min="12294" max="12294" width="12.5703125" style="287" bestFit="1" customWidth="1"/>
    <col min="12295" max="12545" width="9.140625" style="287"/>
    <col min="12546" max="12546" width="10.28515625" style="287" customWidth="1"/>
    <col min="12547" max="12549" width="9.140625" style="287"/>
    <col min="12550" max="12550" width="12.5703125" style="287" bestFit="1" customWidth="1"/>
    <col min="12551" max="12801" width="9.140625" style="287"/>
    <col min="12802" max="12802" width="10.28515625" style="287" customWidth="1"/>
    <col min="12803" max="12805" width="9.140625" style="287"/>
    <col min="12806" max="12806" width="12.5703125" style="287" bestFit="1" customWidth="1"/>
    <col min="12807" max="13057" width="9.140625" style="287"/>
    <col min="13058" max="13058" width="10.28515625" style="287" customWidth="1"/>
    <col min="13059" max="13061" width="9.140625" style="287"/>
    <col min="13062" max="13062" width="12.5703125" style="287" bestFit="1" customWidth="1"/>
    <col min="13063" max="13313" width="9.140625" style="287"/>
    <col min="13314" max="13314" width="10.28515625" style="287" customWidth="1"/>
    <col min="13315" max="13317" width="9.140625" style="287"/>
    <col min="13318" max="13318" width="12.5703125" style="287" bestFit="1" customWidth="1"/>
    <col min="13319" max="13569" width="9.140625" style="287"/>
    <col min="13570" max="13570" width="10.28515625" style="287" customWidth="1"/>
    <col min="13571" max="13573" width="9.140625" style="287"/>
    <col min="13574" max="13574" width="12.5703125" style="287" bestFit="1" customWidth="1"/>
    <col min="13575" max="13825" width="9.140625" style="287"/>
    <col min="13826" max="13826" width="10.28515625" style="287" customWidth="1"/>
    <col min="13827" max="13829" width="9.140625" style="287"/>
    <col min="13830" max="13830" width="12.5703125" style="287" bestFit="1" customWidth="1"/>
    <col min="13831" max="14081" width="9.140625" style="287"/>
    <col min="14082" max="14082" width="10.28515625" style="287" customWidth="1"/>
    <col min="14083" max="14085" width="9.140625" style="287"/>
    <col min="14086" max="14086" width="12.5703125" style="287" bestFit="1" customWidth="1"/>
    <col min="14087" max="14337" width="9.140625" style="287"/>
    <col min="14338" max="14338" width="10.28515625" style="287" customWidth="1"/>
    <col min="14339" max="14341" width="9.140625" style="287"/>
    <col min="14342" max="14342" width="12.5703125" style="287" bestFit="1" customWidth="1"/>
    <col min="14343" max="14593" width="9.140625" style="287"/>
    <col min="14594" max="14594" width="10.28515625" style="287" customWidth="1"/>
    <col min="14595" max="14597" width="9.140625" style="287"/>
    <col min="14598" max="14598" width="12.5703125" style="287" bestFit="1" customWidth="1"/>
    <col min="14599" max="14849" width="9.140625" style="287"/>
    <col min="14850" max="14850" width="10.28515625" style="287" customWidth="1"/>
    <col min="14851" max="14853" width="9.140625" style="287"/>
    <col min="14854" max="14854" width="12.5703125" style="287" bestFit="1" customWidth="1"/>
    <col min="14855" max="15105" width="9.140625" style="287"/>
    <col min="15106" max="15106" width="10.28515625" style="287" customWidth="1"/>
    <col min="15107" max="15109" width="9.140625" style="287"/>
    <col min="15110" max="15110" width="12.5703125" style="287" bestFit="1" customWidth="1"/>
    <col min="15111" max="15361" width="9.140625" style="287"/>
    <col min="15362" max="15362" width="10.28515625" style="287" customWidth="1"/>
    <col min="15363" max="15365" width="9.140625" style="287"/>
    <col min="15366" max="15366" width="12.5703125" style="287" bestFit="1" customWidth="1"/>
    <col min="15367" max="15617" width="9.140625" style="287"/>
    <col min="15618" max="15618" width="10.28515625" style="287" customWidth="1"/>
    <col min="15619" max="15621" width="9.140625" style="287"/>
    <col min="15622" max="15622" width="12.5703125" style="287" bestFit="1" customWidth="1"/>
    <col min="15623" max="15873" width="9.140625" style="287"/>
    <col min="15874" max="15874" width="10.28515625" style="287" customWidth="1"/>
    <col min="15875" max="15877" width="9.140625" style="287"/>
    <col min="15878" max="15878" width="12.5703125" style="287" bestFit="1" customWidth="1"/>
    <col min="15879" max="16129" width="9.140625" style="287"/>
    <col min="16130" max="16130" width="10.28515625" style="287" customWidth="1"/>
    <col min="16131" max="16133" width="9.140625" style="287"/>
    <col min="16134" max="16134" width="12.5703125" style="287" bestFit="1" customWidth="1"/>
    <col min="16135" max="16384" width="9.140625" style="287"/>
  </cols>
  <sheetData>
    <row r="1" spans="1:7" ht="60" customHeight="1" thickBot="1">
      <c r="A1" s="783" t="s">
        <v>2029</v>
      </c>
      <c r="B1" s="784"/>
      <c r="C1" s="784"/>
      <c r="D1" s="784"/>
      <c r="E1" s="784"/>
      <c r="F1" s="785"/>
      <c r="G1" s="286"/>
    </row>
    <row r="2" spans="1:7" ht="25.5">
      <c r="A2" s="288" t="s">
        <v>1990</v>
      </c>
      <c r="B2" s="289" t="s">
        <v>1762</v>
      </c>
      <c r="C2" s="289" t="s">
        <v>1991</v>
      </c>
      <c r="D2" s="289" t="s">
        <v>1992</v>
      </c>
      <c r="E2" s="289" t="s">
        <v>1993</v>
      </c>
      <c r="F2" s="290" t="s">
        <v>1994</v>
      </c>
      <c r="G2" s="286"/>
    </row>
    <row r="3" spans="1:7">
      <c r="A3" s="776">
        <v>4</v>
      </c>
      <c r="B3" s="778" t="s">
        <v>2085</v>
      </c>
      <c r="C3" s="387" t="s">
        <v>1995</v>
      </c>
      <c r="D3" s="388">
        <f>'[32]PGVCL CAT 4TH QTR'!$G$15</f>
        <v>7.7873077803948254</v>
      </c>
      <c r="E3" s="389">
        <f>'[32]PGVCL CAT 4TH QTR'!$S$15</f>
        <v>0.4341749777316713</v>
      </c>
      <c r="F3" s="390">
        <f>'[32]PGVCL CAT 4TH QTR'!$AA$15</f>
        <v>8.4675151188470448</v>
      </c>
      <c r="G3" s="286"/>
    </row>
    <row r="4" spans="1:7">
      <c r="A4" s="776"/>
      <c r="B4" s="779"/>
      <c r="C4" s="387" t="s">
        <v>1996</v>
      </c>
      <c r="D4" s="388">
        <f>'[32]PGVCL CAT 4TH QTR'!$G$11</f>
        <v>12.965039991321895</v>
      </c>
      <c r="E4" s="389">
        <f>'[32]PGVCL CAT 4TH QTR'!$S$11</f>
        <v>0.9487330426416769</v>
      </c>
      <c r="F4" s="390">
        <f>'[32]PGVCL CAT 4TH QTR'!$AA$11</f>
        <v>13.161176744336254</v>
      </c>
      <c r="G4" s="914"/>
    </row>
    <row r="5" spans="1:7">
      <c r="A5" s="776"/>
      <c r="B5" s="779"/>
      <c r="C5" s="387" t="s">
        <v>1997</v>
      </c>
      <c r="D5" s="388">
        <f>'[32]PGVCL CAT 4TH QTR'!$G$14</f>
        <v>4.4732929233915142</v>
      </c>
      <c r="E5" s="389">
        <f>'[32]PGVCL CAT 4TH QTR'!$S$14</f>
        <v>0.25407229362934808</v>
      </c>
      <c r="F5" s="390">
        <f>'[32]PGVCL CAT 4TH QTR'!$AA$14</f>
        <v>2.7805155919082742</v>
      </c>
      <c r="G5" s="286"/>
    </row>
    <row r="6" spans="1:7">
      <c r="A6" s="776"/>
      <c r="B6" s="779"/>
      <c r="C6" s="387" t="s">
        <v>1998</v>
      </c>
      <c r="D6" s="388">
        <f>'[32]PGVCL CAT 4TH QTR'!$G$13</f>
        <v>5.8831356977631595</v>
      </c>
      <c r="E6" s="389">
        <f>'[32]PGVCL CAT 4TH QTR'!$S$13</f>
        <v>0.25220320797129914</v>
      </c>
      <c r="F6" s="390">
        <f>'[32]PGVCL CAT 4TH QTR'!$AA$13</f>
        <v>6.2080226501119542</v>
      </c>
      <c r="G6" s="286"/>
    </row>
    <row r="7" spans="1:7">
      <c r="A7" s="776"/>
      <c r="B7" s="780"/>
      <c r="C7" s="387" t="s">
        <v>1999</v>
      </c>
      <c r="D7" s="388">
        <f>'[32]PGVCL CAT 4TH QTR'!$G$12</f>
        <v>7.2358453497972066</v>
      </c>
      <c r="E7" s="389">
        <f>'[32]PGVCL CAT 4TH QTR'!$S$12</f>
        <v>0.36612648454986446</v>
      </c>
      <c r="F7" s="390">
        <f>'[32]PGVCL CAT 4TH QTR'!$AA$12</f>
        <v>8.6782661714931297</v>
      </c>
      <c r="G7" s="286"/>
    </row>
    <row r="8" spans="1:7">
      <c r="A8" s="776"/>
      <c r="B8" s="781" t="s">
        <v>2086</v>
      </c>
      <c r="C8" s="387" t="s">
        <v>1995</v>
      </c>
      <c r="D8" s="388">
        <f>'[32]PGVCL CAT 4TH QTR'!$G$21</f>
        <v>6.0323010979899161</v>
      </c>
      <c r="E8" s="389">
        <f>'[32]PGVCL CAT 4TH QTR'!$S$21</f>
        <v>0.35712041535923722</v>
      </c>
      <c r="F8" s="390">
        <f>'[32]PGVCL CAT 4TH QTR'!$AA$21</f>
        <v>6.5889712864269185</v>
      </c>
      <c r="G8" s="286"/>
    </row>
    <row r="9" spans="1:7">
      <c r="A9" s="776"/>
      <c r="B9" s="781"/>
      <c r="C9" s="387" t="s">
        <v>2000</v>
      </c>
      <c r="D9" s="388">
        <f>'[32]PGVCL CAT 4TH QTR'!$G$17</f>
        <v>11.771050644477453</v>
      </c>
      <c r="E9" s="389">
        <f>'[32]PGVCL CAT 4TH QTR'!$S$17</f>
        <v>0.87835001585858441</v>
      </c>
      <c r="F9" s="390">
        <f>'[32]PGVCL CAT 4TH QTR'!$AA$17</f>
        <v>13.144655075270274</v>
      </c>
      <c r="G9" s="286"/>
    </row>
    <row r="10" spans="1:7">
      <c r="A10" s="776"/>
      <c r="B10" s="781"/>
      <c r="C10" s="387" t="s">
        <v>1997</v>
      </c>
      <c r="D10" s="388">
        <f>'[32]PGVCL CAT 4TH QTR'!$G$20</f>
        <v>2.91876067689702</v>
      </c>
      <c r="E10" s="389">
        <f>'[32]PGVCL CAT 4TH QTR'!$S$20</f>
        <v>0.14651091172791725</v>
      </c>
      <c r="F10" s="390">
        <f>'[32]PGVCL CAT 4TH QTR'!$AA$20</f>
        <v>2.1295098482968067</v>
      </c>
      <c r="G10" s="286"/>
    </row>
    <row r="11" spans="1:7">
      <c r="A11" s="776"/>
      <c r="B11" s="781"/>
      <c r="C11" s="387" t="s">
        <v>1998</v>
      </c>
      <c r="D11" s="388">
        <f>'[32]PGVCL CAT 4TH QTR'!$G$19</f>
        <v>3.4143809893682247</v>
      </c>
      <c r="E11" s="389">
        <f>'[32]PGVCL CAT 4TH QTR'!$S$19</f>
        <v>0.17615227953309295</v>
      </c>
      <c r="F11" s="390">
        <f>'[32]PGVCL CAT 4TH QTR'!$AA$19</f>
        <v>3.3624625187036843</v>
      </c>
      <c r="G11" s="286"/>
    </row>
    <row r="12" spans="1:7">
      <c r="A12" s="776"/>
      <c r="B12" s="781"/>
      <c r="C12" s="387" t="s">
        <v>1999</v>
      </c>
      <c r="D12" s="388">
        <f>'[32]PGVCL CAT 4TH QTR'!$G$18</f>
        <v>5.9891846760525933</v>
      </c>
      <c r="E12" s="389">
        <f>'[32]PGVCL CAT 4TH QTR'!$S$18</f>
        <v>0.28442354357206773</v>
      </c>
      <c r="F12" s="390">
        <f>'[32]PGVCL CAT 4TH QTR'!$AA$18</f>
        <v>6.8444149672674106</v>
      </c>
      <c r="G12" s="286"/>
    </row>
    <row r="13" spans="1:7">
      <c r="A13" s="776"/>
      <c r="B13" s="780" t="s">
        <v>2087</v>
      </c>
      <c r="C13" s="387" t="s">
        <v>1995</v>
      </c>
      <c r="D13" s="388">
        <f>'[32]PGVCL CAT 4TH QTR'!$G$28</f>
        <v>6.5799693088954072</v>
      </c>
      <c r="E13" s="389">
        <f>'[32]PGVCL CAT 4TH QTR'!$S$28</f>
        <v>0.29521113197439536</v>
      </c>
      <c r="F13" s="390">
        <f>'[32]PGVCL CAT 4TH QTR'!$AA$28</f>
        <v>7.4971868715324632</v>
      </c>
      <c r="G13" s="286"/>
    </row>
    <row r="14" spans="1:7">
      <c r="A14" s="776"/>
      <c r="B14" s="781"/>
      <c r="C14" s="387" t="s">
        <v>2000</v>
      </c>
      <c r="D14" s="388">
        <f>'[32]PGVCL CAT 4TH QTR'!$G$24</f>
        <v>14.175296169689872</v>
      </c>
      <c r="E14" s="389">
        <f>'[32]PGVCL CAT 4TH QTR'!$S$24</f>
        <v>0.83756706375878132</v>
      </c>
      <c r="F14" s="390">
        <f>'[32]PGVCL CAT 4TH QTR'!$AA$24</f>
        <v>17.277953759179919</v>
      </c>
      <c r="G14" s="286"/>
    </row>
    <row r="15" spans="1:7">
      <c r="A15" s="776"/>
      <c r="B15" s="781"/>
      <c r="C15" s="387" t="s">
        <v>1997</v>
      </c>
      <c r="D15" s="388">
        <f>'[32]PGVCL CAT 4TH QTR'!$G$27</f>
        <v>2.6865375352143515</v>
      </c>
      <c r="E15" s="389">
        <f>'[32]PGVCL CAT 4TH QTR'!$S$27</f>
        <v>0.11721372982625164</v>
      </c>
      <c r="F15" s="390">
        <f>'[32]PGVCL CAT 4TH QTR'!$AA$27</f>
        <v>1.6394196382956985</v>
      </c>
      <c r="G15" s="286"/>
    </row>
    <row r="16" spans="1:7">
      <c r="A16" s="776"/>
      <c r="B16" s="781"/>
      <c r="C16" s="387" t="s">
        <v>1998</v>
      </c>
      <c r="D16" s="388">
        <f>'[32]PGVCL CAT 4TH QTR'!$G$26</f>
        <v>3.059517239719816</v>
      </c>
      <c r="E16" s="389">
        <f>'[32]PGVCL CAT 4TH QTR'!$S$26</f>
        <v>0.10493065107372762</v>
      </c>
      <c r="F16" s="390">
        <f>'[32]PGVCL CAT 4TH QTR'!$AA$26</f>
        <v>3.23320987737111</v>
      </c>
      <c r="G16" s="286"/>
    </row>
    <row r="17" spans="1:7" ht="13.5" thickBot="1">
      <c r="A17" s="777"/>
      <c r="B17" s="782"/>
      <c r="C17" s="391" t="s">
        <v>1999</v>
      </c>
      <c r="D17" s="392">
        <f>'[32]PGVCL CAT 4TH QTR'!$G$25</f>
        <v>6.5714014317498011</v>
      </c>
      <c r="E17" s="393">
        <f>'[32]PGVCL CAT 4TH QTR'!$S$25</f>
        <v>0.22001432556745482</v>
      </c>
      <c r="F17" s="394">
        <f>'[32]PGVCL CAT 4TH QTR'!$AA$25</f>
        <v>7.1978687447404521</v>
      </c>
      <c r="G17" s="286"/>
    </row>
    <row r="18" spans="1:7">
      <c r="A18" s="770" t="s">
        <v>2023</v>
      </c>
      <c r="B18" s="772" t="s">
        <v>2088</v>
      </c>
      <c r="C18" s="387" t="s">
        <v>1995</v>
      </c>
      <c r="D18" s="388">
        <f>'[32]PGVCL CAT 4TH QTR'!$G$9</f>
        <v>6.799582860313655</v>
      </c>
      <c r="E18" s="389">
        <f>'[32]PGVCL CAT 4TH QTR'!$S$9</f>
        <v>0.36214028759382816</v>
      </c>
      <c r="F18" s="390">
        <f>'[32]PGVCL CAT 4TH QTR'!$AA$9</f>
        <v>7.5176565746451942</v>
      </c>
      <c r="G18" s="286"/>
    </row>
    <row r="19" spans="1:7">
      <c r="A19" s="771"/>
      <c r="B19" s="771"/>
      <c r="C19" s="387" t="s">
        <v>2000</v>
      </c>
      <c r="D19" s="388">
        <f>'[32]PGVCL CAT 4TH QTR'!$G$5</f>
        <v>12.971172300200516</v>
      </c>
      <c r="E19" s="389">
        <f>'[32]PGVCL CAT 4TH QTR'!$S$5</f>
        <v>0.88814034676507903</v>
      </c>
      <c r="F19" s="390">
        <f>'[32]PGVCL CAT 4TH QTR'!$AA$5</f>
        <v>14.530594055042638</v>
      </c>
      <c r="G19" s="286"/>
    </row>
    <row r="20" spans="1:7">
      <c r="A20" s="771"/>
      <c r="B20" s="771"/>
      <c r="C20" s="387" t="s">
        <v>1997</v>
      </c>
      <c r="D20" s="388">
        <f>'[32]PGVCL CAT 4TH QTR'!$G$8</f>
        <v>3.3593347707373105</v>
      </c>
      <c r="E20" s="389">
        <f>'[32]PGVCL CAT 4TH QTR'!$S$8</f>
        <v>0.1725840702867831</v>
      </c>
      <c r="F20" s="390">
        <f>'[32]PGVCL CAT 4TH QTR'!$AA$8</f>
        <v>2.1830256542540507</v>
      </c>
      <c r="G20" s="286"/>
    </row>
    <row r="21" spans="1:7">
      <c r="A21" s="771"/>
      <c r="B21" s="771"/>
      <c r="C21" s="387" t="s">
        <v>1998</v>
      </c>
      <c r="D21" s="388">
        <f>'[32]PGVCL CAT 4TH QTR'!$G$7</f>
        <v>4.1196037638179401</v>
      </c>
      <c r="E21" s="389">
        <f>'[32]PGVCL CAT 4TH QTR'!$S$7</f>
        <v>0.1777915477682365</v>
      </c>
      <c r="F21" s="390">
        <f>'[32]PGVCL CAT 4TH QTR'!$AA$7</f>
        <v>4.2685290208782529</v>
      </c>
      <c r="G21" s="286"/>
    </row>
    <row r="22" spans="1:7" ht="13.5" thickBot="1">
      <c r="A22" s="771"/>
      <c r="B22" s="771"/>
      <c r="C22" s="391" t="s">
        <v>1999</v>
      </c>
      <c r="D22" s="392">
        <f>'[32]PGVCL CAT 4TH QTR'!$G$6</f>
        <v>6.5984719797556552</v>
      </c>
      <c r="E22" s="393">
        <f>'[32]PGVCL CAT 4TH QTR'!$S$6</f>
        <v>0.29012689693916366</v>
      </c>
      <c r="F22" s="394">
        <f>'[32]PGVCL CAT 4TH QTR'!$AA$6</f>
        <v>7.5728272452318617</v>
      </c>
      <c r="G22" s="395"/>
    </row>
    <row r="23" spans="1:7" ht="13.5" thickBot="1">
      <c r="A23" s="395"/>
      <c r="B23" s="395"/>
      <c r="C23" s="395"/>
      <c r="D23" s="395"/>
      <c r="E23" s="395"/>
      <c r="F23" s="395"/>
      <c r="G23" s="395"/>
    </row>
    <row r="24" spans="1:7" ht="38.25">
      <c r="A24" s="288" t="s">
        <v>1990</v>
      </c>
      <c r="B24" s="289" t="s">
        <v>1762</v>
      </c>
      <c r="C24" s="289" t="s">
        <v>1991</v>
      </c>
      <c r="D24" s="289" t="s">
        <v>1992</v>
      </c>
      <c r="E24" s="289" t="s">
        <v>1993</v>
      </c>
      <c r="F24" s="290" t="s">
        <v>1994</v>
      </c>
      <c r="G24" s="396"/>
    </row>
    <row r="25" spans="1:7">
      <c r="A25" s="776">
        <v>3</v>
      </c>
      <c r="B25" s="778" t="s">
        <v>2089</v>
      </c>
      <c r="C25" s="387" t="s">
        <v>1995</v>
      </c>
      <c r="D25" s="292">
        <f>'[32]PGVCL CAT 3RD QTR'!$G$15</f>
        <v>7.1930496727933111</v>
      </c>
      <c r="E25" s="293">
        <f>'[32]PGVCL CAT 3RD QTR'!$S$15</f>
        <v>0.46823182666498014</v>
      </c>
      <c r="F25" s="292">
        <f>'[32]PGVCL CAT 3RD QTR'!$AA$15</f>
        <v>7.3586806158522897</v>
      </c>
      <c r="G25" s="396"/>
    </row>
    <row r="26" spans="1:7">
      <c r="A26" s="776"/>
      <c r="B26" s="779"/>
      <c r="C26" s="387" t="s">
        <v>1996</v>
      </c>
      <c r="D26" s="292">
        <f>'[32]PGVCL CAT 3RD QTR'!$G$11</f>
        <v>15.771355621519294</v>
      </c>
      <c r="E26" s="293">
        <f>'[32]PGVCL CAT 3RD QTR'!$S$11</f>
        <v>1.2364764429706803</v>
      </c>
      <c r="F26" s="292">
        <f>'[32]PGVCL CAT 3RD QTR'!$AA$11</f>
        <v>15.064895648643896</v>
      </c>
      <c r="G26" s="396"/>
    </row>
    <row r="27" spans="1:7">
      <c r="A27" s="776"/>
      <c r="B27" s="779"/>
      <c r="C27" s="387" t="s">
        <v>1997</v>
      </c>
      <c r="D27" s="292">
        <f>'[32]PGVCL CAT 3RD QTR'!$G$14</f>
        <v>3.8079926784624769</v>
      </c>
      <c r="E27" s="293">
        <f>'[32]PGVCL CAT 3RD QTR'!$S$14</f>
        <v>0.19280193715680294</v>
      </c>
      <c r="F27" s="292">
        <f>'[32]PGVCL CAT 3RD QTR'!$AA$14</f>
        <v>2.3480933496034169</v>
      </c>
      <c r="G27" s="396"/>
    </row>
    <row r="28" spans="1:7">
      <c r="A28" s="776"/>
      <c r="B28" s="779"/>
      <c r="C28" s="387" t="s">
        <v>1998</v>
      </c>
      <c r="D28" s="292">
        <f>'[32]PGVCL CAT 3RD QTR'!$G$13</f>
        <v>3.4806732199955679</v>
      </c>
      <c r="E28" s="293">
        <f>'[32]PGVCL CAT 3RD QTR'!$S$13</f>
        <v>0.19717723898808581</v>
      </c>
      <c r="F28" s="292">
        <f>'[32]PGVCL CAT 3RD QTR'!$AA$13</f>
        <v>3.1356550954506601</v>
      </c>
      <c r="G28" s="396"/>
    </row>
    <row r="29" spans="1:7">
      <c r="A29" s="776"/>
      <c r="B29" s="780"/>
      <c r="C29" s="387" t="s">
        <v>1999</v>
      </c>
      <c r="D29" s="292">
        <f>'[32]PGVCL CAT 3RD QTR'!$G$12</f>
        <v>6.8722870580687996</v>
      </c>
      <c r="E29" s="293">
        <f>'[32]PGVCL CAT 3RD QTR'!$S$12</f>
        <v>0.36630530628255009</v>
      </c>
      <c r="F29" s="292">
        <f>'[32]PGVCL CAT 3RD QTR'!$AA$12</f>
        <v>8.1769724892116376</v>
      </c>
      <c r="G29" s="396"/>
    </row>
    <row r="30" spans="1:7">
      <c r="A30" s="776"/>
      <c r="B30" s="781" t="s">
        <v>2090</v>
      </c>
      <c r="C30" s="387" t="s">
        <v>1995</v>
      </c>
      <c r="D30" s="292">
        <f>'[32]PGVCL CAT 3RD QTR'!$G$21</f>
        <v>6.3728005440576974</v>
      </c>
      <c r="E30" s="293">
        <f>'[32]PGVCL CAT 3RD QTR'!$S$21</f>
        <v>0.41386777474496311</v>
      </c>
      <c r="F30" s="292">
        <f>'[32]PGVCL CAT 3RD QTR'!$AA$21</f>
        <v>8.0696961307997537</v>
      </c>
      <c r="G30" s="396"/>
    </row>
    <row r="31" spans="1:7">
      <c r="A31" s="776"/>
      <c r="B31" s="781"/>
      <c r="C31" s="387" t="s">
        <v>2000</v>
      </c>
      <c r="D31" s="292">
        <f>'[32]PGVCL CAT 3RD QTR'!$G$17</f>
        <v>13.067536608722252</v>
      </c>
      <c r="E31" s="293">
        <f>'[32]PGVCL CAT 3RD QTR'!$S$17</f>
        <v>1.1815625145470627</v>
      </c>
      <c r="F31" s="292">
        <f>'[32]PGVCL CAT 3RD QTR'!$AA$17</f>
        <v>15.138182963810234</v>
      </c>
      <c r="G31" s="396"/>
    </row>
    <row r="32" spans="1:7">
      <c r="A32" s="776"/>
      <c r="B32" s="781"/>
      <c r="C32" s="387" t="s">
        <v>1997</v>
      </c>
      <c r="D32" s="292">
        <f>'[32]PGVCL CAT 3RD QTR'!$G$20</f>
        <v>3.6841255086024289</v>
      </c>
      <c r="E32" s="293">
        <f>'[32]PGVCL CAT 3RD QTR'!$S$20</f>
        <v>0.17122645570777617</v>
      </c>
      <c r="F32" s="292">
        <f>'[32]PGVCL CAT 3RD QTR'!$AA$20</f>
        <v>3.3092759939653464</v>
      </c>
      <c r="G32" s="396"/>
    </row>
    <row r="33" spans="1:7">
      <c r="A33" s="776"/>
      <c r="B33" s="781"/>
      <c r="C33" s="387" t="s">
        <v>1998</v>
      </c>
      <c r="D33" s="292">
        <f>'[32]PGVCL CAT 3RD QTR'!$G$19</f>
        <v>3.5901259429929775</v>
      </c>
      <c r="E33" s="293">
        <f>'[32]PGVCL CAT 3RD QTR'!$S$19</f>
        <v>0.14833390885273218</v>
      </c>
      <c r="F33" s="292">
        <f>'[32]PGVCL CAT 3RD QTR'!$AA$19</f>
        <v>3.9603197637112806</v>
      </c>
      <c r="G33" s="396"/>
    </row>
    <row r="34" spans="1:7">
      <c r="A34" s="776"/>
      <c r="B34" s="781"/>
      <c r="C34" s="387" t="s">
        <v>1999</v>
      </c>
      <c r="D34" s="292">
        <f>'[32]PGVCL CAT 3RD QTR'!$G$18</f>
        <v>5.9863619923277476</v>
      </c>
      <c r="E34" s="293">
        <f>'[32]PGVCL CAT 3RD QTR'!$S$18</f>
        <v>0.30440943764126732</v>
      </c>
      <c r="F34" s="292">
        <f>'[32]PGVCL CAT 3RD QTR'!$AA$18</f>
        <v>9.1012400262351729</v>
      </c>
      <c r="G34" s="396"/>
    </row>
    <row r="35" spans="1:7">
      <c r="A35" s="776"/>
      <c r="B35" s="780" t="s">
        <v>2091</v>
      </c>
      <c r="C35" s="387" t="s">
        <v>1995</v>
      </c>
      <c r="D35" s="292">
        <f>'[32]PGVCL CAT 3RD QTR'!$G$28</f>
        <v>6.6303900557509436</v>
      </c>
      <c r="E35" s="293">
        <f>'[32]PGVCL CAT 3RD QTR'!$S$28</f>
        <v>0.39327447945644334</v>
      </c>
      <c r="F35" s="292">
        <f>'[32]PGVCL CAT 3RD QTR'!$AA$28</f>
        <v>7.0684232867146441</v>
      </c>
      <c r="G35" s="396"/>
    </row>
    <row r="36" spans="1:7">
      <c r="A36" s="776"/>
      <c r="B36" s="781"/>
      <c r="C36" s="387" t="s">
        <v>2000</v>
      </c>
      <c r="D36" s="292">
        <f>'[32]PGVCL CAT 3RD QTR'!$G$24</f>
        <v>13.627813773405794</v>
      </c>
      <c r="E36" s="293">
        <f>'[32]PGVCL CAT 3RD QTR'!$S$24</f>
        <v>1.0367711110558395</v>
      </c>
      <c r="F36" s="292">
        <f>'[32]PGVCL CAT 3RD QTR'!$AA$24</f>
        <v>13.038597538479396</v>
      </c>
      <c r="G36" s="396"/>
    </row>
    <row r="37" spans="1:7">
      <c r="A37" s="776"/>
      <c r="B37" s="781"/>
      <c r="C37" s="387" t="s">
        <v>1997</v>
      </c>
      <c r="D37" s="292">
        <f>'[32]PGVCL CAT 3RD QTR'!$G$27</f>
        <v>3.9737295498387546</v>
      </c>
      <c r="E37" s="293">
        <f>'[32]PGVCL CAT 3RD QTR'!$S$27</f>
        <v>0.18345711417730579</v>
      </c>
      <c r="F37" s="292">
        <f>'[32]PGVCL CAT 3RD QTR'!$AA$27</f>
        <v>2.4281317645672886</v>
      </c>
      <c r="G37" s="396"/>
    </row>
    <row r="38" spans="1:7">
      <c r="A38" s="776"/>
      <c r="B38" s="781"/>
      <c r="C38" s="387" t="s">
        <v>1998</v>
      </c>
      <c r="D38" s="292">
        <f>'[32]PGVCL CAT 3RD QTR'!$G$26</f>
        <v>3.6622938256470943</v>
      </c>
      <c r="E38" s="293">
        <f>'[32]PGVCL CAT 3RD QTR'!$S$26</f>
        <v>0.15351004041461869</v>
      </c>
      <c r="F38" s="292">
        <f>'[32]PGVCL CAT 3RD QTR'!$AA$26</f>
        <v>3.8932622107382584</v>
      </c>
      <c r="G38" s="396"/>
    </row>
    <row r="39" spans="1:7" ht="13.5" thickBot="1">
      <c r="A39" s="777"/>
      <c r="B39" s="782"/>
      <c r="C39" s="391" t="s">
        <v>1999</v>
      </c>
      <c r="D39" s="298">
        <f>'[32]PGVCL CAT 3RD QTR'!$G$25</f>
        <v>6.2991217780149844</v>
      </c>
      <c r="E39" s="299">
        <f>'[32]PGVCL CAT 3RD QTR'!$S$25</f>
        <v>0.32264195204093804</v>
      </c>
      <c r="F39" s="298">
        <f>'[32]PGVCL CAT 3RD QTR'!$AA$25</f>
        <v>7.6174513030634916</v>
      </c>
      <c r="G39" s="396"/>
    </row>
    <row r="40" spans="1:7">
      <c r="A40" s="770" t="s">
        <v>2023</v>
      </c>
      <c r="B40" s="772" t="s">
        <v>2092</v>
      </c>
      <c r="C40" s="387" t="s">
        <v>1995</v>
      </c>
      <c r="D40" s="302">
        <f>'[32]PGVCL CAT 3RD QTR'!$G$9</f>
        <v>6.7316200722585178</v>
      </c>
      <c r="E40" s="303">
        <f>'[32]PGVCL CAT 3RD QTR'!$S$9</f>
        <v>0.42505033107289841</v>
      </c>
      <c r="F40" s="302">
        <f>'[32]PGVCL CAT 3RD QTR'!$AA$9</f>
        <v>7.4984258885485424</v>
      </c>
      <c r="G40" s="395"/>
    </row>
    <row r="41" spans="1:7">
      <c r="A41" s="771"/>
      <c r="B41" s="771"/>
      <c r="C41" s="387" t="s">
        <v>2000</v>
      </c>
      <c r="D41" s="302">
        <f>'[32]PGVCL CAT 3RD QTR'!$G$5</f>
        <v>14.153607869195518</v>
      </c>
      <c r="E41" s="303">
        <f>'[32]PGVCL CAT 3RD QTR'!$S$5</f>
        <v>1.1514237695237703</v>
      </c>
      <c r="F41" s="302">
        <f>'[32]PGVCL CAT 3RD QTR'!$AA$5</f>
        <v>14.412079784837422</v>
      </c>
      <c r="G41" s="395"/>
    </row>
    <row r="42" spans="1:7">
      <c r="A42" s="771"/>
      <c r="B42" s="771"/>
      <c r="C42" s="387" t="s">
        <v>1997</v>
      </c>
      <c r="D42" s="302">
        <f>'[32]PGVCL CAT 3RD QTR'!$G$8</f>
        <v>3.8236978251042242</v>
      </c>
      <c r="E42" s="303">
        <f>'[32]PGVCL CAT 3RD QTR'!$S$8</f>
        <v>0.18250306603378694</v>
      </c>
      <c r="F42" s="302">
        <f>'[32]PGVCL CAT 3RD QTR'!$AA$8</f>
        <v>2.692204530614295</v>
      </c>
      <c r="G42" s="395"/>
    </row>
    <row r="43" spans="1:7">
      <c r="A43" s="771"/>
      <c r="B43" s="771"/>
      <c r="C43" s="387" t="s">
        <v>1998</v>
      </c>
      <c r="D43" s="302">
        <f>'[32]PGVCL CAT 3RD QTR'!$G$7</f>
        <v>3.5778730034650392</v>
      </c>
      <c r="E43" s="303">
        <f>'[32]PGVCL CAT 3RD QTR'!$S$7</f>
        <v>0.16630206383982932</v>
      </c>
      <c r="F43" s="302">
        <f>'[32]PGVCL CAT 3RD QTR'!$AA$7</f>
        <v>3.6637479334282022</v>
      </c>
      <c r="G43" s="395"/>
    </row>
    <row r="44" spans="1:7" ht="13.5" thickBot="1">
      <c r="A44" s="771"/>
      <c r="B44" s="771"/>
      <c r="C44" s="391" t="s">
        <v>1999</v>
      </c>
      <c r="D44" s="302">
        <f>'[32]PGVCL CAT 3RD QTR'!$G$6</f>
        <v>6.3855334251862752</v>
      </c>
      <c r="E44" s="303">
        <f>'[32]PGVCL CAT 3RD QTR'!$S$6</f>
        <v>0.33108719972837813</v>
      </c>
      <c r="F44" s="302">
        <f>'[32]PGVCL CAT 3RD QTR'!$AA$6</f>
        <v>8.2975419960608328</v>
      </c>
      <c r="G44" s="395"/>
    </row>
    <row r="45" spans="1:7">
      <c r="A45" s="395"/>
      <c r="B45" s="395"/>
      <c r="C45" s="395"/>
      <c r="F45" s="397"/>
      <c r="G45" s="395"/>
    </row>
    <row r="46" spans="1:7">
      <c r="A46" s="395"/>
      <c r="B46" s="395"/>
      <c r="C46" s="395"/>
      <c r="D46" s="395"/>
      <c r="E46" s="395"/>
      <c r="F46" s="395"/>
      <c r="G46" s="395"/>
    </row>
    <row r="47" spans="1:7" s="295" customFormat="1">
      <c r="A47" s="766">
        <v>2</v>
      </c>
      <c r="B47" s="773" t="s">
        <v>2093</v>
      </c>
      <c r="C47" s="291" t="s">
        <v>1995</v>
      </c>
      <c r="D47" s="292">
        <f>'[32]PGVCL CAT 2ND QTR'!$G$15</f>
        <v>11.714764747074007</v>
      </c>
      <c r="E47" s="293">
        <f>'[32]PGVCL CAT 2ND QTR'!$S$15</f>
        <v>0.87422453215252016</v>
      </c>
      <c r="F47" s="292">
        <f>'[32]PGVCL CAT 2ND QTR'!$AA$15</f>
        <v>9.2050487664172191</v>
      </c>
      <c r="G47" s="294"/>
    </row>
    <row r="48" spans="1:7" s="295" customFormat="1">
      <c r="A48" s="766"/>
      <c r="B48" s="774"/>
      <c r="C48" s="291" t="s">
        <v>1996</v>
      </c>
      <c r="D48" s="292">
        <f>'[32]PGVCL CAT 2ND QTR'!$G$11</f>
        <v>20.48072282286055</v>
      </c>
      <c r="E48" s="293">
        <f>'[32]PGVCL CAT 2ND QTR'!$S$11</f>
        <v>2.5244753266485729</v>
      </c>
      <c r="F48" s="292">
        <f>'[32]PGVCL CAT 2ND QTR'!$AA$11</f>
        <v>15.010254258837413</v>
      </c>
      <c r="G48" s="294"/>
    </row>
    <row r="49" spans="1:7" s="295" customFormat="1">
      <c r="A49" s="766"/>
      <c r="B49" s="774"/>
      <c r="C49" s="291" t="s">
        <v>1997</v>
      </c>
      <c r="D49" s="292">
        <f>'[32]PGVCL CAT 2ND QTR'!$G$14</f>
        <v>3.3369438026384439</v>
      </c>
      <c r="E49" s="293">
        <f>'[32]PGVCL CAT 2ND QTR'!$S$14</f>
        <v>0.16405370363469243</v>
      </c>
      <c r="F49" s="292">
        <f>'[32]PGVCL CAT 2ND QTR'!$AA$14</f>
        <v>1.4947175225460236</v>
      </c>
      <c r="G49" s="294"/>
    </row>
    <row r="50" spans="1:7" s="295" customFormat="1">
      <c r="A50" s="766"/>
      <c r="B50" s="774"/>
      <c r="C50" s="291" t="s">
        <v>1998</v>
      </c>
      <c r="D50" s="292">
        <f>'[32]PGVCL CAT 2ND QTR'!$G$13</f>
        <v>7.0158775399827205</v>
      </c>
      <c r="E50" s="293">
        <f>'[32]PGVCL CAT 2ND QTR'!$S$13</f>
        <v>0.27281834105479164</v>
      </c>
      <c r="F50" s="292">
        <f>'[32]PGVCL CAT 2ND QTR'!$AA$13</f>
        <v>4.3787816191587847</v>
      </c>
      <c r="G50" s="294"/>
    </row>
    <row r="51" spans="1:7" s="295" customFormat="1">
      <c r="A51" s="766"/>
      <c r="B51" s="775"/>
      <c r="C51" s="291" t="s">
        <v>1999</v>
      </c>
      <c r="D51" s="292">
        <f>'[32]PGVCL CAT 2ND QTR'!$G$12</f>
        <v>12.142796241816423</v>
      </c>
      <c r="E51" s="293">
        <f>'[32]PGVCL CAT 2ND QTR'!$S$12</f>
        <v>0.56604303816792645</v>
      </c>
      <c r="F51" s="292">
        <f>'[32]PGVCL CAT 2ND QTR'!$AA$12</f>
        <v>11.679370754730881</v>
      </c>
      <c r="G51" s="294"/>
    </row>
    <row r="52" spans="1:7" s="295" customFormat="1">
      <c r="A52" s="766"/>
      <c r="B52" s="768" t="s">
        <v>2094</v>
      </c>
      <c r="C52" s="291" t="s">
        <v>1995</v>
      </c>
      <c r="D52" s="292">
        <f>'[32]PGVCL CAT 2ND QTR'!$G$21</f>
        <v>9.8002890250341235</v>
      </c>
      <c r="E52" s="293">
        <f>'[32]PGVCL CAT 2ND QTR'!$S$21</f>
        <v>0.62127087812496951</v>
      </c>
      <c r="F52" s="292">
        <f>'[32]PGVCL CAT 2ND QTR'!$AA$21</f>
        <v>7.5122284746601062</v>
      </c>
      <c r="G52" s="294"/>
    </row>
    <row r="53" spans="1:7" s="295" customFormat="1">
      <c r="A53" s="766"/>
      <c r="B53" s="768"/>
      <c r="C53" s="291" t="s">
        <v>2000</v>
      </c>
      <c r="D53" s="292">
        <f>'[32]PGVCL CAT 2ND QTR'!$G$17</f>
        <v>22.50444324928586</v>
      </c>
      <c r="E53" s="293">
        <f>'[32]PGVCL CAT 2ND QTR'!$S$17</f>
        <v>1.7945618537940546</v>
      </c>
      <c r="F53" s="292">
        <f>'[32]PGVCL CAT 2ND QTR'!$AA$17</f>
        <v>15.433558695319295</v>
      </c>
      <c r="G53" s="294"/>
    </row>
    <row r="54" spans="1:7" s="295" customFormat="1">
      <c r="A54" s="766"/>
      <c r="B54" s="768"/>
      <c r="C54" s="291" t="s">
        <v>1997</v>
      </c>
      <c r="D54" s="292">
        <f>'[32]PGVCL CAT 2ND QTR'!$G$20</f>
        <v>2.6140038749580832</v>
      </c>
      <c r="E54" s="293">
        <f>'[32]PGVCL CAT 2ND QTR'!$S$20</f>
        <v>0.13102190375945444</v>
      </c>
      <c r="F54" s="292">
        <f>'[32]PGVCL CAT 2ND QTR'!$AA$20</f>
        <v>1.2130761205708112</v>
      </c>
      <c r="G54" s="294"/>
    </row>
    <row r="55" spans="1:7" s="295" customFormat="1">
      <c r="A55" s="766"/>
      <c r="B55" s="768"/>
      <c r="C55" s="291" t="s">
        <v>1998</v>
      </c>
      <c r="D55" s="292">
        <f>'[32]PGVCL CAT 2ND QTR'!$G$19</f>
        <v>4.3169882036666287</v>
      </c>
      <c r="E55" s="293">
        <f>'[32]PGVCL CAT 2ND QTR'!$S$19</f>
        <v>0.1831908571356379</v>
      </c>
      <c r="F55" s="292">
        <f>'[32]PGVCL CAT 2ND QTR'!$AA$19</f>
        <v>3.0702692754989656</v>
      </c>
      <c r="G55" s="294"/>
    </row>
    <row r="56" spans="1:7" s="295" customFormat="1">
      <c r="A56" s="766"/>
      <c r="B56" s="768"/>
      <c r="C56" s="291" t="s">
        <v>1999</v>
      </c>
      <c r="D56" s="292">
        <f>'[32]PGVCL CAT 2ND QTR'!$G$18</f>
        <v>8.550846600091365</v>
      </c>
      <c r="E56" s="293">
        <f>'[32]PGVCL CAT 2ND QTR'!$S$18</f>
        <v>0.41393114855494267</v>
      </c>
      <c r="F56" s="292">
        <f>'[32]PGVCL CAT 2ND QTR'!$AA$18</f>
        <v>8.0687192686868485</v>
      </c>
      <c r="G56" s="294"/>
    </row>
    <row r="57" spans="1:7" s="295" customFormat="1">
      <c r="A57" s="766"/>
      <c r="B57" s="775" t="s">
        <v>2095</v>
      </c>
      <c r="C57" s="291" t="s">
        <v>1995</v>
      </c>
      <c r="D57" s="292">
        <f>'[32]PGVCL CAT 2ND QTR'!$G$28</f>
        <v>8.9536481617168704</v>
      </c>
      <c r="E57" s="293">
        <f>'[32]PGVCL CAT 2ND QTR'!$S$28</f>
        <v>0.61023255192364545</v>
      </c>
      <c r="F57" s="292">
        <f>'[32]PGVCL CAT 2ND QTR'!$AA$28</f>
        <v>7.9805734805757531</v>
      </c>
      <c r="G57" s="296"/>
    </row>
    <row r="58" spans="1:7" s="295" customFormat="1">
      <c r="A58" s="766"/>
      <c r="B58" s="768"/>
      <c r="C58" s="291" t="s">
        <v>2000</v>
      </c>
      <c r="D58" s="292">
        <f>'[32]PGVCL CAT 2ND QTR'!$G$24</f>
        <v>18.824294278660005</v>
      </c>
      <c r="E58" s="293">
        <f>'[32]PGVCL CAT 2ND QTR'!$S$24</f>
        <v>1.8068664621976567</v>
      </c>
      <c r="F58" s="292">
        <f>'[32]PGVCL CAT 2ND QTR'!$AA$24</f>
        <v>14.438963307086258</v>
      </c>
      <c r="G58" s="296"/>
    </row>
    <row r="59" spans="1:7" s="295" customFormat="1">
      <c r="A59" s="766"/>
      <c r="B59" s="768"/>
      <c r="C59" s="291" t="s">
        <v>1997</v>
      </c>
      <c r="D59" s="292">
        <f>'[32]PGVCL CAT 2ND QTR'!$G$27</f>
        <v>2.6445913853317813</v>
      </c>
      <c r="E59" s="293">
        <f>'[32]PGVCL CAT 2ND QTR'!$S$27</f>
        <v>0.13620535894450916</v>
      </c>
      <c r="F59" s="292">
        <f>'[32]PGVCL CAT 2ND QTR'!$AA$27</f>
        <v>1.3402747380675204</v>
      </c>
      <c r="G59" s="296"/>
    </row>
    <row r="60" spans="1:7" s="295" customFormat="1">
      <c r="A60" s="766"/>
      <c r="B60" s="768"/>
      <c r="C60" s="291" t="s">
        <v>1998</v>
      </c>
      <c r="D60" s="292">
        <f>'[32]PGVCL CAT 2ND QTR'!$G$26</f>
        <v>4.2610234101567759</v>
      </c>
      <c r="E60" s="293">
        <f>'[32]PGVCL CAT 2ND QTR'!$S$26</f>
        <v>0.16831193967708971</v>
      </c>
      <c r="F60" s="292">
        <f>'[32]PGVCL CAT 2ND QTR'!$AA$26</f>
        <v>3.573944386895759</v>
      </c>
      <c r="G60" s="296"/>
    </row>
    <row r="61" spans="1:7" s="295" customFormat="1" ht="13.5" thickBot="1">
      <c r="A61" s="767"/>
      <c r="B61" s="769"/>
      <c r="C61" s="297" t="s">
        <v>1999</v>
      </c>
      <c r="D61" s="298">
        <f>'[32]PGVCL CAT 2ND QTR'!$G$25</f>
        <v>8.5394275473173238</v>
      </c>
      <c r="E61" s="299">
        <f>'[32]PGVCL CAT 2ND QTR'!$S$25</f>
        <v>0.39103156830277597</v>
      </c>
      <c r="F61" s="298">
        <f>'[32]PGVCL CAT 2ND QTR'!$AA$25</f>
        <v>9.4590102906504239</v>
      </c>
      <c r="G61" s="300"/>
    </row>
    <row r="62" spans="1:7" s="295" customFormat="1">
      <c r="A62" s="770" t="s">
        <v>2023</v>
      </c>
      <c r="B62" s="772" t="s">
        <v>2096</v>
      </c>
      <c r="C62" s="301" t="s">
        <v>404</v>
      </c>
      <c r="D62" s="302">
        <f>'[32]PGVCL CAT 2ND QTR'!$G$9</f>
        <v>10.197176247012047</v>
      </c>
      <c r="E62" s="303">
        <f>'[32]PGVCL CAT 2ND QTR'!$S$9</f>
        <v>0.70513783236885119</v>
      </c>
      <c r="F62" s="302">
        <f>'[32]PGVCL CAT 2ND QTR'!$AA$9</f>
        <v>8.273360721595127</v>
      </c>
      <c r="G62" s="300"/>
    </row>
    <row r="63" spans="1:7" s="295" customFormat="1">
      <c r="A63" s="771"/>
      <c r="B63" s="771"/>
      <c r="C63" s="301" t="s">
        <v>2024</v>
      </c>
      <c r="D63" s="302">
        <f>'[32]PGVCL CAT 2ND QTR'!$G$5</f>
        <v>20.602477652862017</v>
      </c>
      <c r="E63" s="303">
        <f>'[32]PGVCL CAT 2ND QTR'!$S$5</f>
        <v>2.0418264179512038</v>
      </c>
      <c r="F63" s="302">
        <f>'[32]PGVCL CAT 2ND QTR'!$AA$5</f>
        <v>14.960718209699113</v>
      </c>
      <c r="G63" s="300"/>
    </row>
    <row r="64" spans="1:7" s="295" customFormat="1">
      <c r="A64" s="771"/>
      <c r="B64" s="771"/>
      <c r="C64" s="301" t="s">
        <v>2017</v>
      </c>
      <c r="D64" s="302">
        <f>'[32]PGVCL CAT 2ND QTR'!$G$8</f>
        <v>2.6292989833792046</v>
      </c>
      <c r="E64" s="303">
        <f>'[32]PGVCL CAT 2ND QTR'!$S$8</f>
        <v>0.13361386067529452</v>
      </c>
      <c r="F64" s="302">
        <f>'[32]PGVCL CAT 2ND QTR'!$AA$8</f>
        <v>1.2766810567640443</v>
      </c>
      <c r="G64" s="300"/>
    </row>
    <row r="65" spans="1:7" s="295" customFormat="1">
      <c r="A65" s="771"/>
      <c r="B65" s="771"/>
      <c r="C65" s="301" t="s">
        <v>2025</v>
      </c>
      <c r="D65" s="302">
        <f>'[32]PGVCL CAT 2ND QTR'!$G$7</f>
        <v>5.1977863058328326</v>
      </c>
      <c r="E65" s="303">
        <f>'[32]PGVCL CAT 2ND QTR'!$S$7</f>
        <v>0.2081002991132288</v>
      </c>
      <c r="F65" s="302">
        <f>'[32]PGVCL CAT 2ND QTR'!$AA$7</f>
        <v>3.674281833693378</v>
      </c>
      <c r="G65" s="300"/>
    </row>
    <row r="66" spans="1:7" s="295" customFormat="1">
      <c r="A66" s="771"/>
      <c r="B66" s="771"/>
      <c r="C66" s="301" t="s">
        <v>2026</v>
      </c>
      <c r="D66" s="302">
        <f>'[32]PGVCL CAT 2ND QTR'!$G$6</f>
        <v>9.7438729406889948</v>
      </c>
      <c r="E66" s="303">
        <f>'[32]PGVCL CAT 2ND QTR'!$S$6</f>
        <v>0.45697433351154471</v>
      </c>
      <c r="F66" s="302">
        <f>'[32]PGVCL CAT 2ND QTR'!$AA$6</f>
        <v>9.7356573798738317</v>
      </c>
      <c r="G66" s="300"/>
    </row>
    <row r="67" spans="1:7" s="295" customFormat="1">
      <c r="A67" s="422"/>
      <c r="B67" s="422"/>
      <c r="C67" s="422"/>
      <c r="D67" s="422"/>
      <c r="E67" s="422"/>
      <c r="F67" s="422"/>
      <c r="G67" s="422"/>
    </row>
    <row r="68" spans="1:7" s="295" customFormat="1">
      <c r="A68" s="766">
        <v>1</v>
      </c>
      <c r="B68" s="768" t="s">
        <v>2097</v>
      </c>
      <c r="C68" s="291" t="s">
        <v>1995</v>
      </c>
      <c r="D68" s="292">
        <f>'[32]PGVCL CAT 1ST QTR'!$G$15</f>
        <v>6.1099243060399209</v>
      </c>
      <c r="E68" s="293">
        <f>'[32]PGVCL CAT 1ST QTR'!$S$15</f>
        <v>0.40151101357758956</v>
      </c>
      <c r="F68" s="292">
        <f>'[32]PGVCL CAT 1ST QTR'!$AA$15</f>
        <v>6.9271687993428488</v>
      </c>
      <c r="G68" s="422"/>
    </row>
    <row r="69" spans="1:7" s="295" customFormat="1">
      <c r="A69" s="766"/>
      <c r="B69" s="768"/>
      <c r="C69" s="291" t="s">
        <v>1996</v>
      </c>
      <c r="D69" s="292">
        <f>'[32]PGVCL CAT 1ST QTR'!$G$11</f>
        <v>11.497219702257661</v>
      </c>
      <c r="E69" s="293">
        <f>'[32]PGVCL CAT 1ST QTR'!$S$11</f>
        <v>1.0179224979530814</v>
      </c>
      <c r="F69" s="292">
        <f>'[32]PGVCL CAT 1ST QTR'!$AA$11</f>
        <v>12.090505758782172</v>
      </c>
      <c r="G69" s="422"/>
    </row>
    <row r="70" spans="1:7" s="295" customFormat="1">
      <c r="A70" s="766"/>
      <c r="B70" s="768"/>
      <c r="C70" s="291" t="s">
        <v>1997</v>
      </c>
      <c r="D70" s="292">
        <f>'[32]PGVCL CAT 1ST QTR'!$G$14</f>
        <v>2.1063415182544665</v>
      </c>
      <c r="E70" s="293">
        <f>'[32]PGVCL CAT 1ST QTR'!$S$14</f>
        <v>0.12354818360954738</v>
      </c>
      <c r="F70" s="292">
        <f>'[32]PGVCL CAT 1ST QTR'!$AA$14</f>
        <v>1.5653029295209901</v>
      </c>
      <c r="G70" s="422"/>
    </row>
    <row r="71" spans="1:7" s="295" customFormat="1">
      <c r="A71" s="766"/>
      <c r="B71" s="768"/>
      <c r="C71" s="291" t="s">
        <v>1998</v>
      </c>
      <c r="D71" s="292">
        <f>'[32]PGVCL CAT 1ST QTR'!$G$13</f>
        <v>3.4333275668335959</v>
      </c>
      <c r="E71" s="293">
        <f>'[32]PGVCL CAT 1ST QTR'!$S$13</f>
        <v>0.16820516352650836</v>
      </c>
      <c r="F71" s="292">
        <f>'[32]PGVCL CAT 1ST QTR'!$AA$13</f>
        <v>3.4234652202544495</v>
      </c>
    </row>
    <row r="72" spans="1:7" s="295" customFormat="1">
      <c r="A72" s="766"/>
      <c r="B72" s="768"/>
      <c r="C72" s="291" t="s">
        <v>1999</v>
      </c>
      <c r="D72" s="292">
        <f>'[32]PGVCL CAT 1ST QTR'!$G$12</f>
        <v>6.0503596767617411</v>
      </c>
      <c r="E72" s="293">
        <f>'[32]PGVCL CAT 1ST QTR'!$S$12</f>
        <v>0.29706944929924123</v>
      </c>
      <c r="F72" s="292">
        <f>'[32]PGVCL CAT 1ST QTR'!$AA$12</f>
        <v>8.08419803495355</v>
      </c>
    </row>
    <row r="73" spans="1:7" s="295" customFormat="1">
      <c r="A73" s="766"/>
      <c r="B73" s="768" t="s">
        <v>2098</v>
      </c>
      <c r="C73" s="291" t="s">
        <v>1995</v>
      </c>
      <c r="D73" s="292">
        <f>'[32]PGVCL CAT 1ST QTR'!$G$21</f>
        <v>8.5809358041001058</v>
      </c>
      <c r="E73" s="293">
        <f>'[32]PGVCL CAT 1ST QTR'!$S$21</f>
        <v>0.63084765842731649</v>
      </c>
      <c r="F73" s="292">
        <f>'[32]PGVCL CAT 1ST QTR'!$AA$21</f>
        <v>8.1895295993304504</v>
      </c>
    </row>
    <row r="74" spans="1:7" s="295" customFormat="1">
      <c r="A74" s="766"/>
      <c r="B74" s="768"/>
      <c r="C74" s="291" t="s">
        <v>2000</v>
      </c>
      <c r="D74" s="292">
        <f>'[32]PGVCL CAT 1ST QTR'!$G$17</f>
        <v>16.491773149621814</v>
      </c>
      <c r="E74" s="293">
        <f>'[32]PGVCL CAT 1ST QTR'!$S$17</f>
        <v>1.7071214155159431</v>
      </c>
      <c r="F74" s="292">
        <f>'[32]PGVCL CAT 1ST QTR'!$AA$17</f>
        <v>14.672531944886545</v>
      </c>
    </row>
    <row r="75" spans="1:7" s="295" customFormat="1">
      <c r="A75" s="766"/>
      <c r="B75" s="768"/>
      <c r="C75" s="291" t="s">
        <v>1997</v>
      </c>
      <c r="D75" s="292">
        <f>'[32]PGVCL CAT 1ST QTR'!$G$20</f>
        <v>2.7754273663780231</v>
      </c>
      <c r="E75" s="293">
        <f>'[32]PGVCL CAT 1ST QTR'!$S$20</f>
        <v>0.13819751076191908</v>
      </c>
      <c r="F75" s="292">
        <f>'[32]PGVCL CAT 1ST QTR'!$AA$20</f>
        <v>1.7528553299492386</v>
      </c>
    </row>
    <row r="76" spans="1:7" s="295" customFormat="1">
      <c r="A76" s="766"/>
      <c r="B76" s="768"/>
      <c r="C76" s="291" t="s">
        <v>1998</v>
      </c>
      <c r="D76" s="292">
        <f>'[32]PGVCL CAT 1ST QTR'!$G$19</f>
        <v>4.9079461625045777</v>
      </c>
      <c r="E76" s="293">
        <f>'[32]PGVCL CAT 1ST QTR'!$S$19</f>
        <v>0.23977021923859909</v>
      </c>
      <c r="F76" s="292">
        <f>'[32]PGVCL CAT 1ST QTR'!$AA$19</f>
        <v>3.7128887375575199</v>
      </c>
    </row>
    <row r="77" spans="1:7" s="295" customFormat="1">
      <c r="A77" s="766"/>
      <c r="B77" s="768"/>
      <c r="C77" s="291" t="s">
        <v>1999</v>
      </c>
      <c r="D77" s="292">
        <f>'[32]PGVCL CAT 1ST QTR'!$G$18</f>
        <v>8.1775639097448245</v>
      </c>
      <c r="E77" s="293">
        <f>'[32]PGVCL CAT 1ST QTR'!$S$18</f>
        <v>0.42929320575425234</v>
      </c>
      <c r="F77" s="292">
        <f>'[32]PGVCL CAT 1ST QTR'!$AA$18</f>
        <v>9.7160170790291556</v>
      </c>
    </row>
    <row r="78" spans="1:7" s="295" customFormat="1">
      <c r="A78" s="766"/>
      <c r="B78" s="768" t="s">
        <v>2099</v>
      </c>
      <c r="C78" s="291" t="s">
        <v>1995</v>
      </c>
      <c r="D78" s="292">
        <f>'[32]PGVCL CAT 1ST QTR'!$G$28</f>
        <v>15.429277198939451</v>
      </c>
      <c r="E78" s="293">
        <f>'[32]PGVCL CAT 1ST QTR'!$S$28</f>
        <v>2.0311744514906338</v>
      </c>
      <c r="F78" s="292">
        <f>'[32]PGVCL CAT 1ST QTR'!$AA$28</f>
        <v>11.808373295698674</v>
      </c>
    </row>
    <row r="79" spans="1:7" s="295" customFormat="1">
      <c r="A79" s="766"/>
      <c r="B79" s="768"/>
      <c r="C79" s="291" t="s">
        <v>2000</v>
      </c>
      <c r="D79" s="292">
        <f>'[32]PGVCL CAT 1ST QTR'!$G$24</f>
        <v>24.993096714075229</v>
      </c>
      <c r="E79" s="293">
        <f>'[32]PGVCL CAT 1ST QTR'!$S$24</f>
        <v>5.1538046592074567</v>
      </c>
      <c r="F79" s="292">
        <f>'[32]PGVCL CAT 1ST QTR'!$AA$24</f>
        <v>16.378006147683575</v>
      </c>
    </row>
    <row r="80" spans="1:7" s="295" customFormat="1">
      <c r="A80" s="766"/>
      <c r="B80" s="768"/>
      <c r="C80" s="291" t="s">
        <v>1997</v>
      </c>
      <c r="D80" s="292">
        <f>'[32]PGVCL CAT 1ST QTR'!$G$27</f>
        <v>5.504466612074741</v>
      </c>
      <c r="E80" s="293">
        <f>'[32]PGVCL CAT 1ST QTR'!$S$27</f>
        <v>0.73703881842601404</v>
      </c>
      <c r="F80" s="292">
        <f>'[32]PGVCL CAT 1ST QTR'!$AA$27</f>
        <v>2.7336038115089702</v>
      </c>
    </row>
    <row r="81" spans="1:6" s="295" customFormat="1">
      <c r="A81" s="766"/>
      <c r="B81" s="768"/>
      <c r="C81" s="291" t="s">
        <v>1998</v>
      </c>
      <c r="D81" s="292">
        <f>'[32]PGVCL CAT 1ST QTR'!$G$26</f>
        <v>9.8192879216786846</v>
      </c>
      <c r="E81" s="293">
        <f>'[32]PGVCL CAT 1ST QTR'!$S$26</f>
        <v>0.67988773671054803</v>
      </c>
      <c r="F81" s="292">
        <f>'[32]PGVCL CAT 1ST QTR'!$AA$26</f>
        <v>6.5256028616155799</v>
      </c>
    </row>
    <row r="82" spans="1:6" s="295" customFormat="1" ht="13.5" thickBot="1">
      <c r="A82" s="767"/>
      <c r="B82" s="769"/>
      <c r="C82" s="297" t="s">
        <v>1999</v>
      </c>
      <c r="D82" s="298">
        <f>'[32]PGVCL CAT 1ST QTR'!$G$25</f>
        <v>16.538617425183553</v>
      </c>
      <c r="E82" s="299">
        <f>'[32]PGVCL CAT 1ST QTR'!$S$25</f>
        <v>1.7076829967185572</v>
      </c>
      <c r="F82" s="298">
        <f>'[32]PGVCL CAT 1ST QTR'!$AA$25</f>
        <v>15.724421303186505</v>
      </c>
    </row>
    <row r="83" spans="1:6" s="295" customFormat="1">
      <c r="A83" s="770" t="s">
        <v>2023</v>
      </c>
      <c r="B83" s="772" t="s">
        <v>2100</v>
      </c>
      <c r="C83" s="301" t="s">
        <v>404</v>
      </c>
      <c r="D83" s="302">
        <f>'[32]PGVCL CAT 1ST QTR'!$G$9</f>
        <v>10.046698080822646</v>
      </c>
      <c r="E83" s="303">
        <f>'[32]PGVCL CAT 1ST QTR'!$S$9</f>
        <v>1.0224127509217731</v>
      </c>
      <c r="F83" s="302">
        <f>'[32]PGVCL CAT 1ST QTR'!$AA$9</f>
        <v>8.9785194679194458</v>
      </c>
    </row>
    <row r="84" spans="1:6" s="295" customFormat="1">
      <c r="A84" s="771"/>
      <c r="B84" s="771"/>
      <c r="C84" s="301" t="s">
        <v>2024</v>
      </c>
      <c r="D84" s="302">
        <f>'[32]PGVCL CAT 1ST QTR'!$G$5</f>
        <v>17.665623255669523</v>
      </c>
      <c r="E84" s="303">
        <f>'[32]PGVCL CAT 1ST QTR'!$S$5</f>
        <v>2.6279815228355869</v>
      </c>
      <c r="F84" s="302">
        <f>'[32]PGVCL CAT 1ST QTR'!$AA$5</f>
        <v>14.381689740111643</v>
      </c>
    </row>
    <row r="85" spans="1:6" s="295" customFormat="1">
      <c r="A85" s="771"/>
      <c r="B85" s="771"/>
      <c r="C85" s="301" t="s">
        <v>2017</v>
      </c>
      <c r="D85" s="302">
        <f>'[32]PGVCL CAT 1ST QTR'!$G$8</f>
        <v>3.4657609693409217</v>
      </c>
      <c r="E85" s="303">
        <f>'[32]PGVCL CAT 1ST QTR'!$S$8</f>
        <v>0.33357857406606412</v>
      </c>
      <c r="F85" s="302">
        <f>'[32]PGVCL CAT 1ST QTR'!$AA$8</f>
        <v>2.0185143120299465</v>
      </c>
    </row>
    <row r="86" spans="1:6" s="295" customFormat="1">
      <c r="A86" s="771"/>
      <c r="B86" s="771"/>
      <c r="C86" s="301" t="s">
        <v>2025</v>
      </c>
      <c r="D86" s="302">
        <f>'[32]PGVCL CAT 1ST QTR'!$G$7</f>
        <v>6.0613315225027691</v>
      </c>
      <c r="E86" s="303">
        <f>'[32]PGVCL CAT 1ST QTR'!$S$7</f>
        <v>0.36328471839742943</v>
      </c>
      <c r="F86" s="302">
        <f>'[32]PGVCL CAT 1ST QTR'!$AA$7</f>
        <v>4.5581264800166279</v>
      </c>
    </row>
    <row r="87" spans="1:6" s="295" customFormat="1">
      <c r="A87" s="771"/>
      <c r="B87" s="771"/>
      <c r="C87" s="301" t="s">
        <v>2026</v>
      </c>
      <c r="D87" s="302">
        <f>'[32]PGVCL CAT 1ST QTR'!$G$6</f>
        <v>10.258843138049881</v>
      </c>
      <c r="E87" s="303">
        <f>'[32]PGVCL CAT 1ST QTR'!$S$6</f>
        <v>0.81178257198235171</v>
      </c>
      <c r="F87" s="302">
        <f>'[32]PGVCL CAT 1ST QTR'!$AA$6</f>
        <v>11.1773115350189</v>
      </c>
    </row>
  </sheetData>
  <mergeCells count="25">
    <mergeCell ref="A18:A22"/>
    <mergeCell ref="B18:B22"/>
    <mergeCell ref="A1:F1"/>
    <mergeCell ref="A3:A17"/>
    <mergeCell ref="B3:B7"/>
    <mergeCell ref="B8:B12"/>
    <mergeCell ref="B13:B17"/>
    <mergeCell ref="A25:A39"/>
    <mergeCell ref="B25:B29"/>
    <mergeCell ref="B30:B34"/>
    <mergeCell ref="B35:B39"/>
    <mergeCell ref="A40:A44"/>
    <mergeCell ref="B40:B44"/>
    <mergeCell ref="A47:A61"/>
    <mergeCell ref="B47:B51"/>
    <mergeCell ref="B52:B56"/>
    <mergeCell ref="B57:B61"/>
    <mergeCell ref="A62:A66"/>
    <mergeCell ref="B62:B66"/>
    <mergeCell ref="A68:A82"/>
    <mergeCell ref="B68:B72"/>
    <mergeCell ref="B73:B77"/>
    <mergeCell ref="B78:B82"/>
    <mergeCell ref="A83:A87"/>
    <mergeCell ref="B83:B87"/>
  </mergeCells>
  <printOptions horizontalCentered="1"/>
  <pageMargins left="0.74803149606299213" right="0.74803149606299213" top="0.98425196850393704" bottom="0.98425196850393704" header="0.51181102362204722" footer="0.51181102362204722"/>
  <pageSetup paperSize="9" scale="106" orientation="portrait" r:id="rId1"/>
  <headerFooter alignWithMargins="0"/>
  <rowBreaks count="1" manualBreakCount="1">
    <brk id="44"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BreakPreview" zoomScaleNormal="100" workbookViewId="0">
      <selection activeCell="A21" sqref="A21:D21"/>
    </sheetView>
  </sheetViews>
  <sheetFormatPr defaultColWidth="9.140625" defaultRowHeight="12.75"/>
  <cols>
    <col min="1" max="1" width="4.42578125" style="661" customWidth="1"/>
    <col min="2" max="2" width="40.42578125" style="661" customWidth="1"/>
    <col min="3" max="3" width="16.85546875" style="661" customWidth="1"/>
    <col min="4" max="4" width="16.140625" style="662" customWidth="1"/>
    <col min="5" max="16384" width="9.140625" style="661"/>
  </cols>
  <sheetData>
    <row r="1" spans="1:4" ht="25.5" customHeight="1">
      <c r="A1" s="787" t="s">
        <v>3714</v>
      </c>
      <c r="B1" s="787"/>
      <c r="C1" s="787"/>
      <c r="D1" s="787"/>
    </row>
    <row r="2" spans="1:4" hidden="1">
      <c r="A2" s="788" t="s">
        <v>3715</v>
      </c>
      <c r="B2" s="788"/>
      <c r="C2" s="788"/>
      <c r="D2" s="788"/>
    </row>
    <row r="3" spans="1:4" hidden="1">
      <c r="A3" s="789" t="s">
        <v>3716</v>
      </c>
      <c r="B3" s="789"/>
      <c r="C3" s="789"/>
      <c r="D3" s="663"/>
    </row>
    <row r="4" spans="1:4" ht="45.95" hidden="1" customHeight="1">
      <c r="A4" s="664" t="s">
        <v>3717</v>
      </c>
      <c r="B4" s="665" t="s">
        <v>3718</v>
      </c>
      <c r="C4" s="664" t="s">
        <v>3719</v>
      </c>
      <c r="D4" s="666">
        <v>22249.628729000004</v>
      </c>
    </row>
    <row r="5" spans="1:4" ht="30.75" hidden="1" customHeight="1">
      <c r="A5" s="664" t="s">
        <v>3720</v>
      </c>
      <c r="B5" s="665" t="s">
        <v>3721</v>
      </c>
      <c r="C5" s="664" t="s">
        <v>3722</v>
      </c>
      <c r="D5" s="666">
        <v>2879.4315290000009</v>
      </c>
    </row>
    <row r="6" spans="1:4" ht="30" hidden="1">
      <c r="A6" s="664" t="s">
        <v>3723</v>
      </c>
      <c r="B6" s="665" t="s">
        <v>3724</v>
      </c>
      <c r="C6" s="664" t="s">
        <v>3725</v>
      </c>
      <c r="D6" s="666">
        <v>15987.989941</v>
      </c>
    </row>
    <row r="7" spans="1:4" ht="27" hidden="1" customHeight="1">
      <c r="A7" s="664" t="s">
        <v>3726</v>
      </c>
      <c r="B7" s="665" t="s">
        <v>3727</v>
      </c>
      <c r="C7" s="664" t="s">
        <v>3728</v>
      </c>
      <c r="D7" s="666">
        <f>D5+D6</f>
        <v>18867.421470000001</v>
      </c>
    </row>
    <row r="8" spans="1:4" ht="26.25" hidden="1" customHeight="1">
      <c r="A8" s="664" t="s">
        <v>3729</v>
      </c>
      <c r="B8" s="665" t="s">
        <v>3730</v>
      </c>
      <c r="C8" s="664" t="s">
        <v>3731</v>
      </c>
      <c r="D8" s="666">
        <f>D4-(D6+D5)</f>
        <v>3382.2072590000025</v>
      </c>
    </row>
    <row r="9" spans="1:4" ht="30.75" hidden="1" thickBot="1">
      <c r="A9" s="667" t="s">
        <v>3732</v>
      </c>
      <c r="B9" s="668" t="s">
        <v>3733</v>
      </c>
      <c r="C9" s="669" t="s">
        <v>3734</v>
      </c>
      <c r="D9" s="670">
        <f>(D4-(D5+D6))/D4*100</f>
        <v>15.201185153223065</v>
      </c>
    </row>
    <row r="10" spans="1:4" hidden="1">
      <c r="A10" s="788" t="s">
        <v>3735</v>
      </c>
      <c r="B10" s="788"/>
      <c r="C10" s="788"/>
      <c r="D10" s="788"/>
    </row>
    <row r="11" spans="1:4" ht="15.75" hidden="1">
      <c r="A11" s="660" t="s">
        <v>3714</v>
      </c>
    </row>
    <row r="12" spans="1:4" hidden="1">
      <c r="A12" s="789" t="s">
        <v>3716</v>
      </c>
      <c r="B12" s="789"/>
      <c r="C12" s="789"/>
      <c r="D12" s="663"/>
    </row>
    <row r="13" spans="1:4" ht="45" hidden="1">
      <c r="A13" s="664" t="s">
        <v>3717</v>
      </c>
      <c r="B13" s="665" t="s">
        <v>3718</v>
      </c>
      <c r="C13" s="664" t="s">
        <v>3719</v>
      </c>
      <c r="D13" s="666">
        <v>23544.863838999991</v>
      </c>
    </row>
    <row r="14" spans="1:4" ht="30" hidden="1">
      <c r="A14" s="664" t="s">
        <v>3720</v>
      </c>
      <c r="B14" s="665" t="s">
        <v>3721</v>
      </c>
      <c r="C14" s="664" t="s">
        <v>3722</v>
      </c>
      <c r="D14" s="666">
        <v>3299.3691779999986</v>
      </c>
    </row>
    <row r="15" spans="1:4" ht="30" hidden="1">
      <c r="A15" s="664" t="s">
        <v>3723</v>
      </c>
      <c r="B15" s="665" t="s">
        <v>3724</v>
      </c>
      <c r="C15" s="664" t="s">
        <v>3725</v>
      </c>
      <c r="D15" s="666">
        <v>17125.296109999996</v>
      </c>
    </row>
    <row r="16" spans="1:4" ht="15" hidden="1">
      <c r="A16" s="664" t="s">
        <v>3726</v>
      </c>
      <c r="B16" s="665" t="s">
        <v>3727</v>
      </c>
      <c r="C16" s="664" t="s">
        <v>3728</v>
      </c>
      <c r="D16" s="666">
        <f>D14+D15</f>
        <v>20424.665287999993</v>
      </c>
    </row>
    <row r="17" spans="1:4" ht="15" hidden="1">
      <c r="A17" s="664" t="s">
        <v>3729</v>
      </c>
      <c r="B17" s="665" t="s">
        <v>3730</v>
      </c>
      <c r="C17" s="664" t="s">
        <v>3731</v>
      </c>
      <c r="D17" s="666">
        <f>D13-(D15+D14)</f>
        <v>3120.1985509999977</v>
      </c>
    </row>
    <row r="18" spans="1:4" ht="30.75" hidden="1" thickBot="1">
      <c r="A18" s="667" t="s">
        <v>3732</v>
      </c>
      <c r="B18" s="668" t="s">
        <v>3733</v>
      </c>
      <c r="C18" s="669" t="s">
        <v>3734</v>
      </c>
      <c r="D18" s="670">
        <f>(D13-(D14+D15))/D13*100</f>
        <v>13.252140986399183</v>
      </c>
    </row>
    <row r="19" spans="1:4" s="671" customFormat="1" hidden="1">
      <c r="D19" s="672"/>
    </row>
    <row r="20" spans="1:4" s="671" customFormat="1" hidden="1">
      <c r="D20" s="672"/>
    </row>
    <row r="21" spans="1:4" s="671" customFormat="1" ht="15.75">
      <c r="A21" s="786" t="s">
        <v>3775</v>
      </c>
      <c r="B21" s="786"/>
      <c r="C21" s="786"/>
      <c r="D21" s="786"/>
    </row>
    <row r="22" spans="1:4" s="671" customFormat="1" ht="45">
      <c r="A22" s="664" t="s">
        <v>3717</v>
      </c>
      <c r="B22" s="665" t="s">
        <v>3718</v>
      </c>
      <c r="C22" s="664" t="s">
        <v>3719</v>
      </c>
      <c r="D22" s="666">
        <f>D13+D4</f>
        <v>45794.492567999994</v>
      </c>
    </row>
    <row r="23" spans="1:4" s="671" customFormat="1" ht="30">
      <c r="A23" s="664" t="s">
        <v>3720</v>
      </c>
      <c r="B23" s="665" t="s">
        <v>3721</v>
      </c>
      <c r="C23" s="664" t="s">
        <v>3722</v>
      </c>
      <c r="D23" s="666">
        <f>D14+D5</f>
        <v>6178.8007069999994</v>
      </c>
    </row>
    <row r="24" spans="1:4" s="671" customFormat="1" ht="30">
      <c r="A24" s="664" t="s">
        <v>3723</v>
      </c>
      <c r="B24" s="665" t="s">
        <v>3724</v>
      </c>
      <c r="C24" s="664" t="s">
        <v>3725</v>
      </c>
      <c r="D24" s="666">
        <f>D15+D6</f>
        <v>33113.286050999995</v>
      </c>
    </row>
    <row r="25" spans="1:4" s="671" customFormat="1" ht="15">
      <c r="A25" s="664" t="s">
        <v>3726</v>
      </c>
      <c r="B25" s="665" t="s">
        <v>3727</v>
      </c>
      <c r="C25" s="664" t="s">
        <v>3728</v>
      </c>
      <c r="D25" s="666">
        <f>D23+D24</f>
        <v>39292.086757999998</v>
      </c>
    </row>
    <row r="26" spans="1:4" s="671" customFormat="1" ht="15">
      <c r="A26" s="664" t="s">
        <v>3729</v>
      </c>
      <c r="B26" s="665" t="s">
        <v>3730</v>
      </c>
      <c r="C26" s="664" t="s">
        <v>3731</v>
      </c>
      <c r="D26" s="666">
        <f>D22-(D24+D23)</f>
        <v>6502.4058099999966</v>
      </c>
    </row>
    <row r="27" spans="1:4" s="671" customFormat="1" ht="30.75" thickBot="1">
      <c r="A27" s="667" t="s">
        <v>3732</v>
      </c>
      <c r="B27" s="668" t="s">
        <v>3733</v>
      </c>
      <c r="C27" s="669" t="s">
        <v>3734</v>
      </c>
      <c r="D27" s="670">
        <f>(D22-(D23+D24))/D22*100</f>
        <v>14.19910003445198</v>
      </c>
    </row>
    <row r="28" spans="1:4" s="671" customFormat="1">
      <c r="D28" s="672"/>
    </row>
    <row r="29" spans="1:4">
      <c r="B29" s="673"/>
      <c r="C29" s="673"/>
      <c r="D29" s="674"/>
    </row>
    <row r="30" spans="1:4">
      <c r="B30" s="673"/>
      <c r="C30" s="673"/>
      <c r="D30" s="674"/>
    </row>
  </sheetData>
  <mergeCells count="6">
    <mergeCell ref="A21:D21"/>
    <mergeCell ref="A1:D1"/>
    <mergeCell ref="A2:D2"/>
    <mergeCell ref="A3:C3"/>
    <mergeCell ref="A10:D10"/>
    <mergeCell ref="A12:C12"/>
  </mergeCells>
  <printOptions horizontalCentered="1" verticalCentered="1"/>
  <pageMargins left="0.25" right="0" top="0.25" bottom="0.25" header="0.5" footer="0.13"/>
  <pageSetup paperSize="9" scale="76" orientation="landscape" r:id="rId1"/>
  <headerFooter alignWithMargins="0">
    <oddFooter>&amp;C&amp;Z&amp;F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zoomScaleSheetLayoutView="100" workbookViewId="0">
      <pane ySplit="3" topLeftCell="A4" activePane="bottomLeft" state="frozen"/>
      <selection activeCell="B52" sqref="B52"/>
      <selection pane="bottomLeft" activeCell="C15" sqref="C15"/>
    </sheetView>
  </sheetViews>
  <sheetFormatPr defaultColWidth="10.28515625" defaultRowHeight="12.75"/>
  <cols>
    <col min="1" max="1" width="10.28515625" style="368"/>
    <col min="2" max="2" width="17.42578125" style="367" customWidth="1"/>
    <col min="3" max="3" width="15.42578125" style="368" customWidth="1"/>
    <col min="4" max="5" width="13.85546875" style="368" customWidth="1"/>
    <col min="6" max="6" width="13" style="368" customWidth="1"/>
    <col min="7" max="7" width="14.5703125" style="368" customWidth="1"/>
    <col min="8" max="8" width="10.28515625" style="367"/>
    <col min="9" max="9" width="16.42578125" style="367" customWidth="1"/>
    <col min="10" max="19" width="10.28515625" style="367"/>
    <col min="20" max="20" width="0" style="367" hidden="1" customWidth="1"/>
    <col min="21" max="16384" width="10.28515625" style="367"/>
  </cols>
  <sheetData>
    <row r="1" spans="1:15" s="366" customFormat="1" ht="15.75">
      <c r="A1" s="790" t="s">
        <v>381</v>
      </c>
      <c r="B1" s="790"/>
      <c r="C1" s="790"/>
      <c r="D1" s="790"/>
      <c r="E1" s="790"/>
      <c r="F1" s="790"/>
      <c r="G1" s="790"/>
      <c r="I1" s="367"/>
      <c r="J1" s="367"/>
      <c r="K1" s="367"/>
    </row>
    <row r="2" spans="1:15" ht="76.5">
      <c r="A2" s="413" t="s">
        <v>1045</v>
      </c>
      <c r="B2" s="413" t="s">
        <v>793</v>
      </c>
      <c r="C2" s="413" t="s">
        <v>794</v>
      </c>
      <c r="D2" s="413" t="s">
        <v>795</v>
      </c>
      <c r="E2" s="413" t="s">
        <v>645</v>
      </c>
      <c r="F2" s="413" t="s">
        <v>647</v>
      </c>
      <c r="G2" s="413" t="s">
        <v>648</v>
      </c>
      <c r="H2" s="368"/>
    </row>
    <row r="3" spans="1:15">
      <c r="A3" s="414" t="s">
        <v>2077</v>
      </c>
      <c r="B3" s="413">
        <v>33</v>
      </c>
      <c r="C3" s="415" t="s">
        <v>653</v>
      </c>
      <c r="D3" s="415" t="s">
        <v>654</v>
      </c>
      <c r="E3" s="415" t="s">
        <v>646</v>
      </c>
      <c r="F3" s="415" t="s">
        <v>655</v>
      </c>
      <c r="G3" s="415" t="s">
        <v>649</v>
      </c>
      <c r="H3" s="368"/>
    </row>
    <row r="4" spans="1:15">
      <c r="A4" s="791">
        <v>1</v>
      </c>
      <c r="B4" s="413" t="s">
        <v>652</v>
      </c>
      <c r="C4" s="415">
        <v>0</v>
      </c>
      <c r="D4" s="415">
        <v>0</v>
      </c>
      <c r="E4" s="415">
        <v>0</v>
      </c>
      <c r="F4" s="415">
        <v>0</v>
      </c>
      <c r="G4" s="415">
        <v>0</v>
      </c>
      <c r="H4" s="368"/>
    </row>
    <row r="5" spans="1:15">
      <c r="A5" s="791"/>
      <c r="B5" s="413" t="s">
        <v>650</v>
      </c>
      <c r="C5" s="415">
        <v>19171</v>
      </c>
      <c r="D5" s="415">
        <v>18719</v>
      </c>
      <c r="E5" s="415">
        <v>37890</v>
      </c>
      <c r="F5" s="415">
        <v>17264</v>
      </c>
      <c r="G5" s="415">
        <v>20626</v>
      </c>
      <c r="H5" s="368"/>
    </row>
    <row r="6" spans="1:15">
      <c r="A6" s="791"/>
      <c r="B6" s="413" t="s">
        <v>651</v>
      </c>
      <c r="C6" s="415">
        <v>33476</v>
      </c>
      <c r="D6" s="415">
        <v>9447</v>
      </c>
      <c r="E6" s="415">
        <v>42923</v>
      </c>
      <c r="F6" s="415">
        <v>16697</v>
      </c>
      <c r="G6" s="415">
        <v>26226</v>
      </c>
      <c r="H6" s="368"/>
    </row>
    <row r="7" spans="1:15">
      <c r="A7" s="791">
        <v>2</v>
      </c>
      <c r="B7" s="413" t="s">
        <v>652</v>
      </c>
      <c r="C7" s="415">
        <v>0</v>
      </c>
      <c r="D7" s="415">
        <v>0</v>
      </c>
      <c r="E7" s="415">
        <v>0</v>
      </c>
      <c r="F7" s="415">
        <v>0</v>
      </c>
      <c r="G7" s="415">
        <v>0</v>
      </c>
      <c r="H7" s="368"/>
    </row>
    <row r="8" spans="1:15">
      <c r="A8" s="791"/>
      <c r="B8" s="413" t="s">
        <v>650</v>
      </c>
      <c r="C8" s="415">
        <v>20626</v>
      </c>
      <c r="D8" s="415">
        <v>31966</v>
      </c>
      <c r="E8" s="415">
        <v>52592</v>
      </c>
      <c r="F8" s="415">
        <v>19455</v>
      </c>
      <c r="G8" s="415">
        <v>33137</v>
      </c>
      <c r="H8" s="368"/>
    </row>
    <row r="9" spans="1:15">
      <c r="A9" s="791"/>
      <c r="B9" s="413" t="s">
        <v>651</v>
      </c>
      <c r="C9" s="415">
        <v>26226</v>
      </c>
      <c r="D9" s="415">
        <v>12006</v>
      </c>
      <c r="E9" s="415">
        <v>38232</v>
      </c>
      <c r="F9" s="415">
        <v>9095</v>
      </c>
      <c r="G9" s="415">
        <v>29137</v>
      </c>
      <c r="H9" s="368"/>
    </row>
    <row r="10" spans="1:15">
      <c r="A10" s="791">
        <v>3</v>
      </c>
      <c r="B10" s="413" t="s">
        <v>652</v>
      </c>
      <c r="C10" s="415">
        <v>0</v>
      </c>
      <c r="D10" s="415">
        <v>0</v>
      </c>
      <c r="E10" s="415">
        <v>0</v>
      </c>
      <c r="F10" s="415">
        <v>0</v>
      </c>
      <c r="G10" s="415">
        <v>0</v>
      </c>
      <c r="H10" s="368"/>
    </row>
    <row r="11" spans="1:15">
      <c r="A11" s="791"/>
      <c r="B11" s="413" t="s">
        <v>650</v>
      </c>
      <c r="C11" s="415">
        <v>33137</v>
      </c>
      <c r="D11" s="415">
        <v>25458</v>
      </c>
      <c r="E11" s="415">
        <v>58595</v>
      </c>
      <c r="F11" s="415">
        <v>24977</v>
      </c>
      <c r="G11" s="415">
        <v>33618</v>
      </c>
      <c r="H11" s="368"/>
    </row>
    <row r="12" spans="1:15">
      <c r="A12" s="791"/>
      <c r="B12" s="413" t="s">
        <v>651</v>
      </c>
      <c r="C12" s="415">
        <v>29137</v>
      </c>
      <c r="D12" s="415">
        <v>27457</v>
      </c>
      <c r="E12" s="415">
        <v>56594</v>
      </c>
      <c r="F12" s="415">
        <v>13218</v>
      </c>
      <c r="G12" s="415">
        <v>43376</v>
      </c>
      <c r="H12" s="368"/>
    </row>
    <row r="13" spans="1:15" ht="12.75" customHeight="1">
      <c r="A13" s="791">
        <v>4</v>
      </c>
      <c r="B13" s="413" t="s">
        <v>652</v>
      </c>
      <c r="C13" s="415">
        <v>0</v>
      </c>
      <c r="D13" s="415">
        <v>0</v>
      </c>
      <c r="E13" s="415">
        <v>0</v>
      </c>
      <c r="F13" s="415">
        <v>0</v>
      </c>
      <c r="G13" s="415">
        <v>0</v>
      </c>
      <c r="I13" s="369"/>
      <c r="K13" s="369"/>
      <c r="L13" s="369"/>
      <c r="M13" s="369"/>
      <c r="N13" s="369"/>
      <c r="O13" s="369"/>
    </row>
    <row r="14" spans="1:15" ht="12.75" customHeight="1">
      <c r="A14" s="791"/>
      <c r="B14" s="413" t="s">
        <v>650</v>
      </c>
      <c r="C14" s="415">
        <v>33618</v>
      </c>
      <c r="D14" s="415">
        <v>20287</v>
      </c>
      <c r="E14" s="415">
        <v>53905</v>
      </c>
      <c r="F14" s="415">
        <v>24306</v>
      </c>
      <c r="G14" s="415">
        <v>29599</v>
      </c>
      <c r="I14" s="369"/>
      <c r="K14" s="369"/>
      <c r="L14" s="369"/>
      <c r="M14" s="369"/>
      <c r="N14" s="369"/>
      <c r="O14" s="369"/>
    </row>
    <row r="15" spans="1:15" ht="12.75" customHeight="1">
      <c r="A15" s="791"/>
      <c r="B15" s="413" t="s">
        <v>651</v>
      </c>
      <c r="C15" s="415">
        <v>43376</v>
      </c>
      <c r="D15" s="415">
        <v>14913</v>
      </c>
      <c r="E15" s="415">
        <v>58289</v>
      </c>
      <c r="F15" s="415">
        <v>16766</v>
      </c>
      <c r="G15" s="415">
        <v>41523</v>
      </c>
      <c r="I15" s="369"/>
      <c r="J15" s="369"/>
      <c r="K15" s="369"/>
      <c r="L15" s="369"/>
      <c r="M15" s="369"/>
      <c r="N15" s="369"/>
      <c r="O15" s="369"/>
    </row>
    <row r="16" spans="1:15">
      <c r="I16" s="369"/>
      <c r="J16" s="369"/>
      <c r="K16" s="369"/>
      <c r="L16" s="369"/>
      <c r="M16" s="369"/>
      <c r="N16" s="369"/>
      <c r="O16" s="369"/>
    </row>
    <row r="17" spans="4:15">
      <c r="I17" s="369"/>
      <c r="J17" s="369"/>
      <c r="K17" s="369"/>
      <c r="L17" s="369"/>
      <c r="M17" s="369"/>
      <c r="N17" s="369"/>
      <c r="O17" s="369"/>
    </row>
    <row r="18" spans="4:15" ht="14.25">
      <c r="D18" s="370"/>
      <c r="I18" s="369"/>
      <c r="J18" s="369"/>
      <c r="K18" s="369"/>
      <c r="L18" s="369"/>
      <c r="M18" s="369"/>
      <c r="N18" s="369"/>
      <c r="O18" s="369"/>
    </row>
    <row r="19" spans="4:15">
      <c r="I19" s="369"/>
      <c r="J19" s="369"/>
      <c r="K19" s="369"/>
      <c r="L19" s="369"/>
      <c r="M19" s="369"/>
      <c r="N19" s="369"/>
      <c r="O19" s="369"/>
    </row>
    <row r="20" spans="4:15">
      <c r="I20" s="369"/>
      <c r="J20" s="369"/>
      <c r="K20" s="369"/>
      <c r="L20" s="369"/>
      <c r="M20" s="369"/>
      <c r="N20" s="369"/>
      <c r="O20" s="369"/>
    </row>
    <row r="21" spans="4:15">
      <c r="I21" s="369"/>
      <c r="J21" s="369"/>
      <c r="K21" s="369"/>
      <c r="L21" s="369"/>
      <c r="M21" s="369"/>
      <c r="N21" s="369"/>
      <c r="O21" s="369"/>
    </row>
  </sheetData>
  <autoFilter ref="A3:G18">
    <sortState ref="A4:G42">
      <sortCondition ref="B4:B42"/>
    </sortState>
  </autoFilter>
  <mergeCells count="5">
    <mergeCell ref="A1:G1"/>
    <mergeCell ref="A4:A6"/>
    <mergeCell ref="A7:A9"/>
    <mergeCell ref="A10:A12"/>
    <mergeCell ref="A13:A15"/>
  </mergeCells>
  <conditionalFormatting sqref="A16:G1048576 A1:G3 B14:G15 A13:G13 B5:B6 B8:B9 B11:B12 A4:B4 A7:B7 A10:B10 C4:G15">
    <cfRule type="cellIs" dxfId="5" priority="2" operator="lessThan">
      <formula>0</formula>
    </cfRule>
  </conditionalFormatting>
  <printOptions horizontalCentered="1" verticalCentered="1"/>
  <pageMargins left="0.75" right="0.75" top="1" bottom="1" header="0.5" footer="0.5"/>
  <pageSetup paperSize="9" orientation="portrait" verticalDpi="7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60" zoomScaleNormal="60" workbookViewId="0">
      <pane ySplit="5" topLeftCell="A6" activePane="bottomLeft" state="frozen"/>
      <selection activeCell="B52" sqref="B52"/>
      <selection pane="bottomLeft" activeCell="F27" sqref="F27"/>
    </sheetView>
  </sheetViews>
  <sheetFormatPr defaultColWidth="9.140625" defaultRowHeight="15"/>
  <cols>
    <col min="1" max="1" width="9.140625" style="675"/>
    <col min="2" max="2" width="10.140625" style="675" customWidth="1"/>
    <col min="3" max="3" width="13.42578125" style="675" customWidth="1"/>
    <col min="4" max="4" width="21.42578125" style="675" customWidth="1"/>
    <col min="5" max="5" width="22.42578125" style="675" customWidth="1"/>
    <col min="6" max="6" width="16.5703125" style="675" customWidth="1"/>
    <col min="7" max="8" width="22" style="705" customWidth="1"/>
    <col min="9" max="10" width="16" style="675" customWidth="1"/>
    <col min="11" max="11" width="14.85546875" style="675" bestFit="1" customWidth="1"/>
    <col min="12" max="16384" width="9.140625" style="675"/>
  </cols>
  <sheetData>
    <row r="1" spans="1:11" ht="33" customHeight="1" thickBot="1">
      <c r="A1" s="792" t="s">
        <v>3736</v>
      </c>
      <c r="B1" s="792"/>
      <c r="C1" s="792"/>
      <c r="D1" s="792"/>
      <c r="E1" s="792"/>
      <c r="F1" s="792"/>
      <c r="G1" s="792"/>
      <c r="H1" s="792"/>
      <c r="I1" s="792"/>
      <c r="J1" s="792"/>
      <c r="K1" s="792"/>
    </row>
    <row r="2" spans="1:11" ht="27" thickBot="1">
      <c r="A2" s="793" t="s">
        <v>3737</v>
      </c>
      <c r="B2" s="793"/>
      <c r="C2" s="793"/>
      <c r="D2" s="793"/>
      <c r="E2" s="793"/>
      <c r="F2" s="793"/>
      <c r="G2" s="793"/>
      <c r="H2" s="793"/>
      <c r="I2" s="676" t="s">
        <v>3738</v>
      </c>
      <c r="J2" s="677" t="s">
        <v>3739</v>
      </c>
      <c r="K2" s="678"/>
    </row>
    <row r="3" spans="1:11" ht="42.75" customHeight="1">
      <c r="A3" s="794" t="s">
        <v>3740</v>
      </c>
      <c r="B3" s="797" t="s">
        <v>3741</v>
      </c>
      <c r="C3" s="797" t="s">
        <v>3742</v>
      </c>
      <c r="D3" s="797" t="s">
        <v>3743</v>
      </c>
      <c r="E3" s="801" t="s">
        <v>3744</v>
      </c>
      <c r="F3" s="801" t="s">
        <v>3745</v>
      </c>
      <c r="G3" s="803" t="s">
        <v>3746</v>
      </c>
      <c r="H3" s="803" t="s">
        <v>3747</v>
      </c>
      <c r="I3" s="801" t="s">
        <v>3748</v>
      </c>
      <c r="J3" s="801" t="s">
        <v>3749</v>
      </c>
      <c r="K3" s="805" t="s">
        <v>3750</v>
      </c>
    </row>
    <row r="4" spans="1:11" ht="15.75" customHeight="1">
      <c r="A4" s="795"/>
      <c r="B4" s="798"/>
      <c r="C4" s="798"/>
      <c r="D4" s="800"/>
      <c r="E4" s="802"/>
      <c r="F4" s="802"/>
      <c r="G4" s="804"/>
      <c r="H4" s="804"/>
      <c r="I4" s="802"/>
      <c r="J4" s="802"/>
      <c r="K4" s="806"/>
    </row>
    <row r="5" spans="1:11" ht="32.25" thickBot="1">
      <c r="A5" s="796"/>
      <c r="B5" s="799"/>
      <c r="C5" s="799"/>
      <c r="D5" s="679" t="s">
        <v>840</v>
      </c>
      <c r="E5" s="679" t="s">
        <v>841</v>
      </c>
      <c r="F5" s="679" t="s">
        <v>3751</v>
      </c>
      <c r="G5" s="680" t="s">
        <v>843</v>
      </c>
      <c r="H5" s="680" t="s">
        <v>3752</v>
      </c>
      <c r="I5" s="679" t="s">
        <v>3753</v>
      </c>
      <c r="J5" s="679" t="s">
        <v>3754</v>
      </c>
      <c r="K5" s="681" t="s">
        <v>3755</v>
      </c>
    </row>
    <row r="6" spans="1:11" ht="24.75" customHeight="1">
      <c r="A6" s="807" t="s">
        <v>401</v>
      </c>
      <c r="B6" s="810" t="s">
        <v>3756</v>
      </c>
      <c r="C6" s="682" t="s">
        <v>3757</v>
      </c>
      <c r="D6" s="683">
        <v>3813.8804489999998</v>
      </c>
      <c r="E6" s="683">
        <v>3223.8307320000004</v>
      </c>
      <c r="F6" s="684">
        <f>(E6/D6)*100</f>
        <v>84.528887968821607</v>
      </c>
      <c r="G6" s="685">
        <v>211204.28045080003</v>
      </c>
      <c r="H6" s="685">
        <v>188140.50732539999</v>
      </c>
      <c r="I6" s="686">
        <f>H6/G6*100</f>
        <v>89.079874197543674</v>
      </c>
      <c r="J6" s="686">
        <f>F6*I6/100</f>
        <v>75.298227063208913</v>
      </c>
      <c r="K6" s="686">
        <f>100-J6</f>
        <v>24.701772936791087</v>
      </c>
    </row>
    <row r="7" spans="1:11" ht="24.75" customHeight="1">
      <c r="A7" s="808"/>
      <c r="B7" s="811"/>
      <c r="C7" s="687" t="s">
        <v>3758</v>
      </c>
      <c r="D7" s="688">
        <v>3761.6807409999997</v>
      </c>
      <c r="E7" s="688">
        <v>3157.7741780000001</v>
      </c>
      <c r="F7" s="689">
        <f t="shared" ref="F7:F19" si="0">(E7/D7)*100</f>
        <v>83.94583154232653</v>
      </c>
      <c r="G7" s="690">
        <v>229905.28035720001</v>
      </c>
      <c r="H7" s="690">
        <v>220653.98126289996</v>
      </c>
      <c r="I7" s="691">
        <f t="shared" ref="I7:I20" si="1">H7/G7*100</f>
        <v>95.976038880043788</v>
      </c>
      <c r="J7" s="691">
        <f t="shared" ref="J7:J20" si="2">F7*I7/100</f>
        <v>80.567883919239378</v>
      </c>
      <c r="K7" s="691">
        <f t="shared" ref="K7:K20" si="3">100-J7</f>
        <v>19.432116080760622</v>
      </c>
    </row>
    <row r="8" spans="1:11" ht="24.75" customHeight="1" thickBot="1">
      <c r="A8" s="808"/>
      <c r="B8" s="811"/>
      <c r="C8" s="692" t="s">
        <v>3759</v>
      </c>
      <c r="D8" s="688">
        <v>3353.7696730000002</v>
      </c>
      <c r="E8" s="688">
        <v>3029.428007</v>
      </c>
      <c r="F8" s="689">
        <f t="shared" si="0"/>
        <v>90.329041716515036</v>
      </c>
      <c r="G8" s="693">
        <v>233120.47827389999</v>
      </c>
      <c r="H8" s="693">
        <v>210503.47733759999</v>
      </c>
      <c r="I8" s="689">
        <f t="shared" si="1"/>
        <v>90.298149221482532</v>
      </c>
      <c r="J8" s="689">
        <f t="shared" si="2"/>
        <v>81.565452879513956</v>
      </c>
      <c r="K8" s="689">
        <f t="shared" si="3"/>
        <v>18.434547120486044</v>
      </c>
    </row>
    <row r="9" spans="1:11" s="694" customFormat="1" ht="24.75" customHeight="1" thickBot="1">
      <c r="A9" s="808"/>
      <c r="B9" s="812"/>
      <c r="C9" s="718"/>
      <c r="D9" s="719">
        <f>SUM(D6:D8)</f>
        <v>10929.330862999999</v>
      </c>
      <c r="E9" s="719">
        <f>SUM(E6:E8)</f>
        <v>9411.0329170000005</v>
      </c>
      <c r="F9" s="720">
        <f t="shared" si="0"/>
        <v>86.108042980563212</v>
      </c>
      <c r="G9" s="719">
        <f>SUM(G6:G8)</f>
        <v>674230.03908190003</v>
      </c>
      <c r="H9" s="719">
        <f>SUM(H6:H8)</f>
        <v>619297.96592589992</v>
      </c>
      <c r="I9" s="720">
        <f t="shared" si="1"/>
        <v>91.852621513155768</v>
      </c>
      <c r="J9" s="720">
        <f t="shared" si="2"/>
        <v>79.092494811322226</v>
      </c>
      <c r="K9" s="721">
        <f t="shared" si="3"/>
        <v>20.907505188677774</v>
      </c>
    </row>
    <row r="10" spans="1:11" ht="24.75" customHeight="1">
      <c r="A10" s="808"/>
      <c r="B10" s="811" t="s">
        <v>3760</v>
      </c>
      <c r="C10" s="682" t="s">
        <v>3761</v>
      </c>
      <c r="D10" s="683">
        <v>3077.5316320000002</v>
      </c>
      <c r="E10" s="683">
        <v>2904.6920049999999</v>
      </c>
      <c r="F10" s="684">
        <f>(E10/D10)*100</f>
        <v>94.383822892254827</v>
      </c>
      <c r="G10" s="685">
        <v>226332.59740739997</v>
      </c>
      <c r="H10" s="685">
        <v>221702.0209418</v>
      </c>
      <c r="I10" s="686">
        <f>H10/G10*100</f>
        <v>97.95408327450734</v>
      </c>
      <c r="J10" s="686">
        <f>F10*I10/100</f>
        <v>92.452808473542802</v>
      </c>
      <c r="K10" s="686">
        <f>100-J10</f>
        <v>7.5471915264571976</v>
      </c>
    </row>
    <row r="11" spans="1:11" ht="24.75" customHeight="1">
      <c r="A11" s="808"/>
      <c r="B11" s="811"/>
      <c r="C11" s="687" t="s">
        <v>3762</v>
      </c>
      <c r="D11" s="688">
        <v>4141.4215570000006</v>
      </c>
      <c r="E11" s="688">
        <v>3177.824662</v>
      </c>
      <c r="F11" s="689">
        <f t="shared" si="0"/>
        <v>76.732702002497433</v>
      </c>
      <c r="G11" s="690">
        <v>224841.94278360001</v>
      </c>
      <c r="H11" s="690">
        <v>238953.38272890003</v>
      </c>
      <c r="I11" s="691">
        <f t="shared" si="1"/>
        <v>106.27615994177815</v>
      </c>
      <c r="J11" s="691">
        <f t="shared" si="2"/>
        <v>81.548569107822175</v>
      </c>
      <c r="K11" s="691">
        <f t="shared" si="3"/>
        <v>18.451430892177825</v>
      </c>
    </row>
    <row r="12" spans="1:11" ht="24.75" customHeight="1" thickBot="1">
      <c r="A12" s="808"/>
      <c r="B12" s="811"/>
      <c r="C12" s="692" t="s">
        <v>3763</v>
      </c>
      <c r="D12" s="695">
        <v>4101.344677</v>
      </c>
      <c r="E12" s="695">
        <v>3373.8718859999999</v>
      </c>
      <c r="F12" s="689">
        <f t="shared" si="0"/>
        <v>82.262578537239094</v>
      </c>
      <c r="G12" s="693">
        <v>238849.79628129999</v>
      </c>
      <c r="H12" s="693">
        <v>227438.10765660001</v>
      </c>
      <c r="I12" s="689">
        <f t="shared" si="1"/>
        <v>95.222232213562322</v>
      </c>
      <c r="J12" s="689">
        <f t="shared" si="2"/>
        <v>78.332263559593883</v>
      </c>
      <c r="K12" s="689">
        <f t="shared" si="3"/>
        <v>21.667736440406117</v>
      </c>
    </row>
    <row r="13" spans="1:11" ht="24.75" customHeight="1" thickBot="1">
      <c r="A13" s="808"/>
      <c r="B13" s="812"/>
      <c r="C13" s="722"/>
      <c r="D13" s="719">
        <f>SUM(D10:D12)</f>
        <v>11320.297866000001</v>
      </c>
      <c r="E13" s="719">
        <f>SUM(E10:E12)</f>
        <v>9456.3885530000007</v>
      </c>
      <c r="F13" s="720">
        <f t="shared" si="0"/>
        <v>83.534803279353923</v>
      </c>
      <c r="G13" s="719">
        <f>SUM(G10:G12)</f>
        <v>690024.3364723</v>
      </c>
      <c r="H13" s="719">
        <f>SUM(H10:H12)</f>
        <v>688093.51132729999</v>
      </c>
      <c r="I13" s="720">
        <f t="shared" si="1"/>
        <v>99.720180138156977</v>
      </c>
      <c r="J13" s="720">
        <f t="shared" si="2"/>
        <v>83.301056308226805</v>
      </c>
      <c r="K13" s="721">
        <f t="shared" si="3"/>
        <v>16.698943691773195</v>
      </c>
    </row>
    <row r="14" spans="1:11" ht="24.75" customHeight="1">
      <c r="A14" s="808"/>
      <c r="B14" s="811" t="s">
        <v>3764</v>
      </c>
      <c r="C14" s="682" t="s">
        <v>3765</v>
      </c>
      <c r="D14" s="683">
        <v>4236.0892789999998</v>
      </c>
      <c r="E14" s="683">
        <v>3574.8958200000002</v>
      </c>
      <c r="F14" s="686">
        <f t="shared" si="0"/>
        <v>84.391418229124639</v>
      </c>
      <c r="G14" s="685">
        <v>243322.26782550002</v>
      </c>
      <c r="H14" s="685">
        <v>240502.42139259999</v>
      </c>
      <c r="I14" s="686">
        <f t="shared" si="1"/>
        <v>98.841106299846629</v>
      </c>
      <c r="J14" s="686">
        <f t="shared" si="2"/>
        <v>83.413411399797226</v>
      </c>
      <c r="K14" s="686">
        <f t="shared" si="3"/>
        <v>16.586588600202774</v>
      </c>
    </row>
    <row r="15" spans="1:11" ht="24.75" customHeight="1">
      <c r="A15" s="808"/>
      <c r="B15" s="811"/>
      <c r="C15" s="687" t="s">
        <v>3766</v>
      </c>
      <c r="D15" s="690">
        <v>3717.0318150000003</v>
      </c>
      <c r="E15" s="688">
        <v>3474.2583329999998</v>
      </c>
      <c r="F15" s="691">
        <f t="shared" si="0"/>
        <v>93.468619745994815</v>
      </c>
      <c r="G15" s="690">
        <v>245721.98372190006</v>
      </c>
      <c r="H15" s="690">
        <v>230090.29955730002</v>
      </c>
      <c r="I15" s="691">
        <f t="shared" si="1"/>
        <v>93.63846737364311</v>
      </c>
      <c r="J15" s="691">
        <f t="shared" si="2"/>
        <v>87.522583005447899</v>
      </c>
      <c r="K15" s="691">
        <f t="shared" si="3"/>
        <v>12.477416994552101</v>
      </c>
    </row>
    <row r="16" spans="1:11" ht="24.75" customHeight="1" thickBot="1">
      <c r="A16" s="808"/>
      <c r="B16" s="811"/>
      <c r="C16" s="692" t="s">
        <v>3767</v>
      </c>
      <c r="D16" s="695">
        <v>3917.7557290000004</v>
      </c>
      <c r="E16" s="695">
        <v>3384.3900779999999</v>
      </c>
      <c r="F16" s="689">
        <f t="shared" si="0"/>
        <v>86.38593909640862</v>
      </c>
      <c r="G16" s="693">
        <v>238266.78196309996</v>
      </c>
      <c r="H16" s="693">
        <v>239341.26126959996</v>
      </c>
      <c r="I16" s="689">
        <f t="shared" si="1"/>
        <v>100.45095640174735</v>
      </c>
      <c r="J16" s="689">
        <f t="shared" si="2"/>
        <v>86.775502018973441</v>
      </c>
      <c r="K16" s="689">
        <f t="shared" si="3"/>
        <v>13.224497981026559</v>
      </c>
    </row>
    <row r="17" spans="1:11" ht="24.75" customHeight="1">
      <c r="A17" s="808"/>
      <c r="B17" s="812"/>
      <c r="C17" s="723"/>
      <c r="D17" s="724">
        <f>SUM(D14:D16)</f>
        <v>11870.876823000001</v>
      </c>
      <c r="E17" s="724">
        <f>SUM(E14:E16)</f>
        <v>10433.544231</v>
      </c>
      <c r="F17" s="725">
        <f t="shared" si="0"/>
        <v>87.891942495644912</v>
      </c>
      <c r="G17" s="724">
        <f>SUM(G14:G16)</f>
        <v>727311.0335105001</v>
      </c>
      <c r="H17" s="724">
        <f>SUM(H14:H16)</f>
        <v>709933.9822195</v>
      </c>
      <c r="I17" s="725">
        <f t="shared" si="1"/>
        <v>97.610781290209971</v>
      </c>
      <c r="J17" s="725">
        <f t="shared" si="2"/>
        <v>85.792011761141069</v>
      </c>
      <c r="K17" s="726">
        <f>100-J17</f>
        <v>14.207988238858931</v>
      </c>
    </row>
    <row r="18" spans="1:11" ht="24.75" customHeight="1">
      <c r="A18" s="808"/>
      <c r="B18" s="811" t="s">
        <v>3768</v>
      </c>
      <c r="C18" s="687" t="s">
        <v>3769</v>
      </c>
      <c r="D18" s="688">
        <v>3965.1988160000005</v>
      </c>
      <c r="E18" s="690">
        <v>3388.5855300000003</v>
      </c>
      <c r="F18" s="691">
        <f t="shared" si="0"/>
        <v>85.45814944579061</v>
      </c>
      <c r="G18" s="690">
        <v>227518.54674199998</v>
      </c>
      <c r="H18" s="690">
        <v>250124.14631139999</v>
      </c>
      <c r="I18" s="691">
        <f t="shared" si="1"/>
        <v>109.93571728243947</v>
      </c>
      <c r="J18" s="691">
        <f t="shared" si="2"/>
        <v>93.949029569528975</v>
      </c>
      <c r="K18" s="691">
        <f t="shared" si="3"/>
        <v>6.0509704304710255</v>
      </c>
    </row>
    <row r="19" spans="1:11" ht="24.75" customHeight="1">
      <c r="A19" s="808"/>
      <c r="B19" s="811"/>
      <c r="C19" s="687" t="s">
        <v>3770</v>
      </c>
      <c r="D19" s="688">
        <v>3694.7006260000003</v>
      </c>
      <c r="E19" s="690">
        <v>3227.7962559999996</v>
      </c>
      <c r="F19" s="691">
        <f t="shared" si="0"/>
        <v>87.362863266529772</v>
      </c>
      <c r="G19" s="690">
        <v>236288.10274270005</v>
      </c>
      <c r="H19" s="690">
        <v>249137.4625771</v>
      </c>
      <c r="I19" s="691">
        <f t="shared" si="1"/>
        <v>105.43800542018485</v>
      </c>
      <c r="J19" s="691">
        <f t="shared" si="2"/>
        <v>92.113660506192332</v>
      </c>
      <c r="K19" s="691">
        <f t="shared" si="3"/>
        <v>7.8863394938076681</v>
      </c>
    </row>
    <row r="20" spans="1:11" ht="24.75" customHeight="1">
      <c r="A20" s="808"/>
      <c r="B20" s="811"/>
      <c r="C20" s="687" t="s">
        <v>3771</v>
      </c>
      <c r="D20" s="688">
        <v>4014.0875740000001</v>
      </c>
      <c r="E20" s="688">
        <v>3374.7392709999999</v>
      </c>
      <c r="F20" s="691">
        <f>(E20/D20)*100</f>
        <v>84.072387778951835</v>
      </c>
      <c r="G20" s="690">
        <v>225837.06459320002</v>
      </c>
      <c r="H20" s="690">
        <v>240255.74941189997</v>
      </c>
      <c r="I20" s="691">
        <f t="shared" si="1"/>
        <v>106.38455199755288</v>
      </c>
      <c r="J20" s="691">
        <f t="shared" si="2"/>
        <v>89.440033092283301</v>
      </c>
      <c r="K20" s="691">
        <f t="shared" si="3"/>
        <v>10.559966907716699</v>
      </c>
    </row>
    <row r="21" spans="1:11" ht="24.75" customHeight="1" thickBot="1">
      <c r="A21" s="808"/>
      <c r="B21" s="813"/>
      <c r="C21" s="727"/>
      <c r="D21" s="728">
        <f>SUM(D18:D20)</f>
        <v>11673.987016000001</v>
      </c>
      <c r="E21" s="728">
        <f>SUM(E18:E20)</f>
        <v>9991.1210570000003</v>
      </c>
      <c r="F21" s="729">
        <f>(E21/D21)*100</f>
        <v>85.584479778043971</v>
      </c>
      <c r="G21" s="728">
        <f>SUM(G18:G20)</f>
        <v>689643.71407790005</v>
      </c>
      <c r="H21" s="728">
        <f>SUM(H18:H20)</f>
        <v>739517.35830039997</v>
      </c>
      <c r="I21" s="729">
        <f>H21/G21*100</f>
        <v>107.23179856560925</v>
      </c>
      <c r="J21" s="729">
        <f>F21*I21/100</f>
        <v>91.773776959016701</v>
      </c>
      <c r="K21" s="730">
        <f>100-J21</f>
        <v>8.2262230409832995</v>
      </c>
    </row>
    <row r="22" spans="1:11" s="698" customFormat="1" ht="37.5" customHeight="1" thickBot="1">
      <c r="A22" s="809"/>
      <c r="B22" s="814" t="s">
        <v>3772</v>
      </c>
      <c r="C22" s="815"/>
      <c r="D22" s="696">
        <f>D21+D17+D13+D9</f>
        <v>45794.492568000001</v>
      </c>
      <c r="E22" s="696">
        <f>E21+E17+E13+E9</f>
        <v>39292.086758000005</v>
      </c>
      <c r="F22" s="696">
        <f>(E22/D22)*100</f>
        <v>85.800899965548027</v>
      </c>
      <c r="G22" s="696">
        <f>G21+G17+G13+G9</f>
        <v>2781209.1231426001</v>
      </c>
      <c r="H22" s="696">
        <f>H21+H17+H13+H9</f>
        <v>2756842.8177730995</v>
      </c>
      <c r="I22" s="696">
        <f>H22/G22*100</f>
        <v>99.123895245174225</v>
      </c>
      <c r="J22" s="696">
        <f>F22*I22/100</f>
        <v>85.049194201266545</v>
      </c>
      <c r="K22" s="697">
        <f>100-J22</f>
        <v>14.950805798733455</v>
      </c>
    </row>
    <row r="23" spans="1:11" ht="15.75">
      <c r="D23" s="699"/>
      <c r="E23" s="699"/>
      <c r="F23" s="699"/>
      <c r="G23" s="700"/>
      <c r="H23" s="700"/>
      <c r="I23" s="699"/>
      <c r="J23" s="699"/>
      <c r="K23" s="699"/>
    </row>
    <row r="24" spans="1:11">
      <c r="D24" s="701"/>
      <c r="E24" s="701"/>
      <c r="F24" s="699"/>
      <c r="G24" s="701"/>
      <c r="H24" s="701"/>
      <c r="I24" s="702"/>
      <c r="J24" s="699"/>
      <c r="K24" s="699"/>
    </row>
    <row r="25" spans="1:11">
      <c r="D25" s="703"/>
      <c r="E25" s="699"/>
      <c r="F25" s="699"/>
      <c r="G25" s="704"/>
      <c r="H25" s="704"/>
      <c r="I25" s="699"/>
      <c r="J25" s="699"/>
      <c r="K25" s="699"/>
    </row>
    <row r="26" spans="1:11">
      <c r="D26" s="703"/>
      <c r="E26" s="699"/>
      <c r="F26" s="699"/>
      <c r="G26" s="704"/>
      <c r="H26" s="704"/>
      <c r="I26" s="699"/>
      <c r="J26" s="699"/>
      <c r="K26" s="699"/>
    </row>
    <row r="27" spans="1:11">
      <c r="D27" s="699"/>
      <c r="E27" s="699"/>
      <c r="F27" s="699"/>
      <c r="G27" s="704"/>
      <c r="H27" s="704"/>
      <c r="I27" s="699"/>
      <c r="J27" s="699"/>
      <c r="K27" s="699"/>
    </row>
    <row r="28" spans="1:11">
      <c r="D28" s="699"/>
      <c r="E28" s="699"/>
      <c r="F28" s="699"/>
      <c r="G28" s="704"/>
      <c r="H28" s="704"/>
      <c r="I28" s="699"/>
      <c r="J28" s="699"/>
      <c r="K28" s="699"/>
    </row>
    <row r="29" spans="1:11">
      <c r="D29" s="699"/>
      <c r="E29" s="699"/>
      <c r="F29" s="699"/>
      <c r="G29" s="704"/>
      <c r="H29" s="704"/>
      <c r="I29" s="699"/>
      <c r="J29" s="699"/>
      <c r="K29" s="699"/>
    </row>
  </sheetData>
  <autoFilter ref="A5:K22"/>
  <mergeCells count="19">
    <mergeCell ref="A6:A22"/>
    <mergeCell ref="B6:B9"/>
    <mergeCell ref="B10:B13"/>
    <mergeCell ref="B14:B17"/>
    <mergeCell ref="B18:B21"/>
    <mergeCell ref="B22:C22"/>
    <mergeCell ref="A1:K1"/>
    <mergeCell ref="A2:H2"/>
    <mergeCell ref="A3:A5"/>
    <mergeCell ref="B3:B5"/>
    <mergeCell ref="C3:C5"/>
    <mergeCell ref="D3:D4"/>
    <mergeCell ref="E3:E4"/>
    <mergeCell ref="F3:F4"/>
    <mergeCell ref="G3:G4"/>
    <mergeCell ref="H3:H4"/>
    <mergeCell ref="I3:I4"/>
    <mergeCell ref="J3:J4"/>
    <mergeCell ref="K3:K4"/>
  </mergeCells>
  <printOptions horizontalCentered="1" verticalCentered="1"/>
  <pageMargins left="0" right="0" top="0" bottom="0" header="0" footer="0.5"/>
  <pageSetup paperSize="9" scale="7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23"/>
  </sheetPr>
  <dimension ref="C3:H32"/>
  <sheetViews>
    <sheetView workbookViewId="0">
      <selection activeCell="J10" sqref="J10"/>
    </sheetView>
  </sheetViews>
  <sheetFormatPr defaultRowHeight="12.75"/>
  <cols>
    <col min="5" max="6" width="0" hidden="1" customWidth="1"/>
  </cols>
  <sheetData>
    <row r="3" spans="3:8">
      <c r="C3" t="s">
        <v>1564</v>
      </c>
      <c r="D3" t="s">
        <v>1565</v>
      </c>
      <c r="H3" t="s">
        <v>1566</v>
      </c>
    </row>
    <row r="4" spans="3:8">
      <c r="C4">
        <v>5532</v>
      </c>
      <c r="D4">
        <v>5283</v>
      </c>
      <c r="H4">
        <v>1399</v>
      </c>
    </row>
    <row r="5" spans="3:8">
      <c r="C5">
        <f>+E5</f>
        <v>1829</v>
      </c>
      <c r="D5">
        <f>+F5</f>
        <v>1829</v>
      </c>
      <c r="E5">
        <v>1829</v>
      </c>
      <c r="F5">
        <v>1829</v>
      </c>
      <c r="H5">
        <v>0</v>
      </c>
    </row>
    <row r="7" spans="3:8">
      <c r="C7">
        <v>8542</v>
      </c>
      <c r="D7">
        <v>8855</v>
      </c>
      <c r="H7">
        <v>6434</v>
      </c>
    </row>
    <row r="8" spans="3:8">
      <c r="C8">
        <f>+E8</f>
        <v>1324</v>
      </c>
      <c r="D8">
        <f>+F8</f>
        <v>1083</v>
      </c>
      <c r="E8">
        <v>1324</v>
      </c>
      <c r="F8">
        <v>1083</v>
      </c>
      <c r="H8">
        <v>744</v>
      </c>
    </row>
    <row r="10" spans="3:8">
      <c r="C10">
        <v>7369</v>
      </c>
      <c r="D10">
        <v>10688</v>
      </c>
      <c r="H10">
        <v>7564</v>
      </c>
    </row>
    <row r="11" spans="3:8">
      <c r="C11">
        <f>+E11</f>
        <v>569</v>
      </c>
      <c r="D11">
        <f>+F11</f>
        <v>598</v>
      </c>
      <c r="E11">
        <v>569</v>
      </c>
      <c r="F11">
        <v>598</v>
      </c>
      <c r="H11">
        <v>222</v>
      </c>
    </row>
    <row r="13" spans="3:8">
      <c r="C13">
        <v>8950</v>
      </c>
      <c r="D13">
        <v>16365</v>
      </c>
      <c r="H13">
        <v>12125</v>
      </c>
    </row>
    <row r="14" spans="3:8">
      <c r="C14">
        <f>+E14</f>
        <v>530</v>
      </c>
      <c r="D14">
        <f>+F14</f>
        <v>1110</v>
      </c>
      <c r="E14">
        <v>530</v>
      </c>
      <c r="F14">
        <v>1110</v>
      </c>
      <c r="H14">
        <v>709</v>
      </c>
    </row>
    <row r="16" spans="3:8">
      <c r="C16">
        <v>4115</v>
      </c>
      <c r="D16">
        <v>4205</v>
      </c>
      <c r="H16">
        <v>8514</v>
      </c>
    </row>
    <row r="17" spans="3:8">
      <c r="C17">
        <f>+E17</f>
        <v>232</v>
      </c>
      <c r="D17">
        <f>+F17</f>
        <v>232</v>
      </c>
      <c r="E17">
        <v>232</v>
      </c>
      <c r="F17">
        <v>232</v>
      </c>
      <c r="H17">
        <v>0</v>
      </c>
    </row>
    <row r="19" spans="3:8">
      <c r="C19">
        <v>13485</v>
      </c>
      <c r="D19">
        <v>8807</v>
      </c>
      <c r="H19">
        <v>12511</v>
      </c>
    </row>
    <row r="20" spans="3:8">
      <c r="C20">
        <f>+E20</f>
        <v>887</v>
      </c>
      <c r="D20">
        <f>+F20</f>
        <v>868</v>
      </c>
      <c r="E20">
        <v>887</v>
      </c>
      <c r="F20">
        <v>868</v>
      </c>
      <c r="H20">
        <v>24</v>
      </c>
    </row>
    <row r="22" spans="3:8">
      <c r="C22">
        <v>13152</v>
      </c>
      <c r="D22">
        <v>18190</v>
      </c>
      <c r="H22">
        <v>24335</v>
      </c>
    </row>
    <row r="23" spans="3:8">
      <c r="C23">
        <f>+E23</f>
        <v>378</v>
      </c>
      <c r="D23">
        <f>+F23</f>
        <v>348</v>
      </c>
      <c r="E23">
        <v>378</v>
      </c>
      <c r="F23">
        <v>348</v>
      </c>
      <c r="H23">
        <v>85</v>
      </c>
    </row>
    <row r="25" spans="3:8">
      <c r="C25">
        <v>8197</v>
      </c>
      <c r="D25">
        <v>7971</v>
      </c>
      <c r="H25">
        <v>7458</v>
      </c>
    </row>
    <row r="26" spans="3:8">
      <c r="C26">
        <f>+E26</f>
        <v>1179</v>
      </c>
      <c r="D26">
        <f>+F26</f>
        <v>1193</v>
      </c>
      <c r="E26">
        <v>1179</v>
      </c>
      <c r="F26">
        <v>1193</v>
      </c>
      <c r="H26">
        <v>24</v>
      </c>
    </row>
    <row r="28" spans="3:8">
      <c r="C28">
        <v>3737</v>
      </c>
      <c r="D28">
        <v>5953</v>
      </c>
      <c r="H28">
        <v>7568</v>
      </c>
    </row>
    <row r="29" spans="3:8">
      <c r="C29">
        <f>+E29</f>
        <v>386</v>
      </c>
      <c r="D29">
        <f>+F29</f>
        <v>892</v>
      </c>
      <c r="E29">
        <v>386</v>
      </c>
      <c r="F29">
        <v>892</v>
      </c>
      <c r="H29">
        <v>1104</v>
      </c>
    </row>
    <row r="31" spans="3:8">
      <c r="C31">
        <v>73079</v>
      </c>
      <c r="D31">
        <v>86317</v>
      </c>
      <c r="H31">
        <v>87908</v>
      </c>
    </row>
    <row r="32" spans="3:8">
      <c r="C32">
        <f>+E32</f>
        <v>7314</v>
      </c>
      <c r="D32">
        <f>+F32</f>
        <v>8153</v>
      </c>
      <c r="E32">
        <v>7314</v>
      </c>
      <c r="F32">
        <v>8153</v>
      </c>
      <c r="H32">
        <v>2912</v>
      </c>
    </row>
  </sheetData>
  <phoneticPr fontId="24"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CS149"/>
  <sheetViews>
    <sheetView view="pageBreakPreview" zoomScale="70" zoomScaleNormal="60" workbookViewId="0">
      <pane xSplit="3" ySplit="5" topLeftCell="BI6" activePane="bottomRight" state="frozen"/>
      <selection pane="topRight" activeCell="D1" sqref="D1"/>
      <selection pane="bottomLeft" activeCell="A6" sqref="A6"/>
      <selection pane="bottomRight" activeCell="BL14" sqref="BL14"/>
    </sheetView>
  </sheetViews>
  <sheetFormatPr defaultColWidth="9.85546875" defaultRowHeight="15"/>
  <cols>
    <col min="1" max="1" width="5.140625" style="178" customWidth="1"/>
    <col min="2" max="2" width="6.140625" style="256" bestFit="1" customWidth="1"/>
    <col min="3" max="3" width="19" style="178" bestFit="1" customWidth="1"/>
    <col min="4" max="4" width="8" style="178" customWidth="1"/>
    <col min="5" max="5" width="8.42578125" style="178" customWidth="1"/>
    <col min="6" max="6" width="4.85546875" style="178" bestFit="1" customWidth="1"/>
    <col min="7" max="8" width="6.42578125" style="178" bestFit="1" customWidth="1"/>
    <col min="9" max="9" width="4.85546875" style="178" bestFit="1" customWidth="1"/>
    <col min="10" max="11" width="6.42578125" style="178" bestFit="1" customWidth="1"/>
    <col min="12" max="16" width="6.42578125" style="178" customWidth="1"/>
    <col min="17" max="19" width="6.42578125" style="178" bestFit="1" customWidth="1"/>
    <col min="20" max="20" width="16" style="177" hidden="1" customWidth="1"/>
    <col min="21" max="21" width="5.85546875" style="177" hidden="1" customWidth="1"/>
    <col min="22" max="23" width="6.42578125" style="177" hidden="1" customWidth="1"/>
    <col min="24" max="24" width="9.85546875" style="177" hidden="1" customWidth="1"/>
    <col min="25" max="25" width="4.85546875" style="178" hidden="1" customWidth="1"/>
    <col min="26" max="26" width="5.140625" style="178" hidden="1" customWidth="1"/>
    <col min="27" max="27" width="6.42578125" style="178" hidden="1" customWidth="1"/>
    <col min="28" max="28" width="4.85546875" style="178" hidden="1" customWidth="1"/>
    <col min="29" max="29" width="5.140625" style="178" hidden="1" customWidth="1"/>
    <col min="30" max="30" width="6.42578125" style="178" hidden="1" customWidth="1"/>
    <col min="31" max="31" width="4.85546875" style="178" hidden="1" customWidth="1"/>
    <col min="32" max="32" width="5.140625" style="178" hidden="1" customWidth="1"/>
    <col min="33" max="33" width="6.42578125" style="178" hidden="1" customWidth="1"/>
    <col min="34" max="34" width="4.85546875" style="178" hidden="1" customWidth="1"/>
    <col min="35" max="35" width="5.140625" style="178" hidden="1" customWidth="1"/>
    <col min="36" max="36" width="6.42578125" style="178" hidden="1" customWidth="1"/>
    <col min="37" max="37" width="4.85546875" style="178" hidden="1" customWidth="1"/>
    <col min="38" max="38" width="5.140625" style="178" hidden="1" customWidth="1"/>
    <col min="39" max="39" width="6.42578125" style="178" hidden="1" customWidth="1"/>
    <col min="40" max="40" width="4.85546875" style="178" hidden="1" customWidth="1"/>
    <col min="41" max="41" width="5.140625" style="178" hidden="1" customWidth="1"/>
    <col min="42" max="42" width="6.42578125" style="178" hidden="1" customWidth="1"/>
    <col min="43" max="43" width="4.85546875" style="178" bestFit="1" customWidth="1"/>
    <col min="44" max="44" width="5.140625" style="178" bestFit="1" customWidth="1"/>
    <col min="45" max="45" width="6.42578125" style="178" bestFit="1" customWidth="1"/>
    <col min="46" max="46" width="4.85546875" style="178" bestFit="1" customWidth="1"/>
    <col min="47" max="47" width="5.140625" style="178" bestFit="1" customWidth="1"/>
    <col min="48" max="48" width="6.42578125" style="178" bestFit="1" customWidth="1"/>
    <col min="49" max="49" width="4.85546875" style="178" bestFit="1" customWidth="1"/>
    <col min="50" max="50" width="5.140625" style="178" bestFit="1" customWidth="1"/>
    <col min="51" max="51" width="6.42578125" style="178" bestFit="1" customWidth="1"/>
    <col min="52" max="52" width="4.85546875" style="178" bestFit="1" customWidth="1"/>
    <col min="53" max="53" width="5.140625" style="178" bestFit="1" customWidth="1"/>
    <col min="54" max="54" width="6.42578125" style="178" bestFit="1" customWidth="1"/>
    <col min="55" max="55" width="4.85546875" style="178" bestFit="1" customWidth="1"/>
    <col min="56" max="56" width="5.140625" style="178" bestFit="1" customWidth="1"/>
    <col min="57" max="57" width="6.42578125" style="178" bestFit="1" customWidth="1"/>
    <col min="58" max="58" width="4.85546875" style="178" bestFit="1" customWidth="1"/>
    <col min="59" max="59" width="5.140625" style="178" bestFit="1" customWidth="1"/>
    <col min="60" max="63" width="6.42578125" style="178" bestFit="1" customWidth="1"/>
    <col min="64" max="16384" width="9.85546875" style="178"/>
  </cols>
  <sheetData>
    <row r="1" spans="1:64" ht="38.25" customHeight="1">
      <c r="A1" s="820" t="s">
        <v>1909</v>
      </c>
      <c r="B1" s="820"/>
      <c r="C1" s="820"/>
      <c r="D1" s="820"/>
      <c r="E1" s="820"/>
      <c r="F1" s="820"/>
      <c r="G1" s="820"/>
      <c r="H1" s="820"/>
      <c r="I1" s="820"/>
      <c r="J1" s="820"/>
      <c r="K1" s="820"/>
      <c r="L1" s="820"/>
      <c r="M1" s="820"/>
      <c r="N1" s="820"/>
      <c r="O1" s="820"/>
      <c r="P1" s="820"/>
      <c r="Q1" s="820"/>
      <c r="R1" s="820"/>
      <c r="S1" s="820"/>
    </row>
    <row r="2" spans="1:64" ht="21" customHeight="1" thickBot="1">
      <c r="A2" s="816" t="s">
        <v>1910</v>
      </c>
      <c r="B2" s="816"/>
      <c r="C2" s="816"/>
      <c r="D2" s="816"/>
      <c r="E2" s="816"/>
      <c r="F2" s="816"/>
      <c r="G2" s="816"/>
      <c r="H2" s="816"/>
      <c r="I2" s="816"/>
      <c r="J2" s="816"/>
      <c r="K2" s="824">
        <v>40242</v>
      </c>
      <c r="L2" s="824"/>
      <c r="M2" s="824"/>
      <c r="N2" s="824"/>
      <c r="O2" s="824"/>
      <c r="P2" s="824"/>
      <c r="Q2" s="824"/>
      <c r="R2" s="824"/>
      <c r="S2" s="824"/>
    </row>
    <row r="3" spans="1:64" ht="15.75" customHeight="1" thickTop="1">
      <c r="A3" s="828" t="s">
        <v>468</v>
      </c>
      <c r="B3" s="831" t="s">
        <v>559</v>
      </c>
      <c r="C3" s="825" t="s">
        <v>560</v>
      </c>
      <c r="D3" s="834" t="s">
        <v>948</v>
      </c>
      <c r="E3" s="835"/>
      <c r="F3" s="835"/>
      <c r="G3" s="835"/>
      <c r="H3" s="835"/>
      <c r="I3" s="835"/>
      <c r="J3" s="835"/>
      <c r="K3" s="836"/>
      <c r="L3" s="834" t="s">
        <v>1911</v>
      </c>
      <c r="M3" s="835"/>
      <c r="N3" s="835"/>
      <c r="O3" s="835"/>
      <c r="P3" s="835"/>
      <c r="Q3" s="835"/>
      <c r="R3" s="835"/>
      <c r="S3" s="836"/>
      <c r="T3" s="179"/>
      <c r="U3" s="821" t="s">
        <v>1912</v>
      </c>
      <c r="V3" s="822"/>
      <c r="W3" s="823"/>
      <c r="X3" s="180"/>
      <c r="Y3" s="855">
        <v>38808</v>
      </c>
      <c r="Z3" s="856"/>
      <c r="AA3" s="857"/>
      <c r="AB3" s="855">
        <v>38838</v>
      </c>
      <c r="AC3" s="856"/>
      <c r="AD3" s="857"/>
      <c r="AE3" s="855">
        <v>38869</v>
      </c>
      <c r="AF3" s="856"/>
      <c r="AG3" s="857"/>
      <c r="AH3" s="855">
        <v>38899</v>
      </c>
      <c r="AI3" s="856"/>
      <c r="AJ3" s="857"/>
      <c r="AK3" s="855">
        <v>38930</v>
      </c>
      <c r="AL3" s="856"/>
      <c r="AM3" s="857"/>
      <c r="AN3" s="855">
        <v>38961</v>
      </c>
      <c r="AO3" s="856"/>
      <c r="AP3" s="857"/>
      <c r="AQ3" s="855">
        <v>38991</v>
      </c>
      <c r="AR3" s="856"/>
      <c r="AS3" s="857"/>
      <c r="AT3" s="855">
        <v>39022</v>
      </c>
      <c r="AU3" s="856"/>
      <c r="AV3" s="857"/>
      <c r="AW3" s="855">
        <v>39052</v>
      </c>
      <c r="AX3" s="856"/>
      <c r="AY3" s="857"/>
      <c r="AZ3" s="855">
        <v>39083</v>
      </c>
      <c r="BA3" s="856"/>
      <c r="BB3" s="857"/>
      <c r="BC3" s="855">
        <v>39114</v>
      </c>
      <c r="BD3" s="856"/>
      <c r="BE3" s="857"/>
      <c r="BF3" s="855">
        <v>39142</v>
      </c>
      <c r="BG3" s="856"/>
      <c r="BH3" s="857"/>
      <c r="BI3" s="852" t="s">
        <v>1913</v>
      </c>
      <c r="BJ3" s="853"/>
      <c r="BK3" s="854"/>
    </row>
    <row r="4" spans="1:64" ht="15.75" customHeight="1" thickBot="1">
      <c r="A4" s="829"/>
      <c r="B4" s="832">
        <v>1</v>
      </c>
      <c r="C4" s="826">
        <v>3</v>
      </c>
      <c r="D4" s="181" t="s">
        <v>949</v>
      </c>
      <c r="E4" s="181"/>
      <c r="F4" s="181" t="s">
        <v>1103</v>
      </c>
      <c r="G4" s="181"/>
      <c r="H4" s="181"/>
      <c r="I4" s="839" t="s">
        <v>404</v>
      </c>
      <c r="J4" s="840"/>
      <c r="K4" s="841"/>
      <c r="L4" s="181" t="s">
        <v>949</v>
      </c>
      <c r="M4" s="181"/>
      <c r="N4" s="181" t="s">
        <v>1103</v>
      </c>
      <c r="O4" s="181"/>
      <c r="P4" s="181"/>
      <c r="Q4" s="181" t="s">
        <v>404</v>
      </c>
      <c r="R4" s="181"/>
      <c r="S4" s="182"/>
      <c r="T4" s="179"/>
      <c r="U4" s="183" t="s">
        <v>1050</v>
      </c>
      <c r="V4" s="184" t="s">
        <v>1052</v>
      </c>
      <c r="W4" s="185" t="s">
        <v>1051</v>
      </c>
      <c r="X4" s="180"/>
      <c r="Y4" s="842" t="s">
        <v>404</v>
      </c>
      <c r="Z4" s="840"/>
      <c r="AA4" s="844"/>
      <c r="AB4" s="842" t="s">
        <v>404</v>
      </c>
      <c r="AC4" s="840"/>
      <c r="AD4" s="844"/>
      <c r="AE4" s="842" t="s">
        <v>404</v>
      </c>
      <c r="AF4" s="840"/>
      <c r="AG4" s="844"/>
      <c r="AH4" s="842" t="s">
        <v>404</v>
      </c>
      <c r="AI4" s="840"/>
      <c r="AJ4" s="844"/>
      <c r="AK4" s="842" t="s">
        <v>404</v>
      </c>
      <c r="AL4" s="840"/>
      <c r="AM4" s="844"/>
      <c r="AN4" s="842" t="s">
        <v>404</v>
      </c>
      <c r="AO4" s="840"/>
      <c r="AP4" s="844"/>
      <c r="AQ4" s="842" t="s">
        <v>404</v>
      </c>
      <c r="AR4" s="840"/>
      <c r="AS4" s="844"/>
      <c r="AT4" s="842" t="s">
        <v>404</v>
      </c>
      <c r="AU4" s="840"/>
      <c r="AV4" s="844"/>
      <c r="AW4" s="842" t="s">
        <v>404</v>
      </c>
      <c r="AX4" s="840"/>
      <c r="AY4" s="844"/>
      <c r="AZ4" s="842" t="s">
        <v>404</v>
      </c>
      <c r="BA4" s="840"/>
      <c r="BB4" s="844"/>
      <c r="BC4" s="842" t="s">
        <v>404</v>
      </c>
      <c r="BD4" s="840"/>
      <c r="BE4" s="844"/>
      <c r="BF4" s="842" t="s">
        <v>404</v>
      </c>
      <c r="BG4" s="840"/>
      <c r="BH4" s="844"/>
      <c r="BI4" s="842" t="s">
        <v>404</v>
      </c>
      <c r="BJ4" s="840"/>
      <c r="BK4" s="843"/>
    </row>
    <row r="5" spans="1:64" ht="15.75" thickBot="1">
      <c r="A5" s="830"/>
      <c r="B5" s="833">
        <v>1</v>
      </c>
      <c r="C5" s="827">
        <v>3</v>
      </c>
      <c r="D5" s="184" t="s">
        <v>1050</v>
      </c>
      <c r="E5" s="184" t="s">
        <v>1051</v>
      </c>
      <c r="F5" s="184" t="s">
        <v>1050</v>
      </c>
      <c r="G5" s="184" t="s">
        <v>1052</v>
      </c>
      <c r="H5" s="184" t="s">
        <v>1051</v>
      </c>
      <c r="I5" s="184" t="s">
        <v>1050</v>
      </c>
      <c r="J5" s="184" t="s">
        <v>1052</v>
      </c>
      <c r="K5" s="184" t="s">
        <v>1051</v>
      </c>
      <c r="L5" s="184" t="s">
        <v>1050</v>
      </c>
      <c r="M5" s="184" t="s">
        <v>1051</v>
      </c>
      <c r="N5" s="184" t="s">
        <v>1050</v>
      </c>
      <c r="O5" s="184" t="s">
        <v>1052</v>
      </c>
      <c r="P5" s="184" t="s">
        <v>1051</v>
      </c>
      <c r="Q5" s="184" t="s">
        <v>1050</v>
      </c>
      <c r="R5" s="184" t="s">
        <v>1052</v>
      </c>
      <c r="S5" s="184" t="s">
        <v>1051</v>
      </c>
      <c r="T5" s="179"/>
      <c r="U5" s="817"/>
      <c r="V5" s="818"/>
      <c r="W5" s="819"/>
      <c r="X5" s="180">
        <f>79-62+1</f>
        <v>18</v>
      </c>
      <c r="Y5" s="186" t="s">
        <v>1050</v>
      </c>
      <c r="Z5" s="187" t="s">
        <v>1052</v>
      </c>
      <c r="AA5" s="188" t="s">
        <v>1051</v>
      </c>
      <c r="AB5" s="186" t="s">
        <v>1050</v>
      </c>
      <c r="AC5" s="187" t="s">
        <v>1052</v>
      </c>
      <c r="AD5" s="188" t="s">
        <v>1051</v>
      </c>
      <c r="AE5" s="186" t="s">
        <v>1050</v>
      </c>
      <c r="AF5" s="187" t="s">
        <v>1052</v>
      </c>
      <c r="AG5" s="188" t="s">
        <v>1051</v>
      </c>
      <c r="AH5" s="186" t="s">
        <v>1050</v>
      </c>
      <c r="AI5" s="187" t="s">
        <v>1052</v>
      </c>
      <c r="AJ5" s="188" t="s">
        <v>1051</v>
      </c>
      <c r="AK5" s="186" t="s">
        <v>1050</v>
      </c>
      <c r="AL5" s="187" t="s">
        <v>1052</v>
      </c>
      <c r="AM5" s="188" t="s">
        <v>1051</v>
      </c>
      <c r="AN5" s="186" t="s">
        <v>1050</v>
      </c>
      <c r="AO5" s="187" t="s">
        <v>1052</v>
      </c>
      <c r="AP5" s="188" t="s">
        <v>1051</v>
      </c>
      <c r="AQ5" s="186" t="s">
        <v>1050</v>
      </c>
      <c r="AR5" s="187" t="s">
        <v>1052</v>
      </c>
      <c r="AS5" s="188" t="s">
        <v>1051</v>
      </c>
      <c r="AT5" s="186" t="s">
        <v>1050</v>
      </c>
      <c r="AU5" s="187" t="s">
        <v>1052</v>
      </c>
      <c r="AV5" s="188" t="s">
        <v>1051</v>
      </c>
      <c r="AW5" s="186" t="s">
        <v>1050</v>
      </c>
      <c r="AX5" s="187" t="s">
        <v>1052</v>
      </c>
      <c r="AY5" s="188" t="s">
        <v>1051</v>
      </c>
      <c r="AZ5" s="186" t="s">
        <v>1050</v>
      </c>
      <c r="BA5" s="187" t="s">
        <v>1052</v>
      </c>
      <c r="BB5" s="188" t="s">
        <v>1051</v>
      </c>
      <c r="BC5" s="186" t="s">
        <v>1050</v>
      </c>
      <c r="BD5" s="187" t="s">
        <v>1052</v>
      </c>
      <c r="BE5" s="188" t="s">
        <v>1051</v>
      </c>
      <c r="BF5" s="186" t="s">
        <v>1050</v>
      </c>
      <c r="BG5" s="187" t="s">
        <v>1052</v>
      </c>
      <c r="BH5" s="188" t="s">
        <v>1051</v>
      </c>
      <c r="BI5" s="187" t="s">
        <v>1050</v>
      </c>
      <c r="BJ5" s="187" t="s">
        <v>1052</v>
      </c>
      <c r="BK5" s="189" t="s">
        <v>1051</v>
      </c>
    </row>
    <row r="6" spans="1:64" ht="18.95" customHeight="1" thickBot="1">
      <c r="A6" s="190">
        <v>1</v>
      </c>
      <c r="B6" s="847" t="s">
        <v>1154</v>
      </c>
      <c r="C6" s="191" t="s">
        <v>1914</v>
      </c>
      <c r="D6" s="192">
        <v>0</v>
      </c>
      <c r="E6" s="192">
        <v>0</v>
      </c>
      <c r="F6" s="192">
        <v>0</v>
      </c>
      <c r="G6" s="192">
        <v>0</v>
      </c>
      <c r="H6" s="192">
        <v>1</v>
      </c>
      <c r="I6" s="193">
        <f t="shared" ref="I6:I27" si="0">D6+F6</f>
        <v>0</v>
      </c>
      <c r="J6" s="194">
        <f t="shared" ref="J6:J27" si="1">G6</f>
        <v>0</v>
      </c>
      <c r="K6" s="195">
        <f t="shared" ref="K6:K27" si="2">E6+H6</f>
        <v>1</v>
      </c>
      <c r="L6" s="192">
        <v>0</v>
      </c>
      <c r="M6" s="192">
        <v>1</v>
      </c>
      <c r="N6" s="192">
        <v>2</v>
      </c>
      <c r="O6" s="192">
        <v>7</v>
      </c>
      <c r="P6" s="196">
        <v>4</v>
      </c>
      <c r="Q6" s="197">
        <f t="shared" ref="Q6:Q27" si="3">+N6+L6</f>
        <v>2</v>
      </c>
      <c r="R6" s="198">
        <f t="shared" ref="R6:R27" si="4">+O6</f>
        <v>7</v>
      </c>
      <c r="S6" s="199">
        <f t="shared" ref="S6:S27" si="5">P6+M6</f>
        <v>5</v>
      </c>
      <c r="T6" s="200">
        <f t="shared" ref="T6:T37" si="6">+Q6+R6+S6</f>
        <v>14</v>
      </c>
      <c r="U6" s="201">
        <v>2</v>
      </c>
      <c r="V6" s="201">
        <v>7</v>
      </c>
      <c r="W6" s="201">
        <v>4</v>
      </c>
      <c r="Y6" s="202">
        <v>0</v>
      </c>
      <c r="Z6" s="202">
        <v>0</v>
      </c>
      <c r="AA6" s="202">
        <v>1</v>
      </c>
      <c r="AB6" s="202">
        <v>0</v>
      </c>
      <c r="AC6" s="202">
        <v>0</v>
      </c>
      <c r="AD6" s="202">
        <v>1</v>
      </c>
      <c r="AE6" s="202">
        <v>0</v>
      </c>
      <c r="AF6" s="202">
        <v>5</v>
      </c>
      <c r="AG6" s="202">
        <v>0</v>
      </c>
      <c r="AH6" s="202">
        <v>0</v>
      </c>
      <c r="AI6" s="202">
        <v>2</v>
      </c>
      <c r="AJ6" s="202">
        <v>1</v>
      </c>
      <c r="AK6" s="202">
        <v>0</v>
      </c>
      <c r="AL6" s="202">
        <v>0</v>
      </c>
      <c r="AM6" s="202">
        <v>0</v>
      </c>
      <c r="AN6" s="202">
        <v>1</v>
      </c>
      <c r="AO6" s="202">
        <v>0</v>
      </c>
      <c r="AP6" s="202">
        <v>1</v>
      </c>
      <c r="AQ6" s="202">
        <v>0</v>
      </c>
      <c r="AR6" s="202">
        <v>0</v>
      </c>
      <c r="AS6" s="202">
        <v>0</v>
      </c>
      <c r="AT6" s="202">
        <v>0</v>
      </c>
      <c r="AU6" s="202">
        <v>0</v>
      </c>
      <c r="AV6" s="202">
        <v>0</v>
      </c>
      <c r="AW6" s="202">
        <v>0</v>
      </c>
      <c r="AX6" s="202">
        <v>0</v>
      </c>
      <c r="AY6" s="202">
        <v>0</v>
      </c>
      <c r="AZ6" s="202">
        <v>1</v>
      </c>
      <c r="BA6" s="202">
        <v>0</v>
      </c>
      <c r="BB6" s="202">
        <v>0</v>
      </c>
      <c r="BC6" s="202">
        <v>0</v>
      </c>
      <c r="BD6" s="202">
        <v>0</v>
      </c>
      <c r="BE6" s="202">
        <v>0</v>
      </c>
      <c r="BF6" s="202">
        <v>0</v>
      </c>
      <c r="BG6" s="202">
        <v>0</v>
      </c>
      <c r="BH6" s="202">
        <v>1</v>
      </c>
      <c r="BI6" s="203">
        <f t="shared" ref="BI6:BK8" si="7">AQ6+AT6+AW6+AZ6+BC6+BF6</f>
        <v>1</v>
      </c>
      <c r="BJ6" s="203">
        <f t="shared" si="7"/>
        <v>0</v>
      </c>
      <c r="BK6" s="203">
        <f t="shared" si="7"/>
        <v>1</v>
      </c>
      <c r="BL6" s="204"/>
    </row>
    <row r="7" spans="1:64" ht="18.75" thickBot="1">
      <c r="A7" s="205">
        <v>2</v>
      </c>
      <c r="B7" s="845"/>
      <c r="C7" s="206" t="s">
        <v>1915</v>
      </c>
      <c r="D7" s="207">
        <v>0</v>
      </c>
      <c r="E7" s="192">
        <v>0</v>
      </c>
      <c r="F7" s="192">
        <v>0</v>
      </c>
      <c r="G7" s="192">
        <v>0</v>
      </c>
      <c r="H7" s="192">
        <v>0</v>
      </c>
      <c r="I7" s="208">
        <f t="shared" si="0"/>
        <v>0</v>
      </c>
      <c r="J7" s="209">
        <f t="shared" si="1"/>
        <v>0</v>
      </c>
      <c r="K7" s="210">
        <f t="shared" si="2"/>
        <v>0</v>
      </c>
      <c r="L7" s="192">
        <v>0</v>
      </c>
      <c r="M7" s="192">
        <v>1</v>
      </c>
      <c r="N7" s="192">
        <v>1</v>
      </c>
      <c r="O7" s="192">
        <v>1</v>
      </c>
      <c r="P7" s="196">
        <v>7</v>
      </c>
      <c r="Q7" s="211">
        <f t="shared" si="3"/>
        <v>1</v>
      </c>
      <c r="R7" s="212">
        <f t="shared" si="4"/>
        <v>1</v>
      </c>
      <c r="S7" s="213">
        <f t="shared" si="5"/>
        <v>8</v>
      </c>
      <c r="T7" s="200">
        <f t="shared" si="6"/>
        <v>10</v>
      </c>
      <c r="U7" s="201">
        <v>1</v>
      </c>
      <c r="V7" s="201">
        <v>1</v>
      </c>
      <c r="W7" s="201">
        <v>8</v>
      </c>
      <c r="Y7" s="214">
        <v>0</v>
      </c>
      <c r="Z7" s="214">
        <v>0</v>
      </c>
      <c r="AA7" s="214">
        <v>1</v>
      </c>
      <c r="AB7" s="214">
        <v>0</v>
      </c>
      <c r="AC7" s="214">
        <v>0</v>
      </c>
      <c r="AD7" s="214">
        <v>0</v>
      </c>
      <c r="AE7" s="214">
        <v>1</v>
      </c>
      <c r="AF7" s="214">
        <v>0</v>
      </c>
      <c r="AG7" s="214">
        <v>3</v>
      </c>
      <c r="AH7" s="214">
        <v>0</v>
      </c>
      <c r="AI7" s="214">
        <v>0</v>
      </c>
      <c r="AJ7" s="214">
        <v>0</v>
      </c>
      <c r="AK7" s="214">
        <v>0</v>
      </c>
      <c r="AL7" s="214">
        <v>0</v>
      </c>
      <c r="AM7" s="214">
        <v>1</v>
      </c>
      <c r="AN7" s="214">
        <v>0</v>
      </c>
      <c r="AO7" s="214">
        <v>0</v>
      </c>
      <c r="AP7" s="214">
        <v>0</v>
      </c>
      <c r="AQ7" s="214">
        <v>0</v>
      </c>
      <c r="AR7" s="214">
        <v>0</v>
      </c>
      <c r="AS7" s="214">
        <v>1</v>
      </c>
      <c r="AT7" s="214">
        <v>0</v>
      </c>
      <c r="AU7" s="214">
        <v>0</v>
      </c>
      <c r="AV7" s="214">
        <v>0</v>
      </c>
      <c r="AW7" s="214">
        <v>0</v>
      </c>
      <c r="AX7" s="214">
        <v>1</v>
      </c>
      <c r="AY7" s="214">
        <v>0</v>
      </c>
      <c r="AZ7" s="214">
        <v>0</v>
      </c>
      <c r="BA7" s="214">
        <v>0</v>
      </c>
      <c r="BB7" s="214">
        <v>0</v>
      </c>
      <c r="BC7" s="214">
        <v>0</v>
      </c>
      <c r="BD7" s="214">
        <v>0</v>
      </c>
      <c r="BE7" s="214">
        <v>2</v>
      </c>
      <c r="BF7" s="214">
        <v>0</v>
      </c>
      <c r="BG7" s="214">
        <v>0</v>
      </c>
      <c r="BH7" s="214">
        <v>0</v>
      </c>
      <c r="BI7" s="203">
        <f t="shared" si="7"/>
        <v>0</v>
      </c>
      <c r="BJ7" s="203">
        <f t="shared" si="7"/>
        <v>1</v>
      </c>
      <c r="BK7" s="203">
        <f t="shared" si="7"/>
        <v>3</v>
      </c>
      <c r="BL7" s="204"/>
    </row>
    <row r="8" spans="1:64" ht="18.75" thickBot="1">
      <c r="A8" s="205">
        <v>3</v>
      </c>
      <c r="B8" s="845"/>
      <c r="C8" s="215" t="s">
        <v>1916</v>
      </c>
      <c r="D8" s="216">
        <v>0</v>
      </c>
      <c r="E8" s="192">
        <v>0</v>
      </c>
      <c r="F8" s="192">
        <v>0</v>
      </c>
      <c r="G8" s="192">
        <v>0</v>
      </c>
      <c r="H8" s="192">
        <v>1</v>
      </c>
      <c r="I8" s="217">
        <f t="shared" si="0"/>
        <v>0</v>
      </c>
      <c r="J8" s="218">
        <f t="shared" si="1"/>
        <v>0</v>
      </c>
      <c r="K8" s="219">
        <f t="shared" si="2"/>
        <v>1</v>
      </c>
      <c r="L8" s="192">
        <v>0</v>
      </c>
      <c r="M8" s="192">
        <v>1</v>
      </c>
      <c r="N8" s="192">
        <v>5</v>
      </c>
      <c r="O8" s="192">
        <v>7</v>
      </c>
      <c r="P8" s="196">
        <v>11</v>
      </c>
      <c r="Q8" s="211">
        <f t="shared" si="3"/>
        <v>5</v>
      </c>
      <c r="R8" s="220">
        <f t="shared" si="4"/>
        <v>7</v>
      </c>
      <c r="S8" s="221">
        <f t="shared" si="5"/>
        <v>12</v>
      </c>
      <c r="T8" s="200">
        <f t="shared" si="6"/>
        <v>24</v>
      </c>
      <c r="U8" s="201">
        <v>5</v>
      </c>
      <c r="V8" s="201">
        <v>7</v>
      </c>
      <c r="W8" s="201">
        <v>11</v>
      </c>
      <c r="Y8" s="222">
        <v>0</v>
      </c>
      <c r="Z8" s="222">
        <v>0</v>
      </c>
      <c r="AA8" s="222">
        <v>0</v>
      </c>
      <c r="AB8" s="222">
        <v>1</v>
      </c>
      <c r="AC8" s="222">
        <v>0</v>
      </c>
      <c r="AD8" s="222">
        <v>1</v>
      </c>
      <c r="AE8" s="222">
        <v>0</v>
      </c>
      <c r="AF8" s="222">
        <v>2</v>
      </c>
      <c r="AG8" s="222">
        <v>1</v>
      </c>
      <c r="AH8" s="222">
        <v>2</v>
      </c>
      <c r="AI8" s="222">
        <v>3</v>
      </c>
      <c r="AJ8" s="222">
        <v>2</v>
      </c>
      <c r="AK8" s="222">
        <v>0</v>
      </c>
      <c r="AL8" s="222">
        <v>0</v>
      </c>
      <c r="AM8" s="222">
        <v>0</v>
      </c>
      <c r="AN8" s="222">
        <v>0</v>
      </c>
      <c r="AO8" s="222">
        <v>0</v>
      </c>
      <c r="AP8" s="222">
        <v>2</v>
      </c>
      <c r="AQ8" s="222">
        <v>0</v>
      </c>
      <c r="AR8" s="222">
        <v>2</v>
      </c>
      <c r="AS8" s="222">
        <v>0</v>
      </c>
      <c r="AT8" s="222">
        <v>0</v>
      </c>
      <c r="AU8" s="222">
        <v>0</v>
      </c>
      <c r="AV8" s="222">
        <v>0</v>
      </c>
      <c r="AW8" s="222">
        <v>0</v>
      </c>
      <c r="AX8" s="222">
        <v>0</v>
      </c>
      <c r="AY8" s="222">
        <v>3</v>
      </c>
      <c r="AZ8" s="222">
        <v>2</v>
      </c>
      <c r="BA8" s="222">
        <v>0</v>
      </c>
      <c r="BB8" s="222">
        <v>2</v>
      </c>
      <c r="BC8" s="222">
        <v>0</v>
      </c>
      <c r="BD8" s="222">
        <v>0</v>
      </c>
      <c r="BE8" s="222">
        <v>0</v>
      </c>
      <c r="BF8" s="222">
        <v>0</v>
      </c>
      <c r="BG8" s="222">
        <v>0</v>
      </c>
      <c r="BH8" s="222">
        <v>1</v>
      </c>
      <c r="BI8" s="203">
        <f t="shared" si="7"/>
        <v>2</v>
      </c>
      <c r="BJ8" s="203">
        <f t="shared" si="7"/>
        <v>2</v>
      </c>
      <c r="BK8" s="203">
        <f t="shared" si="7"/>
        <v>6</v>
      </c>
      <c r="BL8" s="204"/>
    </row>
    <row r="9" spans="1:64" s="233" customFormat="1" ht="18.75" thickBot="1">
      <c r="A9" s="223">
        <v>1</v>
      </c>
      <c r="B9" s="848"/>
      <c r="C9" s="224" t="s">
        <v>1917</v>
      </c>
      <c r="D9" s="225">
        <f>SUM(D6:D8)</f>
        <v>0</v>
      </c>
      <c r="E9" s="225">
        <f>SUM(E6:E8)</f>
        <v>0</v>
      </c>
      <c r="F9" s="225">
        <f>SUM(F6:F8)</f>
        <v>0</v>
      </c>
      <c r="G9" s="225">
        <f>SUM(G6:G8)</f>
        <v>0</v>
      </c>
      <c r="H9" s="226">
        <f>SUM(H6:H8)</f>
        <v>2</v>
      </c>
      <c r="I9" s="227">
        <f t="shared" si="0"/>
        <v>0</v>
      </c>
      <c r="J9" s="225">
        <f t="shared" si="1"/>
        <v>0</v>
      </c>
      <c r="K9" s="228">
        <f t="shared" si="2"/>
        <v>2</v>
      </c>
      <c r="L9" s="228">
        <f>SUM(L6:L8)</f>
        <v>0</v>
      </c>
      <c r="M9" s="228">
        <f>SUM(M6:M8)</f>
        <v>3</v>
      </c>
      <c r="N9" s="228">
        <f>SUM(N6:N8)</f>
        <v>8</v>
      </c>
      <c r="O9" s="228">
        <f>SUM(O6:O8)</f>
        <v>15</v>
      </c>
      <c r="P9" s="226">
        <f>SUM(P6:P8)</f>
        <v>22</v>
      </c>
      <c r="Q9" s="229">
        <f t="shared" si="3"/>
        <v>8</v>
      </c>
      <c r="R9" s="228">
        <f t="shared" si="4"/>
        <v>15</v>
      </c>
      <c r="S9" s="228">
        <f t="shared" si="5"/>
        <v>25</v>
      </c>
      <c r="T9" s="200">
        <f t="shared" si="6"/>
        <v>48</v>
      </c>
      <c r="U9" s="201">
        <v>8</v>
      </c>
      <c r="V9" s="201">
        <v>15</v>
      </c>
      <c r="W9" s="201">
        <v>23</v>
      </c>
      <c r="X9" s="177"/>
      <c r="Y9" s="227">
        <f t="shared" ref="Y9:BK9" si="8">SUM(Y6:Y8)</f>
        <v>0</v>
      </c>
      <c r="Z9" s="225">
        <f t="shared" si="8"/>
        <v>0</v>
      </c>
      <c r="AA9" s="228">
        <f t="shared" si="8"/>
        <v>2</v>
      </c>
      <c r="AB9" s="227">
        <f t="shared" si="8"/>
        <v>1</v>
      </c>
      <c r="AC9" s="225">
        <f t="shared" si="8"/>
        <v>0</v>
      </c>
      <c r="AD9" s="228">
        <f t="shared" si="8"/>
        <v>2</v>
      </c>
      <c r="AE9" s="227">
        <f t="shared" si="8"/>
        <v>1</v>
      </c>
      <c r="AF9" s="225">
        <f t="shared" si="8"/>
        <v>7</v>
      </c>
      <c r="AG9" s="228">
        <f t="shared" si="8"/>
        <v>4</v>
      </c>
      <c r="AH9" s="227">
        <f t="shared" si="8"/>
        <v>2</v>
      </c>
      <c r="AI9" s="225">
        <f t="shared" si="8"/>
        <v>5</v>
      </c>
      <c r="AJ9" s="228">
        <f t="shared" si="8"/>
        <v>3</v>
      </c>
      <c r="AK9" s="227">
        <f t="shared" si="8"/>
        <v>0</v>
      </c>
      <c r="AL9" s="225">
        <f t="shared" si="8"/>
        <v>0</v>
      </c>
      <c r="AM9" s="228">
        <f t="shared" si="8"/>
        <v>1</v>
      </c>
      <c r="AN9" s="227">
        <f t="shared" si="8"/>
        <v>1</v>
      </c>
      <c r="AO9" s="225">
        <f t="shared" si="8"/>
        <v>0</v>
      </c>
      <c r="AP9" s="228">
        <f t="shared" si="8"/>
        <v>3</v>
      </c>
      <c r="AQ9" s="227">
        <f t="shared" si="8"/>
        <v>0</v>
      </c>
      <c r="AR9" s="225">
        <f t="shared" si="8"/>
        <v>2</v>
      </c>
      <c r="AS9" s="228">
        <f t="shared" si="8"/>
        <v>1</v>
      </c>
      <c r="AT9" s="227">
        <f t="shared" si="8"/>
        <v>0</v>
      </c>
      <c r="AU9" s="225">
        <f t="shared" si="8"/>
        <v>0</v>
      </c>
      <c r="AV9" s="228">
        <f t="shared" si="8"/>
        <v>0</v>
      </c>
      <c r="AW9" s="227">
        <f t="shared" si="8"/>
        <v>0</v>
      </c>
      <c r="AX9" s="225">
        <f t="shared" si="8"/>
        <v>1</v>
      </c>
      <c r="AY9" s="228">
        <f t="shared" si="8"/>
        <v>3</v>
      </c>
      <c r="AZ9" s="227">
        <f t="shared" si="8"/>
        <v>3</v>
      </c>
      <c r="BA9" s="225">
        <f t="shared" si="8"/>
        <v>0</v>
      </c>
      <c r="BB9" s="228">
        <f t="shared" si="8"/>
        <v>2</v>
      </c>
      <c r="BC9" s="227">
        <f t="shared" si="8"/>
        <v>0</v>
      </c>
      <c r="BD9" s="225">
        <f t="shared" si="8"/>
        <v>0</v>
      </c>
      <c r="BE9" s="228">
        <f t="shared" si="8"/>
        <v>2</v>
      </c>
      <c r="BF9" s="227">
        <f t="shared" si="8"/>
        <v>0</v>
      </c>
      <c r="BG9" s="225">
        <f t="shared" si="8"/>
        <v>0</v>
      </c>
      <c r="BH9" s="228">
        <f t="shared" si="8"/>
        <v>2</v>
      </c>
      <c r="BI9" s="230">
        <f t="shared" si="8"/>
        <v>3</v>
      </c>
      <c r="BJ9" s="230">
        <f t="shared" si="8"/>
        <v>3</v>
      </c>
      <c r="BK9" s="231">
        <f t="shared" si="8"/>
        <v>10</v>
      </c>
      <c r="BL9" s="232">
        <f>SUM(BI9:BK9)</f>
        <v>16</v>
      </c>
    </row>
    <row r="10" spans="1:64" ht="18" customHeight="1" thickBot="1">
      <c r="A10" s="205">
        <v>1</v>
      </c>
      <c r="B10" s="845" t="s">
        <v>1155</v>
      </c>
      <c r="C10" s="191" t="s">
        <v>1918</v>
      </c>
      <c r="D10" s="192">
        <v>0</v>
      </c>
      <c r="E10" s="192">
        <v>0</v>
      </c>
      <c r="F10" s="192">
        <v>0</v>
      </c>
      <c r="G10" s="192">
        <v>0</v>
      </c>
      <c r="H10" s="196">
        <v>1</v>
      </c>
      <c r="I10" s="193">
        <f t="shared" si="0"/>
        <v>0</v>
      </c>
      <c r="J10" s="194">
        <f t="shared" si="1"/>
        <v>0</v>
      </c>
      <c r="K10" s="195">
        <f t="shared" si="2"/>
        <v>1</v>
      </c>
      <c r="L10" s="196">
        <v>1</v>
      </c>
      <c r="M10" s="196">
        <v>0</v>
      </c>
      <c r="N10" s="196">
        <v>7</v>
      </c>
      <c r="O10" s="196">
        <v>8</v>
      </c>
      <c r="P10" s="196">
        <v>5</v>
      </c>
      <c r="Q10" s="211">
        <f t="shared" si="3"/>
        <v>8</v>
      </c>
      <c r="R10" s="234">
        <f t="shared" si="4"/>
        <v>8</v>
      </c>
      <c r="S10" s="235">
        <f t="shared" si="5"/>
        <v>5</v>
      </c>
      <c r="T10" s="200">
        <f t="shared" si="6"/>
        <v>21</v>
      </c>
      <c r="U10" s="201">
        <v>8</v>
      </c>
      <c r="V10" s="201">
        <v>8</v>
      </c>
      <c r="W10" s="201">
        <v>4</v>
      </c>
      <c r="Y10" s="236">
        <v>1</v>
      </c>
      <c r="Z10" s="192">
        <v>0</v>
      </c>
      <c r="AA10" s="237">
        <v>0</v>
      </c>
      <c r="AB10" s="236">
        <v>0</v>
      </c>
      <c r="AC10" s="192">
        <v>0</v>
      </c>
      <c r="AD10" s="237">
        <v>1</v>
      </c>
      <c r="AE10" s="236">
        <v>0</v>
      </c>
      <c r="AF10" s="192">
        <v>3</v>
      </c>
      <c r="AG10" s="237">
        <v>1</v>
      </c>
      <c r="AH10" s="236">
        <v>1</v>
      </c>
      <c r="AI10" s="192">
        <v>3</v>
      </c>
      <c r="AJ10" s="237">
        <v>0</v>
      </c>
      <c r="AK10" s="236">
        <v>1</v>
      </c>
      <c r="AL10" s="192">
        <v>1</v>
      </c>
      <c r="AM10" s="237">
        <v>0</v>
      </c>
      <c r="AN10" s="236">
        <v>1</v>
      </c>
      <c r="AO10" s="192">
        <v>0</v>
      </c>
      <c r="AP10" s="237">
        <v>1</v>
      </c>
      <c r="AQ10" s="236">
        <v>0</v>
      </c>
      <c r="AR10" s="192">
        <v>0</v>
      </c>
      <c r="AS10" s="237">
        <v>0</v>
      </c>
      <c r="AT10" s="236">
        <v>1</v>
      </c>
      <c r="AU10" s="192">
        <v>1</v>
      </c>
      <c r="AV10" s="237">
        <v>0</v>
      </c>
      <c r="AW10" s="236">
        <v>0</v>
      </c>
      <c r="AX10" s="192">
        <v>0</v>
      </c>
      <c r="AY10" s="237">
        <v>0</v>
      </c>
      <c r="AZ10" s="236">
        <v>1</v>
      </c>
      <c r="BA10" s="192">
        <v>0</v>
      </c>
      <c r="BB10" s="237">
        <v>1</v>
      </c>
      <c r="BC10" s="236">
        <v>2</v>
      </c>
      <c r="BD10" s="192">
        <v>0</v>
      </c>
      <c r="BE10" s="237">
        <v>0</v>
      </c>
      <c r="BF10" s="236">
        <v>0</v>
      </c>
      <c r="BG10" s="192">
        <v>0</v>
      </c>
      <c r="BH10" s="237">
        <v>1</v>
      </c>
      <c r="BI10" s="203">
        <f t="shared" ref="BI10:BK13" si="9">AQ10+AT10+AW10+AZ10+BC10+BF10</f>
        <v>4</v>
      </c>
      <c r="BJ10" s="203">
        <f t="shared" si="9"/>
        <v>1</v>
      </c>
      <c r="BK10" s="203">
        <f t="shared" si="9"/>
        <v>2</v>
      </c>
      <c r="BL10" s="204"/>
    </row>
    <row r="11" spans="1:64" ht="18.75" thickBot="1">
      <c r="A11" s="205">
        <v>2</v>
      </c>
      <c r="B11" s="845"/>
      <c r="C11" s="206" t="s">
        <v>1919</v>
      </c>
      <c r="D11" s="207">
        <v>0</v>
      </c>
      <c r="E11" s="207">
        <v>0</v>
      </c>
      <c r="F11" s="207">
        <v>0</v>
      </c>
      <c r="G11" s="207">
        <v>0</v>
      </c>
      <c r="H11" s="238">
        <v>0</v>
      </c>
      <c r="I11" s="208">
        <f t="shared" si="0"/>
        <v>0</v>
      </c>
      <c r="J11" s="209">
        <f t="shared" si="1"/>
        <v>0</v>
      </c>
      <c r="K11" s="210">
        <f t="shared" si="2"/>
        <v>0</v>
      </c>
      <c r="L11" s="238">
        <v>1</v>
      </c>
      <c r="M11" s="238">
        <v>5</v>
      </c>
      <c r="N11" s="238">
        <v>11</v>
      </c>
      <c r="O11" s="238">
        <v>23</v>
      </c>
      <c r="P11" s="238">
        <v>6</v>
      </c>
      <c r="Q11" s="211">
        <f t="shared" si="3"/>
        <v>12</v>
      </c>
      <c r="R11" s="234">
        <f t="shared" si="4"/>
        <v>23</v>
      </c>
      <c r="S11" s="235">
        <f t="shared" si="5"/>
        <v>11</v>
      </c>
      <c r="T11" s="200">
        <f t="shared" si="6"/>
        <v>46</v>
      </c>
      <c r="U11" s="201">
        <v>12</v>
      </c>
      <c r="V11" s="201">
        <v>23</v>
      </c>
      <c r="W11" s="201">
        <v>11</v>
      </c>
      <c r="Y11" s="236">
        <v>2</v>
      </c>
      <c r="Z11" s="207">
        <v>0</v>
      </c>
      <c r="AA11" s="239">
        <v>0</v>
      </c>
      <c r="AB11" s="236">
        <v>0</v>
      </c>
      <c r="AC11" s="207">
        <v>1</v>
      </c>
      <c r="AD11" s="239">
        <v>1</v>
      </c>
      <c r="AE11" s="236">
        <v>3</v>
      </c>
      <c r="AF11" s="207">
        <v>6</v>
      </c>
      <c r="AG11" s="239">
        <v>2</v>
      </c>
      <c r="AH11" s="236">
        <v>1</v>
      </c>
      <c r="AI11" s="207">
        <v>8</v>
      </c>
      <c r="AJ11" s="239">
        <v>2</v>
      </c>
      <c r="AK11" s="236">
        <v>2</v>
      </c>
      <c r="AL11" s="207">
        <v>0</v>
      </c>
      <c r="AM11" s="239">
        <v>2</v>
      </c>
      <c r="AN11" s="236">
        <v>1</v>
      </c>
      <c r="AO11" s="207">
        <v>6</v>
      </c>
      <c r="AP11" s="239">
        <v>2</v>
      </c>
      <c r="AQ11" s="236">
        <v>1</v>
      </c>
      <c r="AR11" s="207">
        <v>0</v>
      </c>
      <c r="AS11" s="239">
        <v>2</v>
      </c>
      <c r="AT11" s="236">
        <v>0</v>
      </c>
      <c r="AU11" s="207">
        <v>2</v>
      </c>
      <c r="AV11" s="239">
        <v>0</v>
      </c>
      <c r="AW11" s="236">
        <v>1</v>
      </c>
      <c r="AX11" s="207">
        <v>0</v>
      </c>
      <c r="AY11" s="239">
        <v>0</v>
      </c>
      <c r="AZ11" s="236">
        <v>0</v>
      </c>
      <c r="BA11" s="207">
        <v>0</v>
      </c>
      <c r="BB11" s="239">
        <v>0</v>
      </c>
      <c r="BC11" s="236">
        <v>1</v>
      </c>
      <c r="BD11" s="207">
        <v>0</v>
      </c>
      <c r="BE11" s="239">
        <v>0</v>
      </c>
      <c r="BF11" s="236">
        <v>0</v>
      </c>
      <c r="BG11" s="207">
        <v>0</v>
      </c>
      <c r="BH11" s="239">
        <v>0</v>
      </c>
      <c r="BI11" s="203">
        <f t="shared" si="9"/>
        <v>3</v>
      </c>
      <c r="BJ11" s="203">
        <f t="shared" si="9"/>
        <v>2</v>
      </c>
      <c r="BK11" s="203">
        <f t="shared" si="9"/>
        <v>2</v>
      </c>
      <c r="BL11" s="204"/>
    </row>
    <row r="12" spans="1:64" ht="18.75" thickBot="1">
      <c r="A12" s="205">
        <v>3</v>
      </c>
      <c r="B12" s="845"/>
      <c r="C12" s="206" t="s">
        <v>1920</v>
      </c>
      <c r="D12" s="207">
        <v>0</v>
      </c>
      <c r="E12" s="207">
        <v>0</v>
      </c>
      <c r="F12" s="207">
        <v>0</v>
      </c>
      <c r="G12" s="207">
        <v>0</v>
      </c>
      <c r="H12" s="238">
        <v>0</v>
      </c>
      <c r="I12" s="208">
        <f t="shared" si="0"/>
        <v>0</v>
      </c>
      <c r="J12" s="209">
        <f t="shared" si="1"/>
        <v>0</v>
      </c>
      <c r="K12" s="210">
        <f t="shared" si="2"/>
        <v>0</v>
      </c>
      <c r="L12" s="238">
        <v>0</v>
      </c>
      <c r="M12" s="238">
        <v>1</v>
      </c>
      <c r="N12" s="238">
        <v>2</v>
      </c>
      <c r="O12" s="238">
        <v>6</v>
      </c>
      <c r="P12" s="238">
        <v>2</v>
      </c>
      <c r="Q12" s="211">
        <f t="shared" si="3"/>
        <v>2</v>
      </c>
      <c r="R12" s="234">
        <f t="shared" si="4"/>
        <v>6</v>
      </c>
      <c r="S12" s="235">
        <f t="shared" si="5"/>
        <v>3</v>
      </c>
      <c r="T12" s="200">
        <f t="shared" si="6"/>
        <v>11</v>
      </c>
      <c r="U12" s="201">
        <v>2</v>
      </c>
      <c r="V12" s="201">
        <v>6</v>
      </c>
      <c r="W12" s="201">
        <v>3</v>
      </c>
      <c r="Y12" s="236">
        <v>0</v>
      </c>
      <c r="Z12" s="207">
        <v>1</v>
      </c>
      <c r="AA12" s="239">
        <v>1</v>
      </c>
      <c r="AB12" s="236">
        <v>0</v>
      </c>
      <c r="AC12" s="207">
        <v>0</v>
      </c>
      <c r="AD12" s="239">
        <v>0</v>
      </c>
      <c r="AE12" s="236">
        <v>1</v>
      </c>
      <c r="AF12" s="207">
        <v>0</v>
      </c>
      <c r="AG12" s="239">
        <v>0</v>
      </c>
      <c r="AH12" s="236">
        <v>0</v>
      </c>
      <c r="AI12" s="207">
        <v>4</v>
      </c>
      <c r="AJ12" s="239">
        <v>1</v>
      </c>
      <c r="AK12" s="236">
        <v>0</v>
      </c>
      <c r="AL12" s="207">
        <v>1</v>
      </c>
      <c r="AM12" s="239">
        <v>0</v>
      </c>
      <c r="AN12" s="236">
        <v>0</v>
      </c>
      <c r="AO12" s="207">
        <v>0</v>
      </c>
      <c r="AP12" s="239">
        <v>0</v>
      </c>
      <c r="AQ12" s="236">
        <v>0</v>
      </c>
      <c r="AR12" s="207">
        <v>0</v>
      </c>
      <c r="AS12" s="239">
        <v>1</v>
      </c>
      <c r="AT12" s="236">
        <v>0</v>
      </c>
      <c r="AU12" s="207">
        <v>0</v>
      </c>
      <c r="AV12" s="239">
        <v>0</v>
      </c>
      <c r="AW12" s="236">
        <v>0</v>
      </c>
      <c r="AX12" s="207">
        <v>0</v>
      </c>
      <c r="AY12" s="239">
        <v>0</v>
      </c>
      <c r="AZ12" s="236">
        <v>0</v>
      </c>
      <c r="BA12" s="207">
        <v>0</v>
      </c>
      <c r="BB12" s="239">
        <v>0</v>
      </c>
      <c r="BC12" s="236">
        <v>1</v>
      </c>
      <c r="BD12" s="207">
        <v>0</v>
      </c>
      <c r="BE12" s="239">
        <v>0</v>
      </c>
      <c r="BF12" s="236">
        <v>0</v>
      </c>
      <c r="BG12" s="207">
        <v>0</v>
      </c>
      <c r="BH12" s="239">
        <v>0</v>
      </c>
      <c r="BI12" s="203">
        <f t="shared" si="9"/>
        <v>1</v>
      </c>
      <c r="BJ12" s="203">
        <f t="shared" si="9"/>
        <v>0</v>
      </c>
      <c r="BK12" s="203">
        <f t="shared" si="9"/>
        <v>1</v>
      </c>
      <c r="BL12" s="204"/>
    </row>
    <row r="13" spans="1:64" ht="18.75" thickBot="1">
      <c r="A13" s="205">
        <v>4</v>
      </c>
      <c r="B13" s="845"/>
      <c r="C13" s="206" t="s">
        <v>1921</v>
      </c>
      <c r="D13" s="207">
        <v>0</v>
      </c>
      <c r="E13" s="207">
        <v>0</v>
      </c>
      <c r="F13" s="207">
        <v>0</v>
      </c>
      <c r="G13" s="207">
        <v>0</v>
      </c>
      <c r="H13" s="238">
        <v>0</v>
      </c>
      <c r="I13" s="208">
        <f t="shared" si="0"/>
        <v>0</v>
      </c>
      <c r="J13" s="209">
        <f t="shared" si="1"/>
        <v>0</v>
      </c>
      <c r="K13" s="210">
        <f t="shared" si="2"/>
        <v>0</v>
      </c>
      <c r="L13" s="238">
        <v>0</v>
      </c>
      <c r="M13" s="238">
        <v>1</v>
      </c>
      <c r="N13" s="238">
        <v>3</v>
      </c>
      <c r="O13" s="238">
        <v>6</v>
      </c>
      <c r="P13" s="238">
        <v>3</v>
      </c>
      <c r="Q13" s="211">
        <f t="shared" si="3"/>
        <v>3</v>
      </c>
      <c r="R13" s="234">
        <f t="shared" si="4"/>
        <v>6</v>
      </c>
      <c r="S13" s="235">
        <f t="shared" si="5"/>
        <v>4</v>
      </c>
      <c r="T13" s="200">
        <f t="shared" si="6"/>
        <v>13</v>
      </c>
      <c r="U13" s="201">
        <v>3</v>
      </c>
      <c r="V13" s="201">
        <v>6</v>
      </c>
      <c r="W13" s="201">
        <v>4</v>
      </c>
      <c r="Y13" s="236">
        <v>1</v>
      </c>
      <c r="Z13" s="207">
        <v>0</v>
      </c>
      <c r="AA13" s="239">
        <v>1</v>
      </c>
      <c r="AB13" s="236">
        <v>0</v>
      </c>
      <c r="AC13" s="207">
        <v>0</v>
      </c>
      <c r="AD13" s="239">
        <v>0</v>
      </c>
      <c r="AE13" s="236">
        <v>0</v>
      </c>
      <c r="AF13" s="207">
        <v>1</v>
      </c>
      <c r="AG13" s="239">
        <v>0</v>
      </c>
      <c r="AH13" s="236">
        <v>1</v>
      </c>
      <c r="AI13" s="207">
        <v>3</v>
      </c>
      <c r="AJ13" s="239">
        <v>0</v>
      </c>
      <c r="AK13" s="236">
        <v>0</v>
      </c>
      <c r="AL13" s="207">
        <v>1</v>
      </c>
      <c r="AM13" s="239">
        <v>1</v>
      </c>
      <c r="AN13" s="236">
        <v>1</v>
      </c>
      <c r="AO13" s="207">
        <v>1</v>
      </c>
      <c r="AP13" s="239">
        <v>1</v>
      </c>
      <c r="AQ13" s="236">
        <v>0</v>
      </c>
      <c r="AR13" s="207">
        <v>0</v>
      </c>
      <c r="AS13" s="239">
        <v>1</v>
      </c>
      <c r="AT13" s="236">
        <v>0</v>
      </c>
      <c r="AU13" s="207">
        <v>0</v>
      </c>
      <c r="AV13" s="239">
        <v>0</v>
      </c>
      <c r="AW13" s="236">
        <v>0</v>
      </c>
      <c r="AX13" s="207">
        <v>0</v>
      </c>
      <c r="AY13" s="239">
        <v>0</v>
      </c>
      <c r="AZ13" s="236">
        <v>0</v>
      </c>
      <c r="BA13" s="207">
        <v>0</v>
      </c>
      <c r="BB13" s="239">
        <v>0</v>
      </c>
      <c r="BC13" s="236">
        <v>0</v>
      </c>
      <c r="BD13" s="207">
        <v>0</v>
      </c>
      <c r="BE13" s="239">
        <v>0</v>
      </c>
      <c r="BF13" s="236">
        <v>0</v>
      </c>
      <c r="BG13" s="207">
        <v>0</v>
      </c>
      <c r="BH13" s="239">
        <v>0</v>
      </c>
      <c r="BI13" s="203">
        <f t="shared" si="9"/>
        <v>0</v>
      </c>
      <c r="BJ13" s="203">
        <f t="shared" si="9"/>
        <v>0</v>
      </c>
      <c r="BK13" s="203">
        <f t="shared" si="9"/>
        <v>1</v>
      </c>
      <c r="BL13" s="204"/>
    </row>
    <row r="14" spans="1:64" s="233" customFormat="1" ht="18.75" thickBot="1">
      <c r="A14" s="223">
        <v>2</v>
      </c>
      <c r="B14" s="845"/>
      <c r="C14" s="224" t="s">
        <v>1917</v>
      </c>
      <c r="D14" s="225">
        <f>SUM(D10:D13)</f>
        <v>0</v>
      </c>
      <c r="E14" s="225">
        <f>SUM(E10:E13)</f>
        <v>0</v>
      </c>
      <c r="F14" s="225">
        <f>SUM(F10:F13)</f>
        <v>0</v>
      </c>
      <c r="G14" s="225">
        <f>SUM(G10:G13)</f>
        <v>0</v>
      </c>
      <c r="H14" s="226">
        <f>SUM(H10:H13)</f>
        <v>1</v>
      </c>
      <c r="I14" s="227">
        <f t="shared" si="0"/>
        <v>0</v>
      </c>
      <c r="J14" s="225">
        <f t="shared" si="1"/>
        <v>0</v>
      </c>
      <c r="K14" s="228">
        <f t="shared" si="2"/>
        <v>1</v>
      </c>
      <c r="L14" s="228">
        <f>SUM(L10:L13)</f>
        <v>2</v>
      </c>
      <c r="M14" s="228">
        <f>SUM(M10:M13)</f>
        <v>7</v>
      </c>
      <c r="N14" s="228">
        <f>SUM(N10:N13)</f>
        <v>23</v>
      </c>
      <c r="O14" s="228">
        <f>SUM(O10:O13)</f>
        <v>43</v>
      </c>
      <c r="P14" s="226">
        <f>SUM(P10:P13)</f>
        <v>16</v>
      </c>
      <c r="Q14" s="229">
        <f t="shared" si="3"/>
        <v>25</v>
      </c>
      <c r="R14" s="228">
        <f t="shared" si="4"/>
        <v>43</v>
      </c>
      <c r="S14" s="228">
        <f t="shared" si="5"/>
        <v>23</v>
      </c>
      <c r="T14" s="200">
        <f t="shared" si="6"/>
        <v>91</v>
      </c>
      <c r="U14" s="201">
        <v>25</v>
      </c>
      <c r="V14" s="201">
        <v>43</v>
      </c>
      <c r="W14" s="201">
        <v>22</v>
      </c>
      <c r="X14" s="177"/>
      <c r="Y14" s="227">
        <f t="shared" ref="Y14:BG14" si="10">SUM(Y10:Y13)</f>
        <v>4</v>
      </c>
      <c r="Z14" s="225">
        <f t="shared" si="10"/>
        <v>1</v>
      </c>
      <c r="AA14" s="228">
        <f t="shared" si="10"/>
        <v>2</v>
      </c>
      <c r="AB14" s="227">
        <f t="shared" si="10"/>
        <v>0</v>
      </c>
      <c r="AC14" s="225">
        <f t="shared" si="10"/>
        <v>1</v>
      </c>
      <c r="AD14" s="228">
        <f t="shared" si="10"/>
        <v>2</v>
      </c>
      <c r="AE14" s="227">
        <f t="shared" si="10"/>
        <v>4</v>
      </c>
      <c r="AF14" s="225">
        <f t="shared" si="10"/>
        <v>10</v>
      </c>
      <c r="AG14" s="228">
        <f t="shared" si="10"/>
        <v>3</v>
      </c>
      <c r="AH14" s="227">
        <f t="shared" si="10"/>
        <v>3</v>
      </c>
      <c r="AI14" s="225">
        <f t="shared" si="10"/>
        <v>18</v>
      </c>
      <c r="AJ14" s="228">
        <f t="shared" si="10"/>
        <v>3</v>
      </c>
      <c r="AK14" s="227">
        <f t="shared" si="10"/>
        <v>3</v>
      </c>
      <c r="AL14" s="225">
        <f t="shared" si="10"/>
        <v>3</v>
      </c>
      <c r="AM14" s="228">
        <f t="shared" si="10"/>
        <v>3</v>
      </c>
      <c r="AN14" s="227">
        <f t="shared" si="10"/>
        <v>3</v>
      </c>
      <c r="AO14" s="225">
        <f t="shared" si="10"/>
        <v>7</v>
      </c>
      <c r="AP14" s="228">
        <f t="shared" si="10"/>
        <v>4</v>
      </c>
      <c r="AQ14" s="227">
        <f t="shared" si="10"/>
        <v>1</v>
      </c>
      <c r="AR14" s="225">
        <f t="shared" si="10"/>
        <v>0</v>
      </c>
      <c r="AS14" s="228">
        <f t="shared" si="10"/>
        <v>4</v>
      </c>
      <c r="AT14" s="227">
        <f t="shared" si="10"/>
        <v>1</v>
      </c>
      <c r="AU14" s="225">
        <f t="shared" si="10"/>
        <v>3</v>
      </c>
      <c r="AV14" s="228">
        <f t="shared" si="10"/>
        <v>0</v>
      </c>
      <c r="AW14" s="227">
        <f t="shared" si="10"/>
        <v>1</v>
      </c>
      <c r="AX14" s="225">
        <f t="shared" si="10"/>
        <v>0</v>
      </c>
      <c r="AY14" s="228">
        <f t="shared" si="10"/>
        <v>0</v>
      </c>
      <c r="AZ14" s="227">
        <f t="shared" si="10"/>
        <v>1</v>
      </c>
      <c r="BA14" s="225">
        <f t="shared" si="10"/>
        <v>0</v>
      </c>
      <c r="BB14" s="228">
        <f t="shared" si="10"/>
        <v>1</v>
      </c>
      <c r="BC14" s="227">
        <f t="shared" si="10"/>
        <v>4</v>
      </c>
      <c r="BD14" s="225">
        <f t="shared" si="10"/>
        <v>0</v>
      </c>
      <c r="BE14" s="228">
        <f t="shared" si="10"/>
        <v>0</v>
      </c>
      <c r="BF14" s="227">
        <f t="shared" si="10"/>
        <v>0</v>
      </c>
      <c r="BG14" s="225">
        <f t="shared" si="10"/>
        <v>0</v>
      </c>
      <c r="BH14" s="225">
        <f>SUM(BH10:BH13)</f>
        <v>1</v>
      </c>
      <c r="BI14" s="225">
        <f>SUM(BI10:BI13)</f>
        <v>8</v>
      </c>
      <c r="BJ14" s="225">
        <f>SUM(BJ10:BJ13)</f>
        <v>3</v>
      </c>
      <c r="BK14" s="225">
        <f>SUM(BK10:BK13)</f>
        <v>6</v>
      </c>
      <c r="BL14" s="271">
        <f>SUM(BI14:BK14)</f>
        <v>17</v>
      </c>
    </row>
    <row r="15" spans="1:64" ht="18.75" thickBot="1">
      <c r="A15" s="205">
        <v>3</v>
      </c>
      <c r="B15" s="845" t="s">
        <v>726</v>
      </c>
      <c r="C15" s="206" t="s">
        <v>1922</v>
      </c>
      <c r="D15" s="207">
        <v>0</v>
      </c>
      <c r="E15" s="207">
        <v>0</v>
      </c>
      <c r="F15" s="207">
        <v>0</v>
      </c>
      <c r="G15" s="207">
        <v>0</v>
      </c>
      <c r="H15" s="238">
        <v>0</v>
      </c>
      <c r="I15" s="208">
        <f t="shared" si="0"/>
        <v>0</v>
      </c>
      <c r="J15" s="209">
        <f t="shared" si="1"/>
        <v>0</v>
      </c>
      <c r="K15" s="210">
        <f t="shared" si="2"/>
        <v>0</v>
      </c>
      <c r="L15" s="238">
        <v>0</v>
      </c>
      <c r="M15" s="238">
        <v>2</v>
      </c>
      <c r="N15" s="238">
        <v>8</v>
      </c>
      <c r="O15" s="238">
        <v>8</v>
      </c>
      <c r="P15" s="238">
        <v>4</v>
      </c>
      <c r="Q15" s="211">
        <f t="shared" si="3"/>
        <v>8</v>
      </c>
      <c r="R15" s="234">
        <f t="shared" si="4"/>
        <v>8</v>
      </c>
      <c r="S15" s="235">
        <f t="shared" si="5"/>
        <v>6</v>
      </c>
      <c r="T15" s="200">
        <f t="shared" si="6"/>
        <v>22</v>
      </c>
      <c r="U15" s="201">
        <v>9</v>
      </c>
      <c r="V15" s="201">
        <v>10</v>
      </c>
      <c r="W15" s="201">
        <v>6</v>
      </c>
      <c r="Y15" s="207">
        <v>0</v>
      </c>
      <c r="Z15" s="207">
        <v>2</v>
      </c>
      <c r="AA15" s="207">
        <v>0</v>
      </c>
      <c r="AB15" s="207">
        <v>0</v>
      </c>
      <c r="AC15" s="207">
        <v>0</v>
      </c>
      <c r="AD15" s="207">
        <v>1</v>
      </c>
      <c r="AE15" s="207">
        <v>1</v>
      </c>
      <c r="AF15" s="207">
        <v>1</v>
      </c>
      <c r="AG15" s="207">
        <v>0</v>
      </c>
      <c r="AH15" s="207">
        <v>4</v>
      </c>
      <c r="AI15" s="207">
        <v>3</v>
      </c>
      <c r="AJ15" s="207">
        <v>1</v>
      </c>
      <c r="AK15" s="207">
        <v>0</v>
      </c>
      <c r="AL15" s="207">
        <v>1</v>
      </c>
      <c r="AM15" s="207">
        <v>0</v>
      </c>
      <c r="AN15" s="207">
        <v>1</v>
      </c>
      <c r="AO15" s="207">
        <v>1</v>
      </c>
      <c r="AP15" s="207">
        <v>1</v>
      </c>
      <c r="AQ15" s="207">
        <v>0</v>
      </c>
      <c r="AR15" s="207">
        <v>0</v>
      </c>
      <c r="AS15" s="207">
        <v>0</v>
      </c>
      <c r="AT15" s="207">
        <v>1</v>
      </c>
      <c r="AU15" s="207">
        <v>0</v>
      </c>
      <c r="AV15" s="207">
        <v>0</v>
      </c>
      <c r="AW15" s="207">
        <v>1</v>
      </c>
      <c r="AX15" s="207">
        <v>0</v>
      </c>
      <c r="AY15" s="207">
        <v>0</v>
      </c>
      <c r="AZ15" s="207">
        <v>0</v>
      </c>
      <c r="BA15" s="207">
        <v>0</v>
      </c>
      <c r="BB15" s="207">
        <v>1</v>
      </c>
      <c r="BC15" s="207">
        <v>0</v>
      </c>
      <c r="BD15" s="207">
        <v>0</v>
      </c>
      <c r="BE15" s="207">
        <v>1</v>
      </c>
      <c r="BF15" s="207">
        <v>0</v>
      </c>
      <c r="BG15" s="207">
        <v>0</v>
      </c>
      <c r="BH15" s="207">
        <v>1</v>
      </c>
      <c r="BI15" s="203">
        <f t="shared" ref="BI15:BK16" si="11">AQ15+AT15+AW15+AZ15+BC15+BF15</f>
        <v>2</v>
      </c>
      <c r="BJ15" s="203">
        <f t="shared" si="11"/>
        <v>0</v>
      </c>
      <c r="BK15" s="203">
        <f t="shared" si="11"/>
        <v>3</v>
      </c>
      <c r="BL15" s="204"/>
    </row>
    <row r="16" spans="1:64" ht="18.75" thickBot="1">
      <c r="A16" s="205">
        <v>4</v>
      </c>
      <c r="B16" s="845"/>
      <c r="C16" s="206" t="s">
        <v>1923</v>
      </c>
      <c r="D16" s="207">
        <v>0</v>
      </c>
      <c r="E16" s="207">
        <v>1</v>
      </c>
      <c r="F16" s="207">
        <v>3</v>
      </c>
      <c r="G16" s="207">
        <v>4</v>
      </c>
      <c r="H16" s="238">
        <v>1</v>
      </c>
      <c r="I16" s="208">
        <f t="shared" si="0"/>
        <v>3</v>
      </c>
      <c r="J16" s="209">
        <f t="shared" si="1"/>
        <v>4</v>
      </c>
      <c r="K16" s="210">
        <f t="shared" si="2"/>
        <v>2</v>
      </c>
      <c r="L16" s="238">
        <v>0</v>
      </c>
      <c r="M16" s="238">
        <v>2</v>
      </c>
      <c r="N16" s="238">
        <v>5</v>
      </c>
      <c r="O16" s="238">
        <v>12</v>
      </c>
      <c r="P16" s="238">
        <v>1</v>
      </c>
      <c r="Q16" s="211">
        <f t="shared" si="3"/>
        <v>5</v>
      </c>
      <c r="R16" s="234">
        <f t="shared" si="4"/>
        <v>12</v>
      </c>
      <c r="S16" s="235">
        <f t="shared" si="5"/>
        <v>3</v>
      </c>
      <c r="T16" s="200">
        <f t="shared" si="6"/>
        <v>20</v>
      </c>
      <c r="U16" s="201">
        <v>1</v>
      </c>
      <c r="V16" s="201">
        <v>6</v>
      </c>
      <c r="W16" s="201">
        <v>1</v>
      </c>
      <c r="Y16" s="207">
        <v>1</v>
      </c>
      <c r="Z16" s="207">
        <v>1</v>
      </c>
      <c r="AA16" s="207">
        <v>0</v>
      </c>
      <c r="AB16" s="207">
        <v>1</v>
      </c>
      <c r="AC16" s="207">
        <v>0</v>
      </c>
      <c r="AD16" s="207">
        <v>0</v>
      </c>
      <c r="AE16" s="207">
        <v>1</v>
      </c>
      <c r="AF16" s="207">
        <v>3</v>
      </c>
      <c r="AG16" s="207">
        <v>0</v>
      </c>
      <c r="AH16" s="207">
        <v>0</v>
      </c>
      <c r="AI16" s="207">
        <v>5</v>
      </c>
      <c r="AJ16" s="207">
        <v>0</v>
      </c>
      <c r="AK16" s="207">
        <v>0</v>
      </c>
      <c r="AL16" s="207">
        <v>1</v>
      </c>
      <c r="AM16" s="207">
        <v>0</v>
      </c>
      <c r="AN16" s="207">
        <v>0</v>
      </c>
      <c r="AO16" s="207">
        <v>0</v>
      </c>
      <c r="AP16" s="207">
        <v>0</v>
      </c>
      <c r="AQ16" s="207">
        <v>0</v>
      </c>
      <c r="AR16" s="207">
        <v>0</v>
      </c>
      <c r="AS16" s="207">
        <v>0</v>
      </c>
      <c r="AT16" s="207">
        <v>0</v>
      </c>
      <c r="AU16" s="207">
        <v>0</v>
      </c>
      <c r="AV16" s="207">
        <v>0</v>
      </c>
      <c r="AW16" s="207">
        <v>0</v>
      </c>
      <c r="AX16" s="207">
        <v>1</v>
      </c>
      <c r="AY16" s="207">
        <v>2</v>
      </c>
      <c r="AZ16" s="207">
        <v>1</v>
      </c>
      <c r="BA16" s="207">
        <v>0</v>
      </c>
      <c r="BB16" s="207">
        <v>0</v>
      </c>
      <c r="BC16" s="207">
        <v>0</v>
      </c>
      <c r="BD16" s="207">
        <v>0</v>
      </c>
      <c r="BE16" s="207">
        <v>1</v>
      </c>
      <c r="BF16" s="207">
        <v>1</v>
      </c>
      <c r="BG16" s="207">
        <v>1</v>
      </c>
      <c r="BH16" s="207">
        <v>0</v>
      </c>
      <c r="BI16" s="203">
        <f t="shared" si="11"/>
        <v>2</v>
      </c>
      <c r="BJ16" s="203">
        <f t="shared" si="11"/>
        <v>2</v>
      </c>
      <c r="BK16" s="203">
        <f t="shared" si="11"/>
        <v>3</v>
      </c>
      <c r="BL16" s="204"/>
    </row>
    <row r="17" spans="1:64" s="233" customFormat="1" ht="18.75" thickBot="1">
      <c r="A17" s="223">
        <v>4</v>
      </c>
      <c r="B17" s="845"/>
      <c r="C17" s="224" t="s">
        <v>1917</v>
      </c>
      <c r="D17" s="225">
        <f>SUM(D15:D16)</f>
        <v>0</v>
      </c>
      <c r="E17" s="225">
        <f>SUM(E15:E16)</f>
        <v>1</v>
      </c>
      <c r="F17" s="225">
        <f>SUM(F15:F16)</f>
        <v>3</v>
      </c>
      <c r="G17" s="225">
        <f>SUM(G15:G16)</f>
        <v>4</v>
      </c>
      <c r="H17" s="226">
        <f>SUM(H15:H16)</f>
        <v>1</v>
      </c>
      <c r="I17" s="227">
        <f t="shared" si="0"/>
        <v>3</v>
      </c>
      <c r="J17" s="225">
        <f t="shared" si="1"/>
        <v>4</v>
      </c>
      <c r="K17" s="228">
        <f t="shared" si="2"/>
        <v>2</v>
      </c>
      <c r="L17" s="228">
        <f>SUM(L15:L16)</f>
        <v>0</v>
      </c>
      <c r="M17" s="228">
        <f>SUM(M15:M16)</f>
        <v>4</v>
      </c>
      <c r="N17" s="228">
        <f>SUM(N15:N16)</f>
        <v>13</v>
      </c>
      <c r="O17" s="228">
        <f>SUM(O15:O16)</f>
        <v>20</v>
      </c>
      <c r="P17" s="226">
        <f>SUM(P15:P16)</f>
        <v>5</v>
      </c>
      <c r="Q17" s="229">
        <f t="shared" si="3"/>
        <v>13</v>
      </c>
      <c r="R17" s="228">
        <f t="shared" si="4"/>
        <v>20</v>
      </c>
      <c r="S17" s="228">
        <f t="shared" si="5"/>
        <v>9</v>
      </c>
      <c r="T17" s="200">
        <f t="shared" si="6"/>
        <v>42</v>
      </c>
      <c r="U17" s="201">
        <v>10</v>
      </c>
      <c r="V17" s="201">
        <v>16</v>
      </c>
      <c r="W17" s="201">
        <v>7</v>
      </c>
      <c r="X17" s="177"/>
      <c r="Y17" s="227">
        <f t="shared" ref="Y17:BH17" si="12">SUM(Y15:Y16)</f>
        <v>1</v>
      </c>
      <c r="Z17" s="227">
        <f t="shared" si="12"/>
        <v>3</v>
      </c>
      <c r="AA17" s="227">
        <f t="shared" si="12"/>
        <v>0</v>
      </c>
      <c r="AB17" s="227">
        <f t="shared" si="12"/>
        <v>1</v>
      </c>
      <c r="AC17" s="227">
        <f t="shared" si="12"/>
        <v>0</v>
      </c>
      <c r="AD17" s="227">
        <f t="shared" si="12"/>
        <v>1</v>
      </c>
      <c r="AE17" s="227">
        <f t="shared" si="12"/>
        <v>2</v>
      </c>
      <c r="AF17" s="227">
        <f t="shared" si="12"/>
        <v>4</v>
      </c>
      <c r="AG17" s="227">
        <f t="shared" si="12"/>
        <v>0</v>
      </c>
      <c r="AH17" s="227">
        <f t="shared" si="12"/>
        <v>4</v>
      </c>
      <c r="AI17" s="227">
        <f t="shared" si="12"/>
        <v>8</v>
      </c>
      <c r="AJ17" s="227">
        <f t="shared" si="12"/>
        <v>1</v>
      </c>
      <c r="AK17" s="227">
        <f t="shared" si="12"/>
        <v>0</v>
      </c>
      <c r="AL17" s="227">
        <f t="shared" si="12"/>
        <v>2</v>
      </c>
      <c r="AM17" s="227">
        <f t="shared" si="12"/>
        <v>0</v>
      </c>
      <c r="AN17" s="227">
        <f t="shared" si="12"/>
        <v>1</v>
      </c>
      <c r="AO17" s="227">
        <f t="shared" si="12"/>
        <v>1</v>
      </c>
      <c r="AP17" s="227">
        <f t="shared" si="12"/>
        <v>1</v>
      </c>
      <c r="AQ17" s="227">
        <f t="shared" si="12"/>
        <v>0</v>
      </c>
      <c r="AR17" s="227">
        <f t="shared" si="12"/>
        <v>0</v>
      </c>
      <c r="AS17" s="227">
        <f t="shared" si="12"/>
        <v>0</v>
      </c>
      <c r="AT17" s="227">
        <f t="shared" si="12"/>
        <v>1</v>
      </c>
      <c r="AU17" s="227">
        <f t="shared" si="12"/>
        <v>0</v>
      </c>
      <c r="AV17" s="227">
        <f t="shared" si="12"/>
        <v>0</v>
      </c>
      <c r="AW17" s="227">
        <f t="shared" si="12"/>
        <v>1</v>
      </c>
      <c r="AX17" s="227">
        <f t="shared" si="12"/>
        <v>1</v>
      </c>
      <c r="AY17" s="227">
        <f t="shared" si="12"/>
        <v>2</v>
      </c>
      <c r="AZ17" s="227">
        <f t="shared" si="12"/>
        <v>1</v>
      </c>
      <c r="BA17" s="227">
        <f t="shared" si="12"/>
        <v>0</v>
      </c>
      <c r="BB17" s="227">
        <f t="shared" si="12"/>
        <v>1</v>
      </c>
      <c r="BC17" s="227">
        <f t="shared" si="12"/>
        <v>0</v>
      </c>
      <c r="BD17" s="227">
        <f t="shared" si="12"/>
        <v>0</v>
      </c>
      <c r="BE17" s="227">
        <f t="shared" si="12"/>
        <v>2</v>
      </c>
      <c r="BF17" s="227">
        <f t="shared" si="12"/>
        <v>1</v>
      </c>
      <c r="BG17" s="227">
        <f t="shared" si="12"/>
        <v>1</v>
      </c>
      <c r="BH17" s="227">
        <f t="shared" si="12"/>
        <v>1</v>
      </c>
      <c r="BI17" s="227">
        <f>SUM(BI15:BI16)</f>
        <v>4</v>
      </c>
      <c r="BJ17" s="227">
        <f>SUM(BJ15:BJ16)</f>
        <v>2</v>
      </c>
      <c r="BK17" s="227">
        <f>SUM(BK15:BK16)</f>
        <v>6</v>
      </c>
      <c r="BL17" s="270">
        <f>SUM(BI17:BK17)</f>
        <v>12</v>
      </c>
    </row>
    <row r="18" spans="1:64" ht="18" customHeight="1" thickBot="1">
      <c r="A18" s="205">
        <v>1</v>
      </c>
      <c r="B18" s="845" t="s">
        <v>1156</v>
      </c>
      <c r="C18" s="206" t="s">
        <v>1935</v>
      </c>
      <c r="D18" s="207">
        <v>0</v>
      </c>
      <c r="E18" s="207">
        <v>0</v>
      </c>
      <c r="F18" s="207">
        <v>1</v>
      </c>
      <c r="G18" s="207">
        <v>0</v>
      </c>
      <c r="H18" s="238">
        <v>0</v>
      </c>
      <c r="I18" s="208">
        <f t="shared" si="0"/>
        <v>1</v>
      </c>
      <c r="J18" s="209">
        <f t="shared" si="1"/>
        <v>0</v>
      </c>
      <c r="K18" s="210">
        <f t="shared" si="2"/>
        <v>0</v>
      </c>
      <c r="L18" s="238">
        <v>0</v>
      </c>
      <c r="M18" s="238">
        <v>2</v>
      </c>
      <c r="N18" s="238">
        <v>6</v>
      </c>
      <c r="O18" s="238">
        <v>12</v>
      </c>
      <c r="P18" s="238">
        <v>1</v>
      </c>
      <c r="Q18" s="211">
        <f t="shared" si="3"/>
        <v>6</v>
      </c>
      <c r="R18" s="234">
        <f t="shared" si="4"/>
        <v>12</v>
      </c>
      <c r="S18" s="235">
        <f t="shared" si="5"/>
        <v>3</v>
      </c>
      <c r="T18" s="200">
        <f t="shared" si="6"/>
        <v>21</v>
      </c>
      <c r="U18" s="201">
        <v>5</v>
      </c>
      <c r="V18" s="201">
        <v>12</v>
      </c>
      <c r="W18" s="201">
        <v>3</v>
      </c>
      <c r="Y18" s="214">
        <v>0</v>
      </c>
      <c r="Z18" s="207">
        <v>0</v>
      </c>
      <c r="AA18" s="239">
        <v>0</v>
      </c>
      <c r="AB18" s="214">
        <v>1</v>
      </c>
      <c r="AC18" s="207">
        <v>0</v>
      </c>
      <c r="AD18" s="239">
        <v>0</v>
      </c>
      <c r="AE18" s="214">
        <v>1</v>
      </c>
      <c r="AF18" s="207">
        <v>2</v>
      </c>
      <c r="AG18" s="239">
        <v>0</v>
      </c>
      <c r="AH18" s="214">
        <v>0</v>
      </c>
      <c r="AI18" s="207">
        <v>6</v>
      </c>
      <c r="AJ18" s="239">
        <v>2</v>
      </c>
      <c r="AK18" s="214">
        <v>2</v>
      </c>
      <c r="AL18" s="207">
        <v>3</v>
      </c>
      <c r="AM18" s="239">
        <v>0</v>
      </c>
      <c r="AN18" s="214">
        <v>0</v>
      </c>
      <c r="AO18" s="207">
        <v>1</v>
      </c>
      <c r="AP18" s="239">
        <v>1</v>
      </c>
      <c r="AQ18" s="214">
        <v>0</v>
      </c>
      <c r="AR18" s="207">
        <v>0</v>
      </c>
      <c r="AS18" s="239">
        <v>0</v>
      </c>
      <c r="AT18" s="214">
        <v>0</v>
      </c>
      <c r="AU18" s="207">
        <v>0</v>
      </c>
      <c r="AV18" s="239">
        <v>0</v>
      </c>
      <c r="AW18" s="214">
        <v>0</v>
      </c>
      <c r="AX18" s="207">
        <v>0</v>
      </c>
      <c r="AY18" s="239">
        <v>0</v>
      </c>
      <c r="AZ18" s="214">
        <v>0</v>
      </c>
      <c r="BA18" s="207">
        <v>0</v>
      </c>
      <c r="BB18" s="239">
        <v>0</v>
      </c>
      <c r="BC18" s="214">
        <v>1</v>
      </c>
      <c r="BD18" s="207">
        <v>0</v>
      </c>
      <c r="BE18" s="239">
        <v>0</v>
      </c>
      <c r="BF18" s="214">
        <v>1</v>
      </c>
      <c r="BG18" s="207">
        <v>0</v>
      </c>
      <c r="BH18" s="239">
        <v>0</v>
      </c>
      <c r="BI18" s="203">
        <f t="shared" ref="BI18:BK21" si="13">AQ18+AT18+AW18+AZ18+BC18+BF18</f>
        <v>2</v>
      </c>
      <c r="BJ18" s="203">
        <f t="shared" si="13"/>
        <v>0</v>
      </c>
      <c r="BK18" s="203">
        <f t="shared" si="13"/>
        <v>0</v>
      </c>
      <c r="BL18" s="204"/>
    </row>
    <row r="19" spans="1:64" ht="18.75" thickBot="1">
      <c r="A19" s="205">
        <v>2</v>
      </c>
      <c r="B19" s="845"/>
      <c r="C19" s="206" t="s">
        <v>1936</v>
      </c>
      <c r="D19" s="207">
        <v>0</v>
      </c>
      <c r="E19" s="207">
        <v>0</v>
      </c>
      <c r="F19" s="207">
        <v>3</v>
      </c>
      <c r="G19" s="207">
        <v>0</v>
      </c>
      <c r="H19" s="238">
        <v>3</v>
      </c>
      <c r="I19" s="208">
        <f t="shared" si="0"/>
        <v>3</v>
      </c>
      <c r="J19" s="209">
        <f t="shared" si="1"/>
        <v>0</v>
      </c>
      <c r="K19" s="210">
        <f t="shared" si="2"/>
        <v>3</v>
      </c>
      <c r="L19" s="238">
        <v>0</v>
      </c>
      <c r="M19" s="238">
        <v>2</v>
      </c>
      <c r="N19" s="238">
        <v>8</v>
      </c>
      <c r="O19" s="238">
        <v>15</v>
      </c>
      <c r="P19" s="238">
        <v>5</v>
      </c>
      <c r="Q19" s="211">
        <f t="shared" si="3"/>
        <v>8</v>
      </c>
      <c r="R19" s="234">
        <f t="shared" si="4"/>
        <v>15</v>
      </c>
      <c r="S19" s="235">
        <f t="shared" si="5"/>
        <v>7</v>
      </c>
      <c r="T19" s="200">
        <f t="shared" si="6"/>
        <v>30</v>
      </c>
      <c r="U19" s="201">
        <v>5</v>
      </c>
      <c r="V19" s="201">
        <v>15</v>
      </c>
      <c r="W19" s="201">
        <v>4</v>
      </c>
      <c r="Y19" s="214">
        <v>0</v>
      </c>
      <c r="Z19" s="207">
        <v>0</v>
      </c>
      <c r="AA19" s="239">
        <v>0</v>
      </c>
      <c r="AB19" s="214">
        <v>0</v>
      </c>
      <c r="AC19" s="207">
        <v>0</v>
      </c>
      <c r="AD19" s="239">
        <v>1</v>
      </c>
      <c r="AE19" s="214">
        <v>0</v>
      </c>
      <c r="AF19" s="207">
        <v>4</v>
      </c>
      <c r="AG19" s="239">
        <v>1</v>
      </c>
      <c r="AH19" s="214">
        <v>0</v>
      </c>
      <c r="AI19" s="207">
        <v>5</v>
      </c>
      <c r="AJ19" s="239">
        <v>0</v>
      </c>
      <c r="AK19" s="214">
        <v>1</v>
      </c>
      <c r="AL19" s="207">
        <v>3</v>
      </c>
      <c r="AM19" s="239">
        <v>0</v>
      </c>
      <c r="AN19" s="214">
        <v>1</v>
      </c>
      <c r="AO19" s="207">
        <v>0</v>
      </c>
      <c r="AP19" s="239">
        <v>0</v>
      </c>
      <c r="AQ19" s="214">
        <v>0</v>
      </c>
      <c r="AR19" s="207">
        <v>0</v>
      </c>
      <c r="AS19" s="239">
        <v>1</v>
      </c>
      <c r="AT19" s="214">
        <v>1</v>
      </c>
      <c r="AU19" s="207">
        <v>2</v>
      </c>
      <c r="AV19" s="239">
        <v>0</v>
      </c>
      <c r="AW19" s="214">
        <v>1</v>
      </c>
      <c r="AX19" s="207">
        <v>1</v>
      </c>
      <c r="AY19" s="239">
        <v>0</v>
      </c>
      <c r="AZ19" s="214">
        <v>1</v>
      </c>
      <c r="BA19" s="207">
        <v>0</v>
      </c>
      <c r="BB19" s="239">
        <v>1</v>
      </c>
      <c r="BC19" s="214">
        <v>0</v>
      </c>
      <c r="BD19" s="207">
        <v>0</v>
      </c>
      <c r="BE19" s="239">
        <v>0</v>
      </c>
      <c r="BF19" s="214">
        <v>3</v>
      </c>
      <c r="BG19" s="207">
        <v>0</v>
      </c>
      <c r="BH19" s="239">
        <v>3</v>
      </c>
      <c r="BI19" s="203">
        <f t="shared" si="13"/>
        <v>6</v>
      </c>
      <c r="BJ19" s="203">
        <f t="shared" si="13"/>
        <v>3</v>
      </c>
      <c r="BK19" s="203">
        <f t="shared" si="13"/>
        <v>5</v>
      </c>
      <c r="BL19" s="204"/>
    </row>
    <row r="20" spans="1:64" ht="18.75" thickBot="1">
      <c r="A20" s="205">
        <v>3</v>
      </c>
      <c r="B20" s="845"/>
      <c r="C20" s="206" t="s">
        <v>1937</v>
      </c>
      <c r="D20" s="207">
        <v>0</v>
      </c>
      <c r="E20" s="207">
        <v>0</v>
      </c>
      <c r="F20" s="207">
        <v>0</v>
      </c>
      <c r="G20" s="207">
        <v>0</v>
      </c>
      <c r="H20" s="238">
        <v>0</v>
      </c>
      <c r="I20" s="208">
        <f t="shared" si="0"/>
        <v>0</v>
      </c>
      <c r="J20" s="209">
        <f t="shared" si="1"/>
        <v>0</v>
      </c>
      <c r="K20" s="210">
        <f t="shared" si="2"/>
        <v>0</v>
      </c>
      <c r="L20" s="238">
        <v>0</v>
      </c>
      <c r="M20" s="238">
        <v>0</v>
      </c>
      <c r="N20" s="238">
        <v>2</v>
      </c>
      <c r="O20" s="238">
        <v>6</v>
      </c>
      <c r="P20" s="238">
        <v>0</v>
      </c>
      <c r="Q20" s="211">
        <f t="shared" si="3"/>
        <v>2</v>
      </c>
      <c r="R20" s="234">
        <f t="shared" si="4"/>
        <v>6</v>
      </c>
      <c r="S20" s="235">
        <f t="shared" si="5"/>
        <v>0</v>
      </c>
      <c r="T20" s="200">
        <f t="shared" si="6"/>
        <v>8</v>
      </c>
      <c r="U20" s="201">
        <v>2</v>
      </c>
      <c r="V20" s="201">
        <v>6</v>
      </c>
      <c r="W20" s="201">
        <v>0</v>
      </c>
      <c r="Y20" s="214">
        <v>0</v>
      </c>
      <c r="Z20" s="207">
        <v>0</v>
      </c>
      <c r="AA20" s="239">
        <v>0</v>
      </c>
      <c r="AB20" s="214">
        <v>0</v>
      </c>
      <c r="AC20" s="207">
        <v>0</v>
      </c>
      <c r="AD20" s="239">
        <v>0</v>
      </c>
      <c r="AE20" s="214">
        <v>0</v>
      </c>
      <c r="AF20" s="207">
        <v>1</v>
      </c>
      <c r="AG20" s="239">
        <v>0</v>
      </c>
      <c r="AH20" s="214">
        <v>1</v>
      </c>
      <c r="AI20" s="207">
        <v>4</v>
      </c>
      <c r="AJ20" s="239">
        <v>0</v>
      </c>
      <c r="AK20" s="214">
        <v>0</v>
      </c>
      <c r="AL20" s="207">
        <v>1</v>
      </c>
      <c r="AM20" s="239">
        <v>0</v>
      </c>
      <c r="AN20" s="214">
        <v>0</v>
      </c>
      <c r="AO20" s="207">
        <v>0</v>
      </c>
      <c r="AP20" s="239">
        <v>0</v>
      </c>
      <c r="AQ20" s="214">
        <v>0</v>
      </c>
      <c r="AR20" s="207">
        <v>0</v>
      </c>
      <c r="AS20" s="239">
        <v>0</v>
      </c>
      <c r="AT20" s="214">
        <v>0</v>
      </c>
      <c r="AU20" s="207">
        <v>0</v>
      </c>
      <c r="AV20" s="239">
        <v>0</v>
      </c>
      <c r="AW20" s="214">
        <v>0</v>
      </c>
      <c r="AX20" s="207">
        <v>0</v>
      </c>
      <c r="AY20" s="239">
        <v>0</v>
      </c>
      <c r="AZ20" s="214">
        <v>1</v>
      </c>
      <c r="BA20" s="207">
        <v>0</v>
      </c>
      <c r="BB20" s="239">
        <v>0</v>
      </c>
      <c r="BC20" s="214">
        <v>0</v>
      </c>
      <c r="BD20" s="207">
        <v>0</v>
      </c>
      <c r="BE20" s="239">
        <v>0</v>
      </c>
      <c r="BF20" s="214">
        <v>0</v>
      </c>
      <c r="BG20" s="207">
        <v>0</v>
      </c>
      <c r="BH20" s="239">
        <v>0</v>
      </c>
      <c r="BI20" s="203">
        <f t="shared" si="13"/>
        <v>1</v>
      </c>
      <c r="BJ20" s="203">
        <f t="shared" si="13"/>
        <v>0</v>
      </c>
      <c r="BK20" s="203">
        <f t="shared" si="13"/>
        <v>0</v>
      </c>
      <c r="BL20" s="204"/>
    </row>
    <row r="21" spans="1:64" ht="18.75" thickBot="1">
      <c r="A21" s="205">
        <v>4</v>
      </c>
      <c r="B21" s="845"/>
      <c r="C21" s="206" t="s">
        <v>1938</v>
      </c>
      <c r="D21" s="207">
        <v>0</v>
      </c>
      <c r="E21" s="207">
        <v>0</v>
      </c>
      <c r="F21" s="207">
        <v>0</v>
      </c>
      <c r="G21" s="207">
        <v>0</v>
      </c>
      <c r="H21" s="238">
        <v>0</v>
      </c>
      <c r="I21" s="208">
        <f t="shared" si="0"/>
        <v>0</v>
      </c>
      <c r="J21" s="209">
        <f t="shared" si="1"/>
        <v>0</v>
      </c>
      <c r="K21" s="210">
        <f t="shared" si="2"/>
        <v>0</v>
      </c>
      <c r="L21" s="238">
        <v>0</v>
      </c>
      <c r="M21" s="238">
        <v>0</v>
      </c>
      <c r="N21" s="238">
        <v>8</v>
      </c>
      <c r="O21" s="238">
        <v>17</v>
      </c>
      <c r="P21" s="238">
        <v>3</v>
      </c>
      <c r="Q21" s="211">
        <f t="shared" si="3"/>
        <v>8</v>
      </c>
      <c r="R21" s="234">
        <f t="shared" si="4"/>
        <v>17</v>
      </c>
      <c r="S21" s="235">
        <f t="shared" si="5"/>
        <v>3</v>
      </c>
      <c r="T21" s="200">
        <f t="shared" si="6"/>
        <v>28</v>
      </c>
      <c r="U21" s="201">
        <v>8</v>
      </c>
      <c r="V21" s="201">
        <v>17</v>
      </c>
      <c r="W21" s="201">
        <v>3</v>
      </c>
      <c r="Y21" s="214">
        <v>0</v>
      </c>
      <c r="Z21" s="207">
        <v>0</v>
      </c>
      <c r="AA21" s="239">
        <v>0</v>
      </c>
      <c r="AB21" s="214">
        <v>1</v>
      </c>
      <c r="AC21" s="207">
        <v>0</v>
      </c>
      <c r="AD21" s="239">
        <v>0</v>
      </c>
      <c r="AE21" s="214">
        <v>3</v>
      </c>
      <c r="AF21" s="207">
        <v>3</v>
      </c>
      <c r="AG21" s="239">
        <v>0</v>
      </c>
      <c r="AH21" s="214">
        <v>1</v>
      </c>
      <c r="AI21" s="207">
        <v>11</v>
      </c>
      <c r="AJ21" s="239">
        <v>3</v>
      </c>
      <c r="AK21" s="214">
        <v>0</v>
      </c>
      <c r="AL21" s="207">
        <v>2</v>
      </c>
      <c r="AM21" s="239">
        <v>0</v>
      </c>
      <c r="AN21" s="214">
        <v>3</v>
      </c>
      <c r="AO21" s="207">
        <v>0</v>
      </c>
      <c r="AP21" s="239">
        <v>0</v>
      </c>
      <c r="AQ21" s="214">
        <v>0</v>
      </c>
      <c r="AR21" s="207">
        <v>1</v>
      </c>
      <c r="AS21" s="239">
        <v>0</v>
      </c>
      <c r="AT21" s="214">
        <v>0</v>
      </c>
      <c r="AU21" s="207">
        <v>0</v>
      </c>
      <c r="AV21" s="239">
        <v>0</v>
      </c>
      <c r="AW21" s="214">
        <v>0</v>
      </c>
      <c r="AX21" s="207">
        <v>0</v>
      </c>
      <c r="AY21" s="239">
        <v>0</v>
      </c>
      <c r="AZ21" s="214">
        <v>0</v>
      </c>
      <c r="BA21" s="207">
        <v>0</v>
      </c>
      <c r="BB21" s="239">
        <v>0</v>
      </c>
      <c r="BC21" s="214">
        <v>0</v>
      </c>
      <c r="BD21" s="207">
        <v>0</v>
      </c>
      <c r="BE21" s="239">
        <v>0</v>
      </c>
      <c r="BF21" s="214">
        <v>0</v>
      </c>
      <c r="BG21" s="207">
        <v>0</v>
      </c>
      <c r="BH21" s="239">
        <v>0</v>
      </c>
      <c r="BI21" s="203">
        <f t="shared" si="13"/>
        <v>0</v>
      </c>
      <c r="BJ21" s="203">
        <f t="shared" si="13"/>
        <v>1</v>
      </c>
      <c r="BK21" s="203">
        <f t="shared" si="13"/>
        <v>0</v>
      </c>
      <c r="BL21" s="204"/>
    </row>
    <row r="22" spans="1:64" s="233" customFormat="1" ht="18.75" thickBot="1">
      <c r="A22" s="223">
        <v>4</v>
      </c>
      <c r="B22" s="845"/>
      <c r="C22" s="224" t="s">
        <v>1917</v>
      </c>
      <c r="D22" s="225">
        <f>SUM(D18:D21)</f>
        <v>0</v>
      </c>
      <c r="E22" s="225">
        <f>SUM(E18:E21)</f>
        <v>0</v>
      </c>
      <c r="F22" s="225">
        <f>SUM(F18:F21)</f>
        <v>4</v>
      </c>
      <c r="G22" s="225">
        <f>SUM(G18:G21)</f>
        <v>0</v>
      </c>
      <c r="H22" s="226">
        <f>SUM(H18:H21)</f>
        <v>3</v>
      </c>
      <c r="I22" s="227">
        <f t="shared" si="0"/>
        <v>4</v>
      </c>
      <c r="J22" s="225">
        <f t="shared" si="1"/>
        <v>0</v>
      </c>
      <c r="K22" s="228">
        <f t="shared" si="2"/>
        <v>3</v>
      </c>
      <c r="L22" s="228">
        <f>SUM(L18:L21)</f>
        <v>0</v>
      </c>
      <c r="M22" s="228">
        <f>SUM(M18:M21)</f>
        <v>4</v>
      </c>
      <c r="N22" s="228">
        <f>SUM(N18:N21)</f>
        <v>24</v>
      </c>
      <c r="O22" s="228">
        <f>SUM(O18:O21)</f>
        <v>50</v>
      </c>
      <c r="P22" s="226">
        <f>SUM(P18:P21)</f>
        <v>9</v>
      </c>
      <c r="Q22" s="227">
        <f t="shared" si="3"/>
        <v>24</v>
      </c>
      <c r="R22" s="225">
        <f t="shared" si="4"/>
        <v>50</v>
      </c>
      <c r="S22" s="228">
        <f t="shared" si="5"/>
        <v>13</v>
      </c>
      <c r="T22" s="200">
        <f t="shared" si="6"/>
        <v>87</v>
      </c>
      <c r="U22" s="201">
        <v>20</v>
      </c>
      <c r="V22" s="201">
        <v>50</v>
      </c>
      <c r="W22" s="201">
        <v>10</v>
      </c>
      <c r="X22" s="177"/>
      <c r="Y22" s="227">
        <f t="shared" ref="Y22:BK22" si="14">SUM(Y18:Y21)</f>
        <v>0</v>
      </c>
      <c r="Z22" s="225">
        <f t="shared" si="14"/>
        <v>0</v>
      </c>
      <c r="AA22" s="228">
        <f t="shared" si="14"/>
        <v>0</v>
      </c>
      <c r="AB22" s="227">
        <f t="shared" si="14"/>
        <v>2</v>
      </c>
      <c r="AC22" s="225">
        <f t="shared" si="14"/>
        <v>0</v>
      </c>
      <c r="AD22" s="228">
        <f t="shared" si="14"/>
        <v>1</v>
      </c>
      <c r="AE22" s="227">
        <f t="shared" si="14"/>
        <v>4</v>
      </c>
      <c r="AF22" s="225">
        <f t="shared" si="14"/>
        <v>10</v>
      </c>
      <c r="AG22" s="228">
        <f t="shared" si="14"/>
        <v>1</v>
      </c>
      <c r="AH22" s="227">
        <f t="shared" si="14"/>
        <v>2</v>
      </c>
      <c r="AI22" s="225">
        <f t="shared" si="14"/>
        <v>26</v>
      </c>
      <c r="AJ22" s="228">
        <f t="shared" si="14"/>
        <v>5</v>
      </c>
      <c r="AK22" s="227">
        <f t="shared" si="14"/>
        <v>3</v>
      </c>
      <c r="AL22" s="225">
        <f t="shared" si="14"/>
        <v>9</v>
      </c>
      <c r="AM22" s="228">
        <f t="shared" si="14"/>
        <v>0</v>
      </c>
      <c r="AN22" s="227">
        <f t="shared" si="14"/>
        <v>4</v>
      </c>
      <c r="AO22" s="225">
        <f t="shared" si="14"/>
        <v>1</v>
      </c>
      <c r="AP22" s="228">
        <f t="shared" si="14"/>
        <v>1</v>
      </c>
      <c r="AQ22" s="227">
        <f t="shared" si="14"/>
        <v>0</v>
      </c>
      <c r="AR22" s="225">
        <f t="shared" si="14"/>
        <v>1</v>
      </c>
      <c r="AS22" s="228">
        <f t="shared" si="14"/>
        <v>1</v>
      </c>
      <c r="AT22" s="227">
        <f t="shared" si="14"/>
        <v>1</v>
      </c>
      <c r="AU22" s="225">
        <f t="shared" si="14"/>
        <v>2</v>
      </c>
      <c r="AV22" s="228">
        <f t="shared" si="14"/>
        <v>0</v>
      </c>
      <c r="AW22" s="227">
        <f t="shared" si="14"/>
        <v>1</v>
      </c>
      <c r="AX22" s="225">
        <f t="shared" si="14"/>
        <v>1</v>
      </c>
      <c r="AY22" s="228">
        <f t="shared" si="14"/>
        <v>0</v>
      </c>
      <c r="AZ22" s="227">
        <f t="shared" si="14"/>
        <v>2</v>
      </c>
      <c r="BA22" s="225">
        <f t="shared" si="14"/>
        <v>0</v>
      </c>
      <c r="BB22" s="228">
        <f t="shared" si="14"/>
        <v>1</v>
      </c>
      <c r="BC22" s="227">
        <f t="shared" si="14"/>
        <v>1</v>
      </c>
      <c r="BD22" s="225">
        <f t="shared" si="14"/>
        <v>0</v>
      </c>
      <c r="BE22" s="228">
        <f t="shared" si="14"/>
        <v>0</v>
      </c>
      <c r="BF22" s="227">
        <f t="shared" si="14"/>
        <v>4</v>
      </c>
      <c r="BG22" s="225">
        <f t="shared" si="14"/>
        <v>0</v>
      </c>
      <c r="BH22" s="228">
        <f t="shared" si="14"/>
        <v>3</v>
      </c>
      <c r="BI22" s="230">
        <f t="shared" si="14"/>
        <v>9</v>
      </c>
      <c r="BJ22" s="230">
        <f t="shared" si="14"/>
        <v>4</v>
      </c>
      <c r="BK22" s="231">
        <f t="shared" si="14"/>
        <v>5</v>
      </c>
      <c r="BL22" s="272">
        <f>SUM(BI22:BK22)</f>
        <v>18</v>
      </c>
    </row>
    <row r="23" spans="1:64" ht="18" customHeight="1" thickBot="1">
      <c r="A23" s="205">
        <v>1</v>
      </c>
      <c r="B23" s="845" t="s">
        <v>1157</v>
      </c>
      <c r="C23" s="206" t="s">
        <v>950</v>
      </c>
      <c r="D23" s="207">
        <v>0</v>
      </c>
      <c r="E23" s="207">
        <v>0</v>
      </c>
      <c r="F23" s="207">
        <v>1</v>
      </c>
      <c r="G23" s="207">
        <v>0</v>
      </c>
      <c r="H23" s="238">
        <v>0</v>
      </c>
      <c r="I23" s="208">
        <f t="shared" si="0"/>
        <v>1</v>
      </c>
      <c r="J23" s="209">
        <f t="shared" si="1"/>
        <v>0</v>
      </c>
      <c r="K23" s="210">
        <f t="shared" si="2"/>
        <v>0</v>
      </c>
      <c r="L23" s="238">
        <v>0</v>
      </c>
      <c r="M23" s="238">
        <v>1</v>
      </c>
      <c r="N23" s="238">
        <v>5</v>
      </c>
      <c r="O23" s="238">
        <v>5</v>
      </c>
      <c r="P23" s="238">
        <v>2</v>
      </c>
      <c r="Q23" s="211">
        <f t="shared" si="3"/>
        <v>5</v>
      </c>
      <c r="R23" s="234">
        <f t="shared" si="4"/>
        <v>5</v>
      </c>
      <c r="S23" s="235">
        <f t="shared" si="5"/>
        <v>3</v>
      </c>
      <c r="T23" s="200">
        <f t="shared" si="6"/>
        <v>13</v>
      </c>
      <c r="U23" s="201">
        <v>4</v>
      </c>
      <c r="V23" s="201">
        <v>5</v>
      </c>
      <c r="W23" s="201">
        <v>3</v>
      </c>
      <c r="Y23" s="214">
        <v>0</v>
      </c>
      <c r="Z23" s="207">
        <v>0</v>
      </c>
      <c r="AA23" s="239">
        <v>0</v>
      </c>
      <c r="AB23" s="214">
        <v>0</v>
      </c>
      <c r="AC23" s="207">
        <v>0</v>
      </c>
      <c r="AD23" s="239">
        <v>0</v>
      </c>
      <c r="AE23" s="214">
        <v>0</v>
      </c>
      <c r="AF23" s="207">
        <v>1</v>
      </c>
      <c r="AG23" s="239">
        <v>1</v>
      </c>
      <c r="AH23" s="214">
        <v>1</v>
      </c>
      <c r="AI23" s="207">
        <v>1</v>
      </c>
      <c r="AJ23" s="239">
        <v>0</v>
      </c>
      <c r="AK23" s="214">
        <v>1</v>
      </c>
      <c r="AL23" s="207">
        <v>1</v>
      </c>
      <c r="AM23" s="239">
        <v>0</v>
      </c>
      <c r="AN23" s="214">
        <v>0</v>
      </c>
      <c r="AO23" s="207">
        <v>0</v>
      </c>
      <c r="AP23" s="239">
        <v>1</v>
      </c>
      <c r="AQ23" s="214">
        <v>1</v>
      </c>
      <c r="AR23" s="207">
        <v>1</v>
      </c>
      <c r="AS23" s="239">
        <v>1</v>
      </c>
      <c r="AT23" s="214">
        <v>0</v>
      </c>
      <c r="AU23" s="207">
        <v>0</v>
      </c>
      <c r="AV23" s="239">
        <v>0</v>
      </c>
      <c r="AW23" s="214">
        <v>0</v>
      </c>
      <c r="AX23" s="207">
        <v>1</v>
      </c>
      <c r="AY23" s="239">
        <v>0</v>
      </c>
      <c r="AZ23" s="214">
        <v>0</v>
      </c>
      <c r="BA23" s="207">
        <v>0</v>
      </c>
      <c r="BB23" s="239">
        <v>0</v>
      </c>
      <c r="BC23" s="214">
        <v>1</v>
      </c>
      <c r="BD23" s="207">
        <v>0</v>
      </c>
      <c r="BE23" s="239">
        <v>0</v>
      </c>
      <c r="BF23" s="214">
        <v>1</v>
      </c>
      <c r="BG23" s="207">
        <v>0</v>
      </c>
      <c r="BH23" s="239">
        <v>0</v>
      </c>
      <c r="BI23" s="203">
        <f t="shared" ref="BI23:BK27" si="15">AQ23+AT23+AW23+AZ23+BC23+BF23</f>
        <v>3</v>
      </c>
      <c r="BJ23" s="203">
        <f t="shared" si="15"/>
        <v>2</v>
      </c>
      <c r="BK23" s="203">
        <f t="shared" si="15"/>
        <v>1</v>
      </c>
      <c r="BL23" s="204"/>
    </row>
    <row r="24" spans="1:64" ht="18" customHeight="1" thickBot="1">
      <c r="A24" s="205">
        <v>2</v>
      </c>
      <c r="B24" s="845"/>
      <c r="C24" s="206" t="s">
        <v>951</v>
      </c>
      <c r="D24" s="207">
        <v>0</v>
      </c>
      <c r="E24" s="207">
        <v>0</v>
      </c>
      <c r="F24" s="207">
        <v>0</v>
      </c>
      <c r="G24" s="207">
        <v>0</v>
      </c>
      <c r="H24" s="238">
        <v>0</v>
      </c>
      <c r="I24" s="208">
        <f t="shared" si="0"/>
        <v>0</v>
      </c>
      <c r="J24" s="209">
        <f t="shared" si="1"/>
        <v>0</v>
      </c>
      <c r="K24" s="210">
        <f t="shared" si="2"/>
        <v>0</v>
      </c>
      <c r="L24" s="238">
        <v>0</v>
      </c>
      <c r="M24" s="238">
        <v>0</v>
      </c>
      <c r="N24" s="238">
        <v>2</v>
      </c>
      <c r="O24" s="238">
        <v>12</v>
      </c>
      <c r="P24" s="238">
        <v>6</v>
      </c>
      <c r="Q24" s="211">
        <f t="shared" si="3"/>
        <v>2</v>
      </c>
      <c r="R24" s="234">
        <f t="shared" si="4"/>
        <v>12</v>
      </c>
      <c r="S24" s="235">
        <f t="shared" si="5"/>
        <v>6</v>
      </c>
      <c r="T24" s="200">
        <f t="shared" si="6"/>
        <v>20</v>
      </c>
      <c r="U24" s="201">
        <v>2</v>
      </c>
      <c r="V24" s="201">
        <v>12</v>
      </c>
      <c r="W24" s="201">
        <v>6</v>
      </c>
      <c r="Y24" s="214">
        <v>0</v>
      </c>
      <c r="Z24" s="207">
        <v>0</v>
      </c>
      <c r="AA24" s="239">
        <v>0</v>
      </c>
      <c r="AB24" s="214">
        <v>0</v>
      </c>
      <c r="AC24" s="207">
        <v>0</v>
      </c>
      <c r="AD24" s="239">
        <v>0</v>
      </c>
      <c r="AE24" s="214">
        <v>1</v>
      </c>
      <c r="AF24" s="207">
        <v>2</v>
      </c>
      <c r="AG24" s="239">
        <v>1</v>
      </c>
      <c r="AH24" s="214">
        <v>0</v>
      </c>
      <c r="AI24" s="207">
        <v>4</v>
      </c>
      <c r="AJ24" s="239">
        <v>1</v>
      </c>
      <c r="AK24" s="214">
        <v>0</v>
      </c>
      <c r="AL24" s="207">
        <v>1</v>
      </c>
      <c r="AM24" s="239">
        <v>2</v>
      </c>
      <c r="AN24" s="214">
        <v>0</v>
      </c>
      <c r="AO24" s="207">
        <v>0</v>
      </c>
      <c r="AP24" s="239">
        <v>0</v>
      </c>
      <c r="AQ24" s="214">
        <v>1</v>
      </c>
      <c r="AR24" s="207">
        <v>0</v>
      </c>
      <c r="AS24" s="239">
        <v>0</v>
      </c>
      <c r="AT24" s="214">
        <v>0</v>
      </c>
      <c r="AU24" s="207">
        <v>0</v>
      </c>
      <c r="AV24" s="239">
        <v>0</v>
      </c>
      <c r="AW24" s="214">
        <v>0</v>
      </c>
      <c r="AX24" s="207">
        <v>0</v>
      </c>
      <c r="AY24" s="239">
        <v>1</v>
      </c>
      <c r="AZ24" s="214">
        <v>0</v>
      </c>
      <c r="BA24" s="207">
        <v>3</v>
      </c>
      <c r="BB24" s="239">
        <v>0</v>
      </c>
      <c r="BC24" s="214">
        <v>0</v>
      </c>
      <c r="BD24" s="207">
        <v>2</v>
      </c>
      <c r="BE24" s="239">
        <v>1</v>
      </c>
      <c r="BF24" s="214">
        <v>0</v>
      </c>
      <c r="BG24" s="207">
        <v>0</v>
      </c>
      <c r="BH24" s="239">
        <v>0</v>
      </c>
      <c r="BI24" s="203">
        <f t="shared" si="15"/>
        <v>1</v>
      </c>
      <c r="BJ24" s="203">
        <f t="shared" si="15"/>
        <v>5</v>
      </c>
      <c r="BK24" s="203">
        <f t="shared" si="15"/>
        <v>2</v>
      </c>
      <c r="BL24" s="204"/>
    </row>
    <row r="25" spans="1:64" ht="18.75" thickBot="1">
      <c r="A25" s="205">
        <v>3</v>
      </c>
      <c r="B25" s="845"/>
      <c r="C25" s="206" t="s">
        <v>952</v>
      </c>
      <c r="D25" s="240">
        <v>0</v>
      </c>
      <c r="E25" s="207">
        <v>1</v>
      </c>
      <c r="F25" s="207">
        <v>0</v>
      </c>
      <c r="G25" s="207">
        <v>0</v>
      </c>
      <c r="H25" s="238">
        <v>0</v>
      </c>
      <c r="I25" s="208">
        <f t="shared" si="0"/>
        <v>0</v>
      </c>
      <c r="J25" s="209">
        <f t="shared" si="1"/>
        <v>0</v>
      </c>
      <c r="K25" s="210">
        <f t="shared" si="2"/>
        <v>1</v>
      </c>
      <c r="L25" s="238">
        <v>0</v>
      </c>
      <c r="M25" s="238">
        <v>1</v>
      </c>
      <c r="N25" s="238">
        <v>2</v>
      </c>
      <c r="O25" s="238">
        <v>14</v>
      </c>
      <c r="P25" s="238">
        <v>6</v>
      </c>
      <c r="Q25" s="211">
        <f t="shared" si="3"/>
        <v>2</v>
      </c>
      <c r="R25" s="234">
        <f t="shared" si="4"/>
        <v>14</v>
      </c>
      <c r="S25" s="235">
        <f t="shared" si="5"/>
        <v>7</v>
      </c>
      <c r="T25" s="200">
        <f t="shared" si="6"/>
        <v>23</v>
      </c>
      <c r="U25" s="201">
        <v>2</v>
      </c>
      <c r="V25" s="201">
        <v>14</v>
      </c>
      <c r="W25" s="201">
        <v>6</v>
      </c>
      <c r="Y25" s="214">
        <v>0</v>
      </c>
      <c r="Z25" s="207">
        <v>0</v>
      </c>
      <c r="AA25" s="239">
        <v>0</v>
      </c>
      <c r="AB25" s="214">
        <v>0</v>
      </c>
      <c r="AC25" s="207">
        <v>2</v>
      </c>
      <c r="AD25" s="239">
        <v>0</v>
      </c>
      <c r="AE25" s="214">
        <v>0</v>
      </c>
      <c r="AF25" s="207">
        <v>4</v>
      </c>
      <c r="AG25" s="239">
        <v>1</v>
      </c>
      <c r="AH25" s="214">
        <v>1</v>
      </c>
      <c r="AI25" s="207">
        <v>3</v>
      </c>
      <c r="AJ25" s="239">
        <v>0</v>
      </c>
      <c r="AK25" s="214">
        <v>0</v>
      </c>
      <c r="AL25" s="207">
        <v>4</v>
      </c>
      <c r="AM25" s="239">
        <v>4</v>
      </c>
      <c r="AN25" s="214">
        <v>0</v>
      </c>
      <c r="AO25" s="207">
        <v>0</v>
      </c>
      <c r="AP25" s="239">
        <v>0</v>
      </c>
      <c r="AQ25" s="214">
        <v>0</v>
      </c>
      <c r="AR25" s="207">
        <v>1</v>
      </c>
      <c r="AS25" s="239">
        <v>0</v>
      </c>
      <c r="AT25" s="214">
        <v>1</v>
      </c>
      <c r="AU25" s="207">
        <v>0</v>
      </c>
      <c r="AV25" s="239">
        <v>0</v>
      </c>
      <c r="AW25" s="214">
        <v>0</v>
      </c>
      <c r="AX25" s="207">
        <v>0</v>
      </c>
      <c r="AY25" s="239">
        <v>0</v>
      </c>
      <c r="AZ25" s="214">
        <v>0</v>
      </c>
      <c r="BA25" s="207">
        <v>0</v>
      </c>
      <c r="BB25" s="239">
        <v>1</v>
      </c>
      <c r="BC25" s="214">
        <v>0</v>
      </c>
      <c r="BD25" s="207">
        <v>0</v>
      </c>
      <c r="BE25" s="239">
        <v>0</v>
      </c>
      <c r="BF25" s="214">
        <v>0</v>
      </c>
      <c r="BG25" s="207">
        <v>0</v>
      </c>
      <c r="BH25" s="239">
        <v>1</v>
      </c>
      <c r="BI25" s="203">
        <f t="shared" si="15"/>
        <v>1</v>
      </c>
      <c r="BJ25" s="203">
        <f t="shared" si="15"/>
        <v>1</v>
      </c>
      <c r="BK25" s="203">
        <f t="shared" si="15"/>
        <v>2</v>
      </c>
      <c r="BL25" s="204"/>
    </row>
    <row r="26" spans="1:64" ht="18.75" thickBot="1">
      <c r="A26" s="205">
        <v>4</v>
      </c>
      <c r="B26" s="845"/>
      <c r="C26" s="206" t="s">
        <v>953</v>
      </c>
      <c r="D26" s="207">
        <v>0</v>
      </c>
      <c r="E26" s="207">
        <v>0</v>
      </c>
      <c r="F26" s="207">
        <v>0</v>
      </c>
      <c r="G26" s="207">
        <v>1</v>
      </c>
      <c r="H26" s="238">
        <v>0</v>
      </c>
      <c r="I26" s="208">
        <f t="shared" si="0"/>
        <v>0</v>
      </c>
      <c r="J26" s="209">
        <f t="shared" si="1"/>
        <v>1</v>
      </c>
      <c r="K26" s="210">
        <f t="shared" si="2"/>
        <v>0</v>
      </c>
      <c r="L26" s="238">
        <v>0</v>
      </c>
      <c r="M26" s="238">
        <v>2</v>
      </c>
      <c r="N26" s="238">
        <v>10</v>
      </c>
      <c r="O26" s="238">
        <v>18</v>
      </c>
      <c r="P26" s="238">
        <v>10</v>
      </c>
      <c r="Q26" s="211">
        <f t="shared" si="3"/>
        <v>10</v>
      </c>
      <c r="R26" s="234">
        <f t="shared" si="4"/>
        <v>18</v>
      </c>
      <c r="S26" s="235">
        <f t="shared" si="5"/>
        <v>12</v>
      </c>
      <c r="T26" s="200">
        <f t="shared" si="6"/>
        <v>40</v>
      </c>
      <c r="U26" s="201">
        <v>10</v>
      </c>
      <c r="V26" s="201">
        <v>17</v>
      </c>
      <c r="W26" s="201">
        <v>12</v>
      </c>
      <c r="Y26" s="214">
        <v>1</v>
      </c>
      <c r="Z26" s="207">
        <v>0</v>
      </c>
      <c r="AA26" s="239">
        <v>0</v>
      </c>
      <c r="AB26" s="214">
        <v>1</v>
      </c>
      <c r="AC26" s="207">
        <v>0</v>
      </c>
      <c r="AD26" s="239">
        <v>0</v>
      </c>
      <c r="AE26" s="214">
        <v>2</v>
      </c>
      <c r="AF26" s="207">
        <v>4</v>
      </c>
      <c r="AG26" s="239">
        <v>4</v>
      </c>
      <c r="AH26" s="214">
        <v>1</v>
      </c>
      <c r="AI26" s="207">
        <v>7</v>
      </c>
      <c r="AJ26" s="239">
        <v>2</v>
      </c>
      <c r="AK26" s="214">
        <v>1</v>
      </c>
      <c r="AL26" s="207">
        <v>4</v>
      </c>
      <c r="AM26" s="239">
        <v>1</v>
      </c>
      <c r="AN26" s="214">
        <v>0</v>
      </c>
      <c r="AO26" s="207">
        <v>2</v>
      </c>
      <c r="AP26" s="239">
        <v>2</v>
      </c>
      <c r="AQ26" s="214">
        <v>1</v>
      </c>
      <c r="AR26" s="207">
        <v>0</v>
      </c>
      <c r="AS26" s="239">
        <v>3</v>
      </c>
      <c r="AT26" s="214">
        <v>1</v>
      </c>
      <c r="AU26" s="207">
        <v>0</v>
      </c>
      <c r="AV26" s="239">
        <v>0</v>
      </c>
      <c r="AW26" s="214">
        <v>0</v>
      </c>
      <c r="AX26" s="207">
        <v>0</v>
      </c>
      <c r="AY26" s="239">
        <v>0</v>
      </c>
      <c r="AZ26" s="214">
        <v>1</v>
      </c>
      <c r="BA26" s="207">
        <v>0</v>
      </c>
      <c r="BB26" s="239">
        <v>0</v>
      </c>
      <c r="BC26" s="214">
        <v>1</v>
      </c>
      <c r="BD26" s="207">
        <v>0</v>
      </c>
      <c r="BE26" s="239">
        <v>0</v>
      </c>
      <c r="BF26" s="214">
        <v>0</v>
      </c>
      <c r="BG26" s="207">
        <v>1</v>
      </c>
      <c r="BH26" s="239">
        <v>0</v>
      </c>
      <c r="BI26" s="203">
        <f t="shared" si="15"/>
        <v>4</v>
      </c>
      <c r="BJ26" s="203">
        <f t="shared" si="15"/>
        <v>1</v>
      </c>
      <c r="BK26" s="203">
        <f t="shared" si="15"/>
        <v>3</v>
      </c>
      <c r="BL26" s="204"/>
    </row>
    <row r="27" spans="1:64" ht="18.75" thickBot="1">
      <c r="A27" s="205"/>
      <c r="B27" s="845"/>
      <c r="C27" s="241" t="s">
        <v>1924</v>
      </c>
      <c r="D27" s="207">
        <v>0</v>
      </c>
      <c r="E27" s="207">
        <v>0</v>
      </c>
      <c r="F27" s="207">
        <v>2</v>
      </c>
      <c r="G27" s="207">
        <v>0</v>
      </c>
      <c r="H27" s="238">
        <v>0</v>
      </c>
      <c r="I27" s="208">
        <f t="shared" si="0"/>
        <v>2</v>
      </c>
      <c r="J27" s="209">
        <f t="shared" si="1"/>
        <v>0</v>
      </c>
      <c r="K27" s="210">
        <f t="shared" si="2"/>
        <v>0</v>
      </c>
      <c r="L27" s="238">
        <v>0</v>
      </c>
      <c r="M27" s="238">
        <v>0</v>
      </c>
      <c r="N27" s="238">
        <v>2</v>
      </c>
      <c r="O27" s="238">
        <v>0</v>
      </c>
      <c r="P27" s="238">
        <v>0</v>
      </c>
      <c r="Q27" s="211">
        <f t="shared" si="3"/>
        <v>2</v>
      </c>
      <c r="R27" s="234">
        <f t="shared" si="4"/>
        <v>0</v>
      </c>
      <c r="S27" s="235">
        <f t="shared" si="5"/>
        <v>0</v>
      </c>
      <c r="T27" s="200">
        <f t="shared" si="6"/>
        <v>2</v>
      </c>
      <c r="U27" s="201">
        <v>0</v>
      </c>
      <c r="V27" s="201">
        <v>0</v>
      </c>
      <c r="W27" s="201">
        <v>0</v>
      </c>
      <c r="Y27" s="214">
        <v>0</v>
      </c>
      <c r="Z27" s="207">
        <v>0</v>
      </c>
      <c r="AA27" s="239">
        <v>0</v>
      </c>
      <c r="AB27" s="214">
        <v>0</v>
      </c>
      <c r="AC27" s="207">
        <v>0</v>
      </c>
      <c r="AD27" s="239">
        <v>0</v>
      </c>
      <c r="AE27" s="214">
        <v>0</v>
      </c>
      <c r="AF27" s="207">
        <v>0</v>
      </c>
      <c r="AG27" s="239">
        <v>0</v>
      </c>
      <c r="AH27" s="214">
        <v>0</v>
      </c>
      <c r="AI27" s="207">
        <v>0</v>
      </c>
      <c r="AJ27" s="239">
        <v>0</v>
      </c>
      <c r="AK27" s="214">
        <v>0</v>
      </c>
      <c r="AL27" s="207">
        <v>0</v>
      </c>
      <c r="AM27" s="239">
        <v>0</v>
      </c>
      <c r="AN27" s="214">
        <v>0</v>
      </c>
      <c r="AO27" s="207">
        <v>0</v>
      </c>
      <c r="AP27" s="239">
        <v>0</v>
      </c>
      <c r="AQ27" s="214">
        <v>0</v>
      </c>
      <c r="AR27" s="207">
        <v>0</v>
      </c>
      <c r="AS27" s="239">
        <v>0</v>
      </c>
      <c r="AT27" s="239">
        <v>0</v>
      </c>
      <c r="AU27" s="239">
        <v>0</v>
      </c>
      <c r="AV27" s="239">
        <v>0</v>
      </c>
      <c r="AW27" s="239">
        <v>0</v>
      </c>
      <c r="AX27" s="239">
        <v>0</v>
      </c>
      <c r="AY27" s="239">
        <v>0</v>
      </c>
      <c r="AZ27" s="239">
        <v>0</v>
      </c>
      <c r="BA27" s="239">
        <v>0</v>
      </c>
      <c r="BB27" s="239">
        <v>0</v>
      </c>
      <c r="BC27" s="239">
        <v>0</v>
      </c>
      <c r="BD27" s="239">
        <v>0</v>
      </c>
      <c r="BE27" s="239">
        <v>0</v>
      </c>
      <c r="BF27" s="239">
        <v>2</v>
      </c>
      <c r="BG27" s="239">
        <v>0</v>
      </c>
      <c r="BH27" s="239">
        <v>0</v>
      </c>
      <c r="BI27" s="203">
        <f t="shared" si="15"/>
        <v>2</v>
      </c>
      <c r="BJ27" s="203">
        <f t="shared" si="15"/>
        <v>0</v>
      </c>
      <c r="BK27" s="203">
        <f t="shared" si="15"/>
        <v>0</v>
      </c>
      <c r="BL27" s="204"/>
    </row>
    <row r="28" spans="1:64" s="233" customFormat="1" ht="18.75" thickBot="1">
      <c r="A28" s="223">
        <v>5</v>
      </c>
      <c r="B28" s="845"/>
      <c r="C28" s="224" t="s">
        <v>1917</v>
      </c>
      <c r="D28" s="225">
        <f t="shared" ref="D28:S28" si="16">SUM(D23:D27)</f>
        <v>0</v>
      </c>
      <c r="E28" s="225">
        <f t="shared" si="16"/>
        <v>1</v>
      </c>
      <c r="F28" s="225">
        <f t="shared" si="16"/>
        <v>3</v>
      </c>
      <c r="G28" s="225">
        <f t="shared" si="16"/>
        <v>1</v>
      </c>
      <c r="H28" s="225">
        <f t="shared" si="16"/>
        <v>0</v>
      </c>
      <c r="I28" s="225">
        <f t="shared" si="16"/>
        <v>3</v>
      </c>
      <c r="J28" s="225">
        <f t="shared" si="16"/>
        <v>1</v>
      </c>
      <c r="K28" s="225">
        <f t="shared" si="16"/>
        <v>1</v>
      </c>
      <c r="L28" s="225">
        <f t="shared" si="16"/>
        <v>0</v>
      </c>
      <c r="M28" s="225">
        <f t="shared" si="16"/>
        <v>4</v>
      </c>
      <c r="N28" s="225">
        <f t="shared" si="16"/>
        <v>21</v>
      </c>
      <c r="O28" s="225">
        <f t="shared" si="16"/>
        <v>49</v>
      </c>
      <c r="P28" s="225">
        <f t="shared" si="16"/>
        <v>24</v>
      </c>
      <c r="Q28" s="225">
        <f t="shared" si="16"/>
        <v>21</v>
      </c>
      <c r="R28" s="225">
        <f t="shared" si="16"/>
        <v>49</v>
      </c>
      <c r="S28" s="225">
        <f t="shared" si="16"/>
        <v>28</v>
      </c>
      <c r="T28" s="200">
        <f t="shared" si="6"/>
        <v>98</v>
      </c>
      <c r="U28" s="201">
        <v>18</v>
      </c>
      <c r="V28" s="201">
        <v>48</v>
      </c>
      <c r="W28" s="201">
        <v>27</v>
      </c>
      <c r="X28" s="177"/>
      <c r="Y28" s="227">
        <f t="shared" ref="Y28:BK28" si="17">SUM(Y23:Y26)</f>
        <v>1</v>
      </c>
      <c r="Z28" s="225">
        <f t="shared" si="17"/>
        <v>0</v>
      </c>
      <c r="AA28" s="228">
        <f t="shared" si="17"/>
        <v>0</v>
      </c>
      <c r="AB28" s="227">
        <f t="shared" si="17"/>
        <v>1</v>
      </c>
      <c r="AC28" s="225">
        <f t="shared" si="17"/>
        <v>2</v>
      </c>
      <c r="AD28" s="228">
        <f t="shared" si="17"/>
        <v>0</v>
      </c>
      <c r="AE28" s="227">
        <f t="shared" si="17"/>
        <v>3</v>
      </c>
      <c r="AF28" s="225">
        <f t="shared" si="17"/>
        <v>11</v>
      </c>
      <c r="AG28" s="228">
        <f t="shared" si="17"/>
        <v>7</v>
      </c>
      <c r="AH28" s="227">
        <f t="shared" si="17"/>
        <v>3</v>
      </c>
      <c r="AI28" s="225">
        <f t="shared" si="17"/>
        <v>15</v>
      </c>
      <c r="AJ28" s="228">
        <f t="shared" si="17"/>
        <v>3</v>
      </c>
      <c r="AK28" s="227">
        <f t="shared" si="17"/>
        <v>2</v>
      </c>
      <c r="AL28" s="225">
        <f t="shared" si="17"/>
        <v>10</v>
      </c>
      <c r="AM28" s="228">
        <f t="shared" si="17"/>
        <v>7</v>
      </c>
      <c r="AN28" s="227">
        <f t="shared" si="17"/>
        <v>0</v>
      </c>
      <c r="AO28" s="225">
        <f t="shared" si="17"/>
        <v>2</v>
      </c>
      <c r="AP28" s="228">
        <f t="shared" si="17"/>
        <v>3</v>
      </c>
      <c r="AQ28" s="227">
        <f t="shared" si="17"/>
        <v>3</v>
      </c>
      <c r="AR28" s="225">
        <f t="shared" si="17"/>
        <v>2</v>
      </c>
      <c r="AS28" s="228">
        <f t="shared" si="17"/>
        <v>4</v>
      </c>
      <c r="AT28" s="227">
        <f t="shared" si="17"/>
        <v>2</v>
      </c>
      <c r="AU28" s="225">
        <f t="shared" si="17"/>
        <v>0</v>
      </c>
      <c r="AV28" s="228">
        <f t="shared" si="17"/>
        <v>0</v>
      </c>
      <c r="AW28" s="227">
        <f t="shared" si="17"/>
        <v>0</v>
      </c>
      <c r="AX28" s="225">
        <f t="shared" si="17"/>
        <v>1</v>
      </c>
      <c r="AY28" s="228">
        <f t="shared" si="17"/>
        <v>1</v>
      </c>
      <c r="AZ28" s="227">
        <f t="shared" si="17"/>
        <v>1</v>
      </c>
      <c r="BA28" s="225">
        <f t="shared" si="17"/>
        <v>3</v>
      </c>
      <c r="BB28" s="228">
        <f t="shared" si="17"/>
        <v>1</v>
      </c>
      <c r="BC28" s="227">
        <f t="shared" si="17"/>
        <v>2</v>
      </c>
      <c r="BD28" s="225">
        <f t="shared" si="17"/>
        <v>2</v>
      </c>
      <c r="BE28" s="228">
        <f t="shared" si="17"/>
        <v>1</v>
      </c>
      <c r="BF28" s="227">
        <f t="shared" si="17"/>
        <v>1</v>
      </c>
      <c r="BG28" s="225">
        <f t="shared" si="17"/>
        <v>1</v>
      </c>
      <c r="BH28" s="228">
        <f t="shared" si="17"/>
        <v>1</v>
      </c>
      <c r="BI28" s="228">
        <f t="shared" si="17"/>
        <v>9</v>
      </c>
      <c r="BJ28" s="228">
        <f t="shared" si="17"/>
        <v>9</v>
      </c>
      <c r="BK28" s="228">
        <f t="shared" si="17"/>
        <v>8</v>
      </c>
      <c r="BL28" s="272">
        <f>SUM(BI28:BK28)</f>
        <v>26</v>
      </c>
    </row>
    <row r="29" spans="1:64" ht="18" customHeight="1" thickBot="1">
      <c r="A29" s="205">
        <v>1</v>
      </c>
      <c r="B29" s="845" t="s">
        <v>1158</v>
      </c>
      <c r="C29" s="206" t="s">
        <v>1930</v>
      </c>
      <c r="D29" s="207">
        <v>0</v>
      </c>
      <c r="E29" s="207">
        <v>0</v>
      </c>
      <c r="F29" s="207">
        <v>1</v>
      </c>
      <c r="G29" s="207">
        <v>0</v>
      </c>
      <c r="H29" s="238">
        <v>0</v>
      </c>
      <c r="I29" s="208">
        <f t="shared" ref="I29:I56" si="18">D29+F29</f>
        <v>1</v>
      </c>
      <c r="J29" s="209">
        <f t="shared" ref="J29:J56" si="19">G29</f>
        <v>0</v>
      </c>
      <c r="K29" s="210">
        <f t="shared" ref="K29:K56" si="20">E29+H29</f>
        <v>0</v>
      </c>
      <c r="L29" s="238">
        <v>0</v>
      </c>
      <c r="M29" s="238">
        <v>6</v>
      </c>
      <c r="N29" s="238">
        <v>5</v>
      </c>
      <c r="O29" s="238">
        <v>4</v>
      </c>
      <c r="P29" s="238">
        <v>7</v>
      </c>
      <c r="Q29" s="211">
        <f t="shared" ref="Q29:Q56" si="21">+N29+L29</f>
        <v>5</v>
      </c>
      <c r="R29" s="234">
        <f t="shared" ref="R29:R56" si="22">+O29</f>
        <v>4</v>
      </c>
      <c r="S29" s="235">
        <f t="shared" ref="S29:S56" si="23">P29+M29</f>
        <v>13</v>
      </c>
      <c r="T29" s="200">
        <f t="shared" si="6"/>
        <v>22</v>
      </c>
      <c r="U29" s="201">
        <v>4</v>
      </c>
      <c r="V29" s="201">
        <v>4</v>
      </c>
      <c r="W29" s="201">
        <v>13</v>
      </c>
      <c r="Y29" s="214">
        <v>0</v>
      </c>
      <c r="Z29" s="214">
        <v>0</v>
      </c>
      <c r="AA29" s="214">
        <v>1</v>
      </c>
      <c r="AB29" s="214">
        <v>0</v>
      </c>
      <c r="AC29" s="214">
        <v>0</v>
      </c>
      <c r="AD29" s="214">
        <v>1</v>
      </c>
      <c r="AE29" s="214">
        <v>0</v>
      </c>
      <c r="AF29" s="214">
        <v>2</v>
      </c>
      <c r="AG29" s="214">
        <v>2</v>
      </c>
      <c r="AH29" s="214">
        <v>1</v>
      </c>
      <c r="AI29" s="214">
        <v>2</v>
      </c>
      <c r="AJ29" s="214">
        <v>0</v>
      </c>
      <c r="AK29" s="214">
        <v>0</v>
      </c>
      <c r="AL29" s="214">
        <v>0</v>
      </c>
      <c r="AM29" s="214">
        <v>2</v>
      </c>
      <c r="AN29" s="214">
        <v>2</v>
      </c>
      <c r="AO29" s="214">
        <v>0</v>
      </c>
      <c r="AP29" s="214">
        <v>1</v>
      </c>
      <c r="AQ29" s="214">
        <v>0</v>
      </c>
      <c r="AR29" s="214">
        <v>0</v>
      </c>
      <c r="AS29" s="214">
        <v>4</v>
      </c>
      <c r="AT29" s="214">
        <v>0</v>
      </c>
      <c r="AU29" s="214">
        <v>0</v>
      </c>
      <c r="AV29" s="214">
        <v>0</v>
      </c>
      <c r="AW29" s="214">
        <v>0</v>
      </c>
      <c r="AX29" s="214">
        <v>0</v>
      </c>
      <c r="AY29" s="214">
        <v>1</v>
      </c>
      <c r="AZ29" s="214">
        <v>1</v>
      </c>
      <c r="BA29" s="214">
        <v>0</v>
      </c>
      <c r="BB29" s="214">
        <v>1</v>
      </c>
      <c r="BC29" s="214">
        <v>0</v>
      </c>
      <c r="BD29" s="214">
        <v>0</v>
      </c>
      <c r="BE29" s="214">
        <v>0</v>
      </c>
      <c r="BF29" s="214">
        <v>1</v>
      </c>
      <c r="BG29" s="214">
        <v>0</v>
      </c>
      <c r="BH29" s="214">
        <v>0</v>
      </c>
      <c r="BI29" s="203">
        <f t="shared" ref="BI29:BK32" si="24">AQ29+AT29+AW29+AZ29+BC29+BF29</f>
        <v>2</v>
      </c>
      <c r="BJ29" s="203">
        <f t="shared" si="24"/>
        <v>0</v>
      </c>
      <c r="BK29" s="203">
        <f t="shared" si="24"/>
        <v>6</v>
      </c>
      <c r="BL29" s="204"/>
    </row>
    <row r="30" spans="1:64" ht="18.75" thickBot="1">
      <c r="A30" s="205">
        <v>2</v>
      </c>
      <c r="B30" s="845"/>
      <c r="C30" s="206" t="s">
        <v>1931</v>
      </c>
      <c r="D30" s="207">
        <v>0</v>
      </c>
      <c r="E30" s="207">
        <v>0</v>
      </c>
      <c r="F30" s="207">
        <v>0</v>
      </c>
      <c r="G30" s="207">
        <v>0</v>
      </c>
      <c r="H30" s="238">
        <v>1</v>
      </c>
      <c r="I30" s="208">
        <f t="shared" si="18"/>
        <v>0</v>
      </c>
      <c r="J30" s="209">
        <f t="shared" si="19"/>
        <v>0</v>
      </c>
      <c r="K30" s="210">
        <f t="shared" si="20"/>
        <v>1</v>
      </c>
      <c r="L30" s="238">
        <v>0</v>
      </c>
      <c r="M30" s="238">
        <v>2</v>
      </c>
      <c r="N30" s="238">
        <v>2</v>
      </c>
      <c r="O30" s="238">
        <v>13</v>
      </c>
      <c r="P30" s="238">
        <v>5</v>
      </c>
      <c r="Q30" s="211">
        <f t="shared" si="21"/>
        <v>2</v>
      </c>
      <c r="R30" s="234">
        <f t="shared" si="22"/>
        <v>13</v>
      </c>
      <c r="S30" s="235">
        <f t="shared" si="23"/>
        <v>7</v>
      </c>
      <c r="T30" s="200">
        <f t="shared" si="6"/>
        <v>22</v>
      </c>
      <c r="U30" s="201">
        <v>2</v>
      </c>
      <c r="V30" s="201">
        <v>13</v>
      </c>
      <c r="W30" s="201">
        <v>6</v>
      </c>
      <c r="Y30" s="214">
        <v>0</v>
      </c>
      <c r="Z30" s="214">
        <v>0</v>
      </c>
      <c r="AA30" s="214">
        <v>1</v>
      </c>
      <c r="AB30" s="214">
        <v>0</v>
      </c>
      <c r="AC30" s="214">
        <v>0</v>
      </c>
      <c r="AD30" s="214">
        <v>0</v>
      </c>
      <c r="AE30" s="214">
        <v>1</v>
      </c>
      <c r="AF30" s="214">
        <v>7</v>
      </c>
      <c r="AG30" s="214">
        <v>1</v>
      </c>
      <c r="AH30" s="214">
        <v>0</v>
      </c>
      <c r="AI30" s="214">
        <v>1</v>
      </c>
      <c r="AJ30" s="214">
        <v>1</v>
      </c>
      <c r="AK30" s="214">
        <v>0</v>
      </c>
      <c r="AL30" s="214">
        <v>4</v>
      </c>
      <c r="AM30" s="214">
        <v>0</v>
      </c>
      <c r="AN30" s="214">
        <v>0</v>
      </c>
      <c r="AO30" s="214">
        <v>0</v>
      </c>
      <c r="AP30" s="214">
        <v>0</v>
      </c>
      <c r="AQ30" s="214">
        <v>1</v>
      </c>
      <c r="AR30" s="214">
        <v>0</v>
      </c>
      <c r="AS30" s="214">
        <v>1</v>
      </c>
      <c r="AT30" s="214">
        <v>0</v>
      </c>
      <c r="AU30" s="214">
        <v>0</v>
      </c>
      <c r="AV30" s="214">
        <v>0</v>
      </c>
      <c r="AW30" s="214">
        <v>0</v>
      </c>
      <c r="AX30" s="214">
        <v>0</v>
      </c>
      <c r="AY30" s="214">
        <v>2</v>
      </c>
      <c r="AZ30" s="214">
        <v>0</v>
      </c>
      <c r="BA30" s="214">
        <v>1</v>
      </c>
      <c r="BB30" s="214">
        <v>0</v>
      </c>
      <c r="BC30" s="214">
        <v>0</v>
      </c>
      <c r="BD30" s="214">
        <v>0</v>
      </c>
      <c r="BE30" s="214">
        <v>0</v>
      </c>
      <c r="BF30" s="214">
        <v>0</v>
      </c>
      <c r="BG30" s="214">
        <v>0</v>
      </c>
      <c r="BH30" s="214">
        <v>1</v>
      </c>
      <c r="BI30" s="203">
        <f t="shared" si="24"/>
        <v>1</v>
      </c>
      <c r="BJ30" s="203">
        <f t="shared" si="24"/>
        <v>1</v>
      </c>
      <c r="BK30" s="203">
        <f t="shared" si="24"/>
        <v>4</v>
      </c>
      <c r="BL30" s="204"/>
    </row>
    <row r="31" spans="1:64" ht="18.75" thickBot="1">
      <c r="A31" s="205">
        <v>3</v>
      </c>
      <c r="B31" s="845"/>
      <c r="C31" s="206" t="s">
        <v>1932</v>
      </c>
      <c r="D31" s="207">
        <v>0</v>
      </c>
      <c r="E31" s="207">
        <v>0</v>
      </c>
      <c r="F31" s="207">
        <v>1</v>
      </c>
      <c r="G31" s="207">
        <v>0</v>
      </c>
      <c r="H31" s="238">
        <v>0</v>
      </c>
      <c r="I31" s="208">
        <f t="shared" si="18"/>
        <v>1</v>
      </c>
      <c r="J31" s="209">
        <f t="shared" si="19"/>
        <v>0</v>
      </c>
      <c r="K31" s="210">
        <f t="shared" si="20"/>
        <v>0</v>
      </c>
      <c r="L31" s="238">
        <v>0</v>
      </c>
      <c r="M31" s="238">
        <v>0</v>
      </c>
      <c r="N31" s="238">
        <v>5</v>
      </c>
      <c r="O31" s="238">
        <v>3</v>
      </c>
      <c r="P31" s="238">
        <v>4</v>
      </c>
      <c r="Q31" s="211">
        <f t="shared" si="21"/>
        <v>5</v>
      </c>
      <c r="R31" s="234">
        <f t="shared" si="22"/>
        <v>3</v>
      </c>
      <c r="S31" s="235">
        <f t="shared" si="23"/>
        <v>4</v>
      </c>
      <c r="T31" s="200">
        <f t="shared" si="6"/>
        <v>12</v>
      </c>
      <c r="U31" s="201">
        <v>4</v>
      </c>
      <c r="V31" s="201">
        <v>3</v>
      </c>
      <c r="W31" s="201">
        <v>4</v>
      </c>
      <c r="Y31" s="214">
        <v>0</v>
      </c>
      <c r="Z31" s="214">
        <v>0</v>
      </c>
      <c r="AA31" s="214">
        <v>1</v>
      </c>
      <c r="AB31" s="214">
        <v>1</v>
      </c>
      <c r="AC31" s="214">
        <v>0</v>
      </c>
      <c r="AD31" s="214">
        <v>0</v>
      </c>
      <c r="AE31" s="214">
        <v>1</v>
      </c>
      <c r="AF31" s="214">
        <v>1</v>
      </c>
      <c r="AG31" s="214">
        <v>0</v>
      </c>
      <c r="AH31" s="214">
        <v>0</v>
      </c>
      <c r="AI31" s="214">
        <v>0</v>
      </c>
      <c r="AJ31" s="214">
        <v>3</v>
      </c>
      <c r="AK31" s="214">
        <v>0</v>
      </c>
      <c r="AL31" s="214">
        <v>0</v>
      </c>
      <c r="AM31" s="214">
        <v>0</v>
      </c>
      <c r="AN31" s="214">
        <v>0</v>
      </c>
      <c r="AO31" s="214">
        <v>1</v>
      </c>
      <c r="AP31" s="214">
        <v>0</v>
      </c>
      <c r="AQ31" s="214">
        <v>0</v>
      </c>
      <c r="AR31" s="214">
        <v>0</v>
      </c>
      <c r="AS31" s="214">
        <v>0</v>
      </c>
      <c r="AT31" s="214">
        <v>0</v>
      </c>
      <c r="AU31" s="214">
        <v>0</v>
      </c>
      <c r="AV31" s="214">
        <v>0</v>
      </c>
      <c r="AW31" s="214">
        <v>0</v>
      </c>
      <c r="AX31" s="214">
        <v>1</v>
      </c>
      <c r="AY31" s="214">
        <v>0</v>
      </c>
      <c r="AZ31" s="214">
        <v>2</v>
      </c>
      <c r="BA31" s="214">
        <v>0</v>
      </c>
      <c r="BB31" s="214">
        <v>0</v>
      </c>
      <c r="BC31" s="214">
        <v>0</v>
      </c>
      <c r="BD31" s="214">
        <v>0</v>
      </c>
      <c r="BE31" s="214">
        <v>0</v>
      </c>
      <c r="BF31" s="214">
        <v>1</v>
      </c>
      <c r="BG31" s="214">
        <v>0</v>
      </c>
      <c r="BH31" s="214">
        <v>0</v>
      </c>
      <c r="BI31" s="203">
        <f t="shared" si="24"/>
        <v>3</v>
      </c>
      <c r="BJ31" s="203">
        <f t="shared" si="24"/>
        <v>1</v>
      </c>
      <c r="BK31" s="203">
        <f t="shared" si="24"/>
        <v>0</v>
      </c>
      <c r="BL31" s="204"/>
    </row>
    <row r="32" spans="1:64" ht="18.75" thickBot="1">
      <c r="A32" s="205">
        <v>4</v>
      </c>
      <c r="B32" s="845"/>
      <c r="C32" s="206" t="s">
        <v>1933</v>
      </c>
      <c r="D32" s="207">
        <v>0</v>
      </c>
      <c r="E32" s="207">
        <v>0</v>
      </c>
      <c r="F32" s="207">
        <v>3</v>
      </c>
      <c r="G32" s="207">
        <v>0</v>
      </c>
      <c r="H32" s="238">
        <v>0</v>
      </c>
      <c r="I32" s="208">
        <f t="shared" si="18"/>
        <v>3</v>
      </c>
      <c r="J32" s="209">
        <f t="shared" si="19"/>
        <v>0</v>
      </c>
      <c r="K32" s="210">
        <f t="shared" si="20"/>
        <v>0</v>
      </c>
      <c r="L32" s="238">
        <v>0</v>
      </c>
      <c r="M32" s="238">
        <v>1</v>
      </c>
      <c r="N32" s="238">
        <v>15</v>
      </c>
      <c r="O32" s="238">
        <v>2</v>
      </c>
      <c r="P32" s="238">
        <v>2</v>
      </c>
      <c r="Q32" s="211">
        <f t="shared" si="21"/>
        <v>15</v>
      </c>
      <c r="R32" s="234">
        <f t="shared" si="22"/>
        <v>2</v>
      </c>
      <c r="S32" s="235">
        <f t="shared" si="23"/>
        <v>3</v>
      </c>
      <c r="T32" s="200">
        <f t="shared" si="6"/>
        <v>20</v>
      </c>
      <c r="U32" s="201">
        <v>12</v>
      </c>
      <c r="V32" s="201">
        <v>2</v>
      </c>
      <c r="W32" s="201">
        <v>3</v>
      </c>
      <c r="Y32" s="214">
        <v>1</v>
      </c>
      <c r="Z32" s="214">
        <v>0</v>
      </c>
      <c r="AA32" s="214">
        <v>0</v>
      </c>
      <c r="AB32" s="214">
        <v>1</v>
      </c>
      <c r="AC32" s="214">
        <v>0</v>
      </c>
      <c r="AD32" s="214">
        <v>1</v>
      </c>
      <c r="AE32" s="214">
        <v>2</v>
      </c>
      <c r="AF32" s="214">
        <v>1</v>
      </c>
      <c r="AG32" s="214">
        <v>0</v>
      </c>
      <c r="AH32" s="214">
        <v>4</v>
      </c>
      <c r="AI32" s="214">
        <v>1</v>
      </c>
      <c r="AJ32" s="214">
        <v>1</v>
      </c>
      <c r="AK32" s="214">
        <v>0</v>
      </c>
      <c r="AL32" s="214">
        <v>0</v>
      </c>
      <c r="AM32" s="214">
        <v>0</v>
      </c>
      <c r="AN32" s="214">
        <v>0</v>
      </c>
      <c r="AO32" s="214">
        <v>0</v>
      </c>
      <c r="AP32" s="214">
        <v>0</v>
      </c>
      <c r="AQ32" s="214">
        <v>1</v>
      </c>
      <c r="AR32" s="214">
        <v>0</v>
      </c>
      <c r="AS32" s="214">
        <v>1</v>
      </c>
      <c r="AT32" s="214">
        <v>0</v>
      </c>
      <c r="AU32" s="214">
        <v>0</v>
      </c>
      <c r="AV32" s="214">
        <v>0</v>
      </c>
      <c r="AW32" s="214">
        <v>0</v>
      </c>
      <c r="AX32" s="214">
        <v>0</v>
      </c>
      <c r="AY32" s="214">
        <v>0</v>
      </c>
      <c r="AZ32" s="214">
        <v>1</v>
      </c>
      <c r="BA32" s="214">
        <v>0</v>
      </c>
      <c r="BB32" s="214">
        <v>0</v>
      </c>
      <c r="BC32" s="214">
        <v>2</v>
      </c>
      <c r="BD32" s="214">
        <v>0</v>
      </c>
      <c r="BE32" s="214">
        <v>0</v>
      </c>
      <c r="BF32" s="214">
        <v>3</v>
      </c>
      <c r="BG32" s="214">
        <v>0</v>
      </c>
      <c r="BH32" s="214">
        <v>0</v>
      </c>
      <c r="BI32" s="203">
        <f t="shared" si="24"/>
        <v>7</v>
      </c>
      <c r="BJ32" s="203">
        <f t="shared" si="24"/>
        <v>0</v>
      </c>
      <c r="BK32" s="203">
        <f t="shared" si="24"/>
        <v>1</v>
      </c>
      <c r="BL32" s="204"/>
    </row>
    <row r="33" spans="1:64" s="233" customFormat="1" ht="18.75" thickBot="1">
      <c r="A33" s="223">
        <v>6</v>
      </c>
      <c r="B33" s="845"/>
      <c r="C33" s="224" t="s">
        <v>1917</v>
      </c>
      <c r="D33" s="225">
        <f>SUM(D29:D32)</f>
        <v>0</v>
      </c>
      <c r="E33" s="225">
        <f>SUM(E29:E32)</f>
        <v>0</v>
      </c>
      <c r="F33" s="225">
        <f>SUM(F29:F32)</f>
        <v>5</v>
      </c>
      <c r="G33" s="225">
        <f>SUM(G29:G32)</f>
        <v>0</v>
      </c>
      <c r="H33" s="226">
        <f>SUM(H29:H32)</f>
        <v>1</v>
      </c>
      <c r="I33" s="227">
        <f t="shared" si="18"/>
        <v>5</v>
      </c>
      <c r="J33" s="225">
        <f t="shared" si="19"/>
        <v>0</v>
      </c>
      <c r="K33" s="228">
        <f t="shared" si="20"/>
        <v>1</v>
      </c>
      <c r="L33" s="228">
        <f>SUM(L29:L32)</f>
        <v>0</v>
      </c>
      <c r="M33" s="228">
        <f>SUM(M29:M32)</f>
        <v>9</v>
      </c>
      <c r="N33" s="228">
        <f>SUM(N29:N32)</f>
        <v>27</v>
      </c>
      <c r="O33" s="228">
        <f>SUM(O29:O32)</f>
        <v>22</v>
      </c>
      <c r="P33" s="226">
        <f>SUM(P29:P32)</f>
        <v>18</v>
      </c>
      <c r="Q33" s="229">
        <f t="shared" si="21"/>
        <v>27</v>
      </c>
      <c r="R33" s="228">
        <f t="shared" si="22"/>
        <v>22</v>
      </c>
      <c r="S33" s="228">
        <f t="shared" si="23"/>
        <v>27</v>
      </c>
      <c r="T33" s="200">
        <f t="shared" si="6"/>
        <v>76</v>
      </c>
      <c r="U33" s="201">
        <v>22</v>
      </c>
      <c r="V33" s="201">
        <v>22</v>
      </c>
      <c r="W33" s="201">
        <v>26</v>
      </c>
      <c r="X33" s="177"/>
      <c r="Y33" s="227">
        <f t="shared" ref="Y33:BK33" si="25">SUM(Y29:Y32)</f>
        <v>1</v>
      </c>
      <c r="Z33" s="225">
        <f t="shared" si="25"/>
        <v>0</v>
      </c>
      <c r="AA33" s="228">
        <f t="shared" si="25"/>
        <v>3</v>
      </c>
      <c r="AB33" s="227">
        <f t="shared" si="25"/>
        <v>2</v>
      </c>
      <c r="AC33" s="225">
        <f t="shared" si="25"/>
        <v>0</v>
      </c>
      <c r="AD33" s="228">
        <f t="shared" si="25"/>
        <v>2</v>
      </c>
      <c r="AE33" s="227">
        <f t="shared" si="25"/>
        <v>4</v>
      </c>
      <c r="AF33" s="225">
        <f t="shared" si="25"/>
        <v>11</v>
      </c>
      <c r="AG33" s="228">
        <f t="shared" si="25"/>
        <v>3</v>
      </c>
      <c r="AH33" s="227">
        <f t="shared" si="25"/>
        <v>5</v>
      </c>
      <c r="AI33" s="225">
        <f t="shared" si="25"/>
        <v>4</v>
      </c>
      <c r="AJ33" s="228">
        <f t="shared" si="25"/>
        <v>5</v>
      </c>
      <c r="AK33" s="227">
        <f t="shared" si="25"/>
        <v>0</v>
      </c>
      <c r="AL33" s="225">
        <f t="shared" si="25"/>
        <v>4</v>
      </c>
      <c r="AM33" s="228">
        <f t="shared" si="25"/>
        <v>2</v>
      </c>
      <c r="AN33" s="227">
        <f t="shared" si="25"/>
        <v>2</v>
      </c>
      <c r="AO33" s="225">
        <f t="shared" si="25"/>
        <v>1</v>
      </c>
      <c r="AP33" s="228">
        <f t="shared" si="25"/>
        <v>1</v>
      </c>
      <c r="AQ33" s="227">
        <f t="shared" si="25"/>
        <v>2</v>
      </c>
      <c r="AR33" s="225">
        <f t="shared" si="25"/>
        <v>0</v>
      </c>
      <c r="AS33" s="228">
        <f t="shared" si="25"/>
        <v>6</v>
      </c>
      <c r="AT33" s="227">
        <f t="shared" si="25"/>
        <v>0</v>
      </c>
      <c r="AU33" s="225">
        <f t="shared" si="25"/>
        <v>0</v>
      </c>
      <c r="AV33" s="228">
        <f t="shared" si="25"/>
        <v>0</v>
      </c>
      <c r="AW33" s="227">
        <f t="shared" si="25"/>
        <v>0</v>
      </c>
      <c r="AX33" s="225">
        <f t="shared" si="25"/>
        <v>1</v>
      </c>
      <c r="AY33" s="228">
        <f t="shared" si="25"/>
        <v>3</v>
      </c>
      <c r="AZ33" s="227">
        <f t="shared" si="25"/>
        <v>4</v>
      </c>
      <c r="BA33" s="225">
        <f t="shared" si="25"/>
        <v>1</v>
      </c>
      <c r="BB33" s="228">
        <f t="shared" si="25"/>
        <v>1</v>
      </c>
      <c r="BC33" s="227">
        <f t="shared" si="25"/>
        <v>2</v>
      </c>
      <c r="BD33" s="225">
        <f t="shared" si="25"/>
        <v>0</v>
      </c>
      <c r="BE33" s="228">
        <f t="shared" si="25"/>
        <v>0</v>
      </c>
      <c r="BF33" s="227">
        <f t="shared" si="25"/>
        <v>5</v>
      </c>
      <c r="BG33" s="225">
        <f t="shared" si="25"/>
        <v>0</v>
      </c>
      <c r="BH33" s="228">
        <f t="shared" si="25"/>
        <v>1</v>
      </c>
      <c r="BI33" s="230">
        <f t="shared" si="25"/>
        <v>13</v>
      </c>
      <c r="BJ33" s="230">
        <f t="shared" si="25"/>
        <v>2</v>
      </c>
      <c r="BK33" s="231">
        <f t="shared" si="25"/>
        <v>11</v>
      </c>
      <c r="BL33" s="232">
        <f>SUM(BI33:BK33)</f>
        <v>26</v>
      </c>
    </row>
    <row r="34" spans="1:64" ht="18" customHeight="1" thickBot="1">
      <c r="A34" s="205">
        <v>1</v>
      </c>
      <c r="B34" s="845" t="s">
        <v>1159</v>
      </c>
      <c r="C34" s="206" t="s">
        <v>954</v>
      </c>
      <c r="D34" s="207">
        <v>0</v>
      </c>
      <c r="E34" s="207">
        <v>0</v>
      </c>
      <c r="F34" s="207">
        <v>0</v>
      </c>
      <c r="G34" s="207">
        <v>0</v>
      </c>
      <c r="H34" s="207">
        <v>0</v>
      </c>
      <c r="I34" s="208">
        <f t="shared" si="18"/>
        <v>0</v>
      </c>
      <c r="J34" s="209">
        <f t="shared" si="19"/>
        <v>0</v>
      </c>
      <c r="K34" s="210">
        <f t="shared" si="20"/>
        <v>0</v>
      </c>
      <c r="L34" s="239">
        <v>0</v>
      </c>
      <c r="M34" s="239">
        <v>1</v>
      </c>
      <c r="N34" s="239">
        <v>1</v>
      </c>
      <c r="O34" s="239">
        <v>3</v>
      </c>
      <c r="P34" s="238">
        <v>2</v>
      </c>
      <c r="Q34" s="211">
        <f t="shared" si="21"/>
        <v>1</v>
      </c>
      <c r="R34" s="234">
        <f t="shared" si="22"/>
        <v>3</v>
      </c>
      <c r="S34" s="235">
        <f t="shared" si="23"/>
        <v>3</v>
      </c>
      <c r="T34" s="200">
        <f t="shared" si="6"/>
        <v>7</v>
      </c>
      <c r="U34" s="201">
        <v>1</v>
      </c>
      <c r="V34" s="201">
        <v>3</v>
      </c>
      <c r="W34" s="201">
        <v>3</v>
      </c>
      <c r="Y34" s="238">
        <v>0</v>
      </c>
      <c r="Z34" s="207">
        <v>0</v>
      </c>
      <c r="AA34" s="239">
        <v>0</v>
      </c>
      <c r="AB34" s="214">
        <v>0</v>
      </c>
      <c r="AC34" s="207">
        <v>0</v>
      </c>
      <c r="AD34" s="239">
        <v>1</v>
      </c>
      <c r="AE34" s="214">
        <v>0</v>
      </c>
      <c r="AF34" s="207">
        <v>1</v>
      </c>
      <c r="AG34" s="239">
        <v>0</v>
      </c>
      <c r="AH34" s="214">
        <v>0</v>
      </c>
      <c r="AI34" s="207">
        <v>1</v>
      </c>
      <c r="AJ34" s="239">
        <v>0</v>
      </c>
      <c r="AK34" s="214">
        <v>0</v>
      </c>
      <c r="AL34" s="207">
        <v>1</v>
      </c>
      <c r="AM34" s="239">
        <v>0</v>
      </c>
      <c r="AN34" s="214">
        <v>0</v>
      </c>
      <c r="AO34" s="207">
        <v>0</v>
      </c>
      <c r="AP34" s="239">
        <v>0</v>
      </c>
      <c r="AQ34" s="214">
        <v>1</v>
      </c>
      <c r="AR34" s="207">
        <v>0</v>
      </c>
      <c r="AS34" s="239">
        <v>1</v>
      </c>
      <c r="AT34" s="214">
        <v>0</v>
      </c>
      <c r="AU34" s="207">
        <v>0</v>
      </c>
      <c r="AV34" s="239">
        <v>1</v>
      </c>
      <c r="AW34" s="214">
        <v>0</v>
      </c>
      <c r="AX34" s="207">
        <v>0</v>
      </c>
      <c r="AY34" s="239">
        <v>0</v>
      </c>
      <c r="AZ34" s="214">
        <v>0</v>
      </c>
      <c r="BA34" s="207">
        <v>0</v>
      </c>
      <c r="BB34" s="239">
        <v>0</v>
      </c>
      <c r="BC34" s="214">
        <v>0</v>
      </c>
      <c r="BD34" s="207">
        <v>0</v>
      </c>
      <c r="BE34" s="239">
        <v>0</v>
      </c>
      <c r="BF34" s="214">
        <v>0</v>
      </c>
      <c r="BG34" s="207">
        <v>0</v>
      </c>
      <c r="BH34" s="239">
        <v>0</v>
      </c>
      <c r="BI34" s="203">
        <f t="shared" ref="BI34:BK37" si="26">AQ34+AT34+AW34+AZ34+BC34+BF34</f>
        <v>1</v>
      </c>
      <c r="BJ34" s="203">
        <f t="shared" si="26"/>
        <v>0</v>
      </c>
      <c r="BK34" s="203">
        <f t="shared" si="26"/>
        <v>2</v>
      </c>
      <c r="BL34" s="204"/>
    </row>
    <row r="35" spans="1:64" ht="18.75" thickBot="1">
      <c r="A35" s="205">
        <v>2</v>
      </c>
      <c r="B35" s="845"/>
      <c r="C35" s="206" t="s">
        <v>955</v>
      </c>
      <c r="D35" s="207">
        <v>0</v>
      </c>
      <c r="E35" s="207">
        <v>1</v>
      </c>
      <c r="F35" s="207">
        <v>0</v>
      </c>
      <c r="G35" s="207">
        <v>0</v>
      </c>
      <c r="H35" s="207">
        <v>0</v>
      </c>
      <c r="I35" s="208">
        <f t="shared" si="18"/>
        <v>0</v>
      </c>
      <c r="J35" s="209">
        <f t="shared" si="19"/>
        <v>0</v>
      </c>
      <c r="K35" s="210">
        <f t="shared" si="20"/>
        <v>1</v>
      </c>
      <c r="L35" s="239">
        <v>0</v>
      </c>
      <c r="M35" s="239">
        <v>5</v>
      </c>
      <c r="N35" s="239">
        <v>5</v>
      </c>
      <c r="O35" s="239">
        <v>4</v>
      </c>
      <c r="P35" s="238">
        <v>12</v>
      </c>
      <c r="Q35" s="211">
        <f t="shared" si="21"/>
        <v>5</v>
      </c>
      <c r="R35" s="234">
        <f t="shared" si="22"/>
        <v>4</v>
      </c>
      <c r="S35" s="235">
        <f t="shared" si="23"/>
        <v>17</v>
      </c>
      <c r="T35" s="200">
        <f t="shared" si="6"/>
        <v>26</v>
      </c>
      <c r="U35" s="201">
        <v>5</v>
      </c>
      <c r="V35" s="201">
        <v>4</v>
      </c>
      <c r="W35" s="201">
        <v>16</v>
      </c>
      <c r="Y35" s="214">
        <v>0</v>
      </c>
      <c r="Z35" s="207">
        <v>0</v>
      </c>
      <c r="AA35" s="239">
        <v>3</v>
      </c>
      <c r="AB35" s="214">
        <v>0</v>
      </c>
      <c r="AC35" s="207">
        <v>0</v>
      </c>
      <c r="AD35" s="239">
        <v>1</v>
      </c>
      <c r="AE35" s="214">
        <v>1</v>
      </c>
      <c r="AF35" s="207">
        <v>1</v>
      </c>
      <c r="AG35" s="239">
        <v>1</v>
      </c>
      <c r="AH35" s="214">
        <v>1</v>
      </c>
      <c r="AI35" s="207">
        <v>3</v>
      </c>
      <c r="AJ35" s="239">
        <v>4</v>
      </c>
      <c r="AK35" s="214">
        <v>1</v>
      </c>
      <c r="AL35" s="207">
        <v>0</v>
      </c>
      <c r="AM35" s="239">
        <v>2</v>
      </c>
      <c r="AN35" s="214">
        <v>1</v>
      </c>
      <c r="AO35" s="207">
        <v>0</v>
      </c>
      <c r="AP35" s="239">
        <v>2</v>
      </c>
      <c r="AQ35" s="214">
        <v>1</v>
      </c>
      <c r="AR35" s="207">
        <v>0</v>
      </c>
      <c r="AS35" s="239">
        <v>0</v>
      </c>
      <c r="AT35" s="214">
        <v>0</v>
      </c>
      <c r="AU35" s="207">
        <v>0</v>
      </c>
      <c r="AV35" s="239">
        <v>1</v>
      </c>
      <c r="AW35" s="214">
        <v>0</v>
      </c>
      <c r="AX35" s="207">
        <v>0</v>
      </c>
      <c r="AY35" s="239">
        <v>0</v>
      </c>
      <c r="AZ35" s="214">
        <v>0</v>
      </c>
      <c r="BA35" s="207">
        <v>0</v>
      </c>
      <c r="BB35" s="239">
        <v>1</v>
      </c>
      <c r="BC35" s="214">
        <v>0</v>
      </c>
      <c r="BD35" s="207">
        <v>0</v>
      </c>
      <c r="BE35" s="239">
        <v>1</v>
      </c>
      <c r="BF35" s="214">
        <v>0</v>
      </c>
      <c r="BG35" s="207">
        <v>0</v>
      </c>
      <c r="BH35" s="239">
        <v>1</v>
      </c>
      <c r="BI35" s="203">
        <f t="shared" si="26"/>
        <v>1</v>
      </c>
      <c r="BJ35" s="203">
        <f t="shared" si="26"/>
        <v>0</v>
      </c>
      <c r="BK35" s="203">
        <f t="shared" si="26"/>
        <v>4</v>
      </c>
      <c r="BL35" s="204"/>
    </row>
    <row r="36" spans="1:64" ht="18.75" thickBot="1">
      <c r="A36" s="205">
        <v>3</v>
      </c>
      <c r="B36" s="845"/>
      <c r="C36" s="206" t="s">
        <v>956</v>
      </c>
      <c r="D36" s="207">
        <v>0</v>
      </c>
      <c r="E36" s="207">
        <v>0</v>
      </c>
      <c r="F36" s="207">
        <v>0</v>
      </c>
      <c r="G36" s="207">
        <v>0</v>
      </c>
      <c r="H36" s="207">
        <v>0</v>
      </c>
      <c r="I36" s="208">
        <f t="shared" si="18"/>
        <v>0</v>
      </c>
      <c r="J36" s="209">
        <f t="shared" si="19"/>
        <v>0</v>
      </c>
      <c r="K36" s="210">
        <f t="shared" si="20"/>
        <v>0</v>
      </c>
      <c r="L36" s="239">
        <v>0</v>
      </c>
      <c r="M36" s="239">
        <v>0</v>
      </c>
      <c r="N36" s="239">
        <v>1</v>
      </c>
      <c r="O36" s="239">
        <v>9</v>
      </c>
      <c r="P36" s="238">
        <v>3</v>
      </c>
      <c r="Q36" s="211">
        <f t="shared" si="21"/>
        <v>1</v>
      </c>
      <c r="R36" s="234">
        <f t="shared" si="22"/>
        <v>9</v>
      </c>
      <c r="S36" s="235">
        <f t="shared" si="23"/>
        <v>3</v>
      </c>
      <c r="T36" s="200">
        <f t="shared" si="6"/>
        <v>13</v>
      </c>
      <c r="U36" s="201">
        <v>1</v>
      </c>
      <c r="V36" s="201">
        <v>9</v>
      </c>
      <c r="W36" s="201">
        <v>3</v>
      </c>
      <c r="Y36" s="214">
        <v>0</v>
      </c>
      <c r="Z36" s="207">
        <v>1</v>
      </c>
      <c r="AA36" s="239">
        <v>0</v>
      </c>
      <c r="AB36" s="214">
        <v>0</v>
      </c>
      <c r="AC36" s="207">
        <v>0</v>
      </c>
      <c r="AD36" s="239">
        <v>0</v>
      </c>
      <c r="AE36" s="214">
        <v>0</v>
      </c>
      <c r="AF36" s="207">
        <v>0</v>
      </c>
      <c r="AG36" s="239">
        <v>0</v>
      </c>
      <c r="AH36" s="214">
        <v>1</v>
      </c>
      <c r="AI36" s="207">
        <v>7</v>
      </c>
      <c r="AJ36" s="239">
        <v>1</v>
      </c>
      <c r="AK36" s="214">
        <v>0</v>
      </c>
      <c r="AL36" s="207">
        <v>1</v>
      </c>
      <c r="AM36" s="239">
        <v>0</v>
      </c>
      <c r="AN36" s="214">
        <v>0</v>
      </c>
      <c r="AO36" s="207">
        <v>0</v>
      </c>
      <c r="AP36" s="239">
        <v>1</v>
      </c>
      <c r="AQ36" s="214">
        <v>0</v>
      </c>
      <c r="AR36" s="207">
        <v>0</v>
      </c>
      <c r="AS36" s="239">
        <v>0</v>
      </c>
      <c r="AT36" s="214">
        <v>0</v>
      </c>
      <c r="AU36" s="207">
        <v>0</v>
      </c>
      <c r="AV36" s="239">
        <v>1</v>
      </c>
      <c r="AW36" s="214">
        <v>0</v>
      </c>
      <c r="AX36" s="207">
        <v>0</v>
      </c>
      <c r="AY36" s="239">
        <v>0</v>
      </c>
      <c r="AZ36" s="214">
        <v>0</v>
      </c>
      <c r="BA36" s="207">
        <v>0</v>
      </c>
      <c r="BB36" s="239">
        <v>0</v>
      </c>
      <c r="BC36" s="214">
        <v>0</v>
      </c>
      <c r="BD36" s="207">
        <v>0</v>
      </c>
      <c r="BE36" s="239">
        <v>0</v>
      </c>
      <c r="BF36" s="214">
        <v>0</v>
      </c>
      <c r="BG36" s="207">
        <v>0</v>
      </c>
      <c r="BH36" s="239">
        <v>0</v>
      </c>
      <c r="BI36" s="203">
        <f t="shared" si="26"/>
        <v>0</v>
      </c>
      <c r="BJ36" s="203">
        <f t="shared" si="26"/>
        <v>0</v>
      </c>
      <c r="BK36" s="203">
        <f t="shared" si="26"/>
        <v>1</v>
      </c>
      <c r="BL36" s="204"/>
    </row>
    <row r="37" spans="1:64" ht="18.75" thickBot="1">
      <c r="A37" s="205">
        <v>4</v>
      </c>
      <c r="B37" s="845"/>
      <c r="C37" s="206" t="s">
        <v>957</v>
      </c>
      <c r="D37" s="207">
        <v>0</v>
      </c>
      <c r="E37" s="207">
        <v>0</v>
      </c>
      <c r="F37" s="207">
        <v>0</v>
      </c>
      <c r="G37" s="207">
        <v>0</v>
      </c>
      <c r="H37" s="207">
        <v>0</v>
      </c>
      <c r="I37" s="208">
        <f t="shared" si="18"/>
        <v>0</v>
      </c>
      <c r="J37" s="209">
        <f t="shared" si="19"/>
        <v>0</v>
      </c>
      <c r="K37" s="210">
        <f t="shared" si="20"/>
        <v>0</v>
      </c>
      <c r="L37" s="239">
        <v>0</v>
      </c>
      <c r="M37" s="239">
        <v>2</v>
      </c>
      <c r="N37" s="239">
        <v>8</v>
      </c>
      <c r="O37" s="239">
        <v>27</v>
      </c>
      <c r="P37" s="238">
        <v>5</v>
      </c>
      <c r="Q37" s="211">
        <f t="shared" si="21"/>
        <v>8</v>
      </c>
      <c r="R37" s="234">
        <f t="shared" si="22"/>
        <v>27</v>
      </c>
      <c r="S37" s="235">
        <f t="shared" si="23"/>
        <v>7</v>
      </c>
      <c r="T37" s="200">
        <f t="shared" si="6"/>
        <v>42</v>
      </c>
      <c r="U37" s="201">
        <v>8</v>
      </c>
      <c r="V37" s="201">
        <v>27</v>
      </c>
      <c r="W37" s="201">
        <v>7</v>
      </c>
      <c r="Y37" s="214">
        <v>0</v>
      </c>
      <c r="Z37" s="207">
        <v>0</v>
      </c>
      <c r="AA37" s="239">
        <v>0</v>
      </c>
      <c r="AB37" s="214">
        <v>0</v>
      </c>
      <c r="AC37" s="207">
        <v>0</v>
      </c>
      <c r="AD37" s="239">
        <v>2</v>
      </c>
      <c r="AE37" s="214">
        <v>2</v>
      </c>
      <c r="AF37" s="207">
        <v>6</v>
      </c>
      <c r="AG37" s="239">
        <v>0</v>
      </c>
      <c r="AH37" s="214">
        <v>1</v>
      </c>
      <c r="AI37" s="207">
        <v>7</v>
      </c>
      <c r="AJ37" s="239">
        <v>0</v>
      </c>
      <c r="AK37" s="214">
        <v>0</v>
      </c>
      <c r="AL37" s="207">
        <v>8</v>
      </c>
      <c r="AM37" s="239">
        <v>5</v>
      </c>
      <c r="AN37" s="214">
        <v>0</v>
      </c>
      <c r="AO37" s="207">
        <v>0</v>
      </c>
      <c r="AP37" s="239">
        <v>0</v>
      </c>
      <c r="AQ37" s="214">
        <v>1</v>
      </c>
      <c r="AR37" s="207">
        <v>3</v>
      </c>
      <c r="AS37" s="239">
        <v>0</v>
      </c>
      <c r="AT37" s="214">
        <v>0</v>
      </c>
      <c r="AU37" s="207">
        <v>1</v>
      </c>
      <c r="AV37" s="239">
        <v>0</v>
      </c>
      <c r="AW37" s="214">
        <v>1</v>
      </c>
      <c r="AX37" s="207">
        <v>2</v>
      </c>
      <c r="AY37" s="239">
        <v>0</v>
      </c>
      <c r="AZ37" s="214">
        <v>1</v>
      </c>
      <c r="BA37" s="207">
        <v>0</v>
      </c>
      <c r="BB37" s="239">
        <v>0</v>
      </c>
      <c r="BC37" s="214">
        <v>2</v>
      </c>
      <c r="BD37" s="207">
        <v>0</v>
      </c>
      <c r="BE37" s="239">
        <v>0</v>
      </c>
      <c r="BF37" s="214">
        <v>0</v>
      </c>
      <c r="BG37" s="207">
        <v>0</v>
      </c>
      <c r="BH37" s="239">
        <v>0</v>
      </c>
      <c r="BI37" s="203">
        <f t="shared" si="26"/>
        <v>5</v>
      </c>
      <c r="BJ37" s="203">
        <f t="shared" si="26"/>
        <v>6</v>
      </c>
      <c r="BK37" s="203">
        <f t="shared" si="26"/>
        <v>0</v>
      </c>
      <c r="BL37" s="204"/>
    </row>
    <row r="38" spans="1:64" s="233" customFormat="1" ht="18.75" thickBot="1">
      <c r="A38" s="223">
        <v>7</v>
      </c>
      <c r="B38" s="845"/>
      <c r="C38" s="224" t="s">
        <v>1917</v>
      </c>
      <c r="D38" s="225">
        <f>SUM(D34:D37)</f>
        <v>0</v>
      </c>
      <c r="E38" s="225">
        <f>SUM(E34:E37)</f>
        <v>1</v>
      </c>
      <c r="F38" s="225">
        <f>SUM(F34:F37)</f>
        <v>0</v>
      </c>
      <c r="G38" s="225">
        <f>SUM(G34:G37)</f>
        <v>0</v>
      </c>
      <c r="H38" s="226">
        <f>SUM(H34:H37)</f>
        <v>0</v>
      </c>
      <c r="I38" s="227">
        <f t="shared" si="18"/>
        <v>0</v>
      </c>
      <c r="J38" s="225">
        <f t="shared" si="19"/>
        <v>0</v>
      </c>
      <c r="K38" s="228">
        <f t="shared" si="20"/>
        <v>1</v>
      </c>
      <c r="L38" s="228">
        <f>SUM(L34:L37)</f>
        <v>0</v>
      </c>
      <c r="M38" s="228">
        <f>SUM(M34:M37)</f>
        <v>8</v>
      </c>
      <c r="N38" s="228">
        <f>SUM(N34:N37)</f>
        <v>15</v>
      </c>
      <c r="O38" s="228">
        <f>SUM(O34:O37)</f>
        <v>43</v>
      </c>
      <c r="P38" s="226">
        <f>SUM(P34:P37)</f>
        <v>22</v>
      </c>
      <c r="Q38" s="227">
        <f t="shared" si="21"/>
        <v>15</v>
      </c>
      <c r="R38" s="225">
        <f t="shared" si="22"/>
        <v>43</v>
      </c>
      <c r="S38" s="228">
        <f t="shared" si="23"/>
        <v>30</v>
      </c>
      <c r="T38" s="200">
        <f t="shared" ref="T38:T57" si="27">+Q38+R38+S38</f>
        <v>88</v>
      </c>
      <c r="U38" s="201">
        <v>15</v>
      </c>
      <c r="V38" s="201">
        <v>43</v>
      </c>
      <c r="W38" s="201">
        <v>29</v>
      </c>
      <c r="X38" s="177"/>
      <c r="Y38" s="227">
        <f t="shared" ref="Y38:BF38" si="28">SUM(Y34:Y37)</f>
        <v>0</v>
      </c>
      <c r="Z38" s="225">
        <f t="shared" si="28"/>
        <v>1</v>
      </c>
      <c r="AA38" s="228">
        <f t="shared" si="28"/>
        <v>3</v>
      </c>
      <c r="AB38" s="227">
        <f t="shared" si="28"/>
        <v>0</v>
      </c>
      <c r="AC38" s="225">
        <f t="shared" si="28"/>
        <v>0</v>
      </c>
      <c r="AD38" s="228">
        <f t="shared" si="28"/>
        <v>4</v>
      </c>
      <c r="AE38" s="227">
        <f t="shared" si="28"/>
        <v>3</v>
      </c>
      <c r="AF38" s="225">
        <f t="shared" si="28"/>
        <v>8</v>
      </c>
      <c r="AG38" s="228">
        <f t="shared" si="28"/>
        <v>1</v>
      </c>
      <c r="AH38" s="227">
        <f t="shared" si="28"/>
        <v>3</v>
      </c>
      <c r="AI38" s="225">
        <f t="shared" si="28"/>
        <v>18</v>
      </c>
      <c r="AJ38" s="228">
        <f t="shared" si="28"/>
        <v>5</v>
      </c>
      <c r="AK38" s="227">
        <f t="shared" si="28"/>
        <v>1</v>
      </c>
      <c r="AL38" s="225">
        <f t="shared" si="28"/>
        <v>10</v>
      </c>
      <c r="AM38" s="228">
        <f t="shared" si="28"/>
        <v>7</v>
      </c>
      <c r="AN38" s="227">
        <f t="shared" si="28"/>
        <v>1</v>
      </c>
      <c r="AO38" s="225">
        <f t="shared" si="28"/>
        <v>0</v>
      </c>
      <c r="AP38" s="228">
        <f t="shared" si="28"/>
        <v>3</v>
      </c>
      <c r="AQ38" s="227">
        <f t="shared" si="28"/>
        <v>3</v>
      </c>
      <c r="AR38" s="225">
        <f t="shared" si="28"/>
        <v>3</v>
      </c>
      <c r="AS38" s="228">
        <f t="shared" si="28"/>
        <v>1</v>
      </c>
      <c r="AT38" s="227">
        <f t="shared" si="28"/>
        <v>0</v>
      </c>
      <c r="AU38" s="225">
        <f t="shared" si="28"/>
        <v>1</v>
      </c>
      <c r="AV38" s="228">
        <f t="shared" si="28"/>
        <v>3</v>
      </c>
      <c r="AW38" s="227">
        <f t="shared" si="28"/>
        <v>1</v>
      </c>
      <c r="AX38" s="225">
        <f t="shared" si="28"/>
        <v>2</v>
      </c>
      <c r="AY38" s="228">
        <f t="shared" si="28"/>
        <v>0</v>
      </c>
      <c r="AZ38" s="227">
        <f t="shared" si="28"/>
        <v>1</v>
      </c>
      <c r="BA38" s="225">
        <f t="shared" si="28"/>
        <v>0</v>
      </c>
      <c r="BB38" s="228">
        <f t="shared" si="28"/>
        <v>1</v>
      </c>
      <c r="BC38" s="227">
        <f t="shared" si="28"/>
        <v>2</v>
      </c>
      <c r="BD38" s="225">
        <f t="shared" si="28"/>
        <v>0</v>
      </c>
      <c r="BE38" s="228">
        <f t="shared" si="28"/>
        <v>1</v>
      </c>
      <c r="BF38" s="227">
        <f t="shared" si="28"/>
        <v>0</v>
      </c>
      <c r="BG38" s="227">
        <f>SUM(BG34:BG37)</f>
        <v>0</v>
      </c>
      <c r="BH38" s="227">
        <f>SUM(BH34:BH37)</f>
        <v>1</v>
      </c>
      <c r="BI38" s="227">
        <f>SUM(BI34:BI37)</f>
        <v>7</v>
      </c>
      <c r="BJ38" s="227">
        <f>SUM(BJ34:BJ37)</f>
        <v>6</v>
      </c>
      <c r="BK38" s="227">
        <f>SUM(BK34:BK37)</f>
        <v>7</v>
      </c>
      <c r="BL38" s="272">
        <f>SUM(BI38:BK38)</f>
        <v>20</v>
      </c>
    </row>
    <row r="39" spans="1:64" ht="18" customHeight="1" thickBot="1">
      <c r="A39" s="242">
        <v>1</v>
      </c>
      <c r="B39" s="858" t="s">
        <v>1160</v>
      </c>
      <c r="C39" s="215" t="s">
        <v>958</v>
      </c>
      <c r="D39" s="243">
        <v>0</v>
      </c>
      <c r="E39" s="243">
        <v>0</v>
      </c>
      <c r="F39" s="243">
        <v>0</v>
      </c>
      <c r="G39" s="243">
        <v>0</v>
      </c>
      <c r="H39" s="244">
        <v>0</v>
      </c>
      <c r="I39" s="245">
        <f t="shared" si="18"/>
        <v>0</v>
      </c>
      <c r="J39" s="246">
        <f t="shared" si="19"/>
        <v>0</v>
      </c>
      <c r="K39" s="247">
        <f t="shared" si="20"/>
        <v>0</v>
      </c>
      <c r="L39" s="244">
        <v>0</v>
      </c>
      <c r="M39" s="248">
        <v>3</v>
      </c>
      <c r="N39" s="248">
        <v>2</v>
      </c>
      <c r="O39" s="248">
        <v>0</v>
      </c>
      <c r="P39" s="244">
        <v>0</v>
      </c>
      <c r="Q39" s="211">
        <f t="shared" si="21"/>
        <v>2</v>
      </c>
      <c r="R39" s="234">
        <f t="shared" si="22"/>
        <v>0</v>
      </c>
      <c r="S39" s="235">
        <f t="shared" si="23"/>
        <v>3</v>
      </c>
      <c r="T39" s="200">
        <f t="shared" si="27"/>
        <v>5</v>
      </c>
      <c r="U39" s="201">
        <v>2</v>
      </c>
      <c r="V39" s="201">
        <v>0</v>
      </c>
      <c r="W39" s="201">
        <v>3</v>
      </c>
      <c r="Y39" s="202">
        <v>0</v>
      </c>
      <c r="Z39" s="243">
        <v>0</v>
      </c>
      <c r="AA39" s="248">
        <v>0</v>
      </c>
      <c r="AB39" s="202">
        <v>0</v>
      </c>
      <c r="AC39" s="243">
        <v>0</v>
      </c>
      <c r="AD39" s="248">
        <v>0</v>
      </c>
      <c r="AE39" s="202">
        <v>0</v>
      </c>
      <c r="AF39" s="243">
        <v>0</v>
      </c>
      <c r="AG39" s="248">
        <v>1</v>
      </c>
      <c r="AH39" s="202">
        <v>0</v>
      </c>
      <c r="AI39" s="243">
        <v>0</v>
      </c>
      <c r="AJ39" s="248">
        <v>0</v>
      </c>
      <c r="AK39" s="202">
        <v>1</v>
      </c>
      <c r="AL39" s="243">
        <v>0</v>
      </c>
      <c r="AM39" s="248">
        <v>0</v>
      </c>
      <c r="AN39" s="202">
        <v>0</v>
      </c>
      <c r="AO39" s="243">
        <v>0</v>
      </c>
      <c r="AP39" s="248">
        <v>0</v>
      </c>
      <c r="AQ39" s="202">
        <v>0</v>
      </c>
      <c r="AR39" s="243">
        <v>0</v>
      </c>
      <c r="AS39" s="248">
        <v>0</v>
      </c>
      <c r="AT39" s="202">
        <v>0</v>
      </c>
      <c r="AU39" s="243">
        <v>0</v>
      </c>
      <c r="AV39" s="248">
        <v>0</v>
      </c>
      <c r="AW39" s="202">
        <v>0</v>
      </c>
      <c r="AX39" s="243">
        <v>0</v>
      </c>
      <c r="AY39" s="248">
        <v>0</v>
      </c>
      <c r="AZ39" s="202">
        <v>1</v>
      </c>
      <c r="BA39" s="243">
        <v>0</v>
      </c>
      <c r="BB39" s="248">
        <v>1</v>
      </c>
      <c r="BC39" s="202">
        <v>0</v>
      </c>
      <c r="BD39" s="243">
        <v>0</v>
      </c>
      <c r="BE39" s="248">
        <v>1</v>
      </c>
      <c r="BF39" s="202">
        <v>0</v>
      </c>
      <c r="BG39" s="243">
        <v>0</v>
      </c>
      <c r="BH39" s="248">
        <v>0</v>
      </c>
      <c r="BI39" s="203">
        <f t="shared" ref="BI39:BK43" si="29">AQ39+AT39+AW39+AZ39+BC39+BF39</f>
        <v>1</v>
      </c>
      <c r="BJ39" s="203">
        <f t="shared" si="29"/>
        <v>0</v>
      </c>
      <c r="BK39" s="203">
        <f t="shared" si="29"/>
        <v>2</v>
      </c>
      <c r="BL39" s="204"/>
    </row>
    <row r="40" spans="1:64" ht="18" customHeight="1" thickBot="1">
      <c r="A40" s="190">
        <v>2</v>
      </c>
      <c r="B40" s="847"/>
      <c r="C40" s="206" t="s">
        <v>959</v>
      </c>
      <c r="D40" s="249">
        <v>0</v>
      </c>
      <c r="E40" s="192">
        <v>0</v>
      </c>
      <c r="F40" s="192">
        <v>0</v>
      </c>
      <c r="G40" s="192">
        <v>0</v>
      </c>
      <c r="H40" s="196">
        <v>0</v>
      </c>
      <c r="I40" s="193">
        <f t="shared" si="18"/>
        <v>0</v>
      </c>
      <c r="J40" s="194">
        <f t="shared" si="19"/>
        <v>0</v>
      </c>
      <c r="K40" s="195">
        <f t="shared" si="20"/>
        <v>0</v>
      </c>
      <c r="L40" s="237">
        <v>0</v>
      </c>
      <c r="M40" s="237">
        <v>1</v>
      </c>
      <c r="N40" s="237">
        <v>1</v>
      </c>
      <c r="O40" s="237">
        <v>2</v>
      </c>
      <c r="P40" s="196">
        <v>1</v>
      </c>
      <c r="Q40" s="211">
        <f t="shared" si="21"/>
        <v>1</v>
      </c>
      <c r="R40" s="234">
        <f t="shared" si="22"/>
        <v>2</v>
      </c>
      <c r="S40" s="235">
        <f t="shared" si="23"/>
        <v>2</v>
      </c>
      <c r="T40" s="200">
        <f t="shared" si="27"/>
        <v>5</v>
      </c>
      <c r="U40" s="201">
        <v>1</v>
      </c>
      <c r="V40" s="201">
        <v>2</v>
      </c>
      <c r="W40" s="201">
        <v>2</v>
      </c>
      <c r="Y40" s="236">
        <v>0</v>
      </c>
      <c r="Z40" s="192">
        <v>0</v>
      </c>
      <c r="AA40" s="237">
        <v>0</v>
      </c>
      <c r="AB40" s="236">
        <v>0</v>
      </c>
      <c r="AC40" s="192">
        <v>0</v>
      </c>
      <c r="AD40" s="237">
        <v>0</v>
      </c>
      <c r="AE40" s="236">
        <v>0</v>
      </c>
      <c r="AF40" s="192">
        <v>0</v>
      </c>
      <c r="AG40" s="237">
        <v>0</v>
      </c>
      <c r="AH40" s="236">
        <v>0</v>
      </c>
      <c r="AI40" s="192">
        <v>2</v>
      </c>
      <c r="AJ40" s="237">
        <v>0</v>
      </c>
      <c r="AK40" s="236">
        <v>0</v>
      </c>
      <c r="AL40" s="192">
        <v>0</v>
      </c>
      <c r="AM40" s="237">
        <v>0</v>
      </c>
      <c r="AN40" s="236">
        <v>0</v>
      </c>
      <c r="AO40" s="192">
        <v>0</v>
      </c>
      <c r="AP40" s="237">
        <v>1</v>
      </c>
      <c r="AQ40" s="236">
        <v>0</v>
      </c>
      <c r="AR40" s="192">
        <v>0</v>
      </c>
      <c r="AS40" s="237">
        <v>0</v>
      </c>
      <c r="AT40" s="236">
        <v>0</v>
      </c>
      <c r="AU40" s="192">
        <v>0</v>
      </c>
      <c r="AV40" s="237">
        <v>0</v>
      </c>
      <c r="AW40" s="236">
        <v>1</v>
      </c>
      <c r="AX40" s="192">
        <v>0</v>
      </c>
      <c r="AY40" s="237">
        <v>1</v>
      </c>
      <c r="AZ40" s="236">
        <v>0</v>
      </c>
      <c r="BA40" s="192">
        <v>0</v>
      </c>
      <c r="BB40" s="237">
        <v>0</v>
      </c>
      <c r="BC40" s="236">
        <v>0</v>
      </c>
      <c r="BD40" s="192">
        <v>0</v>
      </c>
      <c r="BE40" s="237">
        <v>0</v>
      </c>
      <c r="BF40" s="236">
        <v>0</v>
      </c>
      <c r="BG40" s="192">
        <v>0</v>
      </c>
      <c r="BH40" s="237">
        <v>0</v>
      </c>
      <c r="BI40" s="203">
        <f t="shared" si="29"/>
        <v>1</v>
      </c>
      <c r="BJ40" s="203">
        <f t="shared" si="29"/>
        <v>0</v>
      </c>
      <c r="BK40" s="203">
        <f t="shared" si="29"/>
        <v>1</v>
      </c>
      <c r="BL40" s="204"/>
    </row>
    <row r="41" spans="1:64" ht="18.75" thickBot="1">
      <c r="A41" s="205">
        <v>3</v>
      </c>
      <c r="B41" s="845"/>
      <c r="C41" s="206" t="s">
        <v>1673</v>
      </c>
      <c r="D41" s="250">
        <v>0</v>
      </c>
      <c r="E41" s="207">
        <v>0</v>
      </c>
      <c r="F41" s="207">
        <v>0</v>
      </c>
      <c r="G41" s="207">
        <v>0</v>
      </c>
      <c r="H41" s="238">
        <v>0</v>
      </c>
      <c r="I41" s="208">
        <f t="shared" si="18"/>
        <v>0</v>
      </c>
      <c r="J41" s="209">
        <f t="shared" si="19"/>
        <v>0</v>
      </c>
      <c r="K41" s="210">
        <f t="shared" si="20"/>
        <v>0</v>
      </c>
      <c r="L41" s="239">
        <v>1</v>
      </c>
      <c r="M41" s="239">
        <v>0</v>
      </c>
      <c r="N41" s="239">
        <v>12</v>
      </c>
      <c r="O41" s="239">
        <v>15</v>
      </c>
      <c r="P41" s="238">
        <v>2</v>
      </c>
      <c r="Q41" s="211">
        <f t="shared" si="21"/>
        <v>13</v>
      </c>
      <c r="R41" s="234">
        <f t="shared" si="22"/>
        <v>15</v>
      </c>
      <c r="S41" s="235">
        <f t="shared" si="23"/>
        <v>2</v>
      </c>
      <c r="T41" s="200">
        <f t="shared" si="27"/>
        <v>30</v>
      </c>
      <c r="U41" s="201">
        <v>13</v>
      </c>
      <c r="V41" s="201">
        <v>15</v>
      </c>
      <c r="W41" s="201">
        <v>2</v>
      </c>
      <c r="Y41" s="214">
        <v>0</v>
      </c>
      <c r="Z41" s="207">
        <v>0</v>
      </c>
      <c r="AA41" s="239">
        <v>0</v>
      </c>
      <c r="AB41" s="214">
        <v>1</v>
      </c>
      <c r="AC41" s="207">
        <v>1</v>
      </c>
      <c r="AD41" s="239">
        <v>0</v>
      </c>
      <c r="AE41" s="214">
        <v>1</v>
      </c>
      <c r="AF41" s="207">
        <v>5</v>
      </c>
      <c r="AG41" s="239">
        <v>2</v>
      </c>
      <c r="AH41" s="214">
        <v>2</v>
      </c>
      <c r="AI41" s="207">
        <v>4</v>
      </c>
      <c r="AJ41" s="239">
        <v>0</v>
      </c>
      <c r="AK41" s="214">
        <v>2</v>
      </c>
      <c r="AL41" s="207">
        <v>4</v>
      </c>
      <c r="AM41" s="239">
        <v>0</v>
      </c>
      <c r="AN41" s="214">
        <v>2</v>
      </c>
      <c r="AO41" s="207">
        <v>0</v>
      </c>
      <c r="AP41" s="239">
        <v>0</v>
      </c>
      <c r="AQ41" s="214">
        <v>1</v>
      </c>
      <c r="AR41" s="207">
        <v>1</v>
      </c>
      <c r="AS41" s="239">
        <v>0</v>
      </c>
      <c r="AT41" s="214">
        <v>0</v>
      </c>
      <c r="AU41" s="207">
        <v>0</v>
      </c>
      <c r="AV41" s="239">
        <v>0</v>
      </c>
      <c r="AW41" s="214">
        <v>0</v>
      </c>
      <c r="AX41" s="207">
        <v>0</v>
      </c>
      <c r="AY41" s="239">
        <v>0</v>
      </c>
      <c r="AZ41" s="214">
        <v>3</v>
      </c>
      <c r="BA41" s="207">
        <v>0</v>
      </c>
      <c r="BB41" s="239">
        <v>0</v>
      </c>
      <c r="BC41" s="214">
        <v>1</v>
      </c>
      <c r="BD41" s="207">
        <v>0</v>
      </c>
      <c r="BE41" s="239">
        <v>0</v>
      </c>
      <c r="BF41" s="214">
        <v>0</v>
      </c>
      <c r="BG41" s="207">
        <v>0</v>
      </c>
      <c r="BH41" s="239">
        <v>0</v>
      </c>
      <c r="BI41" s="203">
        <f t="shared" si="29"/>
        <v>5</v>
      </c>
      <c r="BJ41" s="203">
        <f t="shared" si="29"/>
        <v>1</v>
      </c>
      <c r="BK41" s="203">
        <f t="shared" si="29"/>
        <v>0</v>
      </c>
      <c r="BL41" s="204"/>
    </row>
    <row r="42" spans="1:64" ht="18.75" thickBot="1">
      <c r="A42" s="205">
        <v>4</v>
      </c>
      <c r="B42" s="845"/>
      <c r="C42" s="206" t="s">
        <v>960</v>
      </c>
      <c r="D42" s="250">
        <v>0</v>
      </c>
      <c r="E42" s="207">
        <v>0</v>
      </c>
      <c r="F42" s="207">
        <v>0</v>
      </c>
      <c r="G42" s="207">
        <v>0</v>
      </c>
      <c r="H42" s="238">
        <v>0</v>
      </c>
      <c r="I42" s="208">
        <f t="shared" si="18"/>
        <v>0</v>
      </c>
      <c r="J42" s="209">
        <f t="shared" si="19"/>
        <v>0</v>
      </c>
      <c r="K42" s="210">
        <f t="shared" si="20"/>
        <v>0</v>
      </c>
      <c r="L42" s="239">
        <v>0</v>
      </c>
      <c r="M42" s="239">
        <v>3</v>
      </c>
      <c r="N42" s="239">
        <v>2</v>
      </c>
      <c r="O42" s="239">
        <v>6</v>
      </c>
      <c r="P42" s="238">
        <v>2</v>
      </c>
      <c r="Q42" s="211">
        <f t="shared" si="21"/>
        <v>2</v>
      </c>
      <c r="R42" s="234">
        <f t="shared" si="22"/>
        <v>6</v>
      </c>
      <c r="S42" s="235">
        <f t="shared" si="23"/>
        <v>5</v>
      </c>
      <c r="T42" s="200">
        <f t="shared" si="27"/>
        <v>13</v>
      </c>
      <c r="U42" s="201">
        <v>2</v>
      </c>
      <c r="V42" s="201">
        <v>6</v>
      </c>
      <c r="W42" s="201">
        <v>5</v>
      </c>
      <c r="Y42" s="214">
        <v>0</v>
      </c>
      <c r="Z42" s="207">
        <v>1</v>
      </c>
      <c r="AA42" s="239">
        <v>2</v>
      </c>
      <c r="AB42" s="214">
        <v>0</v>
      </c>
      <c r="AC42" s="207">
        <v>0</v>
      </c>
      <c r="AD42" s="239">
        <v>0</v>
      </c>
      <c r="AE42" s="214">
        <v>0</v>
      </c>
      <c r="AF42" s="207">
        <v>1</v>
      </c>
      <c r="AG42" s="239">
        <v>0</v>
      </c>
      <c r="AH42" s="214">
        <v>1</v>
      </c>
      <c r="AI42" s="207">
        <v>2</v>
      </c>
      <c r="AJ42" s="239">
        <v>1</v>
      </c>
      <c r="AK42" s="214">
        <v>1</v>
      </c>
      <c r="AL42" s="207">
        <v>1</v>
      </c>
      <c r="AM42" s="239">
        <v>0</v>
      </c>
      <c r="AN42" s="214">
        <v>0</v>
      </c>
      <c r="AO42" s="207">
        <v>1</v>
      </c>
      <c r="AP42" s="239">
        <v>0</v>
      </c>
      <c r="AQ42" s="214">
        <v>0</v>
      </c>
      <c r="AR42" s="207">
        <v>0</v>
      </c>
      <c r="AS42" s="239">
        <v>1</v>
      </c>
      <c r="AT42" s="214">
        <v>0</v>
      </c>
      <c r="AU42" s="207">
        <v>0</v>
      </c>
      <c r="AV42" s="239">
        <v>0</v>
      </c>
      <c r="AW42" s="214">
        <v>0</v>
      </c>
      <c r="AX42" s="207">
        <v>0</v>
      </c>
      <c r="AY42" s="239">
        <v>0</v>
      </c>
      <c r="AZ42" s="214">
        <v>0</v>
      </c>
      <c r="BA42" s="207">
        <v>0</v>
      </c>
      <c r="BB42" s="239">
        <v>0</v>
      </c>
      <c r="BC42" s="214">
        <v>0</v>
      </c>
      <c r="BD42" s="207">
        <v>0</v>
      </c>
      <c r="BE42" s="239">
        <v>1</v>
      </c>
      <c r="BF42" s="214">
        <v>0</v>
      </c>
      <c r="BG42" s="207">
        <v>0</v>
      </c>
      <c r="BH42" s="239">
        <v>0</v>
      </c>
      <c r="BI42" s="203">
        <f t="shared" si="29"/>
        <v>0</v>
      </c>
      <c r="BJ42" s="203">
        <f t="shared" si="29"/>
        <v>0</v>
      </c>
      <c r="BK42" s="203">
        <f t="shared" si="29"/>
        <v>2</v>
      </c>
      <c r="BL42" s="204"/>
    </row>
    <row r="43" spans="1:64" ht="18.75" thickBot="1">
      <c r="A43" s="205">
        <v>5</v>
      </c>
      <c r="B43" s="845"/>
      <c r="C43" s="206" t="s">
        <v>961</v>
      </c>
      <c r="D43" s="250">
        <v>0</v>
      </c>
      <c r="E43" s="207">
        <v>0</v>
      </c>
      <c r="F43" s="207">
        <v>0</v>
      </c>
      <c r="G43" s="207">
        <v>0</v>
      </c>
      <c r="H43" s="238">
        <v>0</v>
      </c>
      <c r="I43" s="208">
        <f t="shared" si="18"/>
        <v>0</v>
      </c>
      <c r="J43" s="209">
        <f t="shared" si="19"/>
        <v>0</v>
      </c>
      <c r="K43" s="210">
        <f t="shared" si="20"/>
        <v>0</v>
      </c>
      <c r="L43" s="239">
        <v>0</v>
      </c>
      <c r="M43" s="239">
        <v>2</v>
      </c>
      <c r="N43" s="239">
        <v>6</v>
      </c>
      <c r="O43" s="239">
        <v>10</v>
      </c>
      <c r="P43" s="238">
        <v>0</v>
      </c>
      <c r="Q43" s="211">
        <f t="shared" si="21"/>
        <v>6</v>
      </c>
      <c r="R43" s="234">
        <f t="shared" si="22"/>
        <v>10</v>
      </c>
      <c r="S43" s="235">
        <f t="shared" si="23"/>
        <v>2</v>
      </c>
      <c r="T43" s="200">
        <f t="shared" si="27"/>
        <v>18</v>
      </c>
      <c r="U43" s="201">
        <v>6</v>
      </c>
      <c r="V43" s="201">
        <v>10</v>
      </c>
      <c r="W43" s="201">
        <v>2</v>
      </c>
      <c r="Y43" s="214">
        <v>1</v>
      </c>
      <c r="Z43" s="207">
        <v>0</v>
      </c>
      <c r="AA43" s="239">
        <v>0</v>
      </c>
      <c r="AB43" s="214">
        <v>0</v>
      </c>
      <c r="AC43" s="207">
        <v>0</v>
      </c>
      <c r="AD43" s="239">
        <v>0</v>
      </c>
      <c r="AE43" s="214">
        <v>1</v>
      </c>
      <c r="AF43" s="207">
        <v>4</v>
      </c>
      <c r="AG43" s="239">
        <v>0</v>
      </c>
      <c r="AH43" s="214">
        <v>1</v>
      </c>
      <c r="AI43" s="207">
        <v>2</v>
      </c>
      <c r="AJ43" s="239">
        <v>0</v>
      </c>
      <c r="AK43" s="214">
        <v>0</v>
      </c>
      <c r="AL43" s="207">
        <v>1</v>
      </c>
      <c r="AM43" s="239">
        <v>0</v>
      </c>
      <c r="AN43" s="214">
        <v>0</v>
      </c>
      <c r="AO43" s="207">
        <v>3</v>
      </c>
      <c r="AP43" s="239">
        <v>1</v>
      </c>
      <c r="AQ43" s="214">
        <v>0</v>
      </c>
      <c r="AR43" s="207">
        <v>0</v>
      </c>
      <c r="AS43" s="239">
        <v>0</v>
      </c>
      <c r="AT43" s="214">
        <v>2</v>
      </c>
      <c r="AU43" s="207">
        <v>0</v>
      </c>
      <c r="AV43" s="239">
        <v>0</v>
      </c>
      <c r="AW43" s="214">
        <v>0</v>
      </c>
      <c r="AX43" s="207">
        <v>0</v>
      </c>
      <c r="AY43" s="239">
        <v>0</v>
      </c>
      <c r="AZ43" s="214">
        <v>1</v>
      </c>
      <c r="BA43" s="207">
        <v>0</v>
      </c>
      <c r="BB43" s="239">
        <v>1</v>
      </c>
      <c r="BC43" s="214">
        <v>0</v>
      </c>
      <c r="BD43" s="207">
        <v>0</v>
      </c>
      <c r="BE43" s="239">
        <v>0</v>
      </c>
      <c r="BF43" s="214">
        <v>0</v>
      </c>
      <c r="BG43" s="207">
        <v>0</v>
      </c>
      <c r="BH43" s="239">
        <v>0</v>
      </c>
      <c r="BI43" s="203">
        <f t="shared" si="29"/>
        <v>3</v>
      </c>
      <c r="BJ43" s="203">
        <f t="shared" si="29"/>
        <v>0</v>
      </c>
      <c r="BK43" s="203">
        <f t="shared" si="29"/>
        <v>1</v>
      </c>
      <c r="BL43" s="204"/>
    </row>
    <row r="44" spans="1:64" s="233" customFormat="1" ht="18.75" thickBot="1">
      <c r="A44" s="223">
        <v>8</v>
      </c>
      <c r="B44" s="845"/>
      <c r="C44" s="224" t="s">
        <v>1917</v>
      </c>
      <c r="D44" s="225">
        <f>SUM(D39:D43)</f>
        <v>0</v>
      </c>
      <c r="E44" s="225">
        <f>SUM(E39:E43)</f>
        <v>0</v>
      </c>
      <c r="F44" s="225">
        <f>SUM(F39:F43)</f>
        <v>0</v>
      </c>
      <c r="G44" s="225">
        <f>SUM(G39:G43)</f>
        <v>0</v>
      </c>
      <c r="H44" s="226">
        <f>SUM(H39:H43)</f>
        <v>0</v>
      </c>
      <c r="I44" s="227">
        <f t="shared" si="18"/>
        <v>0</v>
      </c>
      <c r="J44" s="225">
        <f t="shared" si="19"/>
        <v>0</v>
      </c>
      <c r="K44" s="228">
        <f t="shared" si="20"/>
        <v>0</v>
      </c>
      <c r="L44" s="228">
        <f>SUM(L39:L43)</f>
        <v>1</v>
      </c>
      <c r="M44" s="228">
        <f>SUM(M39:M43)</f>
        <v>9</v>
      </c>
      <c r="N44" s="228">
        <f>SUM(N39:N43)</f>
        <v>23</v>
      </c>
      <c r="O44" s="228">
        <f>SUM(O39:O43)</f>
        <v>33</v>
      </c>
      <c r="P44" s="226">
        <f>SUM(P39:P43)</f>
        <v>5</v>
      </c>
      <c r="Q44" s="227">
        <f t="shared" si="21"/>
        <v>24</v>
      </c>
      <c r="R44" s="225">
        <f t="shared" si="22"/>
        <v>33</v>
      </c>
      <c r="S44" s="228">
        <f t="shared" si="23"/>
        <v>14</v>
      </c>
      <c r="T44" s="200">
        <f t="shared" si="27"/>
        <v>71</v>
      </c>
      <c r="U44" s="201">
        <v>24</v>
      </c>
      <c r="V44" s="201">
        <v>33</v>
      </c>
      <c r="W44" s="201">
        <v>14</v>
      </c>
      <c r="X44" s="177"/>
      <c r="Y44" s="227">
        <f t="shared" ref="Y44:BG44" si="30">SUM(Y39:Y43)</f>
        <v>1</v>
      </c>
      <c r="Z44" s="225">
        <f t="shared" si="30"/>
        <v>1</v>
      </c>
      <c r="AA44" s="228">
        <f t="shared" si="30"/>
        <v>2</v>
      </c>
      <c r="AB44" s="227">
        <f t="shared" si="30"/>
        <v>1</v>
      </c>
      <c r="AC44" s="225">
        <f t="shared" si="30"/>
        <v>1</v>
      </c>
      <c r="AD44" s="228">
        <f t="shared" si="30"/>
        <v>0</v>
      </c>
      <c r="AE44" s="227">
        <f t="shared" si="30"/>
        <v>2</v>
      </c>
      <c r="AF44" s="225">
        <f t="shared" si="30"/>
        <v>10</v>
      </c>
      <c r="AG44" s="228">
        <f t="shared" si="30"/>
        <v>3</v>
      </c>
      <c r="AH44" s="227">
        <f t="shared" si="30"/>
        <v>4</v>
      </c>
      <c r="AI44" s="225">
        <f t="shared" si="30"/>
        <v>10</v>
      </c>
      <c r="AJ44" s="228">
        <f t="shared" si="30"/>
        <v>1</v>
      </c>
      <c r="AK44" s="227">
        <f t="shared" si="30"/>
        <v>4</v>
      </c>
      <c r="AL44" s="225">
        <f t="shared" si="30"/>
        <v>6</v>
      </c>
      <c r="AM44" s="228">
        <f t="shared" si="30"/>
        <v>0</v>
      </c>
      <c r="AN44" s="227">
        <f t="shared" si="30"/>
        <v>2</v>
      </c>
      <c r="AO44" s="225">
        <f t="shared" si="30"/>
        <v>4</v>
      </c>
      <c r="AP44" s="228">
        <f t="shared" si="30"/>
        <v>2</v>
      </c>
      <c r="AQ44" s="227">
        <f t="shared" si="30"/>
        <v>1</v>
      </c>
      <c r="AR44" s="225">
        <f t="shared" si="30"/>
        <v>1</v>
      </c>
      <c r="AS44" s="228">
        <f t="shared" si="30"/>
        <v>1</v>
      </c>
      <c r="AT44" s="227">
        <f t="shared" si="30"/>
        <v>2</v>
      </c>
      <c r="AU44" s="225">
        <f t="shared" si="30"/>
        <v>0</v>
      </c>
      <c r="AV44" s="228">
        <f t="shared" si="30"/>
        <v>0</v>
      </c>
      <c r="AW44" s="227">
        <f t="shared" si="30"/>
        <v>1</v>
      </c>
      <c r="AX44" s="225">
        <f t="shared" si="30"/>
        <v>0</v>
      </c>
      <c r="AY44" s="228">
        <f t="shared" si="30"/>
        <v>1</v>
      </c>
      <c r="AZ44" s="227">
        <f t="shared" si="30"/>
        <v>5</v>
      </c>
      <c r="BA44" s="225">
        <f t="shared" si="30"/>
        <v>0</v>
      </c>
      <c r="BB44" s="228">
        <f t="shared" si="30"/>
        <v>2</v>
      </c>
      <c r="BC44" s="227">
        <f t="shared" si="30"/>
        <v>1</v>
      </c>
      <c r="BD44" s="225">
        <f t="shared" si="30"/>
        <v>0</v>
      </c>
      <c r="BE44" s="228">
        <f t="shared" si="30"/>
        <v>2</v>
      </c>
      <c r="BF44" s="227">
        <f t="shared" si="30"/>
        <v>0</v>
      </c>
      <c r="BG44" s="225">
        <f t="shared" si="30"/>
        <v>0</v>
      </c>
      <c r="BH44" s="225">
        <f>SUM(BH39:BH43)</f>
        <v>0</v>
      </c>
      <c r="BI44" s="225">
        <f>SUM(BI39:BI43)</f>
        <v>10</v>
      </c>
      <c r="BJ44" s="225">
        <f>SUM(BJ39:BJ43)</f>
        <v>1</v>
      </c>
      <c r="BK44" s="225">
        <f>SUM(BK39:BK43)</f>
        <v>6</v>
      </c>
      <c r="BL44" s="232">
        <f>SUM(BI44:BK44)</f>
        <v>17</v>
      </c>
    </row>
    <row r="45" spans="1:64" ht="18.75" thickBot="1">
      <c r="A45" s="205">
        <v>1</v>
      </c>
      <c r="B45" s="845" t="s">
        <v>727</v>
      </c>
      <c r="C45" s="251" t="s">
        <v>1100</v>
      </c>
      <c r="D45" s="207">
        <v>0</v>
      </c>
      <c r="E45" s="207">
        <v>0</v>
      </c>
      <c r="F45" s="207">
        <v>0</v>
      </c>
      <c r="G45" s="207">
        <v>0</v>
      </c>
      <c r="H45" s="238">
        <v>0</v>
      </c>
      <c r="I45" s="208">
        <f t="shared" si="18"/>
        <v>0</v>
      </c>
      <c r="J45" s="209">
        <f t="shared" si="19"/>
        <v>0</v>
      </c>
      <c r="K45" s="210">
        <f t="shared" si="20"/>
        <v>0</v>
      </c>
      <c r="L45" s="238">
        <v>0</v>
      </c>
      <c r="M45" s="238">
        <v>0</v>
      </c>
      <c r="N45" s="238">
        <v>3</v>
      </c>
      <c r="O45" s="238">
        <v>3</v>
      </c>
      <c r="P45" s="238">
        <v>0</v>
      </c>
      <c r="Q45" s="211">
        <f t="shared" si="21"/>
        <v>3</v>
      </c>
      <c r="R45" s="234">
        <f t="shared" si="22"/>
        <v>3</v>
      </c>
      <c r="S45" s="235">
        <f t="shared" si="23"/>
        <v>0</v>
      </c>
      <c r="T45" s="200">
        <f t="shared" si="27"/>
        <v>6</v>
      </c>
      <c r="U45" s="201">
        <v>3</v>
      </c>
      <c r="V45" s="201">
        <v>3</v>
      </c>
      <c r="W45" s="201">
        <v>0</v>
      </c>
      <c r="Y45" s="207">
        <v>0</v>
      </c>
      <c r="Z45" s="207">
        <v>0</v>
      </c>
      <c r="AA45" s="207">
        <v>0</v>
      </c>
      <c r="AB45" s="207">
        <v>0</v>
      </c>
      <c r="AC45" s="207">
        <v>0</v>
      </c>
      <c r="AD45" s="207">
        <v>0</v>
      </c>
      <c r="AE45" s="207">
        <v>0</v>
      </c>
      <c r="AF45" s="207">
        <v>0</v>
      </c>
      <c r="AG45" s="207">
        <v>0</v>
      </c>
      <c r="AH45" s="207">
        <v>1</v>
      </c>
      <c r="AI45" s="207">
        <v>2</v>
      </c>
      <c r="AJ45" s="207">
        <v>0</v>
      </c>
      <c r="AK45" s="207">
        <v>0</v>
      </c>
      <c r="AL45" s="207">
        <v>1</v>
      </c>
      <c r="AM45" s="207">
        <v>0</v>
      </c>
      <c r="AN45" s="207">
        <v>1</v>
      </c>
      <c r="AO45" s="207">
        <v>0</v>
      </c>
      <c r="AP45" s="207">
        <v>0</v>
      </c>
      <c r="AQ45" s="207">
        <v>1</v>
      </c>
      <c r="AR45" s="207">
        <v>0</v>
      </c>
      <c r="AS45" s="207">
        <v>0</v>
      </c>
      <c r="AT45" s="207">
        <v>0</v>
      </c>
      <c r="AU45" s="207">
        <v>0</v>
      </c>
      <c r="AV45" s="207">
        <v>0</v>
      </c>
      <c r="AW45" s="207">
        <v>0</v>
      </c>
      <c r="AX45" s="207">
        <v>0</v>
      </c>
      <c r="AY45" s="207">
        <v>0</v>
      </c>
      <c r="AZ45" s="207">
        <v>0</v>
      </c>
      <c r="BA45" s="207">
        <v>0</v>
      </c>
      <c r="BB45" s="207">
        <v>0</v>
      </c>
      <c r="BC45" s="207">
        <v>0</v>
      </c>
      <c r="BD45" s="207">
        <v>0</v>
      </c>
      <c r="BE45" s="207">
        <v>0</v>
      </c>
      <c r="BF45" s="207">
        <v>0</v>
      </c>
      <c r="BG45" s="207">
        <v>0</v>
      </c>
      <c r="BH45" s="207">
        <v>0</v>
      </c>
      <c r="BI45" s="203">
        <f t="shared" ref="BI45:BK46" si="31">AQ45+AT45+AW45+AZ45+BC45+BF45</f>
        <v>1</v>
      </c>
      <c r="BJ45" s="203">
        <f t="shared" si="31"/>
        <v>0</v>
      </c>
      <c r="BK45" s="203">
        <f t="shared" si="31"/>
        <v>0</v>
      </c>
      <c r="BL45" s="204"/>
    </row>
    <row r="46" spans="1:64" ht="18.75" thickBot="1">
      <c r="A46" s="205">
        <v>2</v>
      </c>
      <c r="B46" s="845"/>
      <c r="C46" s="251" t="s">
        <v>1934</v>
      </c>
      <c r="D46" s="207">
        <v>0</v>
      </c>
      <c r="E46" s="207">
        <v>0</v>
      </c>
      <c r="F46" s="207">
        <v>0</v>
      </c>
      <c r="G46" s="207">
        <v>0</v>
      </c>
      <c r="H46" s="238">
        <v>0</v>
      </c>
      <c r="I46" s="208">
        <f t="shared" si="18"/>
        <v>0</v>
      </c>
      <c r="J46" s="209">
        <f t="shared" si="19"/>
        <v>0</v>
      </c>
      <c r="K46" s="210">
        <f t="shared" si="20"/>
        <v>0</v>
      </c>
      <c r="L46" s="238">
        <v>0</v>
      </c>
      <c r="M46" s="238">
        <v>0</v>
      </c>
      <c r="N46" s="238">
        <v>1</v>
      </c>
      <c r="O46" s="238">
        <v>3</v>
      </c>
      <c r="P46" s="238">
        <v>3</v>
      </c>
      <c r="Q46" s="211">
        <f t="shared" si="21"/>
        <v>1</v>
      </c>
      <c r="R46" s="234">
        <f t="shared" si="22"/>
        <v>3</v>
      </c>
      <c r="S46" s="235">
        <f t="shared" si="23"/>
        <v>3</v>
      </c>
      <c r="T46" s="200">
        <f t="shared" si="27"/>
        <v>7</v>
      </c>
      <c r="U46" s="201">
        <v>1</v>
      </c>
      <c r="V46" s="201">
        <v>3</v>
      </c>
      <c r="W46" s="201">
        <v>3</v>
      </c>
      <c r="Y46" s="207">
        <v>0</v>
      </c>
      <c r="Z46" s="207">
        <v>0</v>
      </c>
      <c r="AA46" s="207">
        <v>0</v>
      </c>
      <c r="AB46" s="207">
        <v>0</v>
      </c>
      <c r="AC46" s="207">
        <v>0</v>
      </c>
      <c r="AD46" s="207">
        <v>0</v>
      </c>
      <c r="AE46" s="207">
        <v>0</v>
      </c>
      <c r="AF46" s="207">
        <v>0</v>
      </c>
      <c r="AG46" s="207">
        <v>3</v>
      </c>
      <c r="AH46" s="207">
        <v>0</v>
      </c>
      <c r="AI46" s="207">
        <v>2</v>
      </c>
      <c r="AJ46" s="207">
        <v>0</v>
      </c>
      <c r="AK46" s="207">
        <v>0</v>
      </c>
      <c r="AL46" s="207">
        <v>1</v>
      </c>
      <c r="AM46" s="207">
        <v>0</v>
      </c>
      <c r="AN46" s="207">
        <v>0</v>
      </c>
      <c r="AO46" s="207">
        <v>0</v>
      </c>
      <c r="AP46" s="207">
        <v>0</v>
      </c>
      <c r="AQ46" s="207">
        <v>0</v>
      </c>
      <c r="AR46" s="207">
        <v>0</v>
      </c>
      <c r="AS46" s="207">
        <v>0</v>
      </c>
      <c r="AT46" s="207">
        <v>0</v>
      </c>
      <c r="AU46" s="207">
        <v>0</v>
      </c>
      <c r="AV46" s="207">
        <v>0</v>
      </c>
      <c r="AW46" s="207">
        <v>0</v>
      </c>
      <c r="AX46" s="207">
        <v>0</v>
      </c>
      <c r="AY46" s="207">
        <v>0</v>
      </c>
      <c r="AZ46" s="207">
        <v>1</v>
      </c>
      <c r="BA46" s="207">
        <v>0</v>
      </c>
      <c r="BB46" s="207">
        <v>0</v>
      </c>
      <c r="BC46" s="207">
        <v>0</v>
      </c>
      <c r="BD46" s="207">
        <v>0</v>
      </c>
      <c r="BE46" s="207">
        <v>0</v>
      </c>
      <c r="BF46" s="207">
        <v>0</v>
      </c>
      <c r="BG46" s="207">
        <v>0</v>
      </c>
      <c r="BH46" s="207">
        <v>0</v>
      </c>
      <c r="BI46" s="203">
        <f t="shared" si="31"/>
        <v>1</v>
      </c>
      <c r="BJ46" s="203">
        <f t="shared" si="31"/>
        <v>0</v>
      </c>
      <c r="BK46" s="203">
        <f t="shared" si="31"/>
        <v>0</v>
      </c>
      <c r="BL46" s="204"/>
    </row>
    <row r="47" spans="1:64" s="233" customFormat="1" ht="18.75" thickBot="1">
      <c r="A47" s="223">
        <v>9</v>
      </c>
      <c r="B47" s="845"/>
      <c r="C47" s="224" t="s">
        <v>1917</v>
      </c>
      <c r="D47" s="225">
        <f>SUM(D45:D46)</f>
        <v>0</v>
      </c>
      <c r="E47" s="225">
        <f>SUM(E45:E46)</f>
        <v>0</v>
      </c>
      <c r="F47" s="225">
        <f>SUM(F45:F46)</f>
        <v>0</v>
      </c>
      <c r="G47" s="225">
        <f>SUM(G45:G46)</f>
        <v>0</v>
      </c>
      <c r="H47" s="226">
        <f>SUM(H45:H46)</f>
        <v>0</v>
      </c>
      <c r="I47" s="227">
        <f t="shared" si="18"/>
        <v>0</v>
      </c>
      <c r="J47" s="225">
        <f t="shared" si="19"/>
        <v>0</v>
      </c>
      <c r="K47" s="228">
        <f t="shared" si="20"/>
        <v>0</v>
      </c>
      <c r="L47" s="228">
        <f>SUM(L45:L46)</f>
        <v>0</v>
      </c>
      <c r="M47" s="228">
        <f>SUM(M45:M46)</f>
        <v>0</v>
      </c>
      <c r="N47" s="228">
        <f>SUM(N45:N46)</f>
        <v>4</v>
      </c>
      <c r="O47" s="228">
        <f>SUM(O45:O46)</f>
        <v>6</v>
      </c>
      <c r="P47" s="228">
        <f>SUM(P45:P46)</f>
        <v>3</v>
      </c>
      <c r="Q47" s="228">
        <f t="shared" si="21"/>
        <v>4</v>
      </c>
      <c r="R47" s="228">
        <f t="shared" si="22"/>
        <v>6</v>
      </c>
      <c r="S47" s="228">
        <f t="shared" si="23"/>
        <v>3</v>
      </c>
      <c r="T47" s="200">
        <f t="shared" si="27"/>
        <v>13</v>
      </c>
      <c r="U47" s="201">
        <v>4</v>
      </c>
      <c r="V47" s="201">
        <v>6</v>
      </c>
      <c r="W47" s="201">
        <v>3</v>
      </c>
      <c r="X47" s="177"/>
      <c r="Y47" s="227">
        <f t="shared" ref="Y47:BG47" si="32">SUM(Y45:Y46)</f>
        <v>0</v>
      </c>
      <c r="Z47" s="225">
        <f t="shared" si="32"/>
        <v>0</v>
      </c>
      <c r="AA47" s="228">
        <f t="shared" si="32"/>
        <v>0</v>
      </c>
      <c r="AB47" s="227">
        <f t="shared" si="32"/>
        <v>0</v>
      </c>
      <c r="AC47" s="225">
        <f t="shared" si="32"/>
        <v>0</v>
      </c>
      <c r="AD47" s="228">
        <f t="shared" si="32"/>
        <v>0</v>
      </c>
      <c r="AE47" s="227">
        <f t="shared" si="32"/>
        <v>0</v>
      </c>
      <c r="AF47" s="225">
        <f t="shared" si="32"/>
        <v>0</v>
      </c>
      <c r="AG47" s="228">
        <f t="shared" si="32"/>
        <v>3</v>
      </c>
      <c r="AH47" s="227">
        <f t="shared" si="32"/>
        <v>1</v>
      </c>
      <c r="AI47" s="225">
        <f t="shared" si="32"/>
        <v>4</v>
      </c>
      <c r="AJ47" s="228">
        <f t="shared" si="32"/>
        <v>0</v>
      </c>
      <c r="AK47" s="227">
        <f t="shared" si="32"/>
        <v>0</v>
      </c>
      <c r="AL47" s="225">
        <f t="shared" si="32"/>
        <v>2</v>
      </c>
      <c r="AM47" s="228">
        <f t="shared" si="32"/>
        <v>0</v>
      </c>
      <c r="AN47" s="227">
        <f t="shared" si="32"/>
        <v>1</v>
      </c>
      <c r="AO47" s="225">
        <f t="shared" si="32"/>
        <v>0</v>
      </c>
      <c r="AP47" s="228">
        <f t="shared" si="32"/>
        <v>0</v>
      </c>
      <c r="AQ47" s="227">
        <f t="shared" si="32"/>
        <v>1</v>
      </c>
      <c r="AR47" s="225">
        <f t="shared" si="32"/>
        <v>0</v>
      </c>
      <c r="AS47" s="228">
        <f t="shared" si="32"/>
        <v>0</v>
      </c>
      <c r="AT47" s="227">
        <f t="shared" si="32"/>
        <v>0</v>
      </c>
      <c r="AU47" s="225">
        <f t="shared" si="32"/>
        <v>0</v>
      </c>
      <c r="AV47" s="228">
        <f t="shared" si="32"/>
        <v>0</v>
      </c>
      <c r="AW47" s="227">
        <f t="shared" si="32"/>
        <v>0</v>
      </c>
      <c r="AX47" s="225">
        <f t="shared" si="32"/>
        <v>0</v>
      </c>
      <c r="AY47" s="228">
        <f t="shared" si="32"/>
        <v>0</v>
      </c>
      <c r="AZ47" s="227">
        <f t="shared" si="32"/>
        <v>1</v>
      </c>
      <c r="BA47" s="225">
        <f t="shared" si="32"/>
        <v>0</v>
      </c>
      <c r="BB47" s="228">
        <f t="shared" si="32"/>
        <v>0</v>
      </c>
      <c r="BC47" s="227">
        <f t="shared" si="32"/>
        <v>0</v>
      </c>
      <c r="BD47" s="225">
        <f t="shared" si="32"/>
        <v>0</v>
      </c>
      <c r="BE47" s="228">
        <f t="shared" si="32"/>
        <v>0</v>
      </c>
      <c r="BF47" s="227">
        <f t="shared" si="32"/>
        <v>0</v>
      </c>
      <c r="BG47" s="225">
        <f t="shared" si="32"/>
        <v>0</v>
      </c>
      <c r="BH47" s="225">
        <f>SUM(BH45:BH46)</f>
        <v>0</v>
      </c>
      <c r="BI47" s="225">
        <f>SUM(BI45:BI46)</f>
        <v>2</v>
      </c>
      <c r="BJ47" s="225">
        <f>SUM(BJ45:BJ46)</f>
        <v>0</v>
      </c>
      <c r="BK47" s="225">
        <f>SUM(BK45:BK46)</f>
        <v>0</v>
      </c>
      <c r="BL47" s="272">
        <f>SUM(BI47:BK47)</f>
        <v>2</v>
      </c>
    </row>
    <row r="48" spans="1:64" ht="18.75" thickBot="1">
      <c r="A48" s="205">
        <v>1</v>
      </c>
      <c r="B48" s="845" t="s">
        <v>1161</v>
      </c>
      <c r="C48" s="206" t="s">
        <v>1925</v>
      </c>
      <c r="D48" s="207">
        <v>0</v>
      </c>
      <c r="E48" s="207">
        <v>1</v>
      </c>
      <c r="F48" s="207">
        <v>1</v>
      </c>
      <c r="G48" s="207">
        <v>0</v>
      </c>
      <c r="H48" s="238">
        <v>2</v>
      </c>
      <c r="I48" s="208">
        <f t="shared" si="18"/>
        <v>1</v>
      </c>
      <c r="J48" s="209">
        <f t="shared" si="19"/>
        <v>0</v>
      </c>
      <c r="K48" s="210">
        <f t="shared" si="20"/>
        <v>3</v>
      </c>
      <c r="L48" s="238">
        <v>0</v>
      </c>
      <c r="M48" s="238">
        <v>4</v>
      </c>
      <c r="N48" s="238">
        <v>5</v>
      </c>
      <c r="O48" s="238">
        <v>8</v>
      </c>
      <c r="P48" s="238">
        <v>11</v>
      </c>
      <c r="Q48" s="211">
        <f t="shared" si="21"/>
        <v>5</v>
      </c>
      <c r="R48" s="234">
        <f t="shared" si="22"/>
        <v>8</v>
      </c>
      <c r="S48" s="235">
        <f t="shared" si="23"/>
        <v>15</v>
      </c>
      <c r="T48" s="200">
        <f t="shared" si="27"/>
        <v>28</v>
      </c>
      <c r="U48" s="201">
        <v>4</v>
      </c>
      <c r="V48" s="201">
        <v>8</v>
      </c>
      <c r="W48" s="201">
        <v>12</v>
      </c>
      <c r="Y48" s="214">
        <v>0</v>
      </c>
      <c r="Z48" s="207">
        <v>0</v>
      </c>
      <c r="AA48" s="239">
        <v>0</v>
      </c>
      <c r="AB48" s="214">
        <v>0</v>
      </c>
      <c r="AC48" s="207">
        <v>0</v>
      </c>
      <c r="AD48" s="239">
        <v>5</v>
      </c>
      <c r="AE48" s="214">
        <v>0</v>
      </c>
      <c r="AF48" s="207">
        <v>2</v>
      </c>
      <c r="AG48" s="239">
        <v>0</v>
      </c>
      <c r="AH48" s="214">
        <v>1</v>
      </c>
      <c r="AI48" s="207">
        <v>3</v>
      </c>
      <c r="AJ48" s="239">
        <v>2</v>
      </c>
      <c r="AK48" s="214">
        <v>1</v>
      </c>
      <c r="AL48" s="207">
        <v>3</v>
      </c>
      <c r="AM48" s="239">
        <v>1</v>
      </c>
      <c r="AN48" s="214">
        <v>1</v>
      </c>
      <c r="AO48" s="207">
        <v>0</v>
      </c>
      <c r="AP48" s="239">
        <v>1</v>
      </c>
      <c r="AQ48" s="214">
        <v>0</v>
      </c>
      <c r="AR48" s="207">
        <v>0</v>
      </c>
      <c r="AS48" s="239">
        <v>1</v>
      </c>
      <c r="AT48" s="214">
        <v>0</v>
      </c>
      <c r="AU48" s="207">
        <v>0</v>
      </c>
      <c r="AV48" s="239">
        <v>0</v>
      </c>
      <c r="AW48" s="214">
        <v>0</v>
      </c>
      <c r="AX48" s="207">
        <v>0</v>
      </c>
      <c r="AY48" s="239">
        <v>0</v>
      </c>
      <c r="AZ48" s="214">
        <v>0</v>
      </c>
      <c r="BA48" s="207">
        <v>0</v>
      </c>
      <c r="BB48" s="239">
        <v>2</v>
      </c>
      <c r="BC48" s="214">
        <v>1</v>
      </c>
      <c r="BD48" s="207">
        <v>0</v>
      </c>
      <c r="BE48" s="239">
        <v>0</v>
      </c>
      <c r="BF48" s="214">
        <v>1</v>
      </c>
      <c r="BG48" s="207">
        <v>0</v>
      </c>
      <c r="BH48" s="239">
        <v>3</v>
      </c>
      <c r="BI48" s="203">
        <f t="shared" ref="BI48:BK51" si="33">AQ48+AT48+AW48+AZ48+BC48+BF48</f>
        <v>2</v>
      </c>
      <c r="BJ48" s="203">
        <f t="shared" si="33"/>
        <v>0</v>
      </c>
      <c r="BK48" s="203">
        <f t="shared" si="33"/>
        <v>6</v>
      </c>
      <c r="BL48" s="204"/>
    </row>
    <row r="49" spans="1:97" ht="18.75" thickBot="1">
      <c r="A49" s="205">
        <v>2</v>
      </c>
      <c r="B49" s="845"/>
      <c r="C49" s="206" t="s">
        <v>1926</v>
      </c>
      <c r="D49" s="207">
        <v>0</v>
      </c>
      <c r="E49" s="207">
        <v>0</v>
      </c>
      <c r="F49" s="207">
        <v>0</v>
      </c>
      <c r="G49" s="207">
        <v>0</v>
      </c>
      <c r="H49" s="238">
        <v>0</v>
      </c>
      <c r="I49" s="208">
        <f t="shared" si="18"/>
        <v>0</v>
      </c>
      <c r="J49" s="209">
        <f t="shared" si="19"/>
        <v>0</v>
      </c>
      <c r="K49" s="210">
        <f t="shared" si="20"/>
        <v>0</v>
      </c>
      <c r="L49" s="238">
        <v>0</v>
      </c>
      <c r="M49" s="238">
        <v>1</v>
      </c>
      <c r="N49" s="238">
        <v>9</v>
      </c>
      <c r="O49" s="238">
        <v>6</v>
      </c>
      <c r="P49" s="238">
        <v>6</v>
      </c>
      <c r="Q49" s="211">
        <f t="shared" si="21"/>
        <v>9</v>
      </c>
      <c r="R49" s="234">
        <f t="shared" si="22"/>
        <v>6</v>
      </c>
      <c r="S49" s="235">
        <f t="shared" si="23"/>
        <v>7</v>
      </c>
      <c r="T49" s="200">
        <f t="shared" si="27"/>
        <v>22</v>
      </c>
      <c r="U49" s="201">
        <v>9</v>
      </c>
      <c r="V49" s="201">
        <v>6</v>
      </c>
      <c r="W49" s="201">
        <v>7</v>
      </c>
      <c r="Y49" s="214">
        <v>0</v>
      </c>
      <c r="Z49" s="207">
        <v>0</v>
      </c>
      <c r="AA49" s="239">
        <v>0</v>
      </c>
      <c r="AB49" s="214">
        <v>0</v>
      </c>
      <c r="AC49" s="207">
        <v>0</v>
      </c>
      <c r="AD49" s="239">
        <v>1</v>
      </c>
      <c r="AE49" s="214">
        <v>3</v>
      </c>
      <c r="AF49" s="207">
        <v>1</v>
      </c>
      <c r="AG49" s="239">
        <v>0</v>
      </c>
      <c r="AH49" s="214">
        <v>3</v>
      </c>
      <c r="AI49" s="207">
        <v>2</v>
      </c>
      <c r="AJ49" s="239">
        <v>4</v>
      </c>
      <c r="AK49" s="214">
        <v>0</v>
      </c>
      <c r="AL49" s="207">
        <v>2</v>
      </c>
      <c r="AM49" s="239">
        <v>0</v>
      </c>
      <c r="AN49" s="214">
        <v>1</v>
      </c>
      <c r="AO49" s="207">
        <v>0</v>
      </c>
      <c r="AP49" s="239">
        <v>0</v>
      </c>
      <c r="AQ49" s="214">
        <v>0</v>
      </c>
      <c r="AR49" s="207">
        <v>1</v>
      </c>
      <c r="AS49" s="239">
        <v>0</v>
      </c>
      <c r="AT49" s="214">
        <v>0</v>
      </c>
      <c r="AU49" s="207">
        <v>0</v>
      </c>
      <c r="AV49" s="239">
        <v>0</v>
      </c>
      <c r="AW49" s="214">
        <v>1</v>
      </c>
      <c r="AX49" s="207">
        <v>0</v>
      </c>
      <c r="AY49" s="239">
        <v>1</v>
      </c>
      <c r="AZ49" s="214">
        <v>1</v>
      </c>
      <c r="BA49" s="207">
        <v>0</v>
      </c>
      <c r="BB49" s="239">
        <v>0</v>
      </c>
      <c r="BC49" s="214">
        <v>0</v>
      </c>
      <c r="BD49" s="207">
        <v>0</v>
      </c>
      <c r="BE49" s="239">
        <v>1</v>
      </c>
      <c r="BF49" s="214">
        <v>0</v>
      </c>
      <c r="BG49" s="207">
        <v>0</v>
      </c>
      <c r="BH49" s="239">
        <v>0</v>
      </c>
      <c r="BI49" s="203">
        <f t="shared" si="33"/>
        <v>2</v>
      </c>
      <c r="BJ49" s="203">
        <f t="shared" si="33"/>
        <v>1</v>
      </c>
      <c r="BK49" s="203">
        <f t="shared" si="33"/>
        <v>2</v>
      </c>
      <c r="BL49" s="204"/>
    </row>
    <row r="50" spans="1:97" ht="18.75" thickBot="1">
      <c r="A50" s="205">
        <v>3</v>
      </c>
      <c r="B50" s="845"/>
      <c r="C50" s="206" t="s">
        <v>1927</v>
      </c>
      <c r="D50" s="207">
        <v>0</v>
      </c>
      <c r="E50" s="207">
        <v>1</v>
      </c>
      <c r="F50" s="207">
        <v>0</v>
      </c>
      <c r="G50" s="207">
        <v>0</v>
      </c>
      <c r="H50" s="238">
        <v>0</v>
      </c>
      <c r="I50" s="208">
        <f t="shared" si="18"/>
        <v>0</v>
      </c>
      <c r="J50" s="209">
        <f t="shared" si="19"/>
        <v>0</v>
      </c>
      <c r="K50" s="210">
        <f t="shared" si="20"/>
        <v>1</v>
      </c>
      <c r="L50" s="238">
        <v>1</v>
      </c>
      <c r="M50" s="238">
        <v>1</v>
      </c>
      <c r="N50" s="238">
        <v>5</v>
      </c>
      <c r="O50" s="238">
        <v>20</v>
      </c>
      <c r="P50" s="238">
        <v>0</v>
      </c>
      <c r="Q50" s="211">
        <f t="shared" si="21"/>
        <v>6</v>
      </c>
      <c r="R50" s="234">
        <f t="shared" si="22"/>
        <v>20</v>
      </c>
      <c r="S50" s="235">
        <f t="shared" si="23"/>
        <v>1</v>
      </c>
      <c r="T50" s="200">
        <f t="shared" si="27"/>
        <v>27</v>
      </c>
      <c r="U50" s="201">
        <v>6</v>
      </c>
      <c r="V50" s="201">
        <v>20</v>
      </c>
      <c r="W50" s="201">
        <v>0</v>
      </c>
      <c r="Y50" s="214">
        <v>0</v>
      </c>
      <c r="Z50" s="207">
        <v>0</v>
      </c>
      <c r="AA50" s="239">
        <v>0</v>
      </c>
      <c r="AB50" s="214">
        <v>1</v>
      </c>
      <c r="AC50" s="207">
        <v>0</v>
      </c>
      <c r="AD50" s="239">
        <v>0</v>
      </c>
      <c r="AE50" s="214">
        <v>0</v>
      </c>
      <c r="AF50" s="207">
        <v>3</v>
      </c>
      <c r="AG50" s="239">
        <v>0</v>
      </c>
      <c r="AH50" s="214">
        <v>2</v>
      </c>
      <c r="AI50" s="207">
        <v>10</v>
      </c>
      <c r="AJ50" s="239">
        <v>0</v>
      </c>
      <c r="AK50" s="214">
        <v>0</v>
      </c>
      <c r="AL50" s="207">
        <v>4</v>
      </c>
      <c r="AM50" s="239">
        <v>0</v>
      </c>
      <c r="AN50" s="214">
        <v>1</v>
      </c>
      <c r="AO50" s="207">
        <v>1</v>
      </c>
      <c r="AP50" s="239">
        <v>0</v>
      </c>
      <c r="AQ50" s="214">
        <v>1</v>
      </c>
      <c r="AR50" s="207">
        <v>0</v>
      </c>
      <c r="AS50" s="239">
        <v>0</v>
      </c>
      <c r="AT50" s="214">
        <v>0</v>
      </c>
      <c r="AU50" s="207">
        <v>0</v>
      </c>
      <c r="AV50" s="239">
        <v>0</v>
      </c>
      <c r="AW50" s="214">
        <v>0</v>
      </c>
      <c r="AX50" s="207">
        <v>1</v>
      </c>
      <c r="AY50" s="239">
        <v>0</v>
      </c>
      <c r="AZ50" s="214">
        <v>1</v>
      </c>
      <c r="BA50" s="207">
        <v>1</v>
      </c>
      <c r="BB50" s="239">
        <v>0</v>
      </c>
      <c r="BC50" s="214">
        <v>0</v>
      </c>
      <c r="BD50" s="207">
        <v>0</v>
      </c>
      <c r="BE50" s="239">
        <v>0</v>
      </c>
      <c r="BF50" s="214">
        <v>0</v>
      </c>
      <c r="BG50" s="207">
        <v>0</v>
      </c>
      <c r="BH50" s="239">
        <v>1</v>
      </c>
      <c r="BI50" s="203">
        <f t="shared" si="33"/>
        <v>2</v>
      </c>
      <c r="BJ50" s="203">
        <f t="shared" si="33"/>
        <v>2</v>
      </c>
      <c r="BK50" s="203">
        <f t="shared" si="33"/>
        <v>1</v>
      </c>
      <c r="BL50" s="204"/>
    </row>
    <row r="51" spans="1:97" ht="18.75" thickBot="1">
      <c r="A51" s="205">
        <v>4</v>
      </c>
      <c r="B51" s="845"/>
      <c r="C51" s="206" t="s">
        <v>1928</v>
      </c>
      <c r="D51" s="207">
        <v>0</v>
      </c>
      <c r="E51" s="207">
        <v>0</v>
      </c>
      <c r="F51" s="207">
        <v>1</v>
      </c>
      <c r="G51" s="207">
        <v>0</v>
      </c>
      <c r="H51" s="238">
        <v>0</v>
      </c>
      <c r="I51" s="208">
        <f t="shared" si="18"/>
        <v>1</v>
      </c>
      <c r="J51" s="209">
        <f t="shared" si="19"/>
        <v>0</v>
      </c>
      <c r="K51" s="210">
        <f t="shared" si="20"/>
        <v>0</v>
      </c>
      <c r="L51" s="238">
        <v>0</v>
      </c>
      <c r="M51" s="238">
        <v>0</v>
      </c>
      <c r="N51" s="238">
        <v>8</v>
      </c>
      <c r="O51" s="238">
        <v>15</v>
      </c>
      <c r="P51" s="238">
        <v>1</v>
      </c>
      <c r="Q51" s="211">
        <f t="shared" si="21"/>
        <v>8</v>
      </c>
      <c r="R51" s="234">
        <f t="shared" si="22"/>
        <v>15</v>
      </c>
      <c r="S51" s="235">
        <f t="shared" si="23"/>
        <v>1</v>
      </c>
      <c r="T51" s="200">
        <f t="shared" si="27"/>
        <v>24</v>
      </c>
      <c r="U51" s="201">
        <v>7</v>
      </c>
      <c r="V51" s="201">
        <v>15</v>
      </c>
      <c r="W51" s="201">
        <v>1</v>
      </c>
      <c r="Y51" s="214">
        <v>0</v>
      </c>
      <c r="Z51" s="207">
        <v>0</v>
      </c>
      <c r="AA51" s="239">
        <v>0</v>
      </c>
      <c r="AB51" s="214">
        <v>0</v>
      </c>
      <c r="AC51" s="207">
        <v>0</v>
      </c>
      <c r="AD51" s="239">
        <v>0</v>
      </c>
      <c r="AE51" s="214">
        <v>3</v>
      </c>
      <c r="AF51" s="207">
        <v>2</v>
      </c>
      <c r="AG51" s="239">
        <v>0</v>
      </c>
      <c r="AH51" s="214">
        <v>2</v>
      </c>
      <c r="AI51" s="207">
        <v>7</v>
      </c>
      <c r="AJ51" s="239">
        <v>0</v>
      </c>
      <c r="AK51" s="214">
        <v>0</v>
      </c>
      <c r="AL51" s="207">
        <v>4</v>
      </c>
      <c r="AM51" s="239">
        <v>0</v>
      </c>
      <c r="AN51" s="214">
        <v>0</v>
      </c>
      <c r="AO51" s="207">
        <v>1</v>
      </c>
      <c r="AP51" s="239">
        <v>0</v>
      </c>
      <c r="AQ51" s="214">
        <v>0</v>
      </c>
      <c r="AR51" s="207">
        <v>0</v>
      </c>
      <c r="AS51" s="239">
        <v>1</v>
      </c>
      <c r="AT51" s="214">
        <v>0</v>
      </c>
      <c r="AU51" s="207">
        <v>1</v>
      </c>
      <c r="AV51" s="239">
        <v>0</v>
      </c>
      <c r="AW51" s="214">
        <v>0</v>
      </c>
      <c r="AX51" s="207">
        <v>0</v>
      </c>
      <c r="AY51" s="239">
        <v>0</v>
      </c>
      <c r="AZ51" s="214">
        <v>1</v>
      </c>
      <c r="BA51" s="207">
        <v>0</v>
      </c>
      <c r="BB51" s="239">
        <v>0</v>
      </c>
      <c r="BC51" s="214">
        <v>1</v>
      </c>
      <c r="BD51" s="207">
        <v>0</v>
      </c>
      <c r="BE51" s="239">
        <v>0</v>
      </c>
      <c r="BF51" s="214">
        <v>1</v>
      </c>
      <c r="BG51" s="207">
        <v>0</v>
      </c>
      <c r="BH51" s="239">
        <v>0</v>
      </c>
      <c r="BI51" s="203">
        <f t="shared" si="33"/>
        <v>3</v>
      </c>
      <c r="BJ51" s="203">
        <f t="shared" si="33"/>
        <v>1</v>
      </c>
      <c r="BK51" s="203">
        <f t="shared" si="33"/>
        <v>1</v>
      </c>
      <c r="BL51" s="204"/>
    </row>
    <row r="52" spans="1:97" s="233" customFormat="1" ht="18.75" thickBot="1">
      <c r="A52" s="223">
        <v>10</v>
      </c>
      <c r="B52" s="845"/>
      <c r="C52" s="224" t="s">
        <v>1917</v>
      </c>
      <c r="D52" s="225">
        <f>SUM(D48:D51)</f>
        <v>0</v>
      </c>
      <c r="E52" s="225">
        <f>SUM(E48:E51)</f>
        <v>2</v>
      </c>
      <c r="F52" s="225">
        <f>SUM(F48:F51)</f>
        <v>2</v>
      </c>
      <c r="G52" s="225">
        <f>SUM(G48:G51)</f>
        <v>0</v>
      </c>
      <c r="H52" s="226">
        <f>SUM(H48:H51)</f>
        <v>2</v>
      </c>
      <c r="I52" s="227">
        <f t="shared" si="18"/>
        <v>2</v>
      </c>
      <c r="J52" s="225">
        <f t="shared" si="19"/>
        <v>0</v>
      </c>
      <c r="K52" s="228">
        <f t="shared" si="20"/>
        <v>4</v>
      </c>
      <c r="L52" s="228">
        <f>SUM(L48:L51)</f>
        <v>1</v>
      </c>
      <c r="M52" s="228">
        <f>SUM(M48:M51)</f>
        <v>6</v>
      </c>
      <c r="N52" s="228">
        <f>SUM(N48:N51)</f>
        <v>27</v>
      </c>
      <c r="O52" s="228">
        <f>SUM(O48:O51)</f>
        <v>49</v>
      </c>
      <c r="P52" s="228">
        <f>SUM(P48:P51)</f>
        <v>18</v>
      </c>
      <c r="Q52" s="228">
        <f t="shared" si="21"/>
        <v>28</v>
      </c>
      <c r="R52" s="228">
        <f t="shared" si="22"/>
        <v>49</v>
      </c>
      <c r="S52" s="228">
        <f t="shared" si="23"/>
        <v>24</v>
      </c>
      <c r="T52" s="200">
        <f t="shared" si="27"/>
        <v>101</v>
      </c>
      <c r="U52" s="201">
        <v>26</v>
      </c>
      <c r="V52" s="201">
        <v>49</v>
      </c>
      <c r="W52" s="201">
        <v>20</v>
      </c>
      <c r="X52" s="177"/>
      <c r="Y52" s="227">
        <f t="shared" ref="Y52:BH52" si="34">SUM(Y48:Y51)</f>
        <v>0</v>
      </c>
      <c r="Z52" s="225">
        <f t="shared" si="34"/>
        <v>0</v>
      </c>
      <c r="AA52" s="228">
        <f t="shared" si="34"/>
        <v>0</v>
      </c>
      <c r="AB52" s="227">
        <f t="shared" si="34"/>
        <v>1</v>
      </c>
      <c r="AC52" s="225">
        <f t="shared" si="34"/>
        <v>0</v>
      </c>
      <c r="AD52" s="228">
        <f t="shared" si="34"/>
        <v>6</v>
      </c>
      <c r="AE52" s="227">
        <f t="shared" si="34"/>
        <v>6</v>
      </c>
      <c r="AF52" s="225">
        <f t="shared" si="34"/>
        <v>8</v>
      </c>
      <c r="AG52" s="228">
        <f t="shared" si="34"/>
        <v>0</v>
      </c>
      <c r="AH52" s="227">
        <f t="shared" si="34"/>
        <v>8</v>
      </c>
      <c r="AI52" s="225">
        <f t="shared" si="34"/>
        <v>22</v>
      </c>
      <c r="AJ52" s="228">
        <f t="shared" si="34"/>
        <v>6</v>
      </c>
      <c r="AK52" s="227">
        <f t="shared" si="34"/>
        <v>1</v>
      </c>
      <c r="AL52" s="225">
        <f t="shared" si="34"/>
        <v>13</v>
      </c>
      <c r="AM52" s="228">
        <f t="shared" si="34"/>
        <v>1</v>
      </c>
      <c r="AN52" s="227">
        <f t="shared" si="34"/>
        <v>3</v>
      </c>
      <c r="AO52" s="225">
        <f t="shared" si="34"/>
        <v>2</v>
      </c>
      <c r="AP52" s="228">
        <f t="shared" si="34"/>
        <v>1</v>
      </c>
      <c r="AQ52" s="227">
        <f t="shared" si="34"/>
        <v>1</v>
      </c>
      <c r="AR52" s="225">
        <f t="shared" si="34"/>
        <v>1</v>
      </c>
      <c r="AS52" s="228">
        <f t="shared" si="34"/>
        <v>2</v>
      </c>
      <c r="AT52" s="227">
        <f t="shared" si="34"/>
        <v>0</v>
      </c>
      <c r="AU52" s="225">
        <f t="shared" si="34"/>
        <v>1</v>
      </c>
      <c r="AV52" s="228">
        <f t="shared" si="34"/>
        <v>0</v>
      </c>
      <c r="AW52" s="227">
        <f t="shared" si="34"/>
        <v>1</v>
      </c>
      <c r="AX52" s="225">
        <f t="shared" si="34"/>
        <v>1</v>
      </c>
      <c r="AY52" s="228">
        <f t="shared" si="34"/>
        <v>1</v>
      </c>
      <c r="AZ52" s="227">
        <f t="shared" si="34"/>
        <v>3</v>
      </c>
      <c r="BA52" s="225">
        <f t="shared" si="34"/>
        <v>1</v>
      </c>
      <c r="BB52" s="228">
        <f t="shared" si="34"/>
        <v>2</v>
      </c>
      <c r="BC52" s="227">
        <f t="shared" si="34"/>
        <v>2</v>
      </c>
      <c r="BD52" s="225">
        <f t="shared" si="34"/>
        <v>0</v>
      </c>
      <c r="BE52" s="228">
        <f t="shared" si="34"/>
        <v>1</v>
      </c>
      <c r="BF52" s="227">
        <f t="shared" si="34"/>
        <v>2</v>
      </c>
      <c r="BG52" s="225">
        <f t="shared" si="34"/>
        <v>0</v>
      </c>
      <c r="BH52" s="228">
        <f t="shared" si="34"/>
        <v>4</v>
      </c>
      <c r="BI52" s="228">
        <f>SUM(BI48:BI51)</f>
        <v>9</v>
      </c>
      <c r="BJ52" s="228">
        <f>SUM(BJ48:BJ51)</f>
        <v>4</v>
      </c>
      <c r="BK52" s="228">
        <f>SUM(BK48:BK51)</f>
        <v>10</v>
      </c>
      <c r="BL52" s="272">
        <f>SUM(BI52:BK52)</f>
        <v>23</v>
      </c>
    </row>
    <row r="53" spans="1:97" ht="18.75" thickBot="1">
      <c r="A53" s="205">
        <v>1</v>
      </c>
      <c r="B53" s="845" t="s">
        <v>1162</v>
      </c>
      <c r="C53" s="252" t="s">
        <v>1939</v>
      </c>
      <c r="D53" s="207">
        <v>0</v>
      </c>
      <c r="E53" s="207">
        <v>0</v>
      </c>
      <c r="F53" s="207">
        <v>0</v>
      </c>
      <c r="G53" s="207">
        <v>0</v>
      </c>
      <c r="H53" s="238">
        <v>0</v>
      </c>
      <c r="I53" s="208">
        <f t="shared" si="18"/>
        <v>0</v>
      </c>
      <c r="J53" s="209">
        <f t="shared" si="19"/>
        <v>0</v>
      </c>
      <c r="K53" s="210">
        <f t="shared" si="20"/>
        <v>0</v>
      </c>
      <c r="L53" s="238">
        <v>0</v>
      </c>
      <c r="M53" s="238">
        <v>2</v>
      </c>
      <c r="N53" s="238">
        <v>2</v>
      </c>
      <c r="O53" s="238">
        <v>9</v>
      </c>
      <c r="P53" s="238">
        <v>3</v>
      </c>
      <c r="Q53" s="211">
        <f t="shared" si="21"/>
        <v>2</v>
      </c>
      <c r="R53" s="234">
        <f t="shared" si="22"/>
        <v>9</v>
      </c>
      <c r="S53" s="235">
        <f t="shared" si="23"/>
        <v>5</v>
      </c>
      <c r="T53" s="200">
        <f t="shared" si="27"/>
        <v>16</v>
      </c>
      <c r="U53" s="201">
        <v>2</v>
      </c>
      <c r="V53" s="201">
        <v>9</v>
      </c>
      <c r="W53" s="201">
        <v>6</v>
      </c>
      <c r="Y53" s="214">
        <v>0</v>
      </c>
      <c r="Z53" s="207">
        <v>0</v>
      </c>
      <c r="AA53" s="239">
        <v>0</v>
      </c>
      <c r="AB53" s="214">
        <v>1</v>
      </c>
      <c r="AC53" s="207">
        <v>0</v>
      </c>
      <c r="AD53" s="239">
        <v>0</v>
      </c>
      <c r="AE53" s="214">
        <v>0</v>
      </c>
      <c r="AF53" s="207">
        <v>5</v>
      </c>
      <c r="AG53" s="239">
        <v>2</v>
      </c>
      <c r="AH53" s="214">
        <v>0</v>
      </c>
      <c r="AI53" s="207">
        <v>3</v>
      </c>
      <c r="AJ53" s="239">
        <v>0</v>
      </c>
      <c r="AK53" s="214">
        <v>0</v>
      </c>
      <c r="AL53" s="207">
        <v>0</v>
      </c>
      <c r="AM53" s="239">
        <v>0</v>
      </c>
      <c r="AN53" s="214">
        <v>0</v>
      </c>
      <c r="AO53" s="207">
        <v>1</v>
      </c>
      <c r="AP53" s="239">
        <v>1</v>
      </c>
      <c r="AQ53" s="214">
        <v>0</v>
      </c>
      <c r="AR53" s="207">
        <v>0</v>
      </c>
      <c r="AS53" s="239">
        <v>0</v>
      </c>
      <c r="AT53" s="214">
        <v>1</v>
      </c>
      <c r="AU53" s="207">
        <v>0</v>
      </c>
      <c r="AV53" s="239">
        <v>2</v>
      </c>
      <c r="AW53" s="214">
        <v>0</v>
      </c>
      <c r="AX53" s="207">
        <v>0</v>
      </c>
      <c r="AY53" s="239">
        <v>0</v>
      </c>
      <c r="AZ53" s="214">
        <v>0</v>
      </c>
      <c r="BA53" s="207">
        <v>0</v>
      </c>
      <c r="BB53" s="239">
        <v>0</v>
      </c>
      <c r="BC53" s="214">
        <v>0</v>
      </c>
      <c r="BD53" s="207">
        <v>0</v>
      </c>
      <c r="BE53" s="239">
        <v>0</v>
      </c>
      <c r="BF53" s="214">
        <v>0</v>
      </c>
      <c r="BG53" s="207">
        <v>0</v>
      </c>
      <c r="BH53" s="239">
        <v>0</v>
      </c>
      <c r="BI53" s="203">
        <f t="shared" ref="BI53:BK55" si="35">AQ53+AT53+AW53+AZ53+BC53+BF53</f>
        <v>1</v>
      </c>
      <c r="BJ53" s="203">
        <f t="shared" si="35"/>
        <v>0</v>
      </c>
      <c r="BK53" s="203">
        <f t="shared" si="35"/>
        <v>2</v>
      </c>
      <c r="BL53" s="204"/>
    </row>
    <row r="54" spans="1:97" ht="18.75" thickBot="1">
      <c r="A54" s="205">
        <v>2</v>
      </c>
      <c r="B54" s="845"/>
      <c r="C54" s="252" t="s">
        <v>1940</v>
      </c>
      <c r="D54" s="207">
        <v>0</v>
      </c>
      <c r="E54" s="207">
        <v>0</v>
      </c>
      <c r="F54" s="207">
        <v>1</v>
      </c>
      <c r="G54" s="207">
        <v>0</v>
      </c>
      <c r="H54" s="238">
        <v>0</v>
      </c>
      <c r="I54" s="208">
        <f t="shared" si="18"/>
        <v>1</v>
      </c>
      <c r="J54" s="209">
        <f t="shared" si="19"/>
        <v>0</v>
      </c>
      <c r="K54" s="210">
        <f t="shared" si="20"/>
        <v>0</v>
      </c>
      <c r="L54" s="238">
        <v>0</v>
      </c>
      <c r="M54" s="238">
        <v>1</v>
      </c>
      <c r="N54" s="238">
        <v>5</v>
      </c>
      <c r="O54" s="238">
        <v>8</v>
      </c>
      <c r="P54" s="238">
        <v>4</v>
      </c>
      <c r="Q54" s="211">
        <f t="shared" si="21"/>
        <v>5</v>
      </c>
      <c r="R54" s="234">
        <f t="shared" si="22"/>
        <v>8</v>
      </c>
      <c r="S54" s="235">
        <f t="shared" si="23"/>
        <v>5</v>
      </c>
      <c r="T54" s="200">
        <f t="shared" si="27"/>
        <v>18</v>
      </c>
      <c r="U54" s="201">
        <v>3</v>
      </c>
      <c r="V54" s="201">
        <v>11</v>
      </c>
      <c r="W54" s="201">
        <v>5</v>
      </c>
      <c r="Y54" s="214">
        <v>0</v>
      </c>
      <c r="Z54" s="207">
        <v>0</v>
      </c>
      <c r="AA54" s="239">
        <v>0</v>
      </c>
      <c r="AB54" s="214">
        <v>0</v>
      </c>
      <c r="AC54" s="207">
        <v>0</v>
      </c>
      <c r="AD54" s="239">
        <v>0</v>
      </c>
      <c r="AE54" s="214">
        <v>1</v>
      </c>
      <c r="AF54" s="207">
        <v>1</v>
      </c>
      <c r="AG54" s="239">
        <v>2</v>
      </c>
      <c r="AH54" s="214">
        <v>2</v>
      </c>
      <c r="AI54" s="207">
        <v>5</v>
      </c>
      <c r="AJ54" s="239">
        <v>1</v>
      </c>
      <c r="AK54" s="214">
        <v>0</v>
      </c>
      <c r="AL54" s="207">
        <v>2</v>
      </c>
      <c r="AM54" s="239">
        <v>1</v>
      </c>
      <c r="AN54" s="214">
        <v>0</v>
      </c>
      <c r="AO54" s="207">
        <v>0</v>
      </c>
      <c r="AP54" s="239">
        <v>0</v>
      </c>
      <c r="AQ54" s="214">
        <v>0</v>
      </c>
      <c r="AR54" s="207">
        <v>0</v>
      </c>
      <c r="AS54" s="239">
        <v>0</v>
      </c>
      <c r="AT54" s="214">
        <v>0</v>
      </c>
      <c r="AU54" s="207">
        <v>0</v>
      </c>
      <c r="AV54" s="239">
        <v>0</v>
      </c>
      <c r="AW54" s="214">
        <v>1</v>
      </c>
      <c r="AX54" s="207">
        <v>0</v>
      </c>
      <c r="AY54" s="239">
        <v>1</v>
      </c>
      <c r="AZ54" s="214">
        <v>0</v>
      </c>
      <c r="BA54" s="207">
        <v>0</v>
      </c>
      <c r="BB54" s="239">
        <v>0</v>
      </c>
      <c r="BC54" s="214">
        <v>0</v>
      </c>
      <c r="BD54" s="207">
        <v>0</v>
      </c>
      <c r="BE54" s="239">
        <v>0</v>
      </c>
      <c r="BF54" s="214">
        <v>1</v>
      </c>
      <c r="BG54" s="207">
        <v>0</v>
      </c>
      <c r="BH54" s="239">
        <v>0</v>
      </c>
      <c r="BI54" s="203">
        <f t="shared" si="35"/>
        <v>2</v>
      </c>
      <c r="BJ54" s="203">
        <f t="shared" si="35"/>
        <v>0</v>
      </c>
      <c r="BK54" s="203">
        <f t="shared" si="35"/>
        <v>1</v>
      </c>
      <c r="BL54" s="204"/>
    </row>
    <row r="55" spans="1:97" ht="18.75" thickBot="1">
      <c r="A55" s="205">
        <v>3</v>
      </c>
      <c r="B55" s="845"/>
      <c r="C55" s="252" t="s">
        <v>1941</v>
      </c>
      <c r="D55" s="207">
        <v>0</v>
      </c>
      <c r="E55" s="207">
        <v>0</v>
      </c>
      <c r="F55" s="207">
        <v>0</v>
      </c>
      <c r="G55" s="207">
        <v>0</v>
      </c>
      <c r="H55" s="238">
        <v>0</v>
      </c>
      <c r="I55" s="208">
        <f t="shared" si="18"/>
        <v>0</v>
      </c>
      <c r="J55" s="209">
        <f t="shared" si="19"/>
        <v>0</v>
      </c>
      <c r="K55" s="210">
        <f t="shared" si="20"/>
        <v>0</v>
      </c>
      <c r="L55" s="238">
        <v>1</v>
      </c>
      <c r="M55" s="238">
        <v>0</v>
      </c>
      <c r="N55" s="238">
        <v>5</v>
      </c>
      <c r="O55" s="238">
        <v>6</v>
      </c>
      <c r="P55" s="238">
        <v>10</v>
      </c>
      <c r="Q55" s="211">
        <f t="shared" si="21"/>
        <v>6</v>
      </c>
      <c r="R55" s="234">
        <f t="shared" si="22"/>
        <v>6</v>
      </c>
      <c r="S55" s="235">
        <f t="shared" si="23"/>
        <v>10</v>
      </c>
      <c r="T55" s="200">
        <f t="shared" si="27"/>
        <v>22</v>
      </c>
      <c r="U55" s="201">
        <v>7</v>
      </c>
      <c r="V55" s="201">
        <v>6</v>
      </c>
      <c r="W55" s="201">
        <v>9</v>
      </c>
      <c r="Y55" s="214">
        <v>1</v>
      </c>
      <c r="Z55" s="207">
        <v>0</v>
      </c>
      <c r="AA55" s="239">
        <v>0</v>
      </c>
      <c r="AB55" s="214">
        <v>0</v>
      </c>
      <c r="AC55" s="207">
        <v>1</v>
      </c>
      <c r="AD55" s="239">
        <v>0</v>
      </c>
      <c r="AE55" s="214">
        <v>0</v>
      </c>
      <c r="AF55" s="207">
        <v>0</v>
      </c>
      <c r="AG55" s="239">
        <v>0</v>
      </c>
      <c r="AH55" s="214">
        <v>1</v>
      </c>
      <c r="AI55" s="207">
        <v>4</v>
      </c>
      <c r="AJ55" s="239">
        <v>0</v>
      </c>
      <c r="AK55" s="214">
        <v>0</v>
      </c>
      <c r="AL55" s="207">
        <v>0</v>
      </c>
      <c r="AM55" s="239">
        <v>0</v>
      </c>
      <c r="AN55" s="214">
        <v>0</v>
      </c>
      <c r="AO55" s="207">
        <v>0</v>
      </c>
      <c r="AP55" s="239">
        <v>1</v>
      </c>
      <c r="AQ55" s="214">
        <v>1</v>
      </c>
      <c r="AR55" s="207">
        <v>1</v>
      </c>
      <c r="AS55" s="239">
        <v>0</v>
      </c>
      <c r="AT55" s="214">
        <v>0</v>
      </c>
      <c r="AU55" s="207">
        <v>0</v>
      </c>
      <c r="AV55" s="239">
        <v>9</v>
      </c>
      <c r="AW55" s="214">
        <v>2</v>
      </c>
      <c r="AX55" s="207">
        <v>0</v>
      </c>
      <c r="AY55" s="239">
        <v>0</v>
      </c>
      <c r="AZ55" s="214">
        <v>1</v>
      </c>
      <c r="BA55" s="207">
        <v>0</v>
      </c>
      <c r="BB55" s="239">
        <v>0</v>
      </c>
      <c r="BC55" s="214">
        <v>0</v>
      </c>
      <c r="BD55" s="207">
        <v>0</v>
      </c>
      <c r="BE55" s="239">
        <v>0</v>
      </c>
      <c r="BF55" s="214">
        <v>0</v>
      </c>
      <c r="BG55" s="207">
        <v>0</v>
      </c>
      <c r="BH55" s="239">
        <v>0</v>
      </c>
      <c r="BI55" s="203">
        <f t="shared" si="35"/>
        <v>4</v>
      </c>
      <c r="BJ55" s="203">
        <f t="shared" si="35"/>
        <v>1</v>
      </c>
      <c r="BK55" s="203">
        <f t="shared" si="35"/>
        <v>9</v>
      </c>
      <c r="BL55" s="204"/>
    </row>
    <row r="56" spans="1:97" s="233" customFormat="1" ht="18.75" thickBot="1">
      <c r="A56" s="223">
        <v>0</v>
      </c>
      <c r="B56" s="845"/>
      <c r="C56" s="224" t="s">
        <v>1917</v>
      </c>
      <c r="D56" s="225">
        <f>SUM(D53:D55)</f>
        <v>0</v>
      </c>
      <c r="E56" s="225">
        <f>SUM(E53:E55)</f>
        <v>0</v>
      </c>
      <c r="F56" s="225">
        <f>SUM(F53:F55)</f>
        <v>1</v>
      </c>
      <c r="G56" s="225">
        <f>SUM(G53:G55)</f>
        <v>0</v>
      </c>
      <c r="H56" s="226">
        <f>SUM(H53:H55)</f>
        <v>0</v>
      </c>
      <c r="I56" s="227">
        <f t="shared" si="18"/>
        <v>1</v>
      </c>
      <c r="J56" s="225">
        <f t="shared" si="19"/>
        <v>0</v>
      </c>
      <c r="K56" s="228">
        <f t="shared" si="20"/>
        <v>0</v>
      </c>
      <c r="L56" s="228">
        <f>SUM(L53:L55)</f>
        <v>1</v>
      </c>
      <c r="M56" s="228">
        <f>SUM(M53:M55)</f>
        <v>3</v>
      </c>
      <c r="N56" s="228">
        <f>SUM(N53:N55)</f>
        <v>12</v>
      </c>
      <c r="O56" s="228">
        <f>SUM(O53:O55)</f>
        <v>23</v>
      </c>
      <c r="P56" s="226">
        <f>SUM(P53:P55)</f>
        <v>17</v>
      </c>
      <c r="Q56" s="229">
        <f t="shared" si="21"/>
        <v>13</v>
      </c>
      <c r="R56" s="228">
        <f t="shared" si="22"/>
        <v>23</v>
      </c>
      <c r="S56" s="228">
        <f t="shared" si="23"/>
        <v>20</v>
      </c>
      <c r="T56" s="200">
        <f t="shared" si="27"/>
        <v>56</v>
      </c>
      <c r="U56" s="201">
        <v>12</v>
      </c>
      <c r="V56" s="201">
        <v>26</v>
      </c>
      <c r="W56" s="201">
        <v>20</v>
      </c>
      <c r="X56" s="177"/>
      <c r="Y56" s="227">
        <f t="shared" ref="Y56:BF56" si="36">SUM(Y53:Y55)</f>
        <v>1</v>
      </c>
      <c r="Z56" s="225">
        <f t="shared" si="36"/>
        <v>0</v>
      </c>
      <c r="AA56" s="228">
        <f t="shared" si="36"/>
        <v>0</v>
      </c>
      <c r="AB56" s="227">
        <f t="shared" si="36"/>
        <v>1</v>
      </c>
      <c r="AC56" s="225">
        <f t="shared" si="36"/>
        <v>1</v>
      </c>
      <c r="AD56" s="228">
        <f t="shared" si="36"/>
        <v>0</v>
      </c>
      <c r="AE56" s="227">
        <f t="shared" si="36"/>
        <v>1</v>
      </c>
      <c r="AF56" s="225">
        <f t="shared" si="36"/>
        <v>6</v>
      </c>
      <c r="AG56" s="228">
        <f t="shared" si="36"/>
        <v>4</v>
      </c>
      <c r="AH56" s="227">
        <f t="shared" si="36"/>
        <v>3</v>
      </c>
      <c r="AI56" s="225">
        <f t="shared" si="36"/>
        <v>12</v>
      </c>
      <c r="AJ56" s="228">
        <f t="shared" si="36"/>
        <v>1</v>
      </c>
      <c r="AK56" s="227">
        <f t="shared" si="36"/>
        <v>0</v>
      </c>
      <c r="AL56" s="225">
        <f t="shared" si="36"/>
        <v>2</v>
      </c>
      <c r="AM56" s="228">
        <f t="shared" si="36"/>
        <v>1</v>
      </c>
      <c r="AN56" s="227">
        <f t="shared" si="36"/>
        <v>0</v>
      </c>
      <c r="AO56" s="225">
        <f t="shared" si="36"/>
        <v>1</v>
      </c>
      <c r="AP56" s="228">
        <f t="shared" si="36"/>
        <v>2</v>
      </c>
      <c r="AQ56" s="227">
        <f t="shared" si="36"/>
        <v>1</v>
      </c>
      <c r="AR56" s="225">
        <f t="shared" si="36"/>
        <v>1</v>
      </c>
      <c r="AS56" s="228">
        <f t="shared" si="36"/>
        <v>0</v>
      </c>
      <c r="AT56" s="227">
        <f t="shared" si="36"/>
        <v>1</v>
      </c>
      <c r="AU56" s="225">
        <f t="shared" si="36"/>
        <v>0</v>
      </c>
      <c r="AV56" s="228">
        <f t="shared" si="36"/>
        <v>11</v>
      </c>
      <c r="AW56" s="227">
        <f t="shared" si="36"/>
        <v>3</v>
      </c>
      <c r="AX56" s="225">
        <f t="shared" si="36"/>
        <v>0</v>
      </c>
      <c r="AY56" s="228">
        <f t="shared" si="36"/>
        <v>1</v>
      </c>
      <c r="AZ56" s="227">
        <f t="shared" si="36"/>
        <v>1</v>
      </c>
      <c r="BA56" s="225">
        <f t="shared" si="36"/>
        <v>0</v>
      </c>
      <c r="BB56" s="228">
        <f t="shared" si="36"/>
        <v>0</v>
      </c>
      <c r="BC56" s="227">
        <f t="shared" si="36"/>
        <v>0</v>
      </c>
      <c r="BD56" s="225">
        <f t="shared" si="36"/>
        <v>0</v>
      </c>
      <c r="BE56" s="228">
        <f t="shared" si="36"/>
        <v>0</v>
      </c>
      <c r="BF56" s="227">
        <f t="shared" si="36"/>
        <v>1</v>
      </c>
      <c r="BG56" s="227">
        <f>SUM(BG53:BG55)</f>
        <v>0</v>
      </c>
      <c r="BH56" s="227">
        <f>SUM(BH53:BH55)</f>
        <v>0</v>
      </c>
      <c r="BI56" s="227">
        <f>SUM(BI53:BI55)</f>
        <v>7</v>
      </c>
      <c r="BJ56" s="227">
        <f>SUM(BJ53:BJ55)</f>
        <v>1</v>
      </c>
      <c r="BK56" s="227">
        <f>SUM(BK53:BK55)</f>
        <v>12</v>
      </c>
      <c r="BL56" s="232">
        <f>SUM(BI56:BK56)</f>
        <v>20</v>
      </c>
    </row>
    <row r="57" spans="1:97" s="255" customFormat="1" ht="18.75" thickBot="1">
      <c r="A57" s="253"/>
      <c r="B57" s="254"/>
      <c r="C57" s="224" t="s">
        <v>401</v>
      </c>
      <c r="D57" s="225">
        <f t="shared" ref="D57:S57" si="37">D56+D52+D44+D38+D33+D28+D22+D14+D9+D47+D17</f>
        <v>0</v>
      </c>
      <c r="E57" s="225">
        <f t="shared" si="37"/>
        <v>5</v>
      </c>
      <c r="F57" s="225">
        <f t="shared" si="37"/>
        <v>18</v>
      </c>
      <c r="G57" s="225">
        <f t="shared" si="37"/>
        <v>5</v>
      </c>
      <c r="H57" s="225">
        <f t="shared" si="37"/>
        <v>10</v>
      </c>
      <c r="I57" s="225">
        <f t="shared" si="37"/>
        <v>18</v>
      </c>
      <c r="J57" s="225">
        <f t="shared" si="37"/>
        <v>5</v>
      </c>
      <c r="K57" s="225">
        <f t="shared" si="37"/>
        <v>15</v>
      </c>
      <c r="L57" s="225">
        <f t="shared" si="37"/>
        <v>5</v>
      </c>
      <c r="M57" s="225">
        <f t="shared" si="37"/>
        <v>57</v>
      </c>
      <c r="N57" s="225">
        <f t="shared" si="37"/>
        <v>197</v>
      </c>
      <c r="O57" s="225">
        <f t="shared" si="37"/>
        <v>353</v>
      </c>
      <c r="P57" s="225">
        <f t="shared" si="37"/>
        <v>159</v>
      </c>
      <c r="Q57" s="225">
        <f t="shared" si="37"/>
        <v>202</v>
      </c>
      <c r="R57" s="225">
        <f t="shared" si="37"/>
        <v>353</v>
      </c>
      <c r="S57" s="225">
        <f t="shared" si="37"/>
        <v>216</v>
      </c>
      <c r="T57" s="225">
        <f t="shared" si="27"/>
        <v>771</v>
      </c>
      <c r="U57" s="225">
        <v>184</v>
      </c>
      <c r="V57" s="225">
        <v>351</v>
      </c>
      <c r="W57" s="225">
        <v>201</v>
      </c>
      <c r="X57" s="225">
        <f t="shared" ref="X57:BC57" si="38">X56+X52+X44+X38+X33+X28+X22+X14+X9+X47+X17</f>
        <v>0</v>
      </c>
      <c r="Y57" s="225">
        <f t="shared" si="38"/>
        <v>9</v>
      </c>
      <c r="Z57" s="225">
        <f t="shared" si="38"/>
        <v>6</v>
      </c>
      <c r="AA57" s="225">
        <f t="shared" si="38"/>
        <v>12</v>
      </c>
      <c r="AB57" s="225">
        <f t="shared" si="38"/>
        <v>10</v>
      </c>
      <c r="AC57" s="225">
        <f t="shared" si="38"/>
        <v>5</v>
      </c>
      <c r="AD57" s="225">
        <f t="shared" si="38"/>
        <v>18</v>
      </c>
      <c r="AE57" s="225">
        <f t="shared" si="38"/>
        <v>30</v>
      </c>
      <c r="AF57" s="225">
        <f t="shared" si="38"/>
        <v>85</v>
      </c>
      <c r="AG57" s="225">
        <f t="shared" si="38"/>
        <v>29</v>
      </c>
      <c r="AH57" s="225">
        <f t="shared" si="38"/>
        <v>38</v>
      </c>
      <c r="AI57" s="225">
        <f t="shared" si="38"/>
        <v>142</v>
      </c>
      <c r="AJ57" s="225">
        <f t="shared" si="38"/>
        <v>33</v>
      </c>
      <c r="AK57" s="225">
        <f t="shared" si="38"/>
        <v>14</v>
      </c>
      <c r="AL57" s="225">
        <f t="shared" si="38"/>
        <v>61</v>
      </c>
      <c r="AM57" s="225">
        <f t="shared" si="38"/>
        <v>22</v>
      </c>
      <c r="AN57" s="225">
        <f t="shared" si="38"/>
        <v>18</v>
      </c>
      <c r="AO57" s="225">
        <f t="shared" si="38"/>
        <v>19</v>
      </c>
      <c r="AP57" s="225">
        <f t="shared" si="38"/>
        <v>21</v>
      </c>
      <c r="AQ57" s="225">
        <f t="shared" si="38"/>
        <v>13</v>
      </c>
      <c r="AR57" s="225">
        <f t="shared" si="38"/>
        <v>11</v>
      </c>
      <c r="AS57" s="225">
        <f t="shared" si="38"/>
        <v>20</v>
      </c>
      <c r="AT57" s="225">
        <f t="shared" si="38"/>
        <v>8</v>
      </c>
      <c r="AU57" s="225">
        <f t="shared" si="38"/>
        <v>7</v>
      </c>
      <c r="AV57" s="225">
        <f t="shared" si="38"/>
        <v>14</v>
      </c>
      <c r="AW57" s="225">
        <f t="shared" si="38"/>
        <v>9</v>
      </c>
      <c r="AX57" s="225">
        <f t="shared" si="38"/>
        <v>8</v>
      </c>
      <c r="AY57" s="225">
        <f t="shared" si="38"/>
        <v>12</v>
      </c>
      <c r="AZ57" s="225">
        <f t="shared" si="38"/>
        <v>23</v>
      </c>
      <c r="BA57" s="225">
        <f t="shared" si="38"/>
        <v>5</v>
      </c>
      <c r="BB57" s="225">
        <f t="shared" si="38"/>
        <v>12</v>
      </c>
      <c r="BC57" s="225">
        <f t="shared" si="38"/>
        <v>14</v>
      </c>
      <c r="BD57" s="225">
        <f t="shared" ref="BD57:CD57" si="39">BD56+BD52+BD44+BD38+BD33+BD28+BD22+BD14+BD9+BD47+BD17</f>
        <v>2</v>
      </c>
      <c r="BE57" s="225">
        <f t="shared" si="39"/>
        <v>9</v>
      </c>
      <c r="BF57" s="225">
        <f t="shared" si="39"/>
        <v>14</v>
      </c>
      <c r="BG57" s="225">
        <f t="shared" si="39"/>
        <v>2</v>
      </c>
      <c r="BH57" s="225">
        <f t="shared" si="39"/>
        <v>14</v>
      </c>
      <c r="BI57" s="225">
        <f t="shared" si="39"/>
        <v>81</v>
      </c>
      <c r="BJ57" s="225">
        <f t="shared" si="39"/>
        <v>35</v>
      </c>
      <c r="BK57" s="225">
        <f t="shared" si="39"/>
        <v>81</v>
      </c>
      <c r="BL57" s="232">
        <f>SUM(BI57:BK57)</f>
        <v>197</v>
      </c>
      <c r="BM57" s="225">
        <f t="shared" si="39"/>
        <v>0</v>
      </c>
      <c r="BN57" s="225">
        <f t="shared" si="39"/>
        <v>0</v>
      </c>
      <c r="BO57" s="225">
        <f t="shared" si="39"/>
        <v>0</v>
      </c>
      <c r="BP57" s="225">
        <f t="shared" si="39"/>
        <v>0</v>
      </c>
      <c r="BQ57" s="225">
        <f t="shared" si="39"/>
        <v>0</v>
      </c>
      <c r="BR57" s="225">
        <f t="shared" si="39"/>
        <v>0</v>
      </c>
      <c r="BS57" s="225">
        <f t="shared" si="39"/>
        <v>0</v>
      </c>
      <c r="BT57" s="225">
        <f t="shared" si="39"/>
        <v>0</v>
      </c>
      <c r="BU57" s="225">
        <f t="shared" si="39"/>
        <v>0</v>
      </c>
      <c r="BV57" s="225">
        <f t="shared" si="39"/>
        <v>0</v>
      </c>
      <c r="BW57" s="225">
        <f t="shared" si="39"/>
        <v>0</v>
      </c>
      <c r="BX57" s="225">
        <f t="shared" si="39"/>
        <v>0</v>
      </c>
      <c r="BY57" s="225">
        <f t="shared" si="39"/>
        <v>0</v>
      </c>
      <c r="BZ57" s="225">
        <f t="shared" si="39"/>
        <v>0</v>
      </c>
      <c r="CA57" s="225">
        <f t="shared" si="39"/>
        <v>0</v>
      </c>
      <c r="CB57" s="225">
        <f t="shared" si="39"/>
        <v>0</v>
      </c>
      <c r="CC57" s="225">
        <f t="shared" si="39"/>
        <v>0</v>
      </c>
      <c r="CD57" s="225">
        <f t="shared" si="39"/>
        <v>0</v>
      </c>
    </row>
    <row r="58" spans="1:97" ht="18.75" thickBot="1">
      <c r="D58" s="257"/>
      <c r="E58" s="257"/>
      <c r="F58" s="257"/>
      <c r="G58" s="257"/>
      <c r="H58" s="257"/>
      <c r="I58" s="257"/>
      <c r="J58" s="257"/>
      <c r="K58" s="257"/>
      <c r="L58" s="257"/>
      <c r="M58" s="257"/>
      <c r="N58" s="257"/>
      <c r="O58" s="257"/>
      <c r="P58" s="257"/>
      <c r="Q58" s="257"/>
      <c r="R58" s="257"/>
      <c r="S58" s="257"/>
      <c r="T58" s="200"/>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04"/>
      <c r="BJ58" s="204"/>
      <c r="BK58" s="204"/>
      <c r="BL58" s="204"/>
    </row>
    <row r="59" spans="1:97" ht="40.700000000000003" customHeight="1">
      <c r="A59" s="258">
        <v>1</v>
      </c>
      <c r="B59" s="849" t="s">
        <v>962</v>
      </c>
      <c r="C59" s="849"/>
      <c r="D59" s="259">
        <f t="shared" ref="D59:AI59" si="40">+D9</f>
        <v>0</v>
      </c>
      <c r="E59" s="259">
        <f t="shared" si="40"/>
        <v>0</v>
      </c>
      <c r="F59" s="259">
        <f t="shared" si="40"/>
        <v>0</v>
      </c>
      <c r="G59" s="259">
        <f t="shared" si="40"/>
        <v>0</v>
      </c>
      <c r="H59" s="259">
        <f t="shared" si="40"/>
        <v>2</v>
      </c>
      <c r="I59" s="260">
        <f t="shared" si="40"/>
        <v>0</v>
      </c>
      <c r="J59" s="260">
        <f t="shared" si="40"/>
        <v>0</v>
      </c>
      <c r="K59" s="260">
        <f t="shared" si="40"/>
        <v>2</v>
      </c>
      <c r="L59" s="259">
        <f t="shared" si="40"/>
        <v>0</v>
      </c>
      <c r="M59" s="259">
        <f t="shared" si="40"/>
        <v>3</v>
      </c>
      <c r="N59" s="259">
        <f t="shared" si="40"/>
        <v>8</v>
      </c>
      <c r="O59" s="259">
        <f t="shared" si="40"/>
        <v>15</v>
      </c>
      <c r="P59" s="259">
        <f t="shared" si="40"/>
        <v>22</v>
      </c>
      <c r="Q59" s="260">
        <f t="shared" si="40"/>
        <v>8</v>
      </c>
      <c r="R59" s="260">
        <f t="shared" si="40"/>
        <v>15</v>
      </c>
      <c r="S59" s="260">
        <f t="shared" si="40"/>
        <v>25</v>
      </c>
      <c r="T59" s="259">
        <f t="shared" si="40"/>
        <v>48</v>
      </c>
      <c r="U59" s="259">
        <f t="shared" si="40"/>
        <v>8</v>
      </c>
      <c r="V59" s="259">
        <f t="shared" si="40"/>
        <v>15</v>
      </c>
      <c r="W59" s="259">
        <f t="shared" si="40"/>
        <v>23</v>
      </c>
      <c r="X59" s="259">
        <f t="shared" si="40"/>
        <v>0</v>
      </c>
      <c r="Y59" s="259">
        <f t="shared" si="40"/>
        <v>0</v>
      </c>
      <c r="Z59" s="259">
        <f t="shared" si="40"/>
        <v>0</v>
      </c>
      <c r="AA59" s="259">
        <f t="shared" si="40"/>
        <v>2</v>
      </c>
      <c r="AB59" s="259">
        <f t="shared" si="40"/>
        <v>1</v>
      </c>
      <c r="AC59" s="259">
        <f t="shared" si="40"/>
        <v>0</v>
      </c>
      <c r="AD59" s="259">
        <f t="shared" si="40"/>
        <v>2</v>
      </c>
      <c r="AE59" s="259">
        <f t="shared" si="40"/>
        <v>1</v>
      </c>
      <c r="AF59" s="259">
        <f t="shared" si="40"/>
        <v>7</v>
      </c>
      <c r="AG59" s="259">
        <f t="shared" si="40"/>
        <v>4</v>
      </c>
      <c r="AH59" s="259">
        <f t="shared" si="40"/>
        <v>2</v>
      </c>
      <c r="AI59" s="259">
        <f t="shared" si="40"/>
        <v>5</v>
      </c>
      <c r="AJ59" s="259">
        <f t="shared" ref="AJ59:BO59" si="41">+AJ9</f>
        <v>3</v>
      </c>
      <c r="AK59" s="259">
        <f t="shared" si="41"/>
        <v>0</v>
      </c>
      <c r="AL59" s="259">
        <f t="shared" si="41"/>
        <v>0</v>
      </c>
      <c r="AM59" s="259">
        <f t="shared" si="41"/>
        <v>1</v>
      </c>
      <c r="AN59" s="259">
        <f t="shared" si="41"/>
        <v>1</v>
      </c>
      <c r="AO59" s="259">
        <f t="shared" si="41"/>
        <v>0</v>
      </c>
      <c r="AP59" s="259">
        <f t="shared" si="41"/>
        <v>3</v>
      </c>
      <c r="AQ59" s="259">
        <f t="shared" si="41"/>
        <v>0</v>
      </c>
      <c r="AR59" s="259">
        <f t="shared" si="41"/>
        <v>2</v>
      </c>
      <c r="AS59" s="259">
        <f t="shared" si="41"/>
        <v>1</v>
      </c>
      <c r="AT59" s="259">
        <f t="shared" si="41"/>
        <v>0</v>
      </c>
      <c r="AU59" s="259">
        <f t="shared" si="41"/>
        <v>0</v>
      </c>
      <c r="AV59" s="259">
        <f t="shared" si="41"/>
        <v>0</v>
      </c>
      <c r="AW59" s="259">
        <f t="shared" si="41"/>
        <v>0</v>
      </c>
      <c r="AX59" s="259">
        <f t="shared" si="41"/>
        <v>1</v>
      </c>
      <c r="AY59" s="259">
        <f t="shared" si="41"/>
        <v>3</v>
      </c>
      <c r="AZ59" s="259">
        <f t="shared" si="41"/>
        <v>3</v>
      </c>
      <c r="BA59" s="259">
        <f t="shared" si="41"/>
        <v>0</v>
      </c>
      <c r="BB59" s="259">
        <f t="shared" si="41"/>
        <v>2</v>
      </c>
      <c r="BC59" s="259">
        <f t="shared" si="41"/>
        <v>0</v>
      </c>
      <c r="BD59" s="259">
        <f t="shared" si="41"/>
        <v>0</v>
      </c>
      <c r="BE59" s="259">
        <f t="shared" si="41"/>
        <v>2</v>
      </c>
      <c r="BF59" s="259">
        <f t="shared" si="41"/>
        <v>0</v>
      </c>
      <c r="BG59" s="259">
        <f t="shared" si="41"/>
        <v>0</v>
      </c>
      <c r="BH59" s="259">
        <f t="shared" si="41"/>
        <v>2</v>
      </c>
      <c r="BI59" s="259">
        <f t="shared" si="41"/>
        <v>3</v>
      </c>
      <c r="BJ59" s="259">
        <f t="shared" si="41"/>
        <v>3</v>
      </c>
      <c r="BK59" s="259">
        <f t="shared" si="41"/>
        <v>10</v>
      </c>
      <c r="BL59" s="259">
        <f t="shared" si="41"/>
        <v>16</v>
      </c>
      <c r="BM59" s="259">
        <f t="shared" si="41"/>
        <v>0</v>
      </c>
      <c r="BN59" s="259">
        <f t="shared" si="41"/>
        <v>0</v>
      </c>
      <c r="BO59" s="259">
        <f t="shared" si="41"/>
        <v>0</v>
      </c>
      <c r="BP59" s="259">
        <f t="shared" ref="BP59:CS59" si="42">+BP9</f>
        <v>0</v>
      </c>
      <c r="BQ59" s="259">
        <f t="shared" si="42"/>
        <v>0</v>
      </c>
      <c r="BR59" s="259">
        <f t="shared" si="42"/>
        <v>0</v>
      </c>
      <c r="BS59" s="259">
        <f t="shared" si="42"/>
        <v>0</v>
      </c>
      <c r="BT59" s="259">
        <f t="shared" si="42"/>
        <v>0</v>
      </c>
      <c r="BU59" s="259">
        <f t="shared" si="42"/>
        <v>0</v>
      </c>
      <c r="BV59" s="259">
        <f t="shared" si="42"/>
        <v>0</v>
      </c>
      <c r="BW59" s="259">
        <f t="shared" si="42"/>
        <v>0</v>
      </c>
      <c r="BX59" s="259">
        <f t="shared" si="42"/>
        <v>0</v>
      </c>
      <c r="BY59" s="259">
        <f t="shared" si="42"/>
        <v>0</v>
      </c>
      <c r="BZ59" s="259">
        <f t="shared" si="42"/>
        <v>0</v>
      </c>
      <c r="CA59" s="259">
        <f t="shared" si="42"/>
        <v>0</v>
      </c>
      <c r="CB59" s="259">
        <f t="shared" si="42"/>
        <v>0</v>
      </c>
      <c r="CC59" s="259">
        <f t="shared" si="42"/>
        <v>0</v>
      </c>
      <c r="CD59" s="259">
        <f t="shared" si="42"/>
        <v>0</v>
      </c>
      <c r="CE59" s="259">
        <f t="shared" si="42"/>
        <v>0</v>
      </c>
      <c r="CF59" s="259">
        <f t="shared" si="42"/>
        <v>0</v>
      </c>
      <c r="CG59" s="259">
        <f t="shared" si="42"/>
        <v>0</v>
      </c>
      <c r="CH59" s="259">
        <f t="shared" si="42"/>
        <v>0</v>
      </c>
      <c r="CI59" s="259">
        <f t="shared" si="42"/>
        <v>0</v>
      </c>
      <c r="CJ59" s="259">
        <f t="shared" si="42"/>
        <v>0</v>
      </c>
      <c r="CK59" s="259">
        <f t="shared" si="42"/>
        <v>0</v>
      </c>
      <c r="CL59" s="259">
        <f t="shared" si="42"/>
        <v>0</v>
      </c>
      <c r="CM59" s="259">
        <f t="shared" si="42"/>
        <v>0</v>
      </c>
      <c r="CN59" s="259">
        <f t="shared" si="42"/>
        <v>0</v>
      </c>
      <c r="CO59" s="259">
        <f t="shared" si="42"/>
        <v>0</v>
      </c>
      <c r="CP59" s="259">
        <f t="shared" si="42"/>
        <v>0</v>
      </c>
      <c r="CQ59" s="259">
        <f t="shared" si="42"/>
        <v>0</v>
      </c>
      <c r="CR59" s="259">
        <f t="shared" si="42"/>
        <v>0</v>
      </c>
      <c r="CS59" s="259">
        <f t="shared" si="42"/>
        <v>0</v>
      </c>
    </row>
    <row r="60" spans="1:97" ht="40.700000000000003" customHeight="1">
      <c r="A60" s="261">
        <v>2</v>
      </c>
      <c r="B60" s="837" t="s">
        <v>1667</v>
      </c>
      <c r="C60" s="838"/>
      <c r="D60" s="262">
        <f t="shared" ref="D60:AI60" si="43">+D14</f>
        <v>0</v>
      </c>
      <c r="E60" s="262">
        <f t="shared" si="43"/>
        <v>0</v>
      </c>
      <c r="F60" s="262">
        <f t="shared" si="43"/>
        <v>0</v>
      </c>
      <c r="G60" s="262">
        <f t="shared" si="43"/>
        <v>0</v>
      </c>
      <c r="H60" s="262">
        <f t="shared" si="43"/>
        <v>1</v>
      </c>
      <c r="I60" s="263">
        <f t="shared" si="43"/>
        <v>0</v>
      </c>
      <c r="J60" s="263">
        <f t="shared" si="43"/>
        <v>0</v>
      </c>
      <c r="K60" s="263">
        <f t="shared" si="43"/>
        <v>1</v>
      </c>
      <c r="L60" s="262">
        <f t="shared" si="43"/>
        <v>2</v>
      </c>
      <c r="M60" s="262">
        <f t="shared" si="43"/>
        <v>7</v>
      </c>
      <c r="N60" s="262">
        <f t="shared" si="43"/>
        <v>23</v>
      </c>
      <c r="O60" s="262">
        <f t="shared" si="43"/>
        <v>43</v>
      </c>
      <c r="P60" s="262">
        <f t="shared" si="43"/>
        <v>16</v>
      </c>
      <c r="Q60" s="263">
        <f t="shared" si="43"/>
        <v>25</v>
      </c>
      <c r="R60" s="263">
        <f t="shared" si="43"/>
        <v>43</v>
      </c>
      <c r="S60" s="263">
        <f t="shared" si="43"/>
        <v>23</v>
      </c>
      <c r="T60" s="262">
        <f t="shared" si="43"/>
        <v>91</v>
      </c>
      <c r="U60" s="262">
        <f t="shared" si="43"/>
        <v>25</v>
      </c>
      <c r="V60" s="262">
        <f t="shared" si="43"/>
        <v>43</v>
      </c>
      <c r="W60" s="262">
        <f t="shared" si="43"/>
        <v>22</v>
      </c>
      <c r="X60" s="262">
        <f t="shared" si="43"/>
        <v>0</v>
      </c>
      <c r="Y60" s="262">
        <f t="shared" si="43"/>
        <v>4</v>
      </c>
      <c r="Z60" s="262">
        <f t="shared" si="43"/>
        <v>1</v>
      </c>
      <c r="AA60" s="262">
        <f t="shared" si="43"/>
        <v>2</v>
      </c>
      <c r="AB60" s="262">
        <f t="shared" si="43"/>
        <v>0</v>
      </c>
      <c r="AC60" s="262">
        <f t="shared" si="43"/>
        <v>1</v>
      </c>
      <c r="AD60" s="262">
        <f t="shared" si="43"/>
        <v>2</v>
      </c>
      <c r="AE60" s="262">
        <f t="shared" si="43"/>
        <v>4</v>
      </c>
      <c r="AF60" s="262">
        <f t="shared" si="43"/>
        <v>10</v>
      </c>
      <c r="AG60" s="262">
        <f t="shared" si="43"/>
        <v>3</v>
      </c>
      <c r="AH60" s="262">
        <f t="shared" si="43"/>
        <v>3</v>
      </c>
      <c r="AI60" s="262">
        <f t="shared" si="43"/>
        <v>18</v>
      </c>
      <c r="AJ60" s="262">
        <f t="shared" ref="AJ60:BO60" si="44">+AJ14</f>
        <v>3</v>
      </c>
      <c r="AK60" s="262">
        <f t="shared" si="44"/>
        <v>3</v>
      </c>
      <c r="AL60" s="262">
        <f t="shared" si="44"/>
        <v>3</v>
      </c>
      <c r="AM60" s="262">
        <f t="shared" si="44"/>
        <v>3</v>
      </c>
      <c r="AN60" s="262">
        <f t="shared" si="44"/>
        <v>3</v>
      </c>
      <c r="AO60" s="262">
        <f t="shared" si="44"/>
        <v>7</v>
      </c>
      <c r="AP60" s="262">
        <f t="shared" si="44"/>
        <v>4</v>
      </c>
      <c r="AQ60" s="262">
        <f t="shared" si="44"/>
        <v>1</v>
      </c>
      <c r="AR60" s="262">
        <f t="shared" si="44"/>
        <v>0</v>
      </c>
      <c r="AS60" s="262">
        <f t="shared" si="44"/>
        <v>4</v>
      </c>
      <c r="AT60" s="262">
        <f t="shared" si="44"/>
        <v>1</v>
      </c>
      <c r="AU60" s="262">
        <f t="shared" si="44"/>
        <v>3</v>
      </c>
      <c r="AV60" s="262">
        <f t="shared" si="44"/>
        <v>0</v>
      </c>
      <c r="AW60" s="262">
        <f t="shared" si="44"/>
        <v>1</v>
      </c>
      <c r="AX60" s="262">
        <f t="shared" si="44"/>
        <v>0</v>
      </c>
      <c r="AY60" s="262">
        <f t="shared" si="44"/>
        <v>0</v>
      </c>
      <c r="AZ60" s="262">
        <f t="shared" si="44"/>
        <v>1</v>
      </c>
      <c r="BA60" s="262">
        <f t="shared" si="44"/>
        <v>0</v>
      </c>
      <c r="BB60" s="262">
        <f t="shared" si="44"/>
        <v>1</v>
      </c>
      <c r="BC60" s="262">
        <f t="shared" si="44"/>
        <v>4</v>
      </c>
      <c r="BD60" s="262">
        <f t="shared" si="44"/>
        <v>0</v>
      </c>
      <c r="BE60" s="262">
        <f t="shared" si="44"/>
        <v>0</v>
      </c>
      <c r="BF60" s="262">
        <f t="shared" si="44"/>
        <v>0</v>
      </c>
      <c r="BG60" s="262">
        <f t="shared" si="44"/>
        <v>0</v>
      </c>
      <c r="BH60" s="262">
        <f t="shared" si="44"/>
        <v>1</v>
      </c>
      <c r="BI60" s="262">
        <f t="shared" si="44"/>
        <v>8</v>
      </c>
      <c r="BJ60" s="262">
        <f t="shared" si="44"/>
        <v>3</v>
      </c>
      <c r="BK60" s="262">
        <f t="shared" si="44"/>
        <v>6</v>
      </c>
      <c r="BL60" s="262">
        <f t="shared" si="44"/>
        <v>17</v>
      </c>
      <c r="BM60" s="262">
        <f t="shared" si="44"/>
        <v>0</v>
      </c>
      <c r="BN60" s="262">
        <f t="shared" si="44"/>
        <v>0</v>
      </c>
      <c r="BO60" s="262">
        <f t="shared" si="44"/>
        <v>0</v>
      </c>
      <c r="BP60" s="262">
        <f t="shared" ref="BP60:CS60" si="45">+BP14</f>
        <v>0</v>
      </c>
      <c r="BQ60" s="262">
        <f t="shared" si="45"/>
        <v>0</v>
      </c>
      <c r="BR60" s="262">
        <f t="shared" si="45"/>
        <v>0</v>
      </c>
      <c r="BS60" s="262">
        <f t="shared" si="45"/>
        <v>0</v>
      </c>
      <c r="BT60" s="262">
        <f t="shared" si="45"/>
        <v>0</v>
      </c>
      <c r="BU60" s="262">
        <f t="shared" si="45"/>
        <v>0</v>
      </c>
      <c r="BV60" s="262">
        <f t="shared" si="45"/>
        <v>0</v>
      </c>
      <c r="BW60" s="262">
        <f t="shared" si="45"/>
        <v>0</v>
      </c>
      <c r="BX60" s="262">
        <f t="shared" si="45"/>
        <v>0</v>
      </c>
      <c r="BY60" s="262">
        <f t="shared" si="45"/>
        <v>0</v>
      </c>
      <c r="BZ60" s="262">
        <f t="shared" si="45"/>
        <v>0</v>
      </c>
      <c r="CA60" s="262">
        <f t="shared" si="45"/>
        <v>0</v>
      </c>
      <c r="CB60" s="262">
        <f t="shared" si="45"/>
        <v>0</v>
      </c>
      <c r="CC60" s="262">
        <f t="shared" si="45"/>
        <v>0</v>
      </c>
      <c r="CD60" s="262">
        <f t="shared" si="45"/>
        <v>0</v>
      </c>
      <c r="CE60" s="262">
        <f t="shared" si="45"/>
        <v>0</v>
      </c>
      <c r="CF60" s="262">
        <f t="shared" si="45"/>
        <v>0</v>
      </c>
      <c r="CG60" s="262">
        <f t="shared" si="45"/>
        <v>0</v>
      </c>
      <c r="CH60" s="262">
        <f t="shared" si="45"/>
        <v>0</v>
      </c>
      <c r="CI60" s="262">
        <f t="shared" si="45"/>
        <v>0</v>
      </c>
      <c r="CJ60" s="262">
        <f t="shared" si="45"/>
        <v>0</v>
      </c>
      <c r="CK60" s="262">
        <f t="shared" si="45"/>
        <v>0</v>
      </c>
      <c r="CL60" s="262">
        <f t="shared" si="45"/>
        <v>0</v>
      </c>
      <c r="CM60" s="262">
        <f t="shared" si="45"/>
        <v>0</v>
      </c>
      <c r="CN60" s="262">
        <f t="shared" si="45"/>
        <v>0</v>
      </c>
      <c r="CO60" s="262">
        <f t="shared" si="45"/>
        <v>0</v>
      </c>
      <c r="CP60" s="262">
        <f t="shared" si="45"/>
        <v>0</v>
      </c>
      <c r="CQ60" s="262">
        <f t="shared" si="45"/>
        <v>0</v>
      </c>
      <c r="CR60" s="262">
        <f t="shared" si="45"/>
        <v>0</v>
      </c>
      <c r="CS60" s="262">
        <f t="shared" si="45"/>
        <v>0</v>
      </c>
    </row>
    <row r="61" spans="1:97" ht="40.700000000000003" customHeight="1">
      <c r="A61" s="261">
        <v>3</v>
      </c>
      <c r="B61" s="837" t="s">
        <v>588</v>
      </c>
      <c r="C61" s="838"/>
      <c r="D61" s="262">
        <f t="shared" ref="D61:AI61" si="46">D17</f>
        <v>0</v>
      </c>
      <c r="E61" s="262">
        <f t="shared" si="46"/>
        <v>1</v>
      </c>
      <c r="F61" s="262">
        <f t="shared" si="46"/>
        <v>3</v>
      </c>
      <c r="G61" s="262">
        <f t="shared" si="46"/>
        <v>4</v>
      </c>
      <c r="H61" s="262">
        <f t="shared" si="46"/>
        <v>1</v>
      </c>
      <c r="I61" s="263">
        <f t="shared" si="46"/>
        <v>3</v>
      </c>
      <c r="J61" s="263">
        <f t="shared" si="46"/>
        <v>4</v>
      </c>
      <c r="K61" s="263">
        <f t="shared" si="46"/>
        <v>2</v>
      </c>
      <c r="L61" s="262">
        <f t="shared" si="46"/>
        <v>0</v>
      </c>
      <c r="M61" s="262">
        <f t="shared" si="46"/>
        <v>4</v>
      </c>
      <c r="N61" s="262">
        <f t="shared" si="46"/>
        <v>13</v>
      </c>
      <c r="O61" s="262">
        <f t="shared" si="46"/>
        <v>20</v>
      </c>
      <c r="P61" s="262">
        <f t="shared" si="46"/>
        <v>5</v>
      </c>
      <c r="Q61" s="263">
        <f t="shared" si="46"/>
        <v>13</v>
      </c>
      <c r="R61" s="263">
        <f t="shared" si="46"/>
        <v>20</v>
      </c>
      <c r="S61" s="263">
        <f t="shared" si="46"/>
        <v>9</v>
      </c>
      <c r="T61" s="262">
        <f t="shared" si="46"/>
        <v>42</v>
      </c>
      <c r="U61" s="262">
        <f t="shared" si="46"/>
        <v>10</v>
      </c>
      <c r="V61" s="262">
        <f t="shared" si="46"/>
        <v>16</v>
      </c>
      <c r="W61" s="262">
        <f t="shared" si="46"/>
        <v>7</v>
      </c>
      <c r="X61" s="262">
        <f t="shared" si="46"/>
        <v>0</v>
      </c>
      <c r="Y61" s="262">
        <f t="shared" si="46"/>
        <v>1</v>
      </c>
      <c r="Z61" s="262">
        <f t="shared" si="46"/>
        <v>3</v>
      </c>
      <c r="AA61" s="262">
        <f t="shared" si="46"/>
        <v>0</v>
      </c>
      <c r="AB61" s="262">
        <f t="shared" si="46"/>
        <v>1</v>
      </c>
      <c r="AC61" s="262">
        <f t="shared" si="46"/>
        <v>0</v>
      </c>
      <c r="AD61" s="262">
        <f t="shared" si="46"/>
        <v>1</v>
      </c>
      <c r="AE61" s="262">
        <f t="shared" si="46"/>
        <v>2</v>
      </c>
      <c r="AF61" s="262">
        <f t="shared" si="46"/>
        <v>4</v>
      </c>
      <c r="AG61" s="262">
        <f t="shared" si="46"/>
        <v>0</v>
      </c>
      <c r="AH61" s="262">
        <f t="shared" si="46"/>
        <v>4</v>
      </c>
      <c r="AI61" s="262">
        <f t="shared" si="46"/>
        <v>8</v>
      </c>
      <c r="AJ61" s="262">
        <f t="shared" ref="AJ61:BO61" si="47">AJ17</f>
        <v>1</v>
      </c>
      <c r="AK61" s="262">
        <f t="shared" si="47"/>
        <v>0</v>
      </c>
      <c r="AL61" s="262">
        <f t="shared" si="47"/>
        <v>2</v>
      </c>
      <c r="AM61" s="262">
        <f t="shared" si="47"/>
        <v>0</v>
      </c>
      <c r="AN61" s="262">
        <f t="shared" si="47"/>
        <v>1</v>
      </c>
      <c r="AO61" s="262">
        <f t="shared" si="47"/>
        <v>1</v>
      </c>
      <c r="AP61" s="262">
        <f t="shared" si="47"/>
        <v>1</v>
      </c>
      <c r="AQ61" s="262">
        <f t="shared" si="47"/>
        <v>0</v>
      </c>
      <c r="AR61" s="262">
        <f t="shared" si="47"/>
        <v>0</v>
      </c>
      <c r="AS61" s="262">
        <f t="shared" si="47"/>
        <v>0</v>
      </c>
      <c r="AT61" s="262">
        <f t="shared" si="47"/>
        <v>1</v>
      </c>
      <c r="AU61" s="262">
        <f t="shared" si="47"/>
        <v>0</v>
      </c>
      <c r="AV61" s="262">
        <f t="shared" si="47"/>
        <v>0</v>
      </c>
      <c r="AW61" s="262">
        <f t="shared" si="47"/>
        <v>1</v>
      </c>
      <c r="AX61" s="262">
        <f t="shared" si="47"/>
        <v>1</v>
      </c>
      <c r="AY61" s="262">
        <f t="shared" si="47"/>
        <v>2</v>
      </c>
      <c r="AZ61" s="262">
        <f t="shared" si="47"/>
        <v>1</v>
      </c>
      <c r="BA61" s="262">
        <f t="shared" si="47"/>
        <v>0</v>
      </c>
      <c r="BB61" s="262">
        <f t="shared" si="47"/>
        <v>1</v>
      </c>
      <c r="BC61" s="262">
        <f t="shared" si="47"/>
        <v>0</v>
      </c>
      <c r="BD61" s="262">
        <f t="shared" si="47"/>
        <v>0</v>
      </c>
      <c r="BE61" s="262">
        <f t="shared" si="47"/>
        <v>2</v>
      </c>
      <c r="BF61" s="262">
        <f t="shared" si="47"/>
        <v>1</v>
      </c>
      <c r="BG61" s="262">
        <f t="shared" si="47"/>
        <v>1</v>
      </c>
      <c r="BH61" s="262">
        <f t="shared" si="47"/>
        <v>1</v>
      </c>
      <c r="BI61" s="262">
        <f t="shared" si="47"/>
        <v>4</v>
      </c>
      <c r="BJ61" s="262">
        <f t="shared" si="47"/>
        <v>2</v>
      </c>
      <c r="BK61" s="262">
        <f t="shared" si="47"/>
        <v>6</v>
      </c>
      <c r="BL61" s="262">
        <f t="shared" si="47"/>
        <v>12</v>
      </c>
      <c r="BM61" s="262">
        <f t="shared" si="47"/>
        <v>0</v>
      </c>
      <c r="BN61" s="262">
        <f t="shared" si="47"/>
        <v>0</v>
      </c>
      <c r="BO61" s="262">
        <f t="shared" si="47"/>
        <v>0</v>
      </c>
      <c r="BP61" s="262">
        <f t="shared" ref="BP61:CS61" si="48">BP17</f>
        <v>0</v>
      </c>
      <c r="BQ61" s="262">
        <f t="shared" si="48"/>
        <v>0</v>
      </c>
      <c r="BR61" s="262">
        <f t="shared" si="48"/>
        <v>0</v>
      </c>
      <c r="BS61" s="262">
        <f t="shared" si="48"/>
        <v>0</v>
      </c>
      <c r="BT61" s="262">
        <f t="shared" si="48"/>
        <v>0</v>
      </c>
      <c r="BU61" s="262">
        <f t="shared" si="48"/>
        <v>0</v>
      </c>
      <c r="BV61" s="262">
        <f t="shared" si="48"/>
        <v>0</v>
      </c>
      <c r="BW61" s="262">
        <f t="shared" si="48"/>
        <v>0</v>
      </c>
      <c r="BX61" s="262">
        <f t="shared" si="48"/>
        <v>0</v>
      </c>
      <c r="BY61" s="262">
        <f t="shared" si="48"/>
        <v>0</v>
      </c>
      <c r="BZ61" s="262">
        <f t="shared" si="48"/>
        <v>0</v>
      </c>
      <c r="CA61" s="262">
        <f t="shared" si="48"/>
        <v>0</v>
      </c>
      <c r="CB61" s="262">
        <f t="shared" si="48"/>
        <v>0</v>
      </c>
      <c r="CC61" s="262">
        <f t="shared" si="48"/>
        <v>0</v>
      </c>
      <c r="CD61" s="262">
        <f t="shared" si="48"/>
        <v>0</v>
      </c>
      <c r="CE61" s="262">
        <f t="shared" si="48"/>
        <v>0</v>
      </c>
      <c r="CF61" s="262">
        <f t="shared" si="48"/>
        <v>0</v>
      </c>
      <c r="CG61" s="262">
        <f t="shared" si="48"/>
        <v>0</v>
      </c>
      <c r="CH61" s="262">
        <f t="shared" si="48"/>
        <v>0</v>
      </c>
      <c r="CI61" s="262">
        <f t="shared" si="48"/>
        <v>0</v>
      </c>
      <c r="CJ61" s="262">
        <f t="shared" si="48"/>
        <v>0</v>
      </c>
      <c r="CK61" s="262">
        <f t="shared" si="48"/>
        <v>0</v>
      </c>
      <c r="CL61" s="262">
        <f t="shared" si="48"/>
        <v>0</v>
      </c>
      <c r="CM61" s="262">
        <f t="shared" si="48"/>
        <v>0</v>
      </c>
      <c r="CN61" s="262">
        <f t="shared" si="48"/>
        <v>0</v>
      </c>
      <c r="CO61" s="262">
        <f t="shared" si="48"/>
        <v>0</v>
      </c>
      <c r="CP61" s="262">
        <f t="shared" si="48"/>
        <v>0</v>
      </c>
      <c r="CQ61" s="262">
        <f t="shared" si="48"/>
        <v>0</v>
      </c>
      <c r="CR61" s="262">
        <f t="shared" si="48"/>
        <v>0</v>
      </c>
      <c r="CS61" s="262">
        <f t="shared" si="48"/>
        <v>0</v>
      </c>
    </row>
    <row r="62" spans="1:97" ht="40.700000000000003" customHeight="1">
      <c r="A62" s="261">
        <v>4</v>
      </c>
      <c r="B62" s="837" t="s">
        <v>1668</v>
      </c>
      <c r="C62" s="838"/>
      <c r="D62" s="240">
        <f t="shared" ref="D62:AI62" si="49">+D22</f>
        <v>0</v>
      </c>
      <c r="E62" s="240">
        <f t="shared" si="49"/>
        <v>0</v>
      </c>
      <c r="F62" s="240">
        <f t="shared" si="49"/>
        <v>4</v>
      </c>
      <c r="G62" s="240">
        <f t="shared" si="49"/>
        <v>0</v>
      </c>
      <c r="H62" s="240">
        <f t="shared" si="49"/>
        <v>3</v>
      </c>
      <c r="I62" s="264">
        <f t="shared" si="49"/>
        <v>4</v>
      </c>
      <c r="J62" s="264">
        <f t="shared" si="49"/>
        <v>0</v>
      </c>
      <c r="K62" s="264">
        <f t="shared" si="49"/>
        <v>3</v>
      </c>
      <c r="L62" s="240">
        <f t="shared" si="49"/>
        <v>0</v>
      </c>
      <c r="M62" s="240">
        <f t="shared" si="49"/>
        <v>4</v>
      </c>
      <c r="N62" s="240">
        <f t="shared" si="49"/>
        <v>24</v>
      </c>
      <c r="O62" s="240">
        <f t="shared" si="49"/>
        <v>50</v>
      </c>
      <c r="P62" s="240">
        <f t="shared" si="49"/>
        <v>9</v>
      </c>
      <c r="Q62" s="264">
        <f t="shared" si="49"/>
        <v>24</v>
      </c>
      <c r="R62" s="264">
        <f t="shared" si="49"/>
        <v>50</v>
      </c>
      <c r="S62" s="264">
        <f t="shared" si="49"/>
        <v>13</v>
      </c>
      <c r="T62" s="240">
        <f t="shared" si="49"/>
        <v>87</v>
      </c>
      <c r="U62" s="240">
        <f t="shared" si="49"/>
        <v>20</v>
      </c>
      <c r="V62" s="240">
        <f t="shared" si="49"/>
        <v>50</v>
      </c>
      <c r="W62" s="240">
        <f t="shared" si="49"/>
        <v>10</v>
      </c>
      <c r="X62" s="240">
        <f t="shared" si="49"/>
        <v>0</v>
      </c>
      <c r="Y62" s="240">
        <f t="shared" si="49"/>
        <v>0</v>
      </c>
      <c r="Z62" s="240">
        <f t="shared" si="49"/>
        <v>0</v>
      </c>
      <c r="AA62" s="240">
        <f t="shared" si="49"/>
        <v>0</v>
      </c>
      <c r="AB62" s="240">
        <f t="shared" si="49"/>
        <v>2</v>
      </c>
      <c r="AC62" s="240">
        <f t="shared" si="49"/>
        <v>0</v>
      </c>
      <c r="AD62" s="240">
        <f t="shared" si="49"/>
        <v>1</v>
      </c>
      <c r="AE62" s="240">
        <f t="shared" si="49"/>
        <v>4</v>
      </c>
      <c r="AF62" s="240">
        <f t="shared" si="49"/>
        <v>10</v>
      </c>
      <c r="AG62" s="240">
        <f t="shared" si="49"/>
        <v>1</v>
      </c>
      <c r="AH62" s="240">
        <f t="shared" si="49"/>
        <v>2</v>
      </c>
      <c r="AI62" s="240">
        <f t="shared" si="49"/>
        <v>26</v>
      </c>
      <c r="AJ62" s="240">
        <f t="shared" ref="AJ62:BO62" si="50">+AJ22</f>
        <v>5</v>
      </c>
      <c r="AK62" s="240">
        <f t="shared" si="50"/>
        <v>3</v>
      </c>
      <c r="AL62" s="240">
        <f t="shared" si="50"/>
        <v>9</v>
      </c>
      <c r="AM62" s="240">
        <f t="shared" si="50"/>
        <v>0</v>
      </c>
      <c r="AN62" s="240">
        <f t="shared" si="50"/>
        <v>4</v>
      </c>
      <c r="AO62" s="240">
        <f t="shared" si="50"/>
        <v>1</v>
      </c>
      <c r="AP62" s="240">
        <f t="shared" si="50"/>
        <v>1</v>
      </c>
      <c r="AQ62" s="240">
        <f t="shared" si="50"/>
        <v>0</v>
      </c>
      <c r="AR62" s="240">
        <f t="shared" si="50"/>
        <v>1</v>
      </c>
      <c r="AS62" s="240">
        <f t="shared" si="50"/>
        <v>1</v>
      </c>
      <c r="AT62" s="240">
        <f t="shared" si="50"/>
        <v>1</v>
      </c>
      <c r="AU62" s="240">
        <f t="shared" si="50"/>
        <v>2</v>
      </c>
      <c r="AV62" s="240">
        <f t="shared" si="50"/>
        <v>0</v>
      </c>
      <c r="AW62" s="240">
        <f t="shared" si="50"/>
        <v>1</v>
      </c>
      <c r="AX62" s="240">
        <f t="shared" si="50"/>
        <v>1</v>
      </c>
      <c r="AY62" s="240">
        <f t="shared" si="50"/>
        <v>0</v>
      </c>
      <c r="AZ62" s="240">
        <f t="shared" si="50"/>
        <v>2</v>
      </c>
      <c r="BA62" s="240">
        <f t="shared" si="50"/>
        <v>0</v>
      </c>
      <c r="BB62" s="240">
        <f t="shared" si="50"/>
        <v>1</v>
      </c>
      <c r="BC62" s="240">
        <f t="shared" si="50"/>
        <v>1</v>
      </c>
      <c r="BD62" s="240">
        <f t="shared" si="50"/>
        <v>0</v>
      </c>
      <c r="BE62" s="240">
        <f t="shared" si="50"/>
        <v>0</v>
      </c>
      <c r="BF62" s="240">
        <f t="shared" si="50"/>
        <v>4</v>
      </c>
      <c r="BG62" s="240">
        <f t="shared" si="50"/>
        <v>0</v>
      </c>
      <c r="BH62" s="240">
        <f t="shared" si="50"/>
        <v>3</v>
      </c>
      <c r="BI62" s="240">
        <f t="shared" si="50"/>
        <v>9</v>
      </c>
      <c r="BJ62" s="240">
        <f t="shared" si="50"/>
        <v>4</v>
      </c>
      <c r="BK62" s="240">
        <f t="shared" si="50"/>
        <v>5</v>
      </c>
      <c r="BL62" s="240">
        <f t="shared" si="50"/>
        <v>18</v>
      </c>
      <c r="BM62" s="240">
        <f t="shared" si="50"/>
        <v>0</v>
      </c>
      <c r="BN62" s="240">
        <f t="shared" si="50"/>
        <v>0</v>
      </c>
      <c r="BO62" s="240">
        <f t="shared" si="50"/>
        <v>0</v>
      </c>
      <c r="BP62" s="240">
        <f t="shared" ref="BP62:CS62" si="51">+BP22</f>
        <v>0</v>
      </c>
      <c r="BQ62" s="240">
        <f t="shared" si="51"/>
        <v>0</v>
      </c>
      <c r="BR62" s="240">
        <f t="shared" si="51"/>
        <v>0</v>
      </c>
      <c r="BS62" s="240">
        <f t="shared" si="51"/>
        <v>0</v>
      </c>
      <c r="BT62" s="240">
        <f t="shared" si="51"/>
        <v>0</v>
      </c>
      <c r="BU62" s="240">
        <f t="shared" si="51"/>
        <v>0</v>
      </c>
      <c r="BV62" s="240">
        <f t="shared" si="51"/>
        <v>0</v>
      </c>
      <c r="BW62" s="240">
        <f t="shared" si="51"/>
        <v>0</v>
      </c>
      <c r="BX62" s="240">
        <f t="shared" si="51"/>
        <v>0</v>
      </c>
      <c r="BY62" s="240">
        <f t="shared" si="51"/>
        <v>0</v>
      </c>
      <c r="BZ62" s="240">
        <f t="shared" si="51"/>
        <v>0</v>
      </c>
      <c r="CA62" s="240">
        <f t="shared" si="51"/>
        <v>0</v>
      </c>
      <c r="CB62" s="240">
        <f t="shared" si="51"/>
        <v>0</v>
      </c>
      <c r="CC62" s="240">
        <f t="shared" si="51"/>
        <v>0</v>
      </c>
      <c r="CD62" s="240">
        <f t="shared" si="51"/>
        <v>0</v>
      </c>
      <c r="CE62" s="240">
        <f t="shared" si="51"/>
        <v>0</v>
      </c>
      <c r="CF62" s="240">
        <f t="shared" si="51"/>
        <v>0</v>
      </c>
      <c r="CG62" s="240">
        <f t="shared" si="51"/>
        <v>0</v>
      </c>
      <c r="CH62" s="240">
        <f t="shared" si="51"/>
        <v>0</v>
      </c>
      <c r="CI62" s="240">
        <f t="shared" si="51"/>
        <v>0</v>
      </c>
      <c r="CJ62" s="240">
        <f t="shared" si="51"/>
        <v>0</v>
      </c>
      <c r="CK62" s="240">
        <f t="shared" si="51"/>
        <v>0</v>
      </c>
      <c r="CL62" s="240">
        <f t="shared" si="51"/>
        <v>0</v>
      </c>
      <c r="CM62" s="240">
        <f t="shared" si="51"/>
        <v>0</v>
      </c>
      <c r="CN62" s="240">
        <f t="shared" si="51"/>
        <v>0</v>
      </c>
      <c r="CO62" s="240">
        <f t="shared" si="51"/>
        <v>0</v>
      </c>
      <c r="CP62" s="240">
        <f t="shared" si="51"/>
        <v>0</v>
      </c>
      <c r="CQ62" s="240">
        <f t="shared" si="51"/>
        <v>0</v>
      </c>
      <c r="CR62" s="240">
        <f t="shared" si="51"/>
        <v>0</v>
      </c>
      <c r="CS62" s="240">
        <f t="shared" si="51"/>
        <v>0</v>
      </c>
    </row>
    <row r="63" spans="1:97" ht="40.700000000000003" customHeight="1">
      <c r="A63" s="261">
        <v>5</v>
      </c>
      <c r="B63" s="837" t="s">
        <v>1669</v>
      </c>
      <c r="C63" s="838"/>
      <c r="D63" s="240">
        <f t="shared" ref="D63:AI63" si="52">+D28</f>
        <v>0</v>
      </c>
      <c r="E63" s="240">
        <f t="shared" si="52"/>
        <v>1</v>
      </c>
      <c r="F63" s="240">
        <f t="shared" si="52"/>
        <v>3</v>
      </c>
      <c r="G63" s="240">
        <f t="shared" si="52"/>
        <v>1</v>
      </c>
      <c r="H63" s="240">
        <f t="shared" si="52"/>
        <v>0</v>
      </c>
      <c r="I63" s="264">
        <f t="shared" si="52"/>
        <v>3</v>
      </c>
      <c r="J63" s="264">
        <f t="shared" si="52"/>
        <v>1</v>
      </c>
      <c r="K63" s="264">
        <f t="shared" si="52"/>
        <v>1</v>
      </c>
      <c r="L63" s="240">
        <f t="shared" si="52"/>
        <v>0</v>
      </c>
      <c r="M63" s="240">
        <f t="shared" si="52"/>
        <v>4</v>
      </c>
      <c r="N63" s="240">
        <f t="shared" si="52"/>
        <v>21</v>
      </c>
      <c r="O63" s="240">
        <f t="shared" si="52"/>
        <v>49</v>
      </c>
      <c r="P63" s="240">
        <f t="shared" si="52"/>
        <v>24</v>
      </c>
      <c r="Q63" s="264">
        <f t="shared" si="52"/>
        <v>21</v>
      </c>
      <c r="R63" s="264">
        <f t="shared" si="52"/>
        <v>49</v>
      </c>
      <c r="S63" s="264">
        <f t="shared" si="52"/>
        <v>28</v>
      </c>
      <c r="T63" s="240">
        <f t="shared" si="52"/>
        <v>98</v>
      </c>
      <c r="U63" s="240">
        <f t="shared" si="52"/>
        <v>18</v>
      </c>
      <c r="V63" s="240">
        <f t="shared" si="52"/>
        <v>48</v>
      </c>
      <c r="W63" s="240">
        <f t="shared" si="52"/>
        <v>27</v>
      </c>
      <c r="X63" s="240">
        <f t="shared" si="52"/>
        <v>0</v>
      </c>
      <c r="Y63" s="240">
        <f t="shared" si="52"/>
        <v>1</v>
      </c>
      <c r="Z63" s="240">
        <f t="shared" si="52"/>
        <v>0</v>
      </c>
      <c r="AA63" s="240">
        <f t="shared" si="52"/>
        <v>0</v>
      </c>
      <c r="AB63" s="240">
        <f t="shared" si="52"/>
        <v>1</v>
      </c>
      <c r="AC63" s="240">
        <f t="shared" si="52"/>
        <v>2</v>
      </c>
      <c r="AD63" s="240">
        <f t="shared" si="52"/>
        <v>0</v>
      </c>
      <c r="AE63" s="240">
        <f t="shared" si="52"/>
        <v>3</v>
      </c>
      <c r="AF63" s="240">
        <f t="shared" si="52"/>
        <v>11</v>
      </c>
      <c r="AG63" s="240">
        <f t="shared" si="52"/>
        <v>7</v>
      </c>
      <c r="AH63" s="240">
        <f t="shared" si="52"/>
        <v>3</v>
      </c>
      <c r="AI63" s="240">
        <f t="shared" si="52"/>
        <v>15</v>
      </c>
      <c r="AJ63" s="240">
        <f t="shared" ref="AJ63:BO63" si="53">+AJ28</f>
        <v>3</v>
      </c>
      <c r="AK63" s="240">
        <f t="shared" si="53"/>
        <v>2</v>
      </c>
      <c r="AL63" s="240">
        <f t="shared" si="53"/>
        <v>10</v>
      </c>
      <c r="AM63" s="240">
        <f t="shared" si="53"/>
        <v>7</v>
      </c>
      <c r="AN63" s="240">
        <f t="shared" si="53"/>
        <v>0</v>
      </c>
      <c r="AO63" s="240">
        <f t="shared" si="53"/>
        <v>2</v>
      </c>
      <c r="AP63" s="240">
        <f t="shared" si="53"/>
        <v>3</v>
      </c>
      <c r="AQ63" s="240">
        <f t="shared" si="53"/>
        <v>3</v>
      </c>
      <c r="AR63" s="240">
        <f t="shared" si="53"/>
        <v>2</v>
      </c>
      <c r="AS63" s="240">
        <f t="shared" si="53"/>
        <v>4</v>
      </c>
      <c r="AT63" s="240">
        <f t="shared" si="53"/>
        <v>2</v>
      </c>
      <c r="AU63" s="240">
        <f t="shared" si="53"/>
        <v>0</v>
      </c>
      <c r="AV63" s="240">
        <f t="shared" si="53"/>
        <v>0</v>
      </c>
      <c r="AW63" s="240">
        <f t="shared" si="53"/>
        <v>0</v>
      </c>
      <c r="AX63" s="240">
        <f t="shared" si="53"/>
        <v>1</v>
      </c>
      <c r="AY63" s="240">
        <f t="shared" si="53"/>
        <v>1</v>
      </c>
      <c r="AZ63" s="240">
        <f t="shared" si="53"/>
        <v>1</v>
      </c>
      <c r="BA63" s="240">
        <f t="shared" si="53"/>
        <v>3</v>
      </c>
      <c r="BB63" s="240">
        <f t="shared" si="53"/>
        <v>1</v>
      </c>
      <c r="BC63" s="240">
        <f t="shared" si="53"/>
        <v>2</v>
      </c>
      <c r="BD63" s="240">
        <f t="shared" si="53"/>
        <v>2</v>
      </c>
      <c r="BE63" s="240">
        <f t="shared" si="53"/>
        <v>1</v>
      </c>
      <c r="BF63" s="240">
        <f t="shared" si="53"/>
        <v>1</v>
      </c>
      <c r="BG63" s="240">
        <f t="shared" si="53"/>
        <v>1</v>
      </c>
      <c r="BH63" s="240">
        <f t="shared" si="53"/>
        <v>1</v>
      </c>
      <c r="BI63" s="240">
        <f t="shared" si="53"/>
        <v>9</v>
      </c>
      <c r="BJ63" s="240">
        <f t="shared" si="53"/>
        <v>9</v>
      </c>
      <c r="BK63" s="240">
        <f t="shared" si="53"/>
        <v>8</v>
      </c>
      <c r="BL63" s="240">
        <f t="shared" si="53"/>
        <v>26</v>
      </c>
      <c r="BM63" s="240">
        <f t="shared" si="53"/>
        <v>0</v>
      </c>
      <c r="BN63" s="240">
        <f t="shared" si="53"/>
        <v>0</v>
      </c>
      <c r="BO63" s="240">
        <f t="shared" si="53"/>
        <v>0</v>
      </c>
      <c r="BP63" s="240">
        <f t="shared" ref="BP63:CS63" si="54">+BP28</f>
        <v>0</v>
      </c>
      <c r="BQ63" s="240">
        <f t="shared" si="54"/>
        <v>0</v>
      </c>
      <c r="BR63" s="240">
        <f t="shared" si="54"/>
        <v>0</v>
      </c>
      <c r="BS63" s="240">
        <f t="shared" si="54"/>
        <v>0</v>
      </c>
      <c r="BT63" s="240">
        <f t="shared" si="54"/>
        <v>0</v>
      </c>
      <c r="BU63" s="240">
        <f t="shared" si="54"/>
        <v>0</v>
      </c>
      <c r="BV63" s="240">
        <f t="shared" si="54"/>
        <v>0</v>
      </c>
      <c r="BW63" s="240">
        <f t="shared" si="54"/>
        <v>0</v>
      </c>
      <c r="BX63" s="240">
        <f t="shared" si="54"/>
        <v>0</v>
      </c>
      <c r="BY63" s="240">
        <f t="shared" si="54"/>
        <v>0</v>
      </c>
      <c r="BZ63" s="240">
        <f t="shared" si="54"/>
        <v>0</v>
      </c>
      <c r="CA63" s="240">
        <f t="shared" si="54"/>
        <v>0</v>
      </c>
      <c r="CB63" s="240">
        <f t="shared" si="54"/>
        <v>0</v>
      </c>
      <c r="CC63" s="240">
        <f t="shared" si="54"/>
        <v>0</v>
      </c>
      <c r="CD63" s="240">
        <f t="shared" si="54"/>
        <v>0</v>
      </c>
      <c r="CE63" s="240">
        <f t="shared" si="54"/>
        <v>0</v>
      </c>
      <c r="CF63" s="240">
        <f t="shared" si="54"/>
        <v>0</v>
      </c>
      <c r="CG63" s="240">
        <f t="shared" si="54"/>
        <v>0</v>
      </c>
      <c r="CH63" s="240">
        <f t="shared" si="54"/>
        <v>0</v>
      </c>
      <c r="CI63" s="240">
        <f t="shared" si="54"/>
        <v>0</v>
      </c>
      <c r="CJ63" s="240">
        <f t="shared" si="54"/>
        <v>0</v>
      </c>
      <c r="CK63" s="240">
        <f t="shared" si="54"/>
        <v>0</v>
      </c>
      <c r="CL63" s="240">
        <f t="shared" si="54"/>
        <v>0</v>
      </c>
      <c r="CM63" s="240">
        <f t="shared" si="54"/>
        <v>0</v>
      </c>
      <c r="CN63" s="240">
        <f t="shared" si="54"/>
        <v>0</v>
      </c>
      <c r="CO63" s="240">
        <f t="shared" si="54"/>
        <v>0</v>
      </c>
      <c r="CP63" s="240">
        <f t="shared" si="54"/>
        <v>0</v>
      </c>
      <c r="CQ63" s="240">
        <f t="shared" si="54"/>
        <v>0</v>
      </c>
      <c r="CR63" s="240">
        <f t="shared" si="54"/>
        <v>0</v>
      </c>
      <c r="CS63" s="240">
        <f t="shared" si="54"/>
        <v>0</v>
      </c>
    </row>
    <row r="64" spans="1:97" ht="40.700000000000003" customHeight="1">
      <c r="A64" s="261">
        <v>6</v>
      </c>
      <c r="B64" s="837" t="s">
        <v>289</v>
      </c>
      <c r="C64" s="838"/>
      <c r="D64" s="240">
        <f t="shared" ref="D64:AI64" si="55">+D33</f>
        <v>0</v>
      </c>
      <c r="E64" s="240">
        <f t="shared" si="55"/>
        <v>0</v>
      </c>
      <c r="F64" s="240">
        <f t="shared" si="55"/>
        <v>5</v>
      </c>
      <c r="G64" s="240">
        <f t="shared" si="55"/>
        <v>0</v>
      </c>
      <c r="H64" s="240">
        <f t="shared" si="55"/>
        <v>1</v>
      </c>
      <c r="I64" s="264">
        <f t="shared" si="55"/>
        <v>5</v>
      </c>
      <c r="J64" s="264">
        <f t="shared" si="55"/>
        <v>0</v>
      </c>
      <c r="K64" s="264">
        <f t="shared" si="55"/>
        <v>1</v>
      </c>
      <c r="L64" s="240">
        <f t="shared" si="55"/>
        <v>0</v>
      </c>
      <c r="M64" s="240">
        <f t="shared" si="55"/>
        <v>9</v>
      </c>
      <c r="N64" s="240">
        <f t="shared" si="55"/>
        <v>27</v>
      </c>
      <c r="O64" s="240">
        <f t="shared" si="55"/>
        <v>22</v>
      </c>
      <c r="P64" s="240">
        <f t="shared" si="55"/>
        <v>18</v>
      </c>
      <c r="Q64" s="264">
        <f t="shared" si="55"/>
        <v>27</v>
      </c>
      <c r="R64" s="264">
        <f t="shared" si="55"/>
        <v>22</v>
      </c>
      <c r="S64" s="264">
        <f t="shared" si="55"/>
        <v>27</v>
      </c>
      <c r="T64" s="240">
        <f t="shared" si="55"/>
        <v>76</v>
      </c>
      <c r="U64" s="240">
        <f t="shared" si="55"/>
        <v>22</v>
      </c>
      <c r="V64" s="240">
        <f t="shared" si="55"/>
        <v>22</v>
      </c>
      <c r="W64" s="240">
        <f t="shared" si="55"/>
        <v>26</v>
      </c>
      <c r="X64" s="240">
        <f t="shared" si="55"/>
        <v>0</v>
      </c>
      <c r="Y64" s="240">
        <f t="shared" si="55"/>
        <v>1</v>
      </c>
      <c r="Z64" s="240">
        <f t="shared" si="55"/>
        <v>0</v>
      </c>
      <c r="AA64" s="240">
        <f t="shared" si="55"/>
        <v>3</v>
      </c>
      <c r="AB64" s="240">
        <f t="shared" si="55"/>
        <v>2</v>
      </c>
      <c r="AC64" s="240">
        <f t="shared" si="55"/>
        <v>0</v>
      </c>
      <c r="AD64" s="240">
        <f t="shared" si="55"/>
        <v>2</v>
      </c>
      <c r="AE64" s="240">
        <f t="shared" si="55"/>
        <v>4</v>
      </c>
      <c r="AF64" s="240">
        <f t="shared" si="55"/>
        <v>11</v>
      </c>
      <c r="AG64" s="240">
        <f t="shared" si="55"/>
        <v>3</v>
      </c>
      <c r="AH64" s="240">
        <f t="shared" si="55"/>
        <v>5</v>
      </c>
      <c r="AI64" s="240">
        <f t="shared" si="55"/>
        <v>4</v>
      </c>
      <c r="AJ64" s="240">
        <f t="shared" ref="AJ64:BO64" si="56">+AJ33</f>
        <v>5</v>
      </c>
      <c r="AK64" s="240">
        <f t="shared" si="56"/>
        <v>0</v>
      </c>
      <c r="AL64" s="240">
        <f t="shared" si="56"/>
        <v>4</v>
      </c>
      <c r="AM64" s="240">
        <f t="shared" si="56"/>
        <v>2</v>
      </c>
      <c r="AN64" s="240">
        <f t="shared" si="56"/>
        <v>2</v>
      </c>
      <c r="AO64" s="240">
        <f t="shared" si="56"/>
        <v>1</v>
      </c>
      <c r="AP64" s="240">
        <f t="shared" si="56"/>
        <v>1</v>
      </c>
      <c r="AQ64" s="240">
        <f t="shared" si="56"/>
        <v>2</v>
      </c>
      <c r="AR64" s="240">
        <f t="shared" si="56"/>
        <v>0</v>
      </c>
      <c r="AS64" s="240">
        <f t="shared" si="56"/>
        <v>6</v>
      </c>
      <c r="AT64" s="240">
        <f t="shared" si="56"/>
        <v>0</v>
      </c>
      <c r="AU64" s="240">
        <f t="shared" si="56"/>
        <v>0</v>
      </c>
      <c r="AV64" s="240">
        <f t="shared" si="56"/>
        <v>0</v>
      </c>
      <c r="AW64" s="240">
        <f t="shared" si="56"/>
        <v>0</v>
      </c>
      <c r="AX64" s="240">
        <f t="shared" si="56"/>
        <v>1</v>
      </c>
      <c r="AY64" s="240">
        <f t="shared" si="56"/>
        <v>3</v>
      </c>
      <c r="AZ64" s="240">
        <f t="shared" si="56"/>
        <v>4</v>
      </c>
      <c r="BA64" s="240">
        <f t="shared" si="56"/>
        <v>1</v>
      </c>
      <c r="BB64" s="240">
        <f t="shared" si="56"/>
        <v>1</v>
      </c>
      <c r="BC64" s="240">
        <f t="shared" si="56"/>
        <v>2</v>
      </c>
      <c r="BD64" s="240">
        <f t="shared" si="56"/>
        <v>0</v>
      </c>
      <c r="BE64" s="240">
        <f t="shared" si="56"/>
        <v>0</v>
      </c>
      <c r="BF64" s="240">
        <f t="shared" si="56"/>
        <v>5</v>
      </c>
      <c r="BG64" s="240">
        <f t="shared" si="56"/>
        <v>0</v>
      </c>
      <c r="BH64" s="240">
        <f t="shared" si="56"/>
        <v>1</v>
      </c>
      <c r="BI64" s="240">
        <f t="shared" si="56"/>
        <v>13</v>
      </c>
      <c r="BJ64" s="240">
        <f t="shared" si="56"/>
        <v>2</v>
      </c>
      <c r="BK64" s="240">
        <f t="shared" si="56"/>
        <v>11</v>
      </c>
      <c r="BL64" s="240">
        <f t="shared" si="56"/>
        <v>26</v>
      </c>
      <c r="BM64" s="240">
        <f t="shared" si="56"/>
        <v>0</v>
      </c>
      <c r="BN64" s="240">
        <f t="shared" si="56"/>
        <v>0</v>
      </c>
      <c r="BO64" s="240">
        <f t="shared" si="56"/>
        <v>0</v>
      </c>
      <c r="BP64" s="240">
        <f t="shared" ref="BP64:CS64" si="57">+BP33</f>
        <v>0</v>
      </c>
      <c r="BQ64" s="240">
        <f t="shared" si="57"/>
        <v>0</v>
      </c>
      <c r="BR64" s="240">
        <f t="shared" si="57"/>
        <v>0</v>
      </c>
      <c r="BS64" s="240">
        <f t="shared" si="57"/>
        <v>0</v>
      </c>
      <c r="BT64" s="240">
        <f t="shared" si="57"/>
        <v>0</v>
      </c>
      <c r="BU64" s="240">
        <f t="shared" si="57"/>
        <v>0</v>
      </c>
      <c r="BV64" s="240">
        <f t="shared" si="57"/>
        <v>0</v>
      </c>
      <c r="BW64" s="240">
        <f t="shared" si="57"/>
        <v>0</v>
      </c>
      <c r="BX64" s="240">
        <f t="shared" si="57"/>
        <v>0</v>
      </c>
      <c r="BY64" s="240">
        <f t="shared" si="57"/>
        <v>0</v>
      </c>
      <c r="BZ64" s="240">
        <f t="shared" si="57"/>
        <v>0</v>
      </c>
      <c r="CA64" s="240">
        <f t="shared" si="57"/>
        <v>0</v>
      </c>
      <c r="CB64" s="240">
        <f t="shared" si="57"/>
        <v>0</v>
      </c>
      <c r="CC64" s="240">
        <f t="shared" si="57"/>
        <v>0</v>
      </c>
      <c r="CD64" s="240">
        <f t="shared" si="57"/>
        <v>0</v>
      </c>
      <c r="CE64" s="240">
        <f t="shared" si="57"/>
        <v>0</v>
      </c>
      <c r="CF64" s="240">
        <f t="shared" si="57"/>
        <v>0</v>
      </c>
      <c r="CG64" s="240">
        <f t="shared" si="57"/>
        <v>0</v>
      </c>
      <c r="CH64" s="240">
        <f t="shared" si="57"/>
        <v>0</v>
      </c>
      <c r="CI64" s="240">
        <f t="shared" si="57"/>
        <v>0</v>
      </c>
      <c r="CJ64" s="240">
        <f t="shared" si="57"/>
        <v>0</v>
      </c>
      <c r="CK64" s="240">
        <f t="shared" si="57"/>
        <v>0</v>
      </c>
      <c r="CL64" s="240">
        <f t="shared" si="57"/>
        <v>0</v>
      </c>
      <c r="CM64" s="240">
        <f t="shared" si="57"/>
        <v>0</v>
      </c>
      <c r="CN64" s="240">
        <f t="shared" si="57"/>
        <v>0</v>
      </c>
      <c r="CO64" s="240">
        <f t="shared" si="57"/>
        <v>0</v>
      </c>
      <c r="CP64" s="240">
        <f t="shared" si="57"/>
        <v>0</v>
      </c>
      <c r="CQ64" s="240">
        <f t="shared" si="57"/>
        <v>0</v>
      </c>
      <c r="CR64" s="240">
        <f t="shared" si="57"/>
        <v>0</v>
      </c>
      <c r="CS64" s="240">
        <f t="shared" si="57"/>
        <v>0</v>
      </c>
    </row>
    <row r="65" spans="1:97" ht="40.700000000000003" customHeight="1">
      <c r="A65" s="261">
        <v>7</v>
      </c>
      <c r="B65" s="837" t="s">
        <v>1672</v>
      </c>
      <c r="C65" s="838"/>
      <c r="D65" s="240">
        <f t="shared" ref="D65:AI65" si="58">+D38</f>
        <v>0</v>
      </c>
      <c r="E65" s="240">
        <f t="shared" si="58"/>
        <v>1</v>
      </c>
      <c r="F65" s="240">
        <f t="shared" si="58"/>
        <v>0</v>
      </c>
      <c r="G65" s="240">
        <f t="shared" si="58"/>
        <v>0</v>
      </c>
      <c r="H65" s="240">
        <f t="shared" si="58"/>
        <v>0</v>
      </c>
      <c r="I65" s="264">
        <f t="shared" si="58"/>
        <v>0</v>
      </c>
      <c r="J65" s="264">
        <f t="shared" si="58"/>
        <v>0</v>
      </c>
      <c r="K65" s="264">
        <f t="shared" si="58"/>
        <v>1</v>
      </c>
      <c r="L65" s="240">
        <f t="shared" si="58"/>
        <v>0</v>
      </c>
      <c r="M65" s="240">
        <f t="shared" si="58"/>
        <v>8</v>
      </c>
      <c r="N65" s="240">
        <f t="shared" si="58"/>
        <v>15</v>
      </c>
      <c r="O65" s="240">
        <f t="shared" si="58"/>
        <v>43</v>
      </c>
      <c r="P65" s="240">
        <f t="shared" si="58"/>
        <v>22</v>
      </c>
      <c r="Q65" s="264">
        <f t="shared" si="58"/>
        <v>15</v>
      </c>
      <c r="R65" s="264">
        <f t="shared" si="58"/>
        <v>43</v>
      </c>
      <c r="S65" s="264">
        <f t="shared" si="58"/>
        <v>30</v>
      </c>
      <c r="T65" s="240">
        <f t="shared" si="58"/>
        <v>88</v>
      </c>
      <c r="U65" s="240">
        <f t="shared" si="58"/>
        <v>15</v>
      </c>
      <c r="V65" s="240">
        <f t="shared" si="58"/>
        <v>43</v>
      </c>
      <c r="W65" s="240">
        <f t="shared" si="58"/>
        <v>29</v>
      </c>
      <c r="X65" s="240">
        <f t="shared" si="58"/>
        <v>0</v>
      </c>
      <c r="Y65" s="240">
        <f t="shared" si="58"/>
        <v>0</v>
      </c>
      <c r="Z65" s="240">
        <f t="shared" si="58"/>
        <v>1</v>
      </c>
      <c r="AA65" s="240">
        <f t="shared" si="58"/>
        <v>3</v>
      </c>
      <c r="AB65" s="240">
        <f t="shared" si="58"/>
        <v>0</v>
      </c>
      <c r="AC65" s="240">
        <f t="shared" si="58"/>
        <v>0</v>
      </c>
      <c r="AD65" s="240">
        <f t="shared" si="58"/>
        <v>4</v>
      </c>
      <c r="AE65" s="240">
        <f t="shared" si="58"/>
        <v>3</v>
      </c>
      <c r="AF65" s="240">
        <f t="shared" si="58"/>
        <v>8</v>
      </c>
      <c r="AG65" s="240">
        <f t="shared" si="58"/>
        <v>1</v>
      </c>
      <c r="AH65" s="240">
        <f t="shared" si="58"/>
        <v>3</v>
      </c>
      <c r="AI65" s="240">
        <f t="shared" si="58"/>
        <v>18</v>
      </c>
      <c r="AJ65" s="240">
        <f t="shared" ref="AJ65:BO65" si="59">+AJ38</f>
        <v>5</v>
      </c>
      <c r="AK65" s="240">
        <f t="shared" si="59"/>
        <v>1</v>
      </c>
      <c r="AL65" s="240">
        <f t="shared" si="59"/>
        <v>10</v>
      </c>
      <c r="AM65" s="240">
        <f t="shared" si="59"/>
        <v>7</v>
      </c>
      <c r="AN65" s="240">
        <f t="shared" si="59"/>
        <v>1</v>
      </c>
      <c r="AO65" s="240">
        <f t="shared" si="59"/>
        <v>0</v>
      </c>
      <c r="AP65" s="240">
        <f t="shared" si="59"/>
        <v>3</v>
      </c>
      <c r="AQ65" s="240">
        <f t="shared" si="59"/>
        <v>3</v>
      </c>
      <c r="AR65" s="240">
        <f t="shared" si="59"/>
        <v>3</v>
      </c>
      <c r="AS65" s="240">
        <f t="shared" si="59"/>
        <v>1</v>
      </c>
      <c r="AT65" s="240">
        <f t="shared" si="59"/>
        <v>0</v>
      </c>
      <c r="AU65" s="240">
        <f t="shared" si="59"/>
        <v>1</v>
      </c>
      <c r="AV65" s="240">
        <f t="shared" si="59"/>
        <v>3</v>
      </c>
      <c r="AW65" s="240">
        <f t="shared" si="59"/>
        <v>1</v>
      </c>
      <c r="AX65" s="240">
        <f t="shared" si="59"/>
        <v>2</v>
      </c>
      <c r="AY65" s="240">
        <f t="shared" si="59"/>
        <v>0</v>
      </c>
      <c r="AZ65" s="240">
        <f t="shared" si="59"/>
        <v>1</v>
      </c>
      <c r="BA65" s="240">
        <f t="shared" si="59"/>
        <v>0</v>
      </c>
      <c r="BB65" s="240">
        <f t="shared" si="59"/>
        <v>1</v>
      </c>
      <c r="BC65" s="240">
        <f t="shared" si="59"/>
        <v>2</v>
      </c>
      <c r="BD65" s="240">
        <f t="shared" si="59"/>
        <v>0</v>
      </c>
      <c r="BE65" s="240">
        <f t="shared" si="59"/>
        <v>1</v>
      </c>
      <c r="BF65" s="240">
        <f t="shared" si="59"/>
        <v>0</v>
      </c>
      <c r="BG65" s="240">
        <f t="shared" si="59"/>
        <v>0</v>
      </c>
      <c r="BH65" s="240">
        <f t="shared" si="59"/>
        <v>1</v>
      </c>
      <c r="BI65" s="240">
        <f t="shared" si="59"/>
        <v>7</v>
      </c>
      <c r="BJ65" s="240">
        <f t="shared" si="59"/>
        <v>6</v>
      </c>
      <c r="BK65" s="240">
        <f t="shared" si="59"/>
        <v>7</v>
      </c>
      <c r="BL65" s="240">
        <f t="shared" si="59"/>
        <v>20</v>
      </c>
      <c r="BM65" s="240">
        <f t="shared" si="59"/>
        <v>0</v>
      </c>
      <c r="BN65" s="240">
        <f t="shared" si="59"/>
        <v>0</v>
      </c>
      <c r="BO65" s="240">
        <f t="shared" si="59"/>
        <v>0</v>
      </c>
      <c r="BP65" s="240">
        <f t="shared" ref="BP65:CS65" si="60">+BP38</f>
        <v>0</v>
      </c>
      <c r="BQ65" s="240">
        <f t="shared" si="60"/>
        <v>0</v>
      </c>
      <c r="BR65" s="240">
        <f t="shared" si="60"/>
        <v>0</v>
      </c>
      <c r="BS65" s="240">
        <f t="shared" si="60"/>
        <v>0</v>
      </c>
      <c r="BT65" s="240">
        <f t="shared" si="60"/>
        <v>0</v>
      </c>
      <c r="BU65" s="240">
        <f t="shared" si="60"/>
        <v>0</v>
      </c>
      <c r="BV65" s="240">
        <f t="shared" si="60"/>
        <v>0</v>
      </c>
      <c r="BW65" s="240">
        <f t="shared" si="60"/>
        <v>0</v>
      </c>
      <c r="BX65" s="240">
        <f t="shared" si="60"/>
        <v>0</v>
      </c>
      <c r="BY65" s="240">
        <f t="shared" si="60"/>
        <v>0</v>
      </c>
      <c r="BZ65" s="240">
        <f t="shared" si="60"/>
        <v>0</v>
      </c>
      <c r="CA65" s="240">
        <f t="shared" si="60"/>
        <v>0</v>
      </c>
      <c r="CB65" s="240">
        <f t="shared" si="60"/>
        <v>0</v>
      </c>
      <c r="CC65" s="240">
        <f t="shared" si="60"/>
        <v>0</v>
      </c>
      <c r="CD65" s="240">
        <f t="shared" si="60"/>
        <v>0</v>
      </c>
      <c r="CE65" s="240">
        <f t="shared" si="60"/>
        <v>0</v>
      </c>
      <c r="CF65" s="240">
        <f t="shared" si="60"/>
        <v>0</v>
      </c>
      <c r="CG65" s="240">
        <f t="shared" si="60"/>
        <v>0</v>
      </c>
      <c r="CH65" s="240">
        <f t="shared" si="60"/>
        <v>0</v>
      </c>
      <c r="CI65" s="240">
        <f t="shared" si="60"/>
        <v>0</v>
      </c>
      <c r="CJ65" s="240">
        <f t="shared" si="60"/>
        <v>0</v>
      </c>
      <c r="CK65" s="240">
        <f t="shared" si="60"/>
        <v>0</v>
      </c>
      <c r="CL65" s="240">
        <f t="shared" si="60"/>
        <v>0</v>
      </c>
      <c r="CM65" s="240">
        <f t="shared" si="60"/>
        <v>0</v>
      </c>
      <c r="CN65" s="240">
        <f t="shared" si="60"/>
        <v>0</v>
      </c>
      <c r="CO65" s="240">
        <f t="shared" si="60"/>
        <v>0</v>
      </c>
      <c r="CP65" s="240">
        <f t="shared" si="60"/>
        <v>0</v>
      </c>
      <c r="CQ65" s="240">
        <f t="shared" si="60"/>
        <v>0</v>
      </c>
      <c r="CR65" s="240">
        <f t="shared" si="60"/>
        <v>0</v>
      </c>
      <c r="CS65" s="240">
        <f t="shared" si="60"/>
        <v>0</v>
      </c>
    </row>
    <row r="66" spans="1:97" ht="40.700000000000003" customHeight="1">
      <c r="A66" s="261">
        <v>8</v>
      </c>
      <c r="B66" s="837" t="s">
        <v>1673</v>
      </c>
      <c r="C66" s="838"/>
      <c r="D66" s="240">
        <f t="shared" ref="D66:AI66" si="61">D44</f>
        <v>0</v>
      </c>
      <c r="E66" s="240">
        <f t="shared" si="61"/>
        <v>0</v>
      </c>
      <c r="F66" s="240">
        <f t="shared" si="61"/>
        <v>0</v>
      </c>
      <c r="G66" s="240">
        <f t="shared" si="61"/>
        <v>0</v>
      </c>
      <c r="H66" s="240">
        <f t="shared" si="61"/>
        <v>0</v>
      </c>
      <c r="I66" s="264">
        <f t="shared" si="61"/>
        <v>0</v>
      </c>
      <c r="J66" s="264">
        <f t="shared" si="61"/>
        <v>0</v>
      </c>
      <c r="K66" s="264">
        <f t="shared" si="61"/>
        <v>0</v>
      </c>
      <c r="L66" s="240">
        <f t="shared" si="61"/>
        <v>1</v>
      </c>
      <c r="M66" s="240">
        <f t="shared" si="61"/>
        <v>9</v>
      </c>
      <c r="N66" s="240">
        <f t="shared" si="61"/>
        <v>23</v>
      </c>
      <c r="O66" s="240">
        <f t="shared" si="61"/>
        <v>33</v>
      </c>
      <c r="P66" s="240">
        <f t="shared" si="61"/>
        <v>5</v>
      </c>
      <c r="Q66" s="264">
        <f t="shared" si="61"/>
        <v>24</v>
      </c>
      <c r="R66" s="264">
        <f t="shared" si="61"/>
        <v>33</v>
      </c>
      <c r="S66" s="264">
        <f t="shared" si="61"/>
        <v>14</v>
      </c>
      <c r="T66" s="240">
        <f t="shared" si="61"/>
        <v>71</v>
      </c>
      <c r="U66" s="240">
        <f t="shared" si="61"/>
        <v>24</v>
      </c>
      <c r="V66" s="240">
        <f t="shared" si="61"/>
        <v>33</v>
      </c>
      <c r="W66" s="240">
        <f t="shared" si="61"/>
        <v>14</v>
      </c>
      <c r="X66" s="240">
        <f t="shared" si="61"/>
        <v>0</v>
      </c>
      <c r="Y66" s="240">
        <f t="shared" si="61"/>
        <v>1</v>
      </c>
      <c r="Z66" s="240">
        <f t="shared" si="61"/>
        <v>1</v>
      </c>
      <c r="AA66" s="240">
        <f t="shared" si="61"/>
        <v>2</v>
      </c>
      <c r="AB66" s="240">
        <f t="shared" si="61"/>
        <v>1</v>
      </c>
      <c r="AC66" s="240">
        <f t="shared" si="61"/>
        <v>1</v>
      </c>
      <c r="AD66" s="240">
        <f t="shared" si="61"/>
        <v>0</v>
      </c>
      <c r="AE66" s="240">
        <f t="shared" si="61"/>
        <v>2</v>
      </c>
      <c r="AF66" s="240">
        <f t="shared" si="61"/>
        <v>10</v>
      </c>
      <c r="AG66" s="240">
        <f t="shared" si="61"/>
        <v>3</v>
      </c>
      <c r="AH66" s="240">
        <f t="shared" si="61"/>
        <v>4</v>
      </c>
      <c r="AI66" s="240">
        <f t="shared" si="61"/>
        <v>10</v>
      </c>
      <c r="AJ66" s="240">
        <f t="shared" ref="AJ66:BO66" si="62">AJ44</f>
        <v>1</v>
      </c>
      <c r="AK66" s="240">
        <f t="shared" si="62"/>
        <v>4</v>
      </c>
      <c r="AL66" s="240">
        <f t="shared" si="62"/>
        <v>6</v>
      </c>
      <c r="AM66" s="240">
        <f t="shared" si="62"/>
        <v>0</v>
      </c>
      <c r="AN66" s="240">
        <f t="shared" si="62"/>
        <v>2</v>
      </c>
      <c r="AO66" s="240">
        <f t="shared" si="62"/>
        <v>4</v>
      </c>
      <c r="AP66" s="240">
        <f t="shared" si="62"/>
        <v>2</v>
      </c>
      <c r="AQ66" s="240">
        <f t="shared" si="62"/>
        <v>1</v>
      </c>
      <c r="AR66" s="240">
        <f t="shared" si="62"/>
        <v>1</v>
      </c>
      <c r="AS66" s="240">
        <f t="shared" si="62"/>
        <v>1</v>
      </c>
      <c r="AT66" s="240">
        <f t="shared" si="62"/>
        <v>2</v>
      </c>
      <c r="AU66" s="240">
        <f t="shared" si="62"/>
        <v>0</v>
      </c>
      <c r="AV66" s="240">
        <f t="shared" si="62"/>
        <v>0</v>
      </c>
      <c r="AW66" s="240">
        <f t="shared" si="62"/>
        <v>1</v>
      </c>
      <c r="AX66" s="240">
        <f t="shared" si="62"/>
        <v>0</v>
      </c>
      <c r="AY66" s="240">
        <f t="shared" si="62"/>
        <v>1</v>
      </c>
      <c r="AZ66" s="240">
        <f t="shared" si="62"/>
        <v>5</v>
      </c>
      <c r="BA66" s="240">
        <f t="shared" si="62"/>
        <v>0</v>
      </c>
      <c r="BB66" s="240">
        <f t="shared" si="62"/>
        <v>2</v>
      </c>
      <c r="BC66" s="240">
        <f t="shared" si="62"/>
        <v>1</v>
      </c>
      <c r="BD66" s="240">
        <f t="shared" si="62"/>
        <v>0</v>
      </c>
      <c r="BE66" s="240">
        <f t="shared" si="62"/>
        <v>2</v>
      </c>
      <c r="BF66" s="240">
        <f t="shared" si="62"/>
        <v>0</v>
      </c>
      <c r="BG66" s="240">
        <f t="shared" si="62"/>
        <v>0</v>
      </c>
      <c r="BH66" s="240">
        <f t="shared" si="62"/>
        <v>0</v>
      </c>
      <c r="BI66" s="240">
        <f t="shared" si="62"/>
        <v>10</v>
      </c>
      <c r="BJ66" s="240">
        <f t="shared" si="62"/>
        <v>1</v>
      </c>
      <c r="BK66" s="240">
        <f t="shared" si="62"/>
        <v>6</v>
      </c>
      <c r="BL66" s="240">
        <f t="shared" si="62"/>
        <v>17</v>
      </c>
      <c r="BM66" s="240">
        <f t="shared" si="62"/>
        <v>0</v>
      </c>
      <c r="BN66" s="240">
        <f t="shared" si="62"/>
        <v>0</v>
      </c>
      <c r="BO66" s="240">
        <f t="shared" si="62"/>
        <v>0</v>
      </c>
      <c r="BP66" s="240">
        <f t="shared" ref="BP66:CS66" si="63">BP44</f>
        <v>0</v>
      </c>
      <c r="BQ66" s="240">
        <f t="shared" si="63"/>
        <v>0</v>
      </c>
      <c r="BR66" s="240">
        <f t="shared" si="63"/>
        <v>0</v>
      </c>
      <c r="BS66" s="240">
        <f t="shared" si="63"/>
        <v>0</v>
      </c>
      <c r="BT66" s="240">
        <f t="shared" si="63"/>
        <v>0</v>
      </c>
      <c r="BU66" s="240">
        <f t="shared" si="63"/>
        <v>0</v>
      </c>
      <c r="BV66" s="240">
        <f t="shared" si="63"/>
        <v>0</v>
      </c>
      <c r="BW66" s="240">
        <f t="shared" si="63"/>
        <v>0</v>
      </c>
      <c r="BX66" s="240">
        <f t="shared" si="63"/>
        <v>0</v>
      </c>
      <c r="BY66" s="240">
        <f t="shared" si="63"/>
        <v>0</v>
      </c>
      <c r="BZ66" s="240">
        <f t="shared" si="63"/>
        <v>0</v>
      </c>
      <c r="CA66" s="240">
        <f t="shared" si="63"/>
        <v>0</v>
      </c>
      <c r="CB66" s="240">
        <f t="shared" si="63"/>
        <v>0</v>
      </c>
      <c r="CC66" s="240">
        <f t="shared" si="63"/>
        <v>0</v>
      </c>
      <c r="CD66" s="240">
        <f t="shared" si="63"/>
        <v>0</v>
      </c>
      <c r="CE66" s="240">
        <f t="shared" si="63"/>
        <v>0</v>
      </c>
      <c r="CF66" s="240">
        <f t="shared" si="63"/>
        <v>0</v>
      </c>
      <c r="CG66" s="240">
        <f t="shared" si="63"/>
        <v>0</v>
      </c>
      <c r="CH66" s="240">
        <f t="shared" si="63"/>
        <v>0</v>
      </c>
      <c r="CI66" s="240">
        <f t="shared" si="63"/>
        <v>0</v>
      </c>
      <c r="CJ66" s="240">
        <f t="shared" si="63"/>
        <v>0</v>
      </c>
      <c r="CK66" s="240">
        <f t="shared" si="63"/>
        <v>0</v>
      </c>
      <c r="CL66" s="240">
        <f t="shared" si="63"/>
        <v>0</v>
      </c>
      <c r="CM66" s="240">
        <f t="shared" si="63"/>
        <v>0</v>
      </c>
      <c r="CN66" s="240">
        <f t="shared" si="63"/>
        <v>0</v>
      </c>
      <c r="CO66" s="240">
        <f t="shared" si="63"/>
        <v>0</v>
      </c>
      <c r="CP66" s="240">
        <f t="shared" si="63"/>
        <v>0</v>
      </c>
      <c r="CQ66" s="240">
        <f t="shared" si="63"/>
        <v>0</v>
      </c>
      <c r="CR66" s="240">
        <f t="shared" si="63"/>
        <v>0</v>
      </c>
      <c r="CS66" s="240">
        <f t="shared" si="63"/>
        <v>0</v>
      </c>
    </row>
    <row r="67" spans="1:97" ht="40.700000000000003" customHeight="1">
      <c r="A67" s="261">
        <v>9</v>
      </c>
      <c r="B67" s="837" t="s">
        <v>1106</v>
      </c>
      <c r="C67" s="838"/>
      <c r="D67" s="240">
        <f t="shared" ref="D67:AI67" si="64">D47</f>
        <v>0</v>
      </c>
      <c r="E67" s="240">
        <f t="shared" si="64"/>
        <v>0</v>
      </c>
      <c r="F67" s="240">
        <f t="shared" si="64"/>
        <v>0</v>
      </c>
      <c r="G67" s="240">
        <f t="shared" si="64"/>
        <v>0</v>
      </c>
      <c r="H67" s="240">
        <f t="shared" si="64"/>
        <v>0</v>
      </c>
      <c r="I67" s="264">
        <f t="shared" si="64"/>
        <v>0</v>
      </c>
      <c r="J67" s="264">
        <f t="shared" si="64"/>
        <v>0</v>
      </c>
      <c r="K67" s="264">
        <f t="shared" si="64"/>
        <v>0</v>
      </c>
      <c r="L67" s="240">
        <f t="shared" si="64"/>
        <v>0</v>
      </c>
      <c r="M67" s="240">
        <f t="shared" si="64"/>
        <v>0</v>
      </c>
      <c r="N67" s="240">
        <f t="shared" si="64"/>
        <v>4</v>
      </c>
      <c r="O67" s="240">
        <f t="shared" si="64"/>
        <v>6</v>
      </c>
      <c r="P67" s="240">
        <f t="shared" si="64"/>
        <v>3</v>
      </c>
      <c r="Q67" s="264">
        <f t="shared" si="64"/>
        <v>4</v>
      </c>
      <c r="R67" s="264">
        <f t="shared" si="64"/>
        <v>6</v>
      </c>
      <c r="S67" s="264">
        <f t="shared" si="64"/>
        <v>3</v>
      </c>
      <c r="T67" s="240">
        <f t="shared" si="64"/>
        <v>13</v>
      </c>
      <c r="U67" s="240">
        <f t="shared" si="64"/>
        <v>4</v>
      </c>
      <c r="V67" s="240">
        <f t="shared" si="64"/>
        <v>6</v>
      </c>
      <c r="W67" s="240">
        <f t="shared" si="64"/>
        <v>3</v>
      </c>
      <c r="X67" s="240">
        <f t="shared" si="64"/>
        <v>0</v>
      </c>
      <c r="Y67" s="240">
        <f t="shared" si="64"/>
        <v>0</v>
      </c>
      <c r="Z67" s="240">
        <f t="shared" si="64"/>
        <v>0</v>
      </c>
      <c r="AA67" s="240">
        <f t="shared" si="64"/>
        <v>0</v>
      </c>
      <c r="AB67" s="240">
        <f t="shared" si="64"/>
        <v>0</v>
      </c>
      <c r="AC67" s="240">
        <f t="shared" si="64"/>
        <v>0</v>
      </c>
      <c r="AD67" s="240">
        <f t="shared" si="64"/>
        <v>0</v>
      </c>
      <c r="AE67" s="240">
        <f t="shared" si="64"/>
        <v>0</v>
      </c>
      <c r="AF67" s="240">
        <f t="shared" si="64"/>
        <v>0</v>
      </c>
      <c r="AG67" s="240">
        <f t="shared" si="64"/>
        <v>3</v>
      </c>
      <c r="AH67" s="240">
        <f t="shared" si="64"/>
        <v>1</v>
      </c>
      <c r="AI67" s="240">
        <f t="shared" si="64"/>
        <v>4</v>
      </c>
      <c r="AJ67" s="240">
        <f t="shared" ref="AJ67:BO67" si="65">AJ47</f>
        <v>0</v>
      </c>
      <c r="AK67" s="240">
        <f t="shared" si="65"/>
        <v>0</v>
      </c>
      <c r="AL67" s="240">
        <f t="shared" si="65"/>
        <v>2</v>
      </c>
      <c r="AM67" s="240">
        <f t="shared" si="65"/>
        <v>0</v>
      </c>
      <c r="AN67" s="240">
        <f t="shared" si="65"/>
        <v>1</v>
      </c>
      <c r="AO67" s="240">
        <f t="shared" si="65"/>
        <v>0</v>
      </c>
      <c r="AP67" s="240">
        <f t="shared" si="65"/>
        <v>0</v>
      </c>
      <c r="AQ67" s="240">
        <f t="shared" si="65"/>
        <v>1</v>
      </c>
      <c r="AR67" s="240">
        <f t="shared" si="65"/>
        <v>0</v>
      </c>
      <c r="AS67" s="240">
        <f t="shared" si="65"/>
        <v>0</v>
      </c>
      <c r="AT67" s="240">
        <f t="shared" si="65"/>
        <v>0</v>
      </c>
      <c r="AU67" s="240">
        <f t="shared" si="65"/>
        <v>0</v>
      </c>
      <c r="AV67" s="240">
        <f t="shared" si="65"/>
        <v>0</v>
      </c>
      <c r="AW67" s="240">
        <f t="shared" si="65"/>
        <v>0</v>
      </c>
      <c r="AX67" s="240">
        <f t="shared" si="65"/>
        <v>0</v>
      </c>
      <c r="AY67" s="240">
        <f t="shared" si="65"/>
        <v>0</v>
      </c>
      <c r="AZ67" s="240">
        <f t="shared" si="65"/>
        <v>1</v>
      </c>
      <c r="BA67" s="240">
        <f t="shared" si="65"/>
        <v>0</v>
      </c>
      <c r="BB67" s="240">
        <f t="shared" si="65"/>
        <v>0</v>
      </c>
      <c r="BC67" s="240">
        <f t="shared" si="65"/>
        <v>0</v>
      </c>
      <c r="BD67" s="240">
        <f t="shared" si="65"/>
        <v>0</v>
      </c>
      <c r="BE67" s="240">
        <f t="shared" si="65"/>
        <v>0</v>
      </c>
      <c r="BF67" s="240">
        <f t="shared" si="65"/>
        <v>0</v>
      </c>
      <c r="BG67" s="240">
        <f t="shared" si="65"/>
        <v>0</v>
      </c>
      <c r="BH67" s="240">
        <f t="shared" si="65"/>
        <v>0</v>
      </c>
      <c r="BI67" s="240">
        <f t="shared" si="65"/>
        <v>2</v>
      </c>
      <c r="BJ67" s="240">
        <f t="shared" si="65"/>
        <v>0</v>
      </c>
      <c r="BK67" s="240">
        <f t="shared" si="65"/>
        <v>0</v>
      </c>
      <c r="BL67" s="240">
        <f t="shared" si="65"/>
        <v>2</v>
      </c>
      <c r="BM67" s="240">
        <f t="shared" si="65"/>
        <v>0</v>
      </c>
      <c r="BN67" s="240">
        <f t="shared" si="65"/>
        <v>0</v>
      </c>
      <c r="BO67" s="240">
        <f t="shared" si="65"/>
        <v>0</v>
      </c>
      <c r="BP67" s="240">
        <f t="shared" ref="BP67:CS67" si="66">BP47</f>
        <v>0</v>
      </c>
      <c r="BQ67" s="240">
        <f t="shared" si="66"/>
        <v>0</v>
      </c>
      <c r="BR67" s="240">
        <f t="shared" si="66"/>
        <v>0</v>
      </c>
      <c r="BS67" s="240">
        <f t="shared" si="66"/>
        <v>0</v>
      </c>
      <c r="BT67" s="240">
        <f t="shared" si="66"/>
        <v>0</v>
      </c>
      <c r="BU67" s="240">
        <f t="shared" si="66"/>
        <v>0</v>
      </c>
      <c r="BV67" s="240">
        <f t="shared" si="66"/>
        <v>0</v>
      </c>
      <c r="BW67" s="240">
        <f t="shared" si="66"/>
        <v>0</v>
      </c>
      <c r="BX67" s="240">
        <f t="shared" si="66"/>
        <v>0</v>
      </c>
      <c r="BY67" s="240">
        <f t="shared" si="66"/>
        <v>0</v>
      </c>
      <c r="BZ67" s="240">
        <f t="shared" si="66"/>
        <v>0</v>
      </c>
      <c r="CA67" s="240">
        <f t="shared" si="66"/>
        <v>0</v>
      </c>
      <c r="CB67" s="240">
        <f t="shared" si="66"/>
        <v>0</v>
      </c>
      <c r="CC67" s="240">
        <f t="shared" si="66"/>
        <v>0</v>
      </c>
      <c r="CD67" s="240">
        <f t="shared" si="66"/>
        <v>0</v>
      </c>
      <c r="CE67" s="240">
        <f t="shared" si="66"/>
        <v>0</v>
      </c>
      <c r="CF67" s="240">
        <f t="shared" si="66"/>
        <v>0</v>
      </c>
      <c r="CG67" s="240">
        <f t="shared" si="66"/>
        <v>0</v>
      </c>
      <c r="CH67" s="240">
        <f t="shared" si="66"/>
        <v>0</v>
      </c>
      <c r="CI67" s="240">
        <f t="shared" si="66"/>
        <v>0</v>
      </c>
      <c r="CJ67" s="240">
        <f t="shared" si="66"/>
        <v>0</v>
      </c>
      <c r="CK67" s="240">
        <f t="shared" si="66"/>
        <v>0</v>
      </c>
      <c r="CL67" s="240">
        <f t="shared" si="66"/>
        <v>0</v>
      </c>
      <c r="CM67" s="240">
        <f t="shared" si="66"/>
        <v>0</v>
      </c>
      <c r="CN67" s="240">
        <f t="shared" si="66"/>
        <v>0</v>
      </c>
      <c r="CO67" s="240">
        <f t="shared" si="66"/>
        <v>0</v>
      </c>
      <c r="CP67" s="240">
        <f t="shared" si="66"/>
        <v>0</v>
      </c>
      <c r="CQ67" s="240">
        <f t="shared" si="66"/>
        <v>0</v>
      </c>
      <c r="CR67" s="240">
        <f t="shared" si="66"/>
        <v>0</v>
      </c>
      <c r="CS67" s="240">
        <f t="shared" si="66"/>
        <v>0</v>
      </c>
    </row>
    <row r="68" spans="1:97" ht="40.700000000000003" customHeight="1">
      <c r="A68" s="261">
        <v>10</v>
      </c>
      <c r="B68" s="837" t="s">
        <v>1670</v>
      </c>
      <c r="C68" s="838"/>
      <c r="D68" s="240">
        <f t="shared" ref="D68:AI68" si="67">+D52</f>
        <v>0</v>
      </c>
      <c r="E68" s="240">
        <f t="shared" si="67"/>
        <v>2</v>
      </c>
      <c r="F68" s="240">
        <f t="shared" si="67"/>
        <v>2</v>
      </c>
      <c r="G68" s="240">
        <f t="shared" si="67"/>
        <v>0</v>
      </c>
      <c r="H68" s="240">
        <f t="shared" si="67"/>
        <v>2</v>
      </c>
      <c r="I68" s="264">
        <f t="shared" si="67"/>
        <v>2</v>
      </c>
      <c r="J68" s="264">
        <f t="shared" si="67"/>
        <v>0</v>
      </c>
      <c r="K68" s="264">
        <f t="shared" si="67"/>
        <v>4</v>
      </c>
      <c r="L68" s="240">
        <f t="shared" si="67"/>
        <v>1</v>
      </c>
      <c r="M68" s="240">
        <f t="shared" si="67"/>
        <v>6</v>
      </c>
      <c r="N68" s="240">
        <f t="shared" si="67"/>
        <v>27</v>
      </c>
      <c r="O68" s="240">
        <f t="shared" si="67"/>
        <v>49</v>
      </c>
      <c r="P68" s="240">
        <f t="shared" si="67"/>
        <v>18</v>
      </c>
      <c r="Q68" s="264">
        <f t="shared" si="67"/>
        <v>28</v>
      </c>
      <c r="R68" s="264">
        <f t="shared" si="67"/>
        <v>49</v>
      </c>
      <c r="S68" s="264">
        <f t="shared" si="67"/>
        <v>24</v>
      </c>
      <c r="T68" s="240">
        <f t="shared" si="67"/>
        <v>101</v>
      </c>
      <c r="U68" s="240">
        <f t="shared" si="67"/>
        <v>26</v>
      </c>
      <c r="V68" s="240">
        <f t="shared" si="67"/>
        <v>49</v>
      </c>
      <c r="W68" s="240">
        <f t="shared" si="67"/>
        <v>20</v>
      </c>
      <c r="X68" s="240">
        <f t="shared" si="67"/>
        <v>0</v>
      </c>
      <c r="Y68" s="240">
        <f t="shared" si="67"/>
        <v>0</v>
      </c>
      <c r="Z68" s="240">
        <f t="shared" si="67"/>
        <v>0</v>
      </c>
      <c r="AA68" s="240">
        <f t="shared" si="67"/>
        <v>0</v>
      </c>
      <c r="AB68" s="240">
        <f t="shared" si="67"/>
        <v>1</v>
      </c>
      <c r="AC68" s="240">
        <f t="shared" si="67"/>
        <v>0</v>
      </c>
      <c r="AD68" s="240">
        <f t="shared" si="67"/>
        <v>6</v>
      </c>
      <c r="AE68" s="240">
        <f t="shared" si="67"/>
        <v>6</v>
      </c>
      <c r="AF68" s="240">
        <f t="shared" si="67"/>
        <v>8</v>
      </c>
      <c r="AG68" s="240">
        <f t="shared" si="67"/>
        <v>0</v>
      </c>
      <c r="AH68" s="240">
        <f t="shared" si="67"/>
        <v>8</v>
      </c>
      <c r="AI68" s="240">
        <f t="shared" si="67"/>
        <v>22</v>
      </c>
      <c r="AJ68" s="240">
        <f t="shared" ref="AJ68:BO68" si="68">+AJ52</f>
        <v>6</v>
      </c>
      <c r="AK68" s="240">
        <f t="shared" si="68"/>
        <v>1</v>
      </c>
      <c r="AL68" s="240">
        <f t="shared" si="68"/>
        <v>13</v>
      </c>
      <c r="AM68" s="240">
        <f t="shared" si="68"/>
        <v>1</v>
      </c>
      <c r="AN68" s="240">
        <f t="shared" si="68"/>
        <v>3</v>
      </c>
      <c r="AO68" s="240">
        <f t="shared" si="68"/>
        <v>2</v>
      </c>
      <c r="AP68" s="240">
        <f t="shared" si="68"/>
        <v>1</v>
      </c>
      <c r="AQ68" s="240">
        <f t="shared" si="68"/>
        <v>1</v>
      </c>
      <c r="AR68" s="240">
        <f t="shared" si="68"/>
        <v>1</v>
      </c>
      <c r="AS68" s="240">
        <f t="shared" si="68"/>
        <v>2</v>
      </c>
      <c r="AT68" s="240">
        <f t="shared" si="68"/>
        <v>0</v>
      </c>
      <c r="AU68" s="240">
        <f t="shared" si="68"/>
        <v>1</v>
      </c>
      <c r="AV68" s="240">
        <f t="shared" si="68"/>
        <v>0</v>
      </c>
      <c r="AW68" s="240">
        <f t="shared" si="68"/>
        <v>1</v>
      </c>
      <c r="AX68" s="240">
        <f t="shared" si="68"/>
        <v>1</v>
      </c>
      <c r="AY68" s="240">
        <f t="shared" si="68"/>
        <v>1</v>
      </c>
      <c r="AZ68" s="240">
        <f t="shared" si="68"/>
        <v>3</v>
      </c>
      <c r="BA68" s="240">
        <f t="shared" si="68"/>
        <v>1</v>
      </c>
      <c r="BB68" s="240">
        <f t="shared" si="68"/>
        <v>2</v>
      </c>
      <c r="BC68" s="240">
        <f t="shared" si="68"/>
        <v>2</v>
      </c>
      <c r="BD68" s="240">
        <f t="shared" si="68"/>
        <v>0</v>
      </c>
      <c r="BE68" s="240">
        <f t="shared" si="68"/>
        <v>1</v>
      </c>
      <c r="BF68" s="240">
        <f t="shared" si="68"/>
        <v>2</v>
      </c>
      <c r="BG68" s="240">
        <f t="shared" si="68"/>
        <v>0</v>
      </c>
      <c r="BH68" s="240">
        <f t="shared" si="68"/>
        <v>4</v>
      </c>
      <c r="BI68" s="240">
        <f t="shared" si="68"/>
        <v>9</v>
      </c>
      <c r="BJ68" s="240">
        <f t="shared" si="68"/>
        <v>4</v>
      </c>
      <c r="BK68" s="240">
        <f t="shared" si="68"/>
        <v>10</v>
      </c>
      <c r="BL68" s="240">
        <f t="shared" si="68"/>
        <v>23</v>
      </c>
      <c r="BM68" s="240">
        <f t="shared" si="68"/>
        <v>0</v>
      </c>
      <c r="BN68" s="240">
        <f t="shared" si="68"/>
        <v>0</v>
      </c>
      <c r="BO68" s="240">
        <f t="shared" si="68"/>
        <v>0</v>
      </c>
      <c r="BP68" s="240">
        <f t="shared" ref="BP68:CS68" si="69">+BP52</f>
        <v>0</v>
      </c>
      <c r="BQ68" s="240">
        <f t="shared" si="69"/>
        <v>0</v>
      </c>
      <c r="BR68" s="240">
        <f t="shared" si="69"/>
        <v>0</v>
      </c>
      <c r="BS68" s="240">
        <f t="shared" si="69"/>
        <v>0</v>
      </c>
      <c r="BT68" s="240">
        <f t="shared" si="69"/>
        <v>0</v>
      </c>
      <c r="BU68" s="240">
        <f t="shared" si="69"/>
        <v>0</v>
      </c>
      <c r="BV68" s="240">
        <f t="shared" si="69"/>
        <v>0</v>
      </c>
      <c r="BW68" s="240">
        <f t="shared" si="69"/>
        <v>0</v>
      </c>
      <c r="BX68" s="240">
        <f t="shared" si="69"/>
        <v>0</v>
      </c>
      <c r="BY68" s="240">
        <f t="shared" si="69"/>
        <v>0</v>
      </c>
      <c r="BZ68" s="240">
        <f t="shared" si="69"/>
        <v>0</v>
      </c>
      <c r="CA68" s="240">
        <f t="shared" si="69"/>
        <v>0</v>
      </c>
      <c r="CB68" s="240">
        <f t="shared" si="69"/>
        <v>0</v>
      </c>
      <c r="CC68" s="240">
        <f t="shared" si="69"/>
        <v>0</v>
      </c>
      <c r="CD68" s="240">
        <f t="shared" si="69"/>
        <v>0</v>
      </c>
      <c r="CE68" s="240">
        <f t="shared" si="69"/>
        <v>0</v>
      </c>
      <c r="CF68" s="240">
        <f t="shared" si="69"/>
        <v>0</v>
      </c>
      <c r="CG68" s="240">
        <f t="shared" si="69"/>
        <v>0</v>
      </c>
      <c r="CH68" s="240">
        <f t="shared" si="69"/>
        <v>0</v>
      </c>
      <c r="CI68" s="240">
        <f t="shared" si="69"/>
        <v>0</v>
      </c>
      <c r="CJ68" s="240">
        <f t="shared" si="69"/>
        <v>0</v>
      </c>
      <c r="CK68" s="240">
        <f t="shared" si="69"/>
        <v>0</v>
      </c>
      <c r="CL68" s="240">
        <f t="shared" si="69"/>
        <v>0</v>
      </c>
      <c r="CM68" s="240">
        <f t="shared" si="69"/>
        <v>0</v>
      </c>
      <c r="CN68" s="240">
        <f t="shared" si="69"/>
        <v>0</v>
      </c>
      <c r="CO68" s="240">
        <f t="shared" si="69"/>
        <v>0</v>
      </c>
      <c r="CP68" s="240">
        <f t="shared" si="69"/>
        <v>0</v>
      </c>
      <c r="CQ68" s="240">
        <f t="shared" si="69"/>
        <v>0</v>
      </c>
      <c r="CR68" s="240">
        <f t="shared" si="69"/>
        <v>0</v>
      </c>
      <c r="CS68" s="240">
        <f t="shared" si="69"/>
        <v>0</v>
      </c>
    </row>
    <row r="69" spans="1:97" ht="40.700000000000003" customHeight="1" thickBot="1">
      <c r="A69" s="265">
        <v>11</v>
      </c>
      <c r="B69" s="850" t="s">
        <v>1671</v>
      </c>
      <c r="C69" s="851"/>
      <c r="D69" s="266">
        <f t="shared" ref="D69:AI69" si="70">+D56</f>
        <v>0</v>
      </c>
      <c r="E69" s="266">
        <f t="shared" si="70"/>
        <v>0</v>
      </c>
      <c r="F69" s="266">
        <f t="shared" si="70"/>
        <v>1</v>
      </c>
      <c r="G69" s="266">
        <f t="shared" si="70"/>
        <v>0</v>
      </c>
      <c r="H69" s="266">
        <f t="shared" si="70"/>
        <v>0</v>
      </c>
      <c r="I69" s="267">
        <f t="shared" si="70"/>
        <v>1</v>
      </c>
      <c r="J69" s="267">
        <f t="shared" si="70"/>
        <v>0</v>
      </c>
      <c r="K69" s="267">
        <f t="shared" si="70"/>
        <v>0</v>
      </c>
      <c r="L69" s="266">
        <f t="shared" si="70"/>
        <v>1</v>
      </c>
      <c r="M69" s="266">
        <f t="shared" si="70"/>
        <v>3</v>
      </c>
      <c r="N69" s="266">
        <f t="shared" si="70"/>
        <v>12</v>
      </c>
      <c r="O69" s="266">
        <f t="shared" si="70"/>
        <v>23</v>
      </c>
      <c r="P69" s="266">
        <f t="shared" si="70"/>
        <v>17</v>
      </c>
      <c r="Q69" s="267">
        <f t="shared" si="70"/>
        <v>13</v>
      </c>
      <c r="R69" s="267">
        <f t="shared" si="70"/>
        <v>23</v>
      </c>
      <c r="S69" s="267">
        <f t="shared" si="70"/>
        <v>20</v>
      </c>
      <c r="T69" s="266">
        <f t="shared" si="70"/>
        <v>56</v>
      </c>
      <c r="U69" s="266">
        <f t="shared" si="70"/>
        <v>12</v>
      </c>
      <c r="V69" s="266">
        <f t="shared" si="70"/>
        <v>26</v>
      </c>
      <c r="W69" s="266">
        <f t="shared" si="70"/>
        <v>20</v>
      </c>
      <c r="X69" s="266">
        <f t="shared" si="70"/>
        <v>0</v>
      </c>
      <c r="Y69" s="266">
        <f t="shared" si="70"/>
        <v>1</v>
      </c>
      <c r="Z69" s="266">
        <f t="shared" si="70"/>
        <v>0</v>
      </c>
      <c r="AA69" s="266">
        <f t="shared" si="70"/>
        <v>0</v>
      </c>
      <c r="AB69" s="266">
        <f t="shared" si="70"/>
        <v>1</v>
      </c>
      <c r="AC69" s="266">
        <f t="shared" si="70"/>
        <v>1</v>
      </c>
      <c r="AD69" s="266">
        <f t="shared" si="70"/>
        <v>0</v>
      </c>
      <c r="AE69" s="266">
        <f t="shared" si="70"/>
        <v>1</v>
      </c>
      <c r="AF69" s="266">
        <f t="shared" si="70"/>
        <v>6</v>
      </c>
      <c r="AG69" s="266">
        <f t="shared" si="70"/>
        <v>4</v>
      </c>
      <c r="AH69" s="266">
        <f t="shared" si="70"/>
        <v>3</v>
      </c>
      <c r="AI69" s="266">
        <f t="shared" si="70"/>
        <v>12</v>
      </c>
      <c r="AJ69" s="266">
        <f t="shared" ref="AJ69:BO69" si="71">+AJ56</f>
        <v>1</v>
      </c>
      <c r="AK69" s="266">
        <f t="shared" si="71"/>
        <v>0</v>
      </c>
      <c r="AL69" s="266">
        <f t="shared" si="71"/>
        <v>2</v>
      </c>
      <c r="AM69" s="266">
        <f t="shared" si="71"/>
        <v>1</v>
      </c>
      <c r="AN69" s="266">
        <f t="shared" si="71"/>
        <v>0</v>
      </c>
      <c r="AO69" s="266">
        <f t="shared" si="71"/>
        <v>1</v>
      </c>
      <c r="AP69" s="266">
        <f t="shared" si="71"/>
        <v>2</v>
      </c>
      <c r="AQ69" s="266">
        <f t="shared" si="71"/>
        <v>1</v>
      </c>
      <c r="AR69" s="266">
        <f t="shared" si="71"/>
        <v>1</v>
      </c>
      <c r="AS69" s="266">
        <f t="shared" si="71"/>
        <v>0</v>
      </c>
      <c r="AT69" s="266">
        <f t="shared" si="71"/>
        <v>1</v>
      </c>
      <c r="AU69" s="266">
        <f t="shared" si="71"/>
        <v>0</v>
      </c>
      <c r="AV69" s="266">
        <f t="shared" si="71"/>
        <v>11</v>
      </c>
      <c r="AW69" s="266">
        <f t="shared" si="71"/>
        <v>3</v>
      </c>
      <c r="AX69" s="266">
        <f t="shared" si="71"/>
        <v>0</v>
      </c>
      <c r="AY69" s="266">
        <f t="shared" si="71"/>
        <v>1</v>
      </c>
      <c r="AZ69" s="266">
        <f t="shared" si="71"/>
        <v>1</v>
      </c>
      <c r="BA69" s="266">
        <f t="shared" si="71"/>
        <v>0</v>
      </c>
      <c r="BB69" s="266">
        <f t="shared" si="71"/>
        <v>0</v>
      </c>
      <c r="BC69" s="266">
        <f t="shared" si="71"/>
        <v>0</v>
      </c>
      <c r="BD69" s="266">
        <f t="shared" si="71"/>
        <v>0</v>
      </c>
      <c r="BE69" s="266">
        <f t="shared" si="71"/>
        <v>0</v>
      </c>
      <c r="BF69" s="266">
        <f t="shared" si="71"/>
        <v>1</v>
      </c>
      <c r="BG69" s="266">
        <f t="shared" si="71"/>
        <v>0</v>
      </c>
      <c r="BH69" s="266">
        <f t="shared" si="71"/>
        <v>0</v>
      </c>
      <c r="BI69" s="266">
        <f t="shared" si="71"/>
        <v>7</v>
      </c>
      <c r="BJ69" s="266">
        <f t="shared" si="71"/>
        <v>1</v>
      </c>
      <c r="BK69" s="266">
        <f t="shared" si="71"/>
        <v>12</v>
      </c>
      <c r="BL69" s="266">
        <f t="shared" si="71"/>
        <v>20</v>
      </c>
      <c r="BM69" s="266">
        <f t="shared" si="71"/>
        <v>0</v>
      </c>
      <c r="BN69" s="266">
        <f t="shared" si="71"/>
        <v>0</v>
      </c>
      <c r="BO69" s="266">
        <f t="shared" si="71"/>
        <v>0</v>
      </c>
      <c r="BP69" s="266">
        <f t="shared" ref="BP69:CS69" si="72">+BP56</f>
        <v>0</v>
      </c>
      <c r="BQ69" s="266">
        <f t="shared" si="72"/>
        <v>0</v>
      </c>
      <c r="BR69" s="266">
        <f t="shared" si="72"/>
        <v>0</v>
      </c>
      <c r="BS69" s="266">
        <f t="shared" si="72"/>
        <v>0</v>
      </c>
      <c r="BT69" s="266">
        <f t="shared" si="72"/>
        <v>0</v>
      </c>
      <c r="BU69" s="266">
        <f t="shared" si="72"/>
        <v>0</v>
      </c>
      <c r="BV69" s="266">
        <f t="shared" si="72"/>
        <v>0</v>
      </c>
      <c r="BW69" s="266">
        <f t="shared" si="72"/>
        <v>0</v>
      </c>
      <c r="BX69" s="266">
        <f t="shared" si="72"/>
        <v>0</v>
      </c>
      <c r="BY69" s="266">
        <f t="shared" si="72"/>
        <v>0</v>
      </c>
      <c r="BZ69" s="266">
        <f t="shared" si="72"/>
        <v>0</v>
      </c>
      <c r="CA69" s="266">
        <f t="shared" si="72"/>
        <v>0</v>
      </c>
      <c r="CB69" s="266">
        <f t="shared" si="72"/>
        <v>0</v>
      </c>
      <c r="CC69" s="266">
        <f t="shared" si="72"/>
        <v>0</v>
      </c>
      <c r="CD69" s="266">
        <f t="shared" si="72"/>
        <v>0</v>
      </c>
      <c r="CE69" s="266">
        <f t="shared" si="72"/>
        <v>0</v>
      </c>
      <c r="CF69" s="266">
        <f t="shared" si="72"/>
        <v>0</v>
      </c>
      <c r="CG69" s="266">
        <f t="shared" si="72"/>
        <v>0</v>
      </c>
      <c r="CH69" s="266">
        <f t="shared" si="72"/>
        <v>0</v>
      </c>
      <c r="CI69" s="266">
        <f t="shared" si="72"/>
        <v>0</v>
      </c>
      <c r="CJ69" s="266">
        <f t="shared" si="72"/>
        <v>0</v>
      </c>
      <c r="CK69" s="266">
        <f t="shared" si="72"/>
        <v>0</v>
      </c>
      <c r="CL69" s="266">
        <f t="shared" si="72"/>
        <v>0</v>
      </c>
      <c r="CM69" s="266">
        <f t="shared" si="72"/>
        <v>0</v>
      </c>
      <c r="CN69" s="266">
        <f t="shared" si="72"/>
        <v>0</v>
      </c>
      <c r="CO69" s="266">
        <f t="shared" si="72"/>
        <v>0</v>
      </c>
      <c r="CP69" s="266">
        <f t="shared" si="72"/>
        <v>0</v>
      </c>
      <c r="CQ69" s="266">
        <f t="shared" si="72"/>
        <v>0</v>
      </c>
      <c r="CR69" s="266">
        <f t="shared" si="72"/>
        <v>0</v>
      </c>
      <c r="CS69" s="266">
        <f t="shared" si="72"/>
        <v>0</v>
      </c>
    </row>
    <row r="70" spans="1:97" ht="40.700000000000003" customHeight="1" thickBot="1">
      <c r="A70" s="268"/>
      <c r="B70" s="846" t="s">
        <v>1929</v>
      </c>
      <c r="C70" s="846"/>
      <c r="D70" s="269">
        <f t="shared" ref="D70:AI70" si="73">SUM(D59:D69)</f>
        <v>0</v>
      </c>
      <c r="E70" s="269">
        <f t="shared" si="73"/>
        <v>5</v>
      </c>
      <c r="F70" s="269">
        <f t="shared" si="73"/>
        <v>18</v>
      </c>
      <c r="G70" s="269">
        <f t="shared" si="73"/>
        <v>5</v>
      </c>
      <c r="H70" s="269">
        <f t="shared" si="73"/>
        <v>10</v>
      </c>
      <c r="I70" s="269">
        <f t="shared" si="73"/>
        <v>18</v>
      </c>
      <c r="J70" s="269">
        <f t="shared" si="73"/>
        <v>5</v>
      </c>
      <c r="K70" s="269">
        <f t="shared" si="73"/>
        <v>15</v>
      </c>
      <c r="L70" s="269">
        <f t="shared" si="73"/>
        <v>5</v>
      </c>
      <c r="M70" s="269">
        <f t="shared" si="73"/>
        <v>57</v>
      </c>
      <c r="N70" s="269">
        <f t="shared" si="73"/>
        <v>197</v>
      </c>
      <c r="O70" s="269">
        <f t="shared" si="73"/>
        <v>353</v>
      </c>
      <c r="P70" s="269">
        <f t="shared" si="73"/>
        <v>159</v>
      </c>
      <c r="Q70" s="269">
        <f t="shared" si="73"/>
        <v>202</v>
      </c>
      <c r="R70" s="269">
        <f t="shared" si="73"/>
        <v>353</v>
      </c>
      <c r="S70" s="269">
        <f t="shared" si="73"/>
        <v>216</v>
      </c>
      <c r="T70" s="269">
        <f t="shared" si="73"/>
        <v>771</v>
      </c>
      <c r="U70" s="269">
        <f t="shared" si="73"/>
        <v>184</v>
      </c>
      <c r="V70" s="269">
        <f t="shared" si="73"/>
        <v>351</v>
      </c>
      <c r="W70" s="269">
        <f t="shared" si="73"/>
        <v>201</v>
      </c>
      <c r="X70" s="269">
        <f t="shared" si="73"/>
        <v>0</v>
      </c>
      <c r="Y70" s="269">
        <f t="shared" si="73"/>
        <v>9</v>
      </c>
      <c r="Z70" s="269">
        <f t="shared" si="73"/>
        <v>6</v>
      </c>
      <c r="AA70" s="269">
        <f t="shared" si="73"/>
        <v>12</v>
      </c>
      <c r="AB70" s="269">
        <f t="shared" si="73"/>
        <v>10</v>
      </c>
      <c r="AC70" s="269">
        <f t="shared" si="73"/>
        <v>5</v>
      </c>
      <c r="AD70" s="269">
        <f t="shared" si="73"/>
        <v>18</v>
      </c>
      <c r="AE70" s="269">
        <f t="shared" si="73"/>
        <v>30</v>
      </c>
      <c r="AF70" s="269">
        <f t="shared" si="73"/>
        <v>85</v>
      </c>
      <c r="AG70" s="269">
        <f t="shared" si="73"/>
        <v>29</v>
      </c>
      <c r="AH70" s="269">
        <f t="shared" si="73"/>
        <v>38</v>
      </c>
      <c r="AI70" s="269">
        <f t="shared" si="73"/>
        <v>142</v>
      </c>
      <c r="AJ70" s="269">
        <f t="shared" ref="AJ70:BO70" si="74">SUM(AJ59:AJ69)</f>
        <v>33</v>
      </c>
      <c r="AK70" s="269">
        <f t="shared" si="74"/>
        <v>14</v>
      </c>
      <c r="AL70" s="269">
        <f t="shared" si="74"/>
        <v>61</v>
      </c>
      <c r="AM70" s="269">
        <f t="shared" si="74"/>
        <v>22</v>
      </c>
      <c r="AN70" s="269">
        <f t="shared" si="74"/>
        <v>18</v>
      </c>
      <c r="AO70" s="269">
        <f t="shared" si="74"/>
        <v>19</v>
      </c>
      <c r="AP70" s="269">
        <f t="shared" si="74"/>
        <v>21</v>
      </c>
      <c r="AQ70" s="269">
        <f t="shared" si="74"/>
        <v>13</v>
      </c>
      <c r="AR70" s="269">
        <f t="shared" si="74"/>
        <v>11</v>
      </c>
      <c r="AS70" s="269">
        <f t="shared" si="74"/>
        <v>20</v>
      </c>
      <c r="AT70" s="269">
        <f t="shared" si="74"/>
        <v>8</v>
      </c>
      <c r="AU70" s="269">
        <f t="shared" si="74"/>
        <v>7</v>
      </c>
      <c r="AV70" s="269">
        <f t="shared" si="74"/>
        <v>14</v>
      </c>
      <c r="AW70" s="269">
        <f t="shared" si="74"/>
        <v>9</v>
      </c>
      <c r="AX70" s="269">
        <f t="shared" si="74"/>
        <v>8</v>
      </c>
      <c r="AY70" s="269">
        <f t="shared" si="74"/>
        <v>12</v>
      </c>
      <c r="AZ70" s="269">
        <f t="shared" si="74"/>
        <v>23</v>
      </c>
      <c r="BA70" s="269">
        <f t="shared" si="74"/>
        <v>5</v>
      </c>
      <c r="BB70" s="269">
        <f t="shared" si="74"/>
        <v>12</v>
      </c>
      <c r="BC70" s="269">
        <f t="shared" si="74"/>
        <v>14</v>
      </c>
      <c r="BD70" s="269">
        <f t="shared" si="74"/>
        <v>2</v>
      </c>
      <c r="BE70" s="269">
        <f t="shared" si="74"/>
        <v>9</v>
      </c>
      <c r="BF70" s="269">
        <f t="shared" si="74"/>
        <v>14</v>
      </c>
      <c r="BG70" s="269">
        <f t="shared" si="74"/>
        <v>2</v>
      </c>
      <c r="BH70" s="269">
        <f t="shared" si="74"/>
        <v>14</v>
      </c>
      <c r="BI70" s="269">
        <f t="shared" si="74"/>
        <v>81</v>
      </c>
      <c r="BJ70" s="269">
        <f t="shared" si="74"/>
        <v>35</v>
      </c>
      <c r="BK70" s="269">
        <f t="shared" si="74"/>
        <v>81</v>
      </c>
      <c r="BL70" s="269">
        <f t="shared" si="74"/>
        <v>197</v>
      </c>
      <c r="BM70" s="269">
        <f t="shared" si="74"/>
        <v>0</v>
      </c>
      <c r="BN70" s="269">
        <f t="shared" si="74"/>
        <v>0</v>
      </c>
      <c r="BO70" s="269">
        <f t="shared" si="74"/>
        <v>0</v>
      </c>
      <c r="BP70" s="269">
        <f t="shared" ref="BP70:CS70" si="75">SUM(BP59:BP69)</f>
        <v>0</v>
      </c>
      <c r="BQ70" s="269">
        <f t="shared" si="75"/>
        <v>0</v>
      </c>
      <c r="BR70" s="269">
        <f t="shared" si="75"/>
        <v>0</v>
      </c>
      <c r="BS70" s="269">
        <f t="shared" si="75"/>
        <v>0</v>
      </c>
      <c r="BT70" s="269">
        <f t="shared" si="75"/>
        <v>0</v>
      </c>
      <c r="BU70" s="269">
        <f t="shared" si="75"/>
        <v>0</v>
      </c>
      <c r="BV70" s="269">
        <f t="shared" si="75"/>
        <v>0</v>
      </c>
      <c r="BW70" s="269">
        <f t="shared" si="75"/>
        <v>0</v>
      </c>
      <c r="BX70" s="269">
        <f t="shared" si="75"/>
        <v>0</v>
      </c>
      <c r="BY70" s="269">
        <f t="shared" si="75"/>
        <v>0</v>
      </c>
      <c r="BZ70" s="269">
        <f t="shared" si="75"/>
        <v>0</v>
      </c>
      <c r="CA70" s="269">
        <f t="shared" si="75"/>
        <v>0</v>
      </c>
      <c r="CB70" s="269">
        <f t="shared" si="75"/>
        <v>0</v>
      </c>
      <c r="CC70" s="269">
        <f t="shared" si="75"/>
        <v>0</v>
      </c>
      <c r="CD70" s="269">
        <f t="shared" si="75"/>
        <v>0</v>
      </c>
      <c r="CE70" s="269">
        <f t="shared" si="75"/>
        <v>0</v>
      </c>
      <c r="CF70" s="269">
        <f t="shared" si="75"/>
        <v>0</v>
      </c>
      <c r="CG70" s="269">
        <f t="shared" si="75"/>
        <v>0</v>
      </c>
      <c r="CH70" s="269">
        <f t="shared" si="75"/>
        <v>0</v>
      </c>
      <c r="CI70" s="269">
        <f t="shared" si="75"/>
        <v>0</v>
      </c>
      <c r="CJ70" s="269">
        <f t="shared" si="75"/>
        <v>0</v>
      </c>
      <c r="CK70" s="269">
        <f t="shared" si="75"/>
        <v>0</v>
      </c>
      <c r="CL70" s="269">
        <f t="shared" si="75"/>
        <v>0</v>
      </c>
      <c r="CM70" s="269">
        <f t="shared" si="75"/>
        <v>0</v>
      </c>
      <c r="CN70" s="269">
        <f t="shared" si="75"/>
        <v>0</v>
      </c>
      <c r="CO70" s="269">
        <f t="shared" si="75"/>
        <v>0</v>
      </c>
      <c r="CP70" s="269">
        <f t="shared" si="75"/>
        <v>0</v>
      </c>
      <c r="CQ70" s="269">
        <f t="shared" si="75"/>
        <v>0</v>
      </c>
      <c r="CR70" s="269">
        <f t="shared" si="75"/>
        <v>0</v>
      </c>
      <c r="CS70" s="269">
        <f t="shared" si="75"/>
        <v>0</v>
      </c>
    </row>
    <row r="71" spans="1:97" ht="18">
      <c r="D71" s="257"/>
      <c r="E71" s="257"/>
      <c r="F71" s="257"/>
      <c r="G71" s="257"/>
      <c r="H71" s="257"/>
      <c r="I71" s="257"/>
      <c r="J71" s="257"/>
      <c r="K71" s="257"/>
      <c r="L71" s="257"/>
      <c r="M71" s="257"/>
      <c r="N71" s="257"/>
      <c r="O71" s="257"/>
      <c r="P71" s="257"/>
      <c r="Q71" s="257"/>
      <c r="R71" s="257"/>
      <c r="S71" s="257"/>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row>
    <row r="72" spans="1:97" ht="18">
      <c r="D72" s="257"/>
      <c r="E72" s="257"/>
      <c r="F72" s="257"/>
      <c r="G72" s="257"/>
      <c r="H72" s="257"/>
      <c r="I72" s="257"/>
      <c r="J72" s="257"/>
      <c r="K72" s="257"/>
      <c r="L72" s="257"/>
      <c r="M72" s="257"/>
      <c r="N72" s="257"/>
      <c r="O72" s="257"/>
      <c r="P72" s="257"/>
      <c r="Q72" s="257"/>
      <c r="R72" s="257"/>
      <c r="S72" s="257"/>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row>
    <row r="73" spans="1:97" ht="18">
      <c r="D73" s="204"/>
      <c r="E73" s="204"/>
      <c r="F73" s="204"/>
      <c r="G73" s="204"/>
      <c r="H73" s="204"/>
      <c r="I73" s="204"/>
      <c r="J73" s="204"/>
      <c r="K73" s="204"/>
      <c r="L73" s="204"/>
      <c r="M73" s="204"/>
      <c r="N73" s="204"/>
      <c r="O73" s="204"/>
      <c r="P73" s="204"/>
      <c r="Q73" s="204"/>
      <c r="R73" s="204"/>
      <c r="S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row>
    <row r="74" spans="1:97" ht="18">
      <c r="D74" s="204"/>
      <c r="E74" s="204"/>
      <c r="F74" s="204"/>
      <c r="G74" s="204"/>
      <c r="H74" s="204"/>
      <c r="I74" s="204"/>
      <c r="J74" s="204"/>
      <c r="K74" s="204"/>
      <c r="L74" s="204"/>
      <c r="M74" s="204"/>
      <c r="N74" s="204"/>
      <c r="O74" s="204"/>
      <c r="P74" s="204"/>
      <c r="Q74" s="204"/>
      <c r="R74" s="204"/>
      <c r="S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row>
    <row r="75" spans="1:97" ht="18">
      <c r="D75" s="204"/>
      <c r="E75" s="204"/>
      <c r="F75" s="204"/>
      <c r="G75" s="204"/>
      <c r="H75" s="204"/>
      <c r="I75" s="204"/>
      <c r="J75" s="204"/>
      <c r="K75" s="204"/>
      <c r="L75" s="204"/>
      <c r="M75" s="204"/>
      <c r="N75" s="204"/>
      <c r="O75" s="204"/>
      <c r="P75" s="204"/>
      <c r="Q75" s="204"/>
      <c r="R75" s="204"/>
      <c r="S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row>
    <row r="76" spans="1:97" ht="18">
      <c r="D76" s="204"/>
      <c r="E76" s="204"/>
      <c r="F76" s="204"/>
      <c r="G76" s="204"/>
      <c r="H76" s="204"/>
      <c r="I76" s="204"/>
      <c r="J76" s="204"/>
      <c r="K76" s="204"/>
      <c r="L76" s="204"/>
      <c r="M76" s="204"/>
      <c r="N76" s="204"/>
      <c r="O76" s="204"/>
      <c r="P76" s="204"/>
      <c r="Q76" s="204"/>
      <c r="R76" s="204"/>
      <c r="S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row>
    <row r="77" spans="1:97" ht="18">
      <c r="D77" s="204"/>
      <c r="E77" s="204"/>
      <c r="F77" s="204"/>
      <c r="G77" s="204"/>
      <c r="H77" s="204"/>
      <c r="I77" s="204"/>
      <c r="J77" s="204"/>
      <c r="K77" s="204"/>
      <c r="L77" s="204"/>
      <c r="M77" s="204"/>
      <c r="N77" s="204"/>
      <c r="O77" s="204"/>
      <c r="P77" s="204"/>
      <c r="Q77" s="204"/>
      <c r="R77" s="204"/>
      <c r="S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row>
    <row r="78" spans="1:97" ht="18">
      <c r="D78" s="204"/>
      <c r="E78" s="204"/>
      <c r="F78" s="204"/>
      <c r="G78" s="204"/>
      <c r="H78" s="204"/>
      <c r="I78" s="204"/>
      <c r="J78" s="204"/>
      <c r="K78" s="204"/>
      <c r="L78" s="204"/>
      <c r="M78" s="204"/>
      <c r="N78" s="204"/>
      <c r="O78" s="204"/>
      <c r="P78" s="204"/>
      <c r="Q78" s="204"/>
      <c r="R78" s="204"/>
      <c r="S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row>
    <row r="79" spans="1:97" ht="18">
      <c r="D79" s="204"/>
      <c r="E79" s="204"/>
      <c r="F79" s="204"/>
      <c r="G79" s="204"/>
      <c r="H79" s="204"/>
      <c r="I79" s="204"/>
      <c r="J79" s="204"/>
      <c r="K79" s="204"/>
      <c r="L79" s="204"/>
      <c r="M79" s="204"/>
      <c r="N79" s="204"/>
      <c r="O79" s="204"/>
      <c r="P79" s="204"/>
      <c r="Q79" s="204"/>
      <c r="R79" s="204"/>
      <c r="S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row>
    <row r="80" spans="1:97" ht="18">
      <c r="D80" s="204"/>
      <c r="E80" s="204"/>
      <c r="F80" s="204"/>
      <c r="G80" s="204"/>
      <c r="H80" s="204"/>
      <c r="I80" s="204"/>
      <c r="J80" s="204"/>
      <c r="K80" s="204"/>
      <c r="L80" s="204"/>
      <c r="M80" s="204"/>
      <c r="N80" s="204"/>
      <c r="O80" s="204"/>
      <c r="P80" s="204"/>
      <c r="Q80" s="204"/>
      <c r="R80" s="204"/>
      <c r="S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row>
    <row r="81" spans="4:64" ht="18">
      <c r="D81" s="204"/>
      <c r="E81" s="204"/>
      <c r="F81" s="204"/>
      <c r="G81" s="204"/>
      <c r="H81" s="204"/>
      <c r="I81" s="204"/>
      <c r="J81" s="204"/>
      <c r="K81" s="204"/>
      <c r="L81" s="204"/>
      <c r="M81" s="204"/>
      <c r="N81" s="204"/>
      <c r="O81" s="204"/>
      <c r="P81" s="204"/>
      <c r="Q81" s="204"/>
      <c r="R81" s="204"/>
      <c r="S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row>
    <row r="82" spans="4:64" ht="18">
      <c r="D82" s="204"/>
      <c r="E82" s="204"/>
      <c r="F82" s="204"/>
      <c r="G82" s="204"/>
      <c r="H82" s="204"/>
      <c r="I82" s="204"/>
      <c r="J82" s="204"/>
      <c r="K82" s="204"/>
      <c r="L82" s="204"/>
      <c r="M82" s="204"/>
      <c r="N82" s="204"/>
      <c r="O82" s="204"/>
      <c r="P82" s="204"/>
      <c r="Q82" s="204"/>
      <c r="R82" s="204"/>
      <c r="S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row>
    <row r="83" spans="4:64" ht="18">
      <c r="D83" s="204"/>
      <c r="E83" s="204"/>
      <c r="F83" s="204"/>
      <c r="G83" s="204"/>
      <c r="H83" s="204"/>
      <c r="I83" s="204"/>
      <c r="J83" s="204"/>
      <c r="K83" s="204"/>
      <c r="L83" s="204"/>
      <c r="M83" s="204"/>
      <c r="N83" s="204"/>
      <c r="O83" s="204"/>
      <c r="P83" s="204"/>
      <c r="Q83" s="204"/>
      <c r="R83" s="204"/>
      <c r="S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row>
    <row r="84" spans="4:64" ht="18">
      <c r="D84" s="204"/>
      <c r="E84" s="204"/>
      <c r="F84" s="204"/>
      <c r="G84" s="204"/>
      <c r="H84" s="204"/>
      <c r="I84" s="204"/>
      <c r="J84" s="204"/>
      <c r="K84" s="204"/>
      <c r="L84" s="204"/>
      <c r="M84" s="204"/>
      <c r="N84" s="204"/>
      <c r="O84" s="204"/>
      <c r="P84" s="204"/>
      <c r="Q84" s="204"/>
      <c r="R84" s="204"/>
      <c r="S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row>
    <row r="85" spans="4:64" ht="18">
      <c r="D85" s="204"/>
      <c r="E85" s="204"/>
      <c r="F85" s="204"/>
      <c r="G85" s="204"/>
      <c r="H85" s="204"/>
      <c r="I85" s="204"/>
      <c r="J85" s="204"/>
      <c r="K85" s="204"/>
      <c r="L85" s="204"/>
      <c r="M85" s="204"/>
      <c r="N85" s="204"/>
      <c r="O85" s="204"/>
      <c r="P85" s="204"/>
      <c r="Q85" s="204"/>
      <c r="R85" s="204"/>
      <c r="S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row>
    <row r="86" spans="4:64" ht="18">
      <c r="D86" s="204"/>
      <c r="E86" s="204"/>
      <c r="F86" s="204"/>
      <c r="G86" s="204"/>
      <c r="H86" s="204"/>
      <c r="I86" s="204"/>
      <c r="J86" s="204"/>
      <c r="K86" s="204"/>
      <c r="L86" s="204"/>
      <c r="M86" s="204"/>
      <c r="N86" s="204"/>
      <c r="O86" s="204"/>
      <c r="P86" s="204"/>
      <c r="Q86" s="204"/>
      <c r="R86" s="204"/>
      <c r="S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row>
    <row r="87" spans="4:64" ht="18">
      <c r="D87" s="204"/>
      <c r="E87" s="204"/>
      <c r="F87" s="204"/>
      <c r="G87" s="204"/>
      <c r="H87" s="204"/>
      <c r="I87" s="204"/>
      <c r="J87" s="204"/>
      <c r="K87" s="204"/>
      <c r="L87" s="204"/>
      <c r="M87" s="204"/>
      <c r="N87" s="204"/>
      <c r="O87" s="204"/>
      <c r="P87" s="204"/>
      <c r="Q87" s="204"/>
      <c r="R87" s="204"/>
      <c r="S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row>
    <row r="88" spans="4:64" ht="18">
      <c r="D88" s="204"/>
      <c r="E88" s="204"/>
      <c r="F88" s="204"/>
      <c r="G88" s="204"/>
      <c r="H88" s="204"/>
      <c r="I88" s="204"/>
      <c r="J88" s="204"/>
      <c r="K88" s="204"/>
      <c r="L88" s="204"/>
      <c r="M88" s="204"/>
      <c r="N88" s="204"/>
      <c r="O88" s="204"/>
      <c r="P88" s="204"/>
      <c r="Q88" s="204"/>
      <c r="R88" s="204"/>
      <c r="S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row>
    <row r="89" spans="4:64" ht="18">
      <c r="D89" s="204"/>
      <c r="E89" s="204"/>
      <c r="F89" s="204"/>
      <c r="G89" s="204"/>
      <c r="H89" s="204"/>
      <c r="I89" s="204"/>
      <c r="J89" s="204"/>
      <c r="K89" s="204"/>
      <c r="L89" s="204"/>
      <c r="M89" s="204"/>
      <c r="N89" s="204"/>
      <c r="O89" s="204"/>
      <c r="P89" s="204"/>
      <c r="Q89" s="204"/>
      <c r="R89" s="204"/>
      <c r="S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row>
    <row r="90" spans="4:64" ht="18">
      <c r="D90" s="204"/>
      <c r="E90" s="204"/>
      <c r="F90" s="204"/>
      <c r="G90" s="204"/>
      <c r="H90" s="204"/>
      <c r="I90" s="204"/>
      <c r="J90" s="204"/>
      <c r="K90" s="204"/>
      <c r="L90" s="204"/>
      <c r="M90" s="204"/>
      <c r="N90" s="204"/>
      <c r="O90" s="204"/>
      <c r="P90" s="204"/>
      <c r="Q90" s="204"/>
      <c r="R90" s="204"/>
      <c r="S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row>
    <row r="91" spans="4:64" ht="18">
      <c r="D91" s="204"/>
      <c r="E91" s="204"/>
      <c r="F91" s="204"/>
      <c r="G91" s="204"/>
      <c r="H91" s="204"/>
      <c r="I91" s="204"/>
      <c r="J91" s="204"/>
      <c r="K91" s="204"/>
      <c r="L91" s="204"/>
      <c r="M91" s="204"/>
      <c r="N91" s="204"/>
      <c r="O91" s="204"/>
      <c r="P91" s="204"/>
      <c r="Q91" s="204"/>
      <c r="R91" s="204"/>
      <c r="S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row>
    <row r="92" spans="4:64" ht="18">
      <c r="D92" s="204"/>
      <c r="E92" s="204"/>
      <c r="F92" s="204"/>
      <c r="G92" s="204"/>
      <c r="H92" s="204"/>
      <c r="I92" s="204"/>
      <c r="J92" s="204"/>
      <c r="K92" s="204"/>
      <c r="L92" s="204"/>
      <c r="M92" s="204"/>
      <c r="N92" s="204"/>
      <c r="O92" s="204"/>
      <c r="P92" s="204"/>
      <c r="Q92" s="204"/>
      <c r="R92" s="204"/>
      <c r="S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row>
    <row r="93" spans="4:64" ht="18">
      <c r="D93" s="204"/>
      <c r="E93" s="204"/>
      <c r="F93" s="204"/>
      <c r="G93" s="204"/>
      <c r="H93" s="204"/>
      <c r="I93" s="204"/>
      <c r="J93" s="204"/>
      <c r="K93" s="204"/>
      <c r="L93" s="204"/>
      <c r="M93" s="204"/>
      <c r="N93" s="204"/>
      <c r="O93" s="204"/>
      <c r="P93" s="204"/>
      <c r="Q93" s="204"/>
      <c r="R93" s="204"/>
      <c r="S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row>
    <row r="94" spans="4:64" ht="18">
      <c r="D94" s="204"/>
      <c r="E94" s="204"/>
      <c r="F94" s="204"/>
      <c r="G94" s="204"/>
      <c r="H94" s="204"/>
      <c r="I94" s="204"/>
      <c r="J94" s="204"/>
      <c r="K94" s="204"/>
      <c r="L94" s="204"/>
      <c r="M94" s="204"/>
      <c r="N94" s="204"/>
      <c r="O94" s="204"/>
      <c r="P94" s="204"/>
      <c r="Q94" s="204"/>
      <c r="R94" s="204"/>
      <c r="S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row>
    <row r="95" spans="4:64" ht="18">
      <c r="D95" s="204"/>
      <c r="E95" s="204"/>
      <c r="F95" s="204"/>
      <c r="G95" s="204"/>
      <c r="H95" s="204"/>
      <c r="I95" s="204"/>
      <c r="J95" s="204"/>
      <c r="K95" s="204"/>
      <c r="L95" s="204"/>
      <c r="M95" s="204"/>
      <c r="N95" s="204"/>
      <c r="O95" s="204"/>
      <c r="P95" s="204"/>
      <c r="Q95" s="204"/>
      <c r="R95" s="204"/>
      <c r="S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row>
    <row r="96" spans="4:64" ht="18">
      <c r="D96" s="204"/>
      <c r="E96" s="204"/>
      <c r="F96" s="204"/>
      <c r="G96" s="204"/>
      <c r="H96" s="204"/>
      <c r="I96" s="204"/>
      <c r="J96" s="204"/>
      <c r="K96" s="204"/>
      <c r="L96" s="204"/>
      <c r="M96" s="204"/>
      <c r="N96" s="204"/>
      <c r="O96" s="204"/>
      <c r="P96" s="204"/>
      <c r="Q96" s="204"/>
      <c r="R96" s="204"/>
      <c r="S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row>
    <row r="97" spans="4:64" ht="18">
      <c r="D97" s="204"/>
      <c r="E97" s="204"/>
      <c r="F97" s="204"/>
      <c r="G97" s="204"/>
      <c r="H97" s="204"/>
      <c r="I97" s="204"/>
      <c r="J97" s="204"/>
      <c r="K97" s="204"/>
      <c r="L97" s="204"/>
      <c r="M97" s="204"/>
      <c r="N97" s="204"/>
      <c r="O97" s="204"/>
      <c r="P97" s="204"/>
      <c r="Q97" s="204"/>
      <c r="R97" s="204"/>
      <c r="S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row>
    <row r="98" spans="4:64" ht="18">
      <c r="D98" s="204"/>
      <c r="E98" s="204"/>
      <c r="F98" s="204"/>
      <c r="G98" s="204"/>
      <c r="H98" s="204"/>
      <c r="I98" s="204"/>
      <c r="J98" s="204"/>
      <c r="K98" s="204"/>
      <c r="L98" s="204"/>
      <c r="M98" s="204"/>
      <c r="N98" s="204"/>
      <c r="O98" s="204"/>
      <c r="P98" s="204"/>
      <c r="Q98" s="204"/>
      <c r="R98" s="204"/>
      <c r="S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row>
    <row r="99" spans="4:64" ht="18">
      <c r="D99" s="204"/>
      <c r="E99" s="204"/>
      <c r="F99" s="204"/>
      <c r="G99" s="204"/>
      <c r="H99" s="204"/>
      <c r="I99" s="204"/>
      <c r="J99" s="204"/>
      <c r="K99" s="204"/>
      <c r="L99" s="204"/>
      <c r="M99" s="204"/>
      <c r="N99" s="204"/>
      <c r="O99" s="204"/>
      <c r="P99" s="204"/>
      <c r="Q99" s="204"/>
      <c r="R99" s="204"/>
      <c r="S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row>
    <row r="100" spans="4:64" ht="18">
      <c r="D100" s="204"/>
      <c r="E100" s="204"/>
      <c r="F100" s="204"/>
      <c r="G100" s="204"/>
      <c r="H100" s="204"/>
      <c r="I100" s="204"/>
      <c r="J100" s="204"/>
      <c r="K100" s="204"/>
      <c r="L100" s="204"/>
      <c r="M100" s="204"/>
      <c r="N100" s="204"/>
      <c r="O100" s="204"/>
      <c r="P100" s="204"/>
      <c r="Q100" s="204"/>
      <c r="R100" s="204"/>
      <c r="S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row>
    <row r="101" spans="4:64" ht="18">
      <c r="D101" s="204"/>
      <c r="E101" s="204"/>
      <c r="F101" s="204"/>
      <c r="G101" s="204"/>
      <c r="H101" s="204"/>
      <c r="I101" s="204"/>
      <c r="J101" s="204"/>
      <c r="K101" s="204"/>
      <c r="L101" s="204"/>
      <c r="M101" s="204"/>
      <c r="N101" s="204"/>
      <c r="O101" s="204"/>
      <c r="P101" s="204"/>
      <c r="Q101" s="204"/>
      <c r="R101" s="204"/>
      <c r="S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row>
    <row r="102" spans="4:64" ht="18">
      <c r="D102" s="204"/>
      <c r="E102" s="204"/>
      <c r="F102" s="204"/>
      <c r="G102" s="204"/>
      <c r="H102" s="204"/>
      <c r="I102" s="204"/>
      <c r="J102" s="204"/>
      <c r="K102" s="204"/>
      <c r="L102" s="204"/>
      <c r="M102" s="204"/>
      <c r="N102" s="204"/>
      <c r="O102" s="204"/>
      <c r="P102" s="204"/>
      <c r="Q102" s="204"/>
      <c r="R102" s="204"/>
      <c r="S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row>
    <row r="103" spans="4:64" ht="18">
      <c r="D103" s="204"/>
      <c r="E103" s="204"/>
      <c r="F103" s="204"/>
      <c r="G103" s="204"/>
      <c r="H103" s="204"/>
      <c r="I103" s="204"/>
      <c r="J103" s="204"/>
      <c r="K103" s="204"/>
      <c r="L103" s="204"/>
      <c r="M103" s="204"/>
      <c r="N103" s="204"/>
      <c r="O103" s="204"/>
      <c r="P103" s="204"/>
      <c r="Q103" s="204"/>
      <c r="R103" s="204"/>
      <c r="S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row>
    <row r="104" spans="4:64" ht="18">
      <c r="D104" s="204"/>
      <c r="E104" s="204"/>
      <c r="F104" s="204"/>
      <c r="G104" s="204"/>
      <c r="H104" s="204"/>
      <c r="I104" s="204"/>
      <c r="J104" s="204"/>
      <c r="K104" s="204"/>
      <c r="L104" s="204"/>
      <c r="M104" s="204"/>
      <c r="N104" s="204"/>
      <c r="O104" s="204"/>
      <c r="P104" s="204"/>
      <c r="Q104" s="204"/>
      <c r="R104" s="204"/>
      <c r="S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row>
    <row r="105" spans="4:64" ht="18">
      <c r="D105" s="204"/>
      <c r="E105" s="204"/>
      <c r="F105" s="204"/>
      <c r="G105" s="204"/>
      <c r="H105" s="204"/>
      <c r="I105" s="204"/>
      <c r="J105" s="204"/>
      <c r="K105" s="204"/>
      <c r="L105" s="204"/>
      <c r="M105" s="204"/>
      <c r="N105" s="204"/>
      <c r="O105" s="204"/>
      <c r="P105" s="204"/>
      <c r="Q105" s="204"/>
      <c r="R105" s="204"/>
      <c r="S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row>
    <row r="106" spans="4:64" ht="18">
      <c r="D106" s="204"/>
      <c r="E106" s="204"/>
      <c r="F106" s="204"/>
      <c r="G106" s="204"/>
      <c r="H106" s="204"/>
      <c r="I106" s="204"/>
      <c r="J106" s="204"/>
      <c r="K106" s="204"/>
      <c r="L106" s="204"/>
      <c r="M106" s="204"/>
      <c r="N106" s="204"/>
      <c r="O106" s="204"/>
      <c r="P106" s="204"/>
      <c r="Q106" s="204"/>
      <c r="R106" s="204"/>
      <c r="S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row>
    <row r="107" spans="4:64" ht="18">
      <c r="D107" s="204"/>
      <c r="E107" s="204"/>
      <c r="F107" s="204"/>
      <c r="G107" s="204"/>
      <c r="H107" s="204"/>
      <c r="I107" s="204"/>
      <c r="J107" s="204"/>
      <c r="K107" s="204"/>
      <c r="L107" s="204"/>
      <c r="M107" s="204"/>
      <c r="N107" s="204"/>
      <c r="O107" s="204"/>
      <c r="P107" s="204"/>
      <c r="Q107" s="204"/>
      <c r="R107" s="204"/>
      <c r="S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row>
    <row r="108" spans="4:64" ht="18">
      <c r="D108" s="204"/>
      <c r="E108" s="204"/>
      <c r="F108" s="204"/>
      <c r="G108" s="204"/>
      <c r="H108" s="204"/>
      <c r="I108" s="204"/>
      <c r="J108" s="204"/>
      <c r="K108" s="204"/>
      <c r="L108" s="204"/>
      <c r="M108" s="204"/>
      <c r="N108" s="204"/>
      <c r="O108" s="204"/>
      <c r="P108" s="204"/>
      <c r="Q108" s="204"/>
      <c r="R108" s="204"/>
      <c r="S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row>
    <row r="109" spans="4:64" ht="18">
      <c r="D109" s="204"/>
      <c r="E109" s="204"/>
      <c r="F109" s="204"/>
      <c r="G109" s="204"/>
      <c r="H109" s="204"/>
      <c r="I109" s="204"/>
      <c r="J109" s="204"/>
      <c r="K109" s="204"/>
      <c r="L109" s="204"/>
      <c r="M109" s="204"/>
      <c r="N109" s="204"/>
      <c r="O109" s="204"/>
      <c r="P109" s="204"/>
      <c r="Q109" s="204"/>
      <c r="R109" s="204"/>
      <c r="S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row>
    <row r="110" spans="4:64" ht="18">
      <c r="D110" s="204"/>
      <c r="E110" s="204"/>
      <c r="F110" s="204"/>
      <c r="G110" s="204"/>
      <c r="H110" s="204"/>
      <c r="I110" s="204"/>
      <c r="J110" s="204"/>
      <c r="K110" s="204"/>
      <c r="L110" s="204"/>
      <c r="M110" s="204"/>
      <c r="N110" s="204"/>
      <c r="O110" s="204"/>
      <c r="P110" s="204"/>
      <c r="Q110" s="204"/>
      <c r="R110" s="204"/>
      <c r="S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row>
    <row r="111" spans="4:64" ht="18">
      <c r="D111" s="204"/>
      <c r="E111" s="204"/>
      <c r="F111" s="204"/>
      <c r="G111" s="204"/>
      <c r="H111" s="204"/>
      <c r="I111" s="204"/>
      <c r="J111" s="204"/>
      <c r="K111" s="204"/>
      <c r="L111" s="204"/>
      <c r="M111" s="204"/>
      <c r="N111" s="204"/>
      <c r="O111" s="204"/>
      <c r="P111" s="204"/>
      <c r="Q111" s="204"/>
      <c r="R111" s="204"/>
      <c r="S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row>
    <row r="112" spans="4:64" ht="18">
      <c r="D112" s="204"/>
      <c r="E112" s="204"/>
      <c r="F112" s="204"/>
      <c r="G112" s="204"/>
      <c r="H112" s="204"/>
      <c r="I112" s="204"/>
      <c r="J112" s="204"/>
      <c r="K112" s="204"/>
      <c r="L112" s="204"/>
      <c r="M112" s="204"/>
      <c r="N112" s="204"/>
      <c r="O112" s="204"/>
      <c r="P112" s="204"/>
      <c r="Q112" s="204"/>
      <c r="R112" s="204"/>
      <c r="S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row>
    <row r="113" spans="4:64" ht="18">
      <c r="D113" s="204"/>
      <c r="E113" s="204"/>
      <c r="F113" s="204"/>
      <c r="G113" s="204"/>
      <c r="H113" s="204"/>
      <c r="I113" s="204"/>
      <c r="J113" s="204"/>
      <c r="K113" s="204"/>
      <c r="L113" s="204"/>
      <c r="M113" s="204"/>
      <c r="N113" s="204"/>
      <c r="O113" s="204"/>
      <c r="P113" s="204"/>
      <c r="Q113" s="204"/>
      <c r="R113" s="204"/>
      <c r="S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row>
    <row r="114" spans="4:64" ht="18">
      <c r="D114" s="204"/>
      <c r="E114" s="204"/>
      <c r="F114" s="204"/>
      <c r="G114" s="204"/>
      <c r="H114" s="204"/>
      <c r="I114" s="204"/>
      <c r="J114" s="204"/>
      <c r="K114" s="204"/>
      <c r="L114" s="204"/>
      <c r="M114" s="204"/>
      <c r="N114" s="204"/>
      <c r="O114" s="204"/>
      <c r="P114" s="204"/>
      <c r="Q114" s="204"/>
      <c r="R114" s="204"/>
      <c r="S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row>
    <row r="115" spans="4:64" ht="18">
      <c r="D115" s="204"/>
      <c r="E115" s="204"/>
      <c r="F115" s="204"/>
      <c r="G115" s="204"/>
      <c r="H115" s="204"/>
      <c r="I115" s="204"/>
      <c r="J115" s="204"/>
      <c r="K115" s="204"/>
      <c r="L115" s="204"/>
      <c r="M115" s="204"/>
      <c r="N115" s="204"/>
      <c r="O115" s="204"/>
      <c r="P115" s="204"/>
      <c r="Q115" s="204"/>
      <c r="R115" s="204"/>
      <c r="S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row>
    <row r="116" spans="4:64" ht="18">
      <c r="D116" s="204"/>
      <c r="E116" s="204"/>
      <c r="F116" s="204"/>
      <c r="G116" s="204"/>
      <c r="H116" s="204"/>
      <c r="I116" s="204"/>
      <c r="J116" s="204"/>
      <c r="K116" s="204"/>
      <c r="L116" s="204"/>
      <c r="M116" s="204"/>
      <c r="N116" s="204"/>
      <c r="O116" s="204"/>
      <c r="P116" s="204"/>
      <c r="Q116" s="204"/>
      <c r="R116" s="204"/>
      <c r="S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row>
    <row r="117" spans="4:64" ht="18">
      <c r="D117" s="204"/>
      <c r="E117" s="204"/>
      <c r="F117" s="204"/>
      <c r="G117" s="204"/>
      <c r="H117" s="204"/>
      <c r="I117" s="204"/>
      <c r="J117" s="204"/>
      <c r="K117" s="204"/>
      <c r="L117" s="204"/>
      <c r="M117" s="204"/>
      <c r="N117" s="204"/>
      <c r="O117" s="204"/>
      <c r="P117" s="204"/>
      <c r="Q117" s="204"/>
      <c r="R117" s="204"/>
      <c r="S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row>
    <row r="118" spans="4:64" ht="18">
      <c r="D118" s="204"/>
      <c r="E118" s="204"/>
      <c r="F118" s="204"/>
      <c r="G118" s="204"/>
      <c r="H118" s="204"/>
      <c r="I118" s="204"/>
      <c r="J118" s="204"/>
      <c r="K118" s="204"/>
      <c r="L118" s="204"/>
      <c r="M118" s="204"/>
      <c r="N118" s="204"/>
      <c r="O118" s="204"/>
      <c r="P118" s="204"/>
      <c r="Q118" s="204"/>
      <c r="R118" s="204"/>
      <c r="S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row>
    <row r="119" spans="4:64" ht="18">
      <c r="D119" s="204"/>
      <c r="E119" s="204"/>
      <c r="F119" s="204"/>
      <c r="G119" s="204"/>
      <c r="H119" s="204"/>
      <c r="I119" s="204"/>
      <c r="J119" s="204"/>
      <c r="K119" s="204"/>
      <c r="L119" s="204"/>
      <c r="M119" s="204"/>
      <c r="N119" s="204"/>
      <c r="O119" s="204"/>
      <c r="P119" s="204"/>
      <c r="Q119" s="204"/>
      <c r="R119" s="204"/>
      <c r="S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row>
    <row r="120" spans="4:64" ht="18">
      <c r="D120" s="204"/>
      <c r="E120" s="204"/>
      <c r="F120" s="204"/>
      <c r="G120" s="204"/>
      <c r="H120" s="204"/>
      <c r="I120" s="204"/>
      <c r="J120" s="204"/>
      <c r="K120" s="204"/>
      <c r="L120" s="204"/>
      <c r="M120" s="204"/>
      <c r="N120" s="204"/>
      <c r="O120" s="204"/>
      <c r="P120" s="204"/>
      <c r="Q120" s="204"/>
      <c r="R120" s="204"/>
      <c r="S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row>
    <row r="121" spans="4:64" ht="18">
      <c r="D121" s="204"/>
      <c r="E121" s="204"/>
      <c r="F121" s="204"/>
      <c r="G121" s="204"/>
      <c r="H121" s="204"/>
      <c r="I121" s="204"/>
      <c r="J121" s="204"/>
      <c r="K121" s="204"/>
      <c r="L121" s="204"/>
      <c r="M121" s="204"/>
      <c r="N121" s="204"/>
      <c r="O121" s="204"/>
      <c r="P121" s="204"/>
      <c r="Q121" s="204"/>
      <c r="R121" s="204"/>
      <c r="S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row>
    <row r="122" spans="4:64" ht="18">
      <c r="D122" s="204"/>
      <c r="E122" s="204"/>
      <c r="F122" s="204"/>
      <c r="G122" s="204"/>
      <c r="H122" s="204"/>
      <c r="I122" s="204"/>
      <c r="J122" s="204"/>
      <c r="K122" s="204"/>
      <c r="L122" s="204"/>
      <c r="M122" s="204"/>
      <c r="N122" s="204"/>
      <c r="O122" s="204"/>
      <c r="P122" s="204"/>
      <c r="Q122" s="204"/>
      <c r="R122" s="204"/>
      <c r="S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row>
    <row r="123" spans="4:64" ht="18">
      <c r="D123" s="204"/>
      <c r="E123" s="204"/>
      <c r="F123" s="204"/>
      <c r="G123" s="204"/>
      <c r="H123" s="204"/>
      <c r="I123" s="204"/>
      <c r="J123" s="204"/>
      <c r="K123" s="204"/>
      <c r="L123" s="204"/>
      <c r="M123" s="204"/>
      <c r="N123" s="204"/>
      <c r="O123" s="204"/>
      <c r="P123" s="204"/>
      <c r="Q123" s="204"/>
      <c r="R123" s="204"/>
      <c r="S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row>
    <row r="124" spans="4:64" ht="18">
      <c r="D124" s="204"/>
      <c r="E124" s="204"/>
      <c r="F124" s="204"/>
      <c r="G124" s="204"/>
      <c r="H124" s="204"/>
      <c r="I124" s="204"/>
      <c r="J124" s="204"/>
      <c r="K124" s="204"/>
      <c r="L124" s="204"/>
      <c r="M124" s="204"/>
      <c r="N124" s="204"/>
      <c r="O124" s="204"/>
      <c r="P124" s="204"/>
      <c r="Q124" s="204"/>
      <c r="R124" s="204"/>
      <c r="S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row>
    <row r="125" spans="4:64" ht="18">
      <c r="D125" s="204"/>
      <c r="E125" s="204"/>
      <c r="F125" s="204"/>
      <c r="G125" s="204"/>
      <c r="H125" s="204"/>
      <c r="I125" s="204"/>
      <c r="J125" s="204"/>
      <c r="K125" s="204"/>
      <c r="L125" s="204"/>
      <c r="M125" s="204"/>
      <c r="N125" s="204"/>
      <c r="O125" s="204"/>
      <c r="P125" s="204"/>
      <c r="Q125" s="204"/>
      <c r="R125" s="204"/>
      <c r="S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row>
    <row r="126" spans="4:64" ht="18">
      <c r="D126" s="204"/>
      <c r="E126" s="204"/>
      <c r="F126" s="204"/>
      <c r="G126" s="204"/>
      <c r="H126" s="204"/>
      <c r="I126" s="204"/>
      <c r="J126" s="204"/>
      <c r="K126" s="204"/>
      <c r="L126" s="204"/>
      <c r="M126" s="204"/>
      <c r="N126" s="204"/>
      <c r="O126" s="204"/>
      <c r="P126" s="204"/>
      <c r="Q126" s="204"/>
      <c r="R126" s="204"/>
      <c r="S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row>
    <row r="127" spans="4:64" ht="18">
      <c r="D127" s="204"/>
      <c r="E127" s="204"/>
      <c r="F127" s="204"/>
      <c r="G127" s="204"/>
      <c r="H127" s="204"/>
      <c r="I127" s="204"/>
      <c r="J127" s="204"/>
      <c r="K127" s="204"/>
      <c r="L127" s="204"/>
      <c r="M127" s="204"/>
      <c r="N127" s="204"/>
      <c r="O127" s="204"/>
      <c r="P127" s="204"/>
      <c r="Q127" s="204"/>
      <c r="R127" s="204"/>
      <c r="S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row>
    <row r="128" spans="4:64" ht="18">
      <c r="D128" s="204"/>
      <c r="E128" s="204"/>
      <c r="F128" s="204"/>
      <c r="G128" s="204"/>
      <c r="H128" s="204"/>
      <c r="I128" s="204"/>
      <c r="J128" s="204"/>
      <c r="K128" s="204"/>
      <c r="L128" s="204"/>
      <c r="M128" s="204"/>
      <c r="N128" s="204"/>
      <c r="O128" s="204"/>
      <c r="P128" s="204"/>
      <c r="Q128" s="204"/>
      <c r="R128" s="204"/>
      <c r="S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row>
    <row r="129" spans="4:64" ht="18">
      <c r="D129" s="204"/>
      <c r="E129" s="204"/>
      <c r="F129" s="204"/>
      <c r="G129" s="204"/>
      <c r="H129" s="204"/>
      <c r="I129" s="204"/>
      <c r="J129" s="204"/>
      <c r="K129" s="204"/>
      <c r="L129" s="204"/>
      <c r="M129" s="204"/>
      <c r="N129" s="204"/>
      <c r="O129" s="204"/>
      <c r="P129" s="204"/>
      <c r="Q129" s="204"/>
      <c r="R129" s="204"/>
      <c r="S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row>
    <row r="130" spans="4:64" ht="18">
      <c r="D130" s="204"/>
      <c r="E130" s="204"/>
      <c r="F130" s="204"/>
      <c r="G130" s="204"/>
      <c r="H130" s="204"/>
      <c r="I130" s="204"/>
      <c r="J130" s="204"/>
      <c r="K130" s="204"/>
      <c r="L130" s="204"/>
      <c r="M130" s="204"/>
      <c r="N130" s="204"/>
      <c r="O130" s="204"/>
      <c r="P130" s="204"/>
      <c r="Q130" s="204"/>
      <c r="R130" s="204"/>
      <c r="S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row>
    <row r="131" spans="4:64" ht="18">
      <c r="D131" s="204"/>
      <c r="E131" s="204"/>
      <c r="F131" s="204"/>
      <c r="G131" s="204"/>
      <c r="H131" s="204"/>
      <c r="I131" s="204"/>
      <c r="J131" s="204"/>
      <c r="K131" s="204"/>
      <c r="L131" s="204"/>
      <c r="M131" s="204"/>
      <c r="N131" s="204"/>
      <c r="O131" s="204"/>
      <c r="P131" s="204"/>
      <c r="Q131" s="204"/>
      <c r="R131" s="204"/>
      <c r="S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row>
    <row r="132" spans="4:64" ht="18">
      <c r="D132" s="204"/>
      <c r="E132" s="204"/>
      <c r="F132" s="204"/>
      <c r="G132" s="204"/>
      <c r="H132" s="204"/>
      <c r="I132" s="204"/>
      <c r="J132" s="204"/>
      <c r="K132" s="204"/>
      <c r="L132" s="204"/>
      <c r="M132" s="204"/>
      <c r="N132" s="204"/>
      <c r="O132" s="204"/>
      <c r="P132" s="204"/>
      <c r="Q132" s="204"/>
      <c r="R132" s="204"/>
      <c r="S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row>
    <row r="133" spans="4:64" ht="18">
      <c r="D133" s="204"/>
      <c r="E133" s="204"/>
      <c r="F133" s="204"/>
      <c r="G133" s="204"/>
      <c r="H133" s="204"/>
      <c r="I133" s="204"/>
      <c r="J133" s="204"/>
      <c r="K133" s="204"/>
      <c r="L133" s="204"/>
      <c r="M133" s="204"/>
      <c r="N133" s="204"/>
      <c r="O133" s="204"/>
      <c r="P133" s="204"/>
      <c r="Q133" s="204"/>
      <c r="R133" s="204"/>
      <c r="S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row>
    <row r="134" spans="4:64" ht="18">
      <c r="D134" s="204"/>
      <c r="E134" s="204"/>
      <c r="F134" s="204"/>
      <c r="G134" s="204"/>
      <c r="H134" s="204"/>
      <c r="I134" s="204"/>
      <c r="J134" s="204"/>
      <c r="K134" s="204"/>
      <c r="L134" s="204"/>
      <c r="M134" s="204"/>
      <c r="N134" s="204"/>
      <c r="O134" s="204"/>
      <c r="P134" s="204"/>
      <c r="Q134" s="204"/>
      <c r="R134" s="204"/>
      <c r="S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row>
    <row r="135" spans="4:64" ht="18">
      <c r="D135" s="204"/>
      <c r="E135" s="204"/>
      <c r="F135" s="204"/>
      <c r="G135" s="204"/>
      <c r="H135" s="204"/>
      <c r="I135" s="204"/>
      <c r="J135" s="204"/>
      <c r="K135" s="204"/>
      <c r="L135" s="204"/>
      <c r="M135" s="204"/>
      <c r="N135" s="204"/>
      <c r="O135" s="204"/>
      <c r="P135" s="204"/>
      <c r="Q135" s="204"/>
      <c r="R135" s="204"/>
      <c r="S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row>
    <row r="136" spans="4:64" ht="18">
      <c r="D136" s="204"/>
      <c r="E136" s="204"/>
      <c r="F136" s="204"/>
      <c r="G136" s="204"/>
      <c r="H136" s="204"/>
      <c r="I136" s="204"/>
      <c r="J136" s="204"/>
      <c r="K136" s="204"/>
      <c r="L136" s="204"/>
      <c r="M136" s="204"/>
      <c r="N136" s="204"/>
      <c r="O136" s="204"/>
      <c r="P136" s="204"/>
      <c r="Q136" s="204"/>
      <c r="R136" s="204"/>
      <c r="S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row>
    <row r="137" spans="4:64" ht="18">
      <c r="D137" s="204"/>
      <c r="E137" s="204"/>
      <c r="F137" s="204"/>
      <c r="G137" s="204"/>
      <c r="H137" s="204"/>
      <c r="I137" s="204"/>
      <c r="J137" s="204"/>
      <c r="K137" s="204"/>
      <c r="L137" s="204"/>
      <c r="M137" s="204"/>
      <c r="N137" s="204"/>
      <c r="O137" s="204"/>
      <c r="P137" s="204"/>
      <c r="Q137" s="204"/>
      <c r="R137" s="204"/>
      <c r="S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row>
    <row r="138" spans="4:64" ht="18">
      <c r="D138" s="204"/>
      <c r="E138" s="204"/>
      <c r="F138" s="204"/>
      <c r="G138" s="204"/>
      <c r="H138" s="204"/>
      <c r="I138" s="204"/>
      <c r="J138" s="204"/>
      <c r="K138" s="204"/>
      <c r="L138" s="204"/>
      <c r="M138" s="204"/>
      <c r="N138" s="204"/>
      <c r="O138" s="204"/>
      <c r="P138" s="204"/>
      <c r="Q138" s="204"/>
      <c r="R138" s="204"/>
      <c r="S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row>
    <row r="139" spans="4:64" ht="18">
      <c r="D139" s="204"/>
      <c r="E139" s="204"/>
      <c r="F139" s="204"/>
      <c r="G139" s="204"/>
      <c r="H139" s="204"/>
      <c r="I139" s="204"/>
      <c r="J139" s="204"/>
      <c r="K139" s="204"/>
      <c r="L139" s="204"/>
      <c r="M139" s="204"/>
      <c r="N139" s="204"/>
      <c r="O139" s="204"/>
      <c r="P139" s="204"/>
      <c r="Q139" s="204"/>
      <c r="R139" s="204"/>
      <c r="S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row>
    <row r="140" spans="4:64" ht="18">
      <c r="D140" s="204"/>
      <c r="E140" s="204"/>
      <c r="F140" s="204"/>
      <c r="G140" s="204"/>
      <c r="H140" s="204"/>
      <c r="I140" s="204"/>
      <c r="J140" s="204"/>
      <c r="K140" s="204"/>
      <c r="L140" s="204"/>
      <c r="M140" s="204"/>
      <c r="N140" s="204"/>
      <c r="O140" s="204"/>
      <c r="P140" s="204"/>
      <c r="Q140" s="204"/>
      <c r="R140" s="204"/>
      <c r="S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row>
    <row r="141" spans="4:64" ht="18">
      <c r="D141" s="204"/>
      <c r="E141" s="204"/>
      <c r="F141" s="204"/>
      <c r="G141" s="204"/>
      <c r="H141" s="204"/>
      <c r="I141" s="204"/>
      <c r="J141" s="204"/>
      <c r="K141" s="204"/>
      <c r="L141" s="204"/>
      <c r="M141" s="204"/>
      <c r="N141" s="204"/>
      <c r="O141" s="204"/>
      <c r="P141" s="204"/>
      <c r="Q141" s="204"/>
      <c r="R141" s="204"/>
      <c r="S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row>
    <row r="142" spans="4:64" ht="18">
      <c r="D142" s="204"/>
      <c r="E142" s="204"/>
      <c r="F142" s="204"/>
      <c r="G142" s="204"/>
      <c r="H142" s="204"/>
      <c r="I142" s="204"/>
      <c r="J142" s="204"/>
      <c r="K142" s="204"/>
      <c r="L142" s="204"/>
      <c r="M142" s="204"/>
      <c r="N142" s="204"/>
      <c r="O142" s="204"/>
      <c r="P142" s="204"/>
      <c r="Q142" s="204"/>
      <c r="R142" s="204"/>
      <c r="S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row>
    <row r="143" spans="4:64" ht="18">
      <c r="D143" s="204"/>
      <c r="E143" s="204"/>
      <c r="F143" s="204"/>
      <c r="G143" s="204"/>
      <c r="H143" s="204"/>
      <c r="I143" s="204"/>
      <c r="J143" s="204"/>
      <c r="K143" s="204"/>
      <c r="L143" s="204"/>
      <c r="M143" s="204"/>
      <c r="N143" s="204"/>
      <c r="O143" s="204"/>
      <c r="P143" s="204"/>
      <c r="Q143" s="204"/>
      <c r="R143" s="204"/>
      <c r="S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row>
    <row r="144" spans="4:64" ht="18">
      <c r="D144" s="204"/>
      <c r="E144" s="204"/>
      <c r="F144" s="204"/>
      <c r="G144" s="204"/>
      <c r="H144" s="204"/>
      <c r="I144" s="204"/>
      <c r="J144" s="204"/>
      <c r="K144" s="204"/>
      <c r="L144" s="204"/>
      <c r="M144" s="204"/>
      <c r="N144" s="204"/>
      <c r="O144" s="204"/>
      <c r="P144" s="204"/>
      <c r="Q144" s="204"/>
      <c r="R144" s="204"/>
      <c r="S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row>
    <row r="145" spans="4:64" ht="18">
      <c r="D145" s="204"/>
      <c r="E145" s="204"/>
      <c r="F145" s="204"/>
      <c r="G145" s="204"/>
      <c r="H145" s="204"/>
      <c r="I145" s="204"/>
      <c r="J145" s="204"/>
      <c r="K145" s="204"/>
      <c r="L145" s="204"/>
      <c r="M145" s="204"/>
      <c r="N145" s="204"/>
      <c r="O145" s="204"/>
      <c r="P145" s="204"/>
      <c r="Q145" s="204"/>
      <c r="R145" s="204"/>
      <c r="S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row>
    <row r="146" spans="4:64" ht="18">
      <c r="D146" s="204"/>
      <c r="E146" s="204"/>
      <c r="F146" s="204"/>
      <c r="G146" s="204"/>
      <c r="H146" s="204"/>
      <c r="I146" s="204"/>
      <c r="J146" s="204"/>
      <c r="K146" s="204"/>
      <c r="L146" s="204"/>
      <c r="M146" s="204"/>
      <c r="N146" s="204"/>
      <c r="O146" s="204"/>
      <c r="P146" s="204"/>
      <c r="Q146" s="204"/>
      <c r="R146" s="204"/>
      <c r="S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row>
    <row r="147" spans="4:64" ht="18">
      <c r="D147" s="204"/>
      <c r="E147" s="204"/>
      <c r="F147" s="204"/>
      <c r="G147" s="204"/>
      <c r="H147" s="204"/>
      <c r="I147" s="204"/>
      <c r="J147" s="204"/>
      <c r="K147" s="204"/>
      <c r="L147" s="204"/>
      <c r="M147" s="204"/>
      <c r="N147" s="204"/>
      <c r="O147" s="204"/>
      <c r="P147" s="204"/>
      <c r="Q147" s="204"/>
      <c r="R147" s="204"/>
      <c r="S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row>
    <row r="148" spans="4:64" ht="18">
      <c r="D148" s="204"/>
      <c r="E148" s="204"/>
      <c r="F148" s="204"/>
      <c r="G148" s="204"/>
      <c r="H148" s="204"/>
      <c r="I148" s="204"/>
      <c r="J148" s="204"/>
      <c r="K148" s="204"/>
      <c r="L148" s="204"/>
      <c r="M148" s="204"/>
      <c r="N148" s="204"/>
      <c r="O148" s="204"/>
      <c r="P148" s="204"/>
      <c r="Q148" s="204"/>
      <c r="R148" s="204"/>
      <c r="S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row>
    <row r="149" spans="4:64" ht="18">
      <c r="D149" s="204"/>
      <c r="E149" s="204"/>
      <c r="F149" s="204"/>
      <c r="G149" s="204"/>
      <c r="H149" s="204"/>
      <c r="I149" s="204"/>
      <c r="J149" s="204"/>
      <c r="K149" s="204"/>
      <c r="L149" s="204"/>
      <c r="M149" s="204"/>
      <c r="N149" s="204"/>
      <c r="O149" s="204"/>
      <c r="P149" s="204"/>
      <c r="Q149" s="204"/>
      <c r="R149" s="204"/>
      <c r="S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row>
  </sheetData>
  <mergeCells count="60">
    <mergeCell ref="B34:B38"/>
    <mergeCell ref="B39:B44"/>
    <mergeCell ref="Y3:AA3"/>
    <mergeCell ref="AK4:AM4"/>
    <mergeCell ref="Y4:AA4"/>
    <mergeCell ref="AB3:AD3"/>
    <mergeCell ref="AE3:AG3"/>
    <mergeCell ref="AT3:AV3"/>
    <mergeCell ref="AQ3:AS3"/>
    <mergeCell ref="AQ4:AS4"/>
    <mergeCell ref="AN3:AP3"/>
    <mergeCell ref="AH3:AJ3"/>
    <mergeCell ref="AK3:AM3"/>
    <mergeCell ref="BI3:BK3"/>
    <mergeCell ref="AW3:AY3"/>
    <mergeCell ref="AZ3:BB3"/>
    <mergeCell ref="BC3:BE3"/>
    <mergeCell ref="BF3:BH3"/>
    <mergeCell ref="B70:C70"/>
    <mergeCell ref="B6:B9"/>
    <mergeCell ref="B10:B14"/>
    <mergeCell ref="B53:B56"/>
    <mergeCell ref="B59:C59"/>
    <mergeCell ref="B60:C60"/>
    <mergeCell ref="B18:B22"/>
    <mergeCell ref="B23:B28"/>
    <mergeCell ref="B45:B47"/>
    <mergeCell ref="B61:C61"/>
    <mergeCell ref="B69:C69"/>
    <mergeCell ref="B66:C66"/>
    <mergeCell ref="B63:C63"/>
    <mergeCell ref="B68:C68"/>
    <mergeCell ref="B64:C64"/>
    <mergeCell ref="B65:C65"/>
    <mergeCell ref="B67:C67"/>
    <mergeCell ref="I4:K4"/>
    <mergeCell ref="BI4:BK4"/>
    <mergeCell ref="AW4:AY4"/>
    <mergeCell ref="AZ4:BB4"/>
    <mergeCell ref="BC4:BE4"/>
    <mergeCell ref="BF4:BH4"/>
    <mergeCell ref="AT4:AV4"/>
    <mergeCell ref="AB4:AD4"/>
    <mergeCell ref="AE4:AG4"/>
    <mergeCell ref="AH4:AJ4"/>
    <mergeCell ref="B15:B17"/>
    <mergeCell ref="B62:C62"/>
    <mergeCell ref="B29:B33"/>
    <mergeCell ref="B48:B52"/>
    <mergeCell ref="AN4:AP4"/>
    <mergeCell ref="A2:J2"/>
    <mergeCell ref="U5:W5"/>
    <mergeCell ref="A1:S1"/>
    <mergeCell ref="U3:W3"/>
    <mergeCell ref="K2:S2"/>
    <mergeCell ref="C3:C5"/>
    <mergeCell ref="A3:A5"/>
    <mergeCell ref="B3:B5"/>
    <mergeCell ref="D3:K3"/>
    <mergeCell ref="L3:S3"/>
  </mergeCells>
  <phoneticPr fontId="0" type="noConversion"/>
  <conditionalFormatting sqref="S53:S55 S34:S46 S29:S32 S6:S8 S10:S13 S15:S16 S48:S51 S18:S27">
    <cfRule type="cellIs" dxfId="4" priority="1" stopIfTrue="1" operator="notEqual">
      <formula>BK6</formula>
    </cfRule>
    <cfRule type="cellIs" dxfId="3" priority="2" stopIfTrue="1" operator="notEqual">
      <formula>W6+K6</formula>
    </cfRule>
  </conditionalFormatting>
  <conditionalFormatting sqref="Q53:R55 Q34:R46 Q29:R32 Q6:R8 Q10:R13 Q15:R16 Q48:R51 Q18:R27">
    <cfRule type="cellIs" dxfId="2" priority="3" stopIfTrue="1" operator="notEqual">
      <formula>BI6</formula>
    </cfRule>
    <cfRule type="cellIs" dxfId="1" priority="4" stopIfTrue="1" operator="notEqual">
      <formula>U6+I6</formula>
    </cfRule>
  </conditionalFormatting>
  <conditionalFormatting sqref="U6:W56">
    <cfRule type="cellIs" dxfId="0" priority="5" stopIfTrue="1" operator="notEqual">
      <formula>BH6</formula>
    </cfRule>
  </conditionalFormatting>
  <printOptions horizontalCentered="1" verticalCentered="1"/>
  <pageMargins left="0.24" right="0" top="0" bottom="0.39" header="0" footer="0.2"/>
  <pageSetup paperSize="9" scale="77" orientation="landscape" r:id="rId1"/>
  <headerFooter alignWithMargins="0">
    <oddFooter>&amp;L&amp;A&amp;C&amp;Z&amp;F</oddFooter>
  </headerFooter>
  <rowBreaks count="2" manualBreakCount="2">
    <brk id="33" max="18" man="1"/>
    <brk id="58"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8"/>
  <sheetViews>
    <sheetView view="pageBreakPreview" zoomScale="115" zoomScaleNormal="100" zoomScaleSheetLayoutView="115" workbookViewId="0">
      <selection activeCell="BL14" sqref="BL14"/>
    </sheetView>
  </sheetViews>
  <sheetFormatPr defaultRowHeight="12.75"/>
  <cols>
    <col min="1" max="1" width="10.42578125" bestFit="1" customWidth="1"/>
    <col min="2" max="7" width="8.140625" customWidth="1"/>
    <col min="8" max="8" width="7.5703125" bestFit="1" customWidth="1"/>
    <col min="9" max="9" width="8" bestFit="1" customWidth="1"/>
    <col min="11" max="13" width="5.140625" customWidth="1"/>
  </cols>
  <sheetData>
    <row r="1" spans="1:10" ht="15.75">
      <c r="A1" s="170"/>
      <c r="B1" s="171" t="s">
        <v>1180</v>
      </c>
      <c r="C1" s="172"/>
    </row>
    <row r="2" spans="1:10" ht="15.75">
      <c r="A2" s="176" t="s">
        <v>1181</v>
      </c>
      <c r="B2" s="173"/>
    </row>
    <row r="4" spans="1:10" ht="15">
      <c r="A4" s="168" t="s">
        <v>230</v>
      </c>
      <c r="B4" s="168" t="s">
        <v>812</v>
      </c>
      <c r="C4" s="168" t="s">
        <v>811</v>
      </c>
      <c r="D4" s="168" t="s">
        <v>810</v>
      </c>
      <c r="E4" s="168" t="s">
        <v>231</v>
      </c>
      <c r="F4" s="168" t="s">
        <v>813</v>
      </c>
      <c r="G4" s="174" t="s">
        <v>1330</v>
      </c>
      <c r="H4" s="174" t="s">
        <v>1331</v>
      </c>
      <c r="I4" s="174" t="s">
        <v>1332</v>
      </c>
      <c r="J4" s="169" t="s">
        <v>1333</v>
      </c>
    </row>
    <row r="5" spans="1:10" ht="15">
      <c r="A5" s="168" t="s">
        <v>1154</v>
      </c>
      <c r="B5" s="168"/>
      <c r="C5" s="168"/>
      <c r="D5" s="168"/>
      <c r="E5" s="168"/>
      <c r="F5" s="168"/>
      <c r="G5" s="1">
        <f>SUM(B5:F5)</f>
        <v>0</v>
      </c>
      <c r="H5" s="1" t="e">
        <f>DCOUNTA(#REF!,"Circle",A4:A5)</f>
        <v>#REF!</v>
      </c>
      <c r="I5" s="1" t="e">
        <f>G5-H5</f>
        <v>#REF!</v>
      </c>
    </row>
    <row r="6" spans="1:10" ht="15">
      <c r="A6" s="168" t="s">
        <v>230</v>
      </c>
      <c r="B6" s="168"/>
      <c r="C6" s="168"/>
      <c r="D6" s="168"/>
      <c r="E6" s="168"/>
      <c r="F6" s="168"/>
      <c r="G6" s="1">
        <f t="shared" ref="G6:G25" si="0">SUM(B6:F6)</f>
        <v>0</v>
      </c>
      <c r="H6" s="1"/>
      <c r="I6" s="1">
        <f t="shared" ref="I6:I25" si="1">G6-H6</f>
        <v>0</v>
      </c>
    </row>
    <row r="7" spans="1:10">
      <c r="A7" s="175" t="s">
        <v>1155</v>
      </c>
      <c r="B7" s="175"/>
      <c r="C7" s="175"/>
      <c r="D7" s="175"/>
      <c r="E7" s="175"/>
      <c r="F7" s="175"/>
      <c r="G7" s="1">
        <f t="shared" si="0"/>
        <v>0</v>
      </c>
      <c r="H7" s="1" t="e">
        <f>DCOUNTA(#REF!,"Circle",A6:A7)</f>
        <v>#REF!</v>
      </c>
      <c r="I7" s="1" t="e">
        <f t="shared" si="1"/>
        <v>#REF!</v>
      </c>
    </row>
    <row r="8" spans="1:10" ht="15">
      <c r="A8" s="168" t="s">
        <v>230</v>
      </c>
      <c r="B8" s="175"/>
      <c r="C8" s="175"/>
      <c r="D8" s="175"/>
      <c r="E8" s="175"/>
      <c r="F8" s="175"/>
      <c r="G8" s="1">
        <f t="shared" si="0"/>
        <v>0</v>
      </c>
      <c r="H8" s="1" t="e">
        <f>DCOUNTA(#REF!,"Circle",A7:A8)</f>
        <v>#REF!</v>
      </c>
      <c r="I8" s="1" t="e">
        <f t="shared" si="1"/>
        <v>#REF!</v>
      </c>
    </row>
    <row r="9" spans="1:10">
      <c r="A9" s="175" t="s">
        <v>726</v>
      </c>
      <c r="B9" s="175"/>
      <c r="C9" s="175"/>
      <c r="D9" s="175"/>
      <c r="E9" s="175"/>
      <c r="F9" s="175"/>
      <c r="G9" s="1">
        <f t="shared" si="0"/>
        <v>0</v>
      </c>
      <c r="H9" s="1" t="e">
        <f>DCOUNTA(#REF!,"Circle",A8:A9)</f>
        <v>#REF!</v>
      </c>
      <c r="I9" s="1" t="e">
        <f t="shared" si="1"/>
        <v>#REF!</v>
      </c>
    </row>
    <row r="10" spans="1:10" ht="15">
      <c r="A10" s="168" t="s">
        <v>230</v>
      </c>
      <c r="B10" s="175"/>
      <c r="C10" s="175"/>
      <c r="D10" s="175"/>
      <c r="E10" s="175"/>
      <c r="F10" s="175"/>
      <c r="G10" s="1">
        <f t="shared" si="0"/>
        <v>0</v>
      </c>
      <c r="H10" s="1"/>
      <c r="I10" s="1">
        <f t="shared" si="1"/>
        <v>0</v>
      </c>
    </row>
    <row r="11" spans="1:10">
      <c r="A11" s="175" t="s">
        <v>1156</v>
      </c>
      <c r="B11" s="175"/>
      <c r="C11" s="175"/>
      <c r="D11" s="175"/>
      <c r="E11" s="175"/>
      <c r="F11" s="175"/>
      <c r="G11" s="1">
        <f t="shared" si="0"/>
        <v>0</v>
      </c>
      <c r="H11" s="1" t="e">
        <f>DCOUNTA(#REF!,"Circle",A10:A11)</f>
        <v>#REF!</v>
      </c>
      <c r="I11" s="1" t="e">
        <f t="shared" si="1"/>
        <v>#REF!</v>
      </c>
    </row>
    <row r="12" spans="1:10" ht="15">
      <c r="A12" s="168" t="s">
        <v>230</v>
      </c>
      <c r="B12" s="175"/>
      <c r="C12" s="175"/>
      <c r="D12" s="175"/>
      <c r="E12" s="175"/>
      <c r="F12" s="175"/>
      <c r="G12" s="1">
        <f t="shared" si="0"/>
        <v>0</v>
      </c>
      <c r="H12" s="1"/>
      <c r="I12" s="1">
        <f t="shared" si="1"/>
        <v>0</v>
      </c>
    </row>
    <row r="13" spans="1:10">
      <c r="A13" s="175" t="s">
        <v>1157</v>
      </c>
      <c r="B13" s="175"/>
      <c r="C13" s="175"/>
      <c r="D13" s="175"/>
      <c r="E13" s="175"/>
      <c r="F13" s="175"/>
      <c r="G13" s="1">
        <f t="shared" si="0"/>
        <v>0</v>
      </c>
      <c r="H13" s="1" t="e">
        <f>DCOUNTA(#REF!,"Circle",A12:A13)</f>
        <v>#REF!</v>
      </c>
      <c r="I13" s="1" t="e">
        <f t="shared" si="1"/>
        <v>#REF!</v>
      </c>
    </row>
    <row r="14" spans="1:10" ht="15">
      <c r="A14" s="168" t="s">
        <v>230</v>
      </c>
      <c r="B14" s="175"/>
      <c r="C14" s="175"/>
      <c r="D14" s="175"/>
      <c r="E14" s="175"/>
      <c r="F14" s="175"/>
      <c r="G14" s="1">
        <f t="shared" si="0"/>
        <v>0</v>
      </c>
      <c r="H14" s="1" t="e">
        <f>DCOUNTA(#REF!,"Circle",A17:A19)</f>
        <v>#REF!</v>
      </c>
      <c r="I14" s="1" t="e">
        <f t="shared" si="1"/>
        <v>#REF!</v>
      </c>
    </row>
    <row r="15" spans="1:10">
      <c r="A15" s="175" t="s">
        <v>1158</v>
      </c>
      <c r="B15" s="175"/>
      <c r="C15" s="175"/>
      <c r="D15" s="175"/>
      <c r="E15" s="175"/>
      <c r="F15" s="175"/>
      <c r="G15" s="1">
        <f t="shared" si="0"/>
        <v>0</v>
      </c>
      <c r="H15" s="1" t="e">
        <f>DCOUNTA(#REF!,"Circle",A14:A15)</f>
        <v>#REF!</v>
      </c>
      <c r="I15" s="1" t="e">
        <f t="shared" si="1"/>
        <v>#REF!</v>
      </c>
    </row>
    <row r="16" spans="1:10" ht="15">
      <c r="A16" s="168" t="s">
        <v>230</v>
      </c>
      <c r="B16" s="175"/>
      <c r="C16" s="175"/>
      <c r="D16" s="175"/>
      <c r="E16" s="175"/>
      <c r="F16" s="175"/>
      <c r="G16" s="1">
        <f t="shared" si="0"/>
        <v>0</v>
      </c>
      <c r="H16" s="1" t="e">
        <f>DCOUNTA(#REF!,"Circle",A23:A25)</f>
        <v>#REF!</v>
      </c>
      <c r="I16" s="1" t="e">
        <f t="shared" si="1"/>
        <v>#REF!</v>
      </c>
    </row>
    <row r="17" spans="1:9">
      <c r="A17" s="175" t="s">
        <v>1159</v>
      </c>
      <c r="B17" s="175"/>
      <c r="C17" s="175"/>
      <c r="D17" s="175"/>
      <c r="E17" s="175"/>
      <c r="F17" s="175"/>
      <c r="G17" s="1">
        <f t="shared" si="0"/>
        <v>0</v>
      </c>
      <c r="H17" s="1" t="e">
        <f>DCOUNTA(#REF!,"Circle",A16:A17)</f>
        <v>#REF!</v>
      </c>
      <c r="I17" s="1" t="e">
        <f t="shared" si="1"/>
        <v>#REF!</v>
      </c>
    </row>
    <row r="18" spans="1:9" ht="15">
      <c r="A18" s="168" t="s">
        <v>230</v>
      </c>
      <c r="B18" s="175"/>
      <c r="C18" s="175"/>
      <c r="D18" s="175"/>
      <c r="E18" s="175"/>
      <c r="F18" s="175"/>
      <c r="G18" s="1">
        <f t="shared" si="0"/>
        <v>0</v>
      </c>
      <c r="H18" s="1"/>
      <c r="I18" s="1">
        <f t="shared" si="1"/>
        <v>0</v>
      </c>
    </row>
    <row r="19" spans="1:9">
      <c r="A19" s="175" t="s">
        <v>1160</v>
      </c>
      <c r="B19" s="175"/>
      <c r="C19" s="175"/>
      <c r="D19" s="175"/>
      <c r="E19" s="175"/>
      <c r="F19" s="175"/>
      <c r="G19" s="1">
        <f t="shared" si="0"/>
        <v>0</v>
      </c>
      <c r="H19" s="1" t="e">
        <f>DCOUNTA(#REF!,"Circle",A18:A19)</f>
        <v>#REF!</v>
      </c>
      <c r="I19" s="1" t="e">
        <f t="shared" si="1"/>
        <v>#REF!</v>
      </c>
    </row>
    <row r="20" spans="1:9">
      <c r="A20" s="175" t="s">
        <v>230</v>
      </c>
      <c r="B20" s="175"/>
      <c r="C20" s="175"/>
      <c r="D20" s="175"/>
      <c r="E20" s="175"/>
      <c r="F20" s="175"/>
      <c r="G20" s="1">
        <f t="shared" si="0"/>
        <v>0</v>
      </c>
      <c r="H20" s="1" t="e">
        <f>DCOUNTA(#REF!,"Circle",A19:A20)</f>
        <v>#REF!</v>
      </c>
      <c r="I20" s="1" t="e">
        <f t="shared" si="1"/>
        <v>#REF!</v>
      </c>
    </row>
    <row r="21" spans="1:9">
      <c r="A21" s="175" t="s">
        <v>727</v>
      </c>
      <c r="B21" s="175"/>
      <c r="C21" s="175"/>
      <c r="D21" s="175"/>
      <c r="E21" s="175"/>
      <c r="F21" s="175"/>
      <c r="G21" s="1">
        <f t="shared" si="0"/>
        <v>0</v>
      </c>
      <c r="H21" s="1" t="e">
        <f>DCOUNTA(#REF!,"Circle",A20:A21)</f>
        <v>#REF!</v>
      </c>
      <c r="I21" s="1" t="e">
        <f t="shared" si="1"/>
        <v>#REF!</v>
      </c>
    </row>
    <row r="22" spans="1:9" ht="15">
      <c r="A22" s="168" t="s">
        <v>230</v>
      </c>
      <c r="B22" s="175"/>
      <c r="C22" s="175"/>
      <c r="D22" s="175"/>
      <c r="E22" s="175"/>
      <c r="F22" s="175"/>
      <c r="G22" s="1">
        <f t="shared" si="0"/>
        <v>0</v>
      </c>
      <c r="H22" s="1" t="e">
        <f>DCOUNTA(#REF!,"Circle",A21:A22)</f>
        <v>#REF!</v>
      </c>
      <c r="I22" s="1" t="e">
        <f t="shared" si="1"/>
        <v>#REF!</v>
      </c>
    </row>
    <row r="23" spans="1:9">
      <c r="A23" s="175" t="s">
        <v>1161</v>
      </c>
      <c r="B23" s="175"/>
      <c r="C23" s="175"/>
      <c r="D23" s="175"/>
      <c r="E23" s="175"/>
      <c r="F23" s="175"/>
      <c r="G23" s="1">
        <f t="shared" si="0"/>
        <v>0</v>
      </c>
      <c r="H23" s="1" t="e">
        <f>DCOUNTA(#REF!,"Circle",A22:A23)</f>
        <v>#REF!</v>
      </c>
      <c r="I23" s="1" t="e">
        <f t="shared" si="1"/>
        <v>#REF!</v>
      </c>
    </row>
    <row r="24" spans="1:9" ht="15">
      <c r="A24" s="168" t="s">
        <v>230</v>
      </c>
      <c r="B24" s="175"/>
      <c r="C24" s="175"/>
      <c r="D24" s="175"/>
      <c r="E24" s="175"/>
      <c r="F24" s="175"/>
      <c r="G24" s="1">
        <f t="shared" si="0"/>
        <v>0</v>
      </c>
      <c r="H24" s="1"/>
      <c r="I24" s="1">
        <f t="shared" si="1"/>
        <v>0</v>
      </c>
    </row>
    <row r="25" spans="1:9">
      <c r="A25" s="175" t="s">
        <v>1162</v>
      </c>
      <c r="B25" s="175"/>
      <c r="C25" s="175"/>
      <c r="D25" s="175"/>
      <c r="E25" s="175"/>
      <c r="F25" s="175"/>
      <c r="G25" s="1">
        <f t="shared" si="0"/>
        <v>0</v>
      </c>
      <c r="H25" s="1" t="e">
        <f>DCOUNTA(#REF!,"Circle",A24:A25)</f>
        <v>#REF!</v>
      </c>
      <c r="I25" s="1" t="e">
        <f t="shared" si="1"/>
        <v>#REF!</v>
      </c>
    </row>
    <row r="26" spans="1:9" ht="25.5">
      <c r="A26" s="175" t="s">
        <v>232</v>
      </c>
      <c r="B26" s="175">
        <f>SUM(B5:B25)</f>
        <v>0</v>
      </c>
      <c r="C26" s="175">
        <f>SUM(C5:C25)</f>
        <v>0</v>
      </c>
      <c r="D26" s="175">
        <f>SUM(D5:D25)</f>
        <v>0</v>
      </c>
      <c r="E26" s="175">
        <f>SUM(E5:E25)</f>
        <v>0</v>
      </c>
      <c r="F26" s="175">
        <f>SUM(F5:F25)</f>
        <v>0</v>
      </c>
      <c r="G26" s="1">
        <f>SUM(B26:F26)</f>
        <v>0</v>
      </c>
      <c r="H26" s="1"/>
      <c r="I26" s="1"/>
    </row>
    <row r="30" spans="1:9">
      <c r="A30" t="s">
        <v>826</v>
      </c>
      <c r="B30">
        <v>0</v>
      </c>
      <c r="C30">
        <v>0</v>
      </c>
      <c r="D30">
        <v>2</v>
      </c>
      <c r="E30">
        <v>1</v>
      </c>
      <c r="F30">
        <v>6</v>
      </c>
    </row>
    <row r="31" spans="1:9">
      <c r="A31" t="s">
        <v>239</v>
      </c>
      <c r="B31">
        <v>1</v>
      </c>
      <c r="C31">
        <v>5</v>
      </c>
      <c r="D31">
        <v>6</v>
      </c>
      <c r="E31">
        <v>8</v>
      </c>
      <c r="F31">
        <v>4</v>
      </c>
    </row>
    <row r="32" spans="1:9">
      <c r="A32" t="s">
        <v>238</v>
      </c>
      <c r="B32">
        <v>1</v>
      </c>
      <c r="C32">
        <v>0</v>
      </c>
      <c r="D32">
        <v>5</v>
      </c>
      <c r="E32">
        <v>1</v>
      </c>
      <c r="F32">
        <v>0</v>
      </c>
    </row>
    <row r="33" spans="1:6">
      <c r="A33" t="s">
        <v>236</v>
      </c>
      <c r="B33">
        <v>0</v>
      </c>
      <c r="C33">
        <v>2</v>
      </c>
      <c r="D33">
        <v>6</v>
      </c>
      <c r="E33">
        <v>7</v>
      </c>
      <c r="F33">
        <v>1</v>
      </c>
    </row>
    <row r="34" spans="1:6">
      <c r="A34" t="s">
        <v>234</v>
      </c>
      <c r="B34">
        <v>1</v>
      </c>
      <c r="C34">
        <v>2</v>
      </c>
      <c r="D34">
        <v>4</v>
      </c>
      <c r="E34">
        <v>15</v>
      </c>
      <c r="F34">
        <v>8</v>
      </c>
    </row>
    <row r="35" spans="1:6">
      <c r="A35" t="s">
        <v>237</v>
      </c>
      <c r="B35">
        <v>0</v>
      </c>
      <c r="C35">
        <v>4</v>
      </c>
      <c r="D35">
        <v>4</v>
      </c>
      <c r="E35">
        <v>11</v>
      </c>
      <c r="F35">
        <v>11</v>
      </c>
    </row>
    <row r="36" spans="1:6">
      <c r="A36" t="s">
        <v>235</v>
      </c>
      <c r="B36">
        <v>0</v>
      </c>
      <c r="C36">
        <v>6</v>
      </c>
      <c r="D36">
        <v>5</v>
      </c>
      <c r="E36">
        <v>7</v>
      </c>
      <c r="F36">
        <v>3</v>
      </c>
    </row>
    <row r="37" spans="1:6">
      <c r="A37" t="s">
        <v>233</v>
      </c>
      <c r="B37">
        <v>0</v>
      </c>
      <c r="C37">
        <v>5</v>
      </c>
      <c r="D37">
        <v>4</v>
      </c>
      <c r="E37">
        <v>6</v>
      </c>
      <c r="F37">
        <v>5</v>
      </c>
    </row>
    <row r="38" spans="1:6">
      <c r="A38" t="s">
        <v>240</v>
      </c>
      <c r="B38">
        <v>0</v>
      </c>
      <c r="C38">
        <v>0</v>
      </c>
      <c r="D38">
        <v>9</v>
      </c>
      <c r="E38">
        <v>4</v>
      </c>
      <c r="F38">
        <v>1</v>
      </c>
    </row>
  </sheetData>
  <phoneticPr fontId="24" type="noConversion"/>
  <printOptions horizontalCentered="1" verticalCentered="1"/>
  <pageMargins left="0.22" right="0.25" top="0.46" bottom="0.48" header="0.27" footer="0.26"/>
  <pageSetup paperSize="9" scale="75" orientation="portrait" r:id="rId1"/>
  <headerFooter alignWithMargins="0">
    <oddFooter>&amp;L&amp;Z&amp;F&amp;R&amp;A    &amp;P/&amp;N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843"/>
  <sheetViews>
    <sheetView zoomScale="85" zoomScaleNormal="100" zoomScaleSheetLayoutView="85" workbookViewId="0">
      <pane ySplit="5" topLeftCell="A488" activePane="bottomLeft" state="frozen"/>
      <selection activeCell="J50" sqref="J50"/>
      <selection pane="bottomLeft" activeCell="G496" sqref="G496"/>
    </sheetView>
  </sheetViews>
  <sheetFormatPr defaultColWidth="9.85546875" defaultRowHeight="12.75"/>
  <cols>
    <col min="1" max="1" width="4.140625" style="3" bestFit="1" customWidth="1"/>
    <col min="2" max="2" width="7" style="152" bestFit="1" customWidth="1"/>
    <col min="3" max="3" width="13.42578125" style="153" bestFit="1" customWidth="1"/>
    <col min="4" max="4" width="14.42578125" style="153" bestFit="1" customWidth="1"/>
    <col min="5" max="5" width="37.42578125" style="2" bestFit="1" customWidth="1"/>
    <col min="6" max="6" width="23.5703125" style="154" bestFit="1" customWidth="1"/>
    <col min="7" max="7" width="3.42578125" style="2" bestFit="1" customWidth="1"/>
    <col min="8" max="8" width="4.42578125" style="2" bestFit="1" customWidth="1"/>
    <col min="9" max="9" width="4" style="2" bestFit="1" customWidth="1"/>
    <col min="10" max="10" width="4.42578125" style="2" bestFit="1" customWidth="1"/>
    <col min="11" max="11" width="4" style="2" bestFit="1" customWidth="1"/>
    <col min="12" max="12" width="37.85546875" style="153" customWidth="1"/>
    <col min="13" max="13" width="15.85546875" style="151" customWidth="1"/>
    <col min="14" max="14" width="33.42578125" style="2" customWidth="1"/>
    <col min="15" max="15" width="6.5703125" style="2" bestFit="1" customWidth="1"/>
    <col min="16" max="16384" width="9.85546875" style="2"/>
  </cols>
  <sheetData>
    <row r="1" spans="1:14">
      <c r="A1" s="859" t="s">
        <v>561</v>
      </c>
      <c r="B1" s="859"/>
      <c r="C1" s="859"/>
      <c r="D1" s="859"/>
      <c r="E1" s="859"/>
      <c r="F1" s="859"/>
      <c r="G1" s="859"/>
      <c r="H1" s="859"/>
      <c r="I1" s="859"/>
      <c r="J1" s="859"/>
      <c r="K1" s="859"/>
      <c r="L1" s="859"/>
      <c r="M1" s="859"/>
      <c r="N1" s="859"/>
    </row>
    <row r="2" spans="1:14" ht="13.5" thickBot="1">
      <c r="A2" s="862" t="s">
        <v>562</v>
      </c>
      <c r="B2" s="862"/>
      <c r="C2" s="862"/>
      <c r="D2" s="862"/>
      <c r="E2" s="862"/>
      <c r="F2" s="862"/>
      <c r="G2" s="862"/>
      <c r="H2" s="862"/>
      <c r="I2" s="862"/>
      <c r="J2" s="862"/>
      <c r="K2" s="862"/>
      <c r="L2" s="862"/>
      <c r="M2" s="862">
        <v>39508</v>
      </c>
      <c r="N2" s="862"/>
    </row>
    <row r="3" spans="1:14" s="3" customFormat="1">
      <c r="A3" s="860" t="s">
        <v>563</v>
      </c>
      <c r="B3" s="862" t="s">
        <v>559</v>
      </c>
      <c r="C3" s="862" t="s">
        <v>560</v>
      </c>
      <c r="D3" s="862" t="s">
        <v>564</v>
      </c>
      <c r="E3" s="862" t="s">
        <v>565</v>
      </c>
      <c r="F3" s="862" t="s">
        <v>566</v>
      </c>
      <c r="G3" s="864" t="s">
        <v>567</v>
      </c>
      <c r="H3" s="864"/>
      <c r="I3" s="864"/>
      <c r="J3" s="864"/>
      <c r="K3" s="864"/>
      <c r="L3" s="864" t="s">
        <v>1666</v>
      </c>
      <c r="M3" s="864" t="s">
        <v>568</v>
      </c>
      <c r="N3" s="862" t="s">
        <v>569</v>
      </c>
    </row>
    <row r="4" spans="1:14" s="3" customFormat="1">
      <c r="A4" s="861"/>
      <c r="B4" s="862">
        <v>1</v>
      </c>
      <c r="C4" s="862">
        <v>3</v>
      </c>
      <c r="D4" s="862"/>
      <c r="E4" s="862"/>
      <c r="F4" s="862"/>
      <c r="G4" s="865" t="s">
        <v>570</v>
      </c>
      <c r="H4" s="865"/>
      <c r="I4" s="865" t="s">
        <v>1103</v>
      </c>
      <c r="J4" s="865"/>
      <c r="K4" s="865" t="s">
        <v>1052</v>
      </c>
      <c r="L4" s="865"/>
      <c r="M4" s="865"/>
      <c r="N4" s="862"/>
    </row>
    <row r="5" spans="1:14" s="3" customFormat="1" ht="25.5">
      <c r="A5" s="862"/>
      <c r="B5" s="862">
        <v>1</v>
      </c>
      <c r="C5" s="862">
        <v>3</v>
      </c>
      <c r="D5" s="862"/>
      <c r="E5" s="862"/>
      <c r="F5" s="862"/>
      <c r="G5" s="5" t="s">
        <v>1050</v>
      </c>
      <c r="H5" s="5" t="s">
        <v>1051</v>
      </c>
      <c r="I5" s="5" t="s">
        <v>1050</v>
      </c>
      <c r="J5" s="5" t="s">
        <v>1051</v>
      </c>
      <c r="K5" s="866"/>
      <c r="L5" s="866"/>
      <c r="M5" s="866"/>
      <c r="N5" s="862"/>
    </row>
    <row r="6" spans="1:14" s="3" customFormat="1" ht="38.25">
      <c r="A6" s="6">
        <v>1</v>
      </c>
      <c r="B6" s="7" t="s">
        <v>1154</v>
      </c>
      <c r="C6" s="8" t="s">
        <v>90</v>
      </c>
      <c r="D6" s="8" t="s">
        <v>91</v>
      </c>
      <c r="E6" s="8" t="s">
        <v>92</v>
      </c>
      <c r="F6" s="9" t="s">
        <v>93</v>
      </c>
      <c r="G6" s="6"/>
      <c r="H6" s="6">
        <v>1</v>
      </c>
      <c r="I6" s="6"/>
      <c r="J6" s="6"/>
      <c r="K6" s="6"/>
      <c r="L6" s="10" t="s">
        <v>1431</v>
      </c>
      <c r="M6" s="6" t="s">
        <v>402</v>
      </c>
      <c r="N6" s="11" t="s">
        <v>402</v>
      </c>
    </row>
    <row r="7" spans="1:14" ht="25.5">
      <c r="A7" s="6">
        <v>2</v>
      </c>
      <c r="B7" s="7" t="s">
        <v>1154</v>
      </c>
      <c r="C7" s="8" t="s">
        <v>1432</v>
      </c>
      <c r="D7" s="8" t="s">
        <v>1433</v>
      </c>
      <c r="E7" s="8" t="s">
        <v>1434</v>
      </c>
      <c r="F7" s="9" t="s">
        <v>1435</v>
      </c>
      <c r="G7" s="6"/>
      <c r="H7" s="6">
        <v>1</v>
      </c>
      <c r="I7" s="6"/>
      <c r="J7" s="6"/>
      <c r="K7" s="6"/>
      <c r="L7" s="10" t="s">
        <v>1436</v>
      </c>
      <c r="M7" s="6" t="s">
        <v>402</v>
      </c>
      <c r="N7" s="11" t="s">
        <v>1437</v>
      </c>
    </row>
    <row r="8" spans="1:14">
      <c r="A8" s="6">
        <v>3</v>
      </c>
      <c r="B8" s="7" t="s">
        <v>1154</v>
      </c>
      <c r="C8" s="8" t="s">
        <v>90</v>
      </c>
      <c r="D8" s="8" t="s">
        <v>91</v>
      </c>
      <c r="E8" s="8" t="s">
        <v>1438</v>
      </c>
      <c r="F8" s="9" t="s">
        <v>1439</v>
      </c>
      <c r="G8" s="6"/>
      <c r="H8" s="6"/>
      <c r="I8" s="6"/>
      <c r="J8" s="6"/>
      <c r="K8" s="6">
        <v>1</v>
      </c>
      <c r="L8" s="10" t="s">
        <v>403</v>
      </c>
      <c r="M8" s="6" t="s">
        <v>402</v>
      </c>
      <c r="N8" s="11" t="s">
        <v>402</v>
      </c>
    </row>
    <row r="9" spans="1:14" ht="25.5">
      <c r="A9" s="6">
        <v>4</v>
      </c>
      <c r="B9" s="7" t="s">
        <v>1154</v>
      </c>
      <c r="C9" s="8" t="s">
        <v>1432</v>
      </c>
      <c r="D9" s="8" t="s">
        <v>1433</v>
      </c>
      <c r="E9" s="8" t="s">
        <v>1440</v>
      </c>
      <c r="F9" s="9" t="s">
        <v>1441</v>
      </c>
      <c r="G9" s="6"/>
      <c r="H9" s="6"/>
      <c r="I9" s="6">
        <v>1</v>
      </c>
      <c r="J9" s="6"/>
      <c r="K9" s="6"/>
      <c r="L9" s="10" t="s">
        <v>1442</v>
      </c>
      <c r="M9" s="6" t="s">
        <v>402</v>
      </c>
      <c r="N9" s="11" t="s">
        <v>402</v>
      </c>
    </row>
    <row r="10" spans="1:14" ht="38.25">
      <c r="A10" s="6">
        <v>5</v>
      </c>
      <c r="B10" s="7" t="s">
        <v>1154</v>
      </c>
      <c r="C10" s="8" t="s">
        <v>1443</v>
      </c>
      <c r="D10" s="8" t="s">
        <v>1444</v>
      </c>
      <c r="E10" s="8" t="s">
        <v>1445</v>
      </c>
      <c r="F10" s="9" t="s">
        <v>1446</v>
      </c>
      <c r="G10" s="6"/>
      <c r="H10" s="6"/>
      <c r="I10" s="6">
        <v>1</v>
      </c>
      <c r="J10" s="6"/>
      <c r="K10" s="6"/>
      <c r="L10" s="10" t="s">
        <v>641</v>
      </c>
      <c r="M10" s="6" t="s">
        <v>402</v>
      </c>
      <c r="N10" s="11" t="s">
        <v>402</v>
      </c>
    </row>
    <row r="11" spans="1:14" ht="25.5">
      <c r="A11" s="6">
        <v>6</v>
      </c>
      <c r="B11" s="7" t="s">
        <v>1154</v>
      </c>
      <c r="C11" s="8" t="s">
        <v>1443</v>
      </c>
      <c r="D11" s="8" t="s">
        <v>642</v>
      </c>
      <c r="E11" s="8" t="s">
        <v>643</v>
      </c>
      <c r="F11" s="9" t="s">
        <v>644</v>
      </c>
      <c r="G11" s="6"/>
      <c r="H11" s="6"/>
      <c r="I11" s="6">
        <v>1</v>
      </c>
      <c r="J11" s="6"/>
      <c r="K11" s="6"/>
      <c r="L11" s="10" t="s">
        <v>998</v>
      </c>
      <c r="M11" s="6" t="s">
        <v>402</v>
      </c>
      <c r="N11" s="11" t="s">
        <v>402</v>
      </c>
    </row>
    <row r="12" spans="1:14" ht="25.5">
      <c r="A12" s="6">
        <v>7</v>
      </c>
      <c r="B12" s="7" t="s">
        <v>1154</v>
      </c>
      <c r="C12" s="8" t="s">
        <v>1443</v>
      </c>
      <c r="D12" s="8" t="s">
        <v>999</v>
      </c>
      <c r="E12" s="8" t="s">
        <v>1000</v>
      </c>
      <c r="F12" s="9" t="s">
        <v>644</v>
      </c>
      <c r="G12" s="6"/>
      <c r="H12" s="6"/>
      <c r="I12" s="6"/>
      <c r="J12" s="6">
        <v>1</v>
      </c>
      <c r="K12" s="6"/>
      <c r="L12" s="10" t="s">
        <v>1001</v>
      </c>
      <c r="M12" s="6" t="s">
        <v>402</v>
      </c>
      <c r="N12" s="11" t="s">
        <v>402</v>
      </c>
    </row>
    <row r="13" spans="1:14" ht="25.5">
      <c r="A13" s="6">
        <v>8</v>
      </c>
      <c r="B13" s="7" t="s">
        <v>1154</v>
      </c>
      <c r="C13" s="8" t="s">
        <v>90</v>
      </c>
      <c r="D13" s="8" t="s">
        <v>1002</v>
      </c>
      <c r="E13" s="8" t="s">
        <v>1003</v>
      </c>
      <c r="F13" s="9" t="s">
        <v>1004</v>
      </c>
      <c r="G13" s="6"/>
      <c r="H13" s="6"/>
      <c r="I13" s="6">
        <v>1</v>
      </c>
      <c r="J13" s="6"/>
      <c r="K13" s="6">
        <v>1</v>
      </c>
      <c r="L13" s="10" t="s">
        <v>1005</v>
      </c>
      <c r="M13" s="6" t="s">
        <v>402</v>
      </c>
      <c r="N13" s="11" t="s">
        <v>402</v>
      </c>
    </row>
    <row r="14" spans="1:14" ht="38.25">
      <c r="A14" s="6">
        <v>9</v>
      </c>
      <c r="B14" s="7" t="s">
        <v>1154</v>
      </c>
      <c r="C14" s="8" t="s">
        <v>90</v>
      </c>
      <c r="D14" s="8" t="s">
        <v>1006</v>
      </c>
      <c r="E14" s="8" t="s">
        <v>1007</v>
      </c>
      <c r="F14" s="9" t="s">
        <v>1008</v>
      </c>
      <c r="G14" s="6"/>
      <c r="H14" s="6"/>
      <c r="I14" s="6">
        <v>1</v>
      </c>
      <c r="J14" s="6"/>
      <c r="K14" s="6"/>
      <c r="L14" s="10" t="s">
        <v>1492</v>
      </c>
      <c r="M14" s="6" t="s">
        <v>402</v>
      </c>
      <c r="N14" s="11" t="s">
        <v>402</v>
      </c>
    </row>
    <row r="15" spans="1:14">
      <c r="A15" s="6">
        <v>10</v>
      </c>
      <c r="B15" s="7" t="s">
        <v>1154</v>
      </c>
      <c r="C15" s="8" t="s">
        <v>90</v>
      </c>
      <c r="D15" s="8" t="s">
        <v>1002</v>
      </c>
      <c r="E15" s="8" t="s">
        <v>1493</v>
      </c>
      <c r="F15" s="9" t="s">
        <v>1494</v>
      </c>
      <c r="G15" s="6"/>
      <c r="H15" s="6"/>
      <c r="I15" s="6"/>
      <c r="J15" s="6"/>
      <c r="K15" s="6">
        <v>1</v>
      </c>
      <c r="L15" s="10" t="s">
        <v>403</v>
      </c>
      <c r="M15" s="6" t="s">
        <v>402</v>
      </c>
      <c r="N15" s="11" t="s">
        <v>402</v>
      </c>
    </row>
    <row r="16" spans="1:14">
      <c r="A16" s="6">
        <v>11</v>
      </c>
      <c r="B16" s="7" t="s">
        <v>1154</v>
      </c>
      <c r="C16" s="8" t="s">
        <v>90</v>
      </c>
      <c r="D16" s="8" t="s">
        <v>1495</v>
      </c>
      <c r="E16" s="8" t="s">
        <v>1438</v>
      </c>
      <c r="F16" s="9" t="s">
        <v>1496</v>
      </c>
      <c r="G16" s="6"/>
      <c r="H16" s="6"/>
      <c r="I16" s="6"/>
      <c r="J16" s="6"/>
      <c r="K16" s="6">
        <v>1</v>
      </c>
      <c r="L16" s="10" t="s">
        <v>403</v>
      </c>
      <c r="M16" s="6" t="s">
        <v>402</v>
      </c>
      <c r="N16" s="11" t="s">
        <v>402</v>
      </c>
    </row>
    <row r="17" spans="1:14">
      <c r="A17" s="6">
        <v>12</v>
      </c>
      <c r="B17" s="7" t="s">
        <v>1154</v>
      </c>
      <c r="C17" s="8" t="s">
        <v>90</v>
      </c>
      <c r="D17" s="8" t="s">
        <v>91</v>
      </c>
      <c r="E17" s="8" t="s">
        <v>1493</v>
      </c>
      <c r="F17" s="9" t="s">
        <v>1008</v>
      </c>
      <c r="G17" s="6"/>
      <c r="H17" s="6"/>
      <c r="I17" s="6"/>
      <c r="J17" s="6"/>
      <c r="K17" s="6">
        <v>1</v>
      </c>
      <c r="L17" s="10" t="s">
        <v>403</v>
      </c>
      <c r="M17" s="6" t="s">
        <v>402</v>
      </c>
      <c r="N17" s="11" t="s">
        <v>402</v>
      </c>
    </row>
    <row r="18" spans="1:14">
      <c r="A18" s="6">
        <v>13</v>
      </c>
      <c r="B18" s="7" t="s">
        <v>1154</v>
      </c>
      <c r="C18" s="8" t="s">
        <v>90</v>
      </c>
      <c r="D18" s="8" t="s">
        <v>1002</v>
      </c>
      <c r="E18" s="8" t="s">
        <v>1493</v>
      </c>
      <c r="F18" s="9" t="s">
        <v>1497</v>
      </c>
      <c r="G18" s="6"/>
      <c r="H18" s="6"/>
      <c r="I18" s="6"/>
      <c r="J18" s="6"/>
      <c r="K18" s="6">
        <v>1</v>
      </c>
      <c r="L18" s="10" t="s">
        <v>403</v>
      </c>
      <c r="M18" s="6" t="s">
        <v>402</v>
      </c>
      <c r="N18" s="11" t="s">
        <v>402</v>
      </c>
    </row>
    <row r="19" spans="1:14" ht="25.5">
      <c r="A19" s="6">
        <v>14</v>
      </c>
      <c r="B19" s="7" t="s">
        <v>1154</v>
      </c>
      <c r="C19" s="8" t="s">
        <v>90</v>
      </c>
      <c r="D19" s="12" t="s">
        <v>1498</v>
      </c>
      <c r="E19" s="13" t="s">
        <v>1499</v>
      </c>
      <c r="F19" s="14" t="s">
        <v>1500</v>
      </c>
      <c r="G19" s="15"/>
      <c r="H19" s="15">
        <v>1</v>
      </c>
      <c r="I19" s="15"/>
      <c r="J19" s="15"/>
      <c r="K19" s="15"/>
      <c r="L19" s="10" t="s">
        <v>1501</v>
      </c>
      <c r="M19" s="6" t="s">
        <v>1502</v>
      </c>
      <c r="N19" s="11" t="s">
        <v>1502</v>
      </c>
    </row>
    <row r="20" spans="1:14">
      <c r="A20" s="6">
        <v>15</v>
      </c>
      <c r="B20" s="7" t="s">
        <v>1154</v>
      </c>
      <c r="C20" s="8" t="s">
        <v>90</v>
      </c>
      <c r="D20" s="12" t="s">
        <v>1498</v>
      </c>
      <c r="E20" s="13" t="s">
        <v>1503</v>
      </c>
      <c r="F20" s="14" t="s">
        <v>1504</v>
      </c>
      <c r="G20" s="16"/>
      <c r="H20" s="16"/>
      <c r="I20" s="16"/>
      <c r="J20" s="16"/>
      <c r="K20" s="16">
        <v>1</v>
      </c>
      <c r="L20" s="10" t="s">
        <v>403</v>
      </c>
      <c r="M20" s="11" t="s">
        <v>402</v>
      </c>
      <c r="N20" s="11" t="s">
        <v>402</v>
      </c>
    </row>
    <row r="21" spans="1:14" ht="38.25">
      <c r="A21" s="6">
        <v>16</v>
      </c>
      <c r="B21" s="7" t="s">
        <v>1154</v>
      </c>
      <c r="C21" s="8" t="s">
        <v>90</v>
      </c>
      <c r="D21" s="13" t="s">
        <v>1498</v>
      </c>
      <c r="E21" s="13" t="s">
        <v>1505</v>
      </c>
      <c r="F21" s="14" t="s">
        <v>1504</v>
      </c>
      <c r="G21" s="17"/>
      <c r="H21" s="17"/>
      <c r="I21" s="17"/>
      <c r="J21" s="17"/>
      <c r="K21" s="17">
        <v>1</v>
      </c>
      <c r="L21" s="11" t="s">
        <v>1506</v>
      </c>
      <c r="M21" s="11" t="s">
        <v>402</v>
      </c>
      <c r="N21" s="11" t="s">
        <v>402</v>
      </c>
    </row>
    <row r="22" spans="1:14">
      <c r="A22" s="6">
        <v>17</v>
      </c>
      <c r="B22" s="7" t="s">
        <v>1154</v>
      </c>
      <c r="C22" s="8" t="s">
        <v>90</v>
      </c>
      <c r="D22" s="12" t="s">
        <v>91</v>
      </c>
      <c r="E22" s="13" t="s">
        <v>1507</v>
      </c>
      <c r="F22" s="14" t="s">
        <v>1508</v>
      </c>
      <c r="G22" s="15"/>
      <c r="H22" s="15"/>
      <c r="I22" s="15"/>
      <c r="J22" s="15"/>
      <c r="K22" s="15">
        <v>1</v>
      </c>
      <c r="L22" s="10" t="s">
        <v>1509</v>
      </c>
      <c r="M22" s="6" t="s">
        <v>402</v>
      </c>
      <c r="N22" s="11" t="s">
        <v>1510</v>
      </c>
    </row>
    <row r="23" spans="1:14">
      <c r="A23" s="6">
        <v>18</v>
      </c>
      <c r="B23" s="7" t="s">
        <v>1154</v>
      </c>
      <c r="C23" s="8" t="s">
        <v>90</v>
      </c>
      <c r="D23" s="12" t="s">
        <v>91</v>
      </c>
      <c r="E23" s="13" t="s">
        <v>1511</v>
      </c>
      <c r="F23" s="14" t="s">
        <v>1512</v>
      </c>
      <c r="G23" s="15"/>
      <c r="H23" s="15"/>
      <c r="I23" s="15"/>
      <c r="J23" s="15"/>
      <c r="K23" s="15">
        <v>1</v>
      </c>
      <c r="L23" s="10" t="s">
        <v>1875</v>
      </c>
      <c r="M23" s="6" t="s">
        <v>402</v>
      </c>
      <c r="N23" s="11" t="s">
        <v>1876</v>
      </c>
    </row>
    <row r="24" spans="1:14" ht="25.5">
      <c r="A24" s="6">
        <v>19</v>
      </c>
      <c r="B24" s="7" t="s">
        <v>1154</v>
      </c>
      <c r="C24" s="8" t="s">
        <v>90</v>
      </c>
      <c r="D24" s="12" t="s">
        <v>91</v>
      </c>
      <c r="E24" s="13" t="s">
        <v>1877</v>
      </c>
      <c r="F24" s="14" t="s">
        <v>1878</v>
      </c>
      <c r="G24" s="15"/>
      <c r="H24" s="15"/>
      <c r="I24" s="15">
        <v>1</v>
      </c>
      <c r="J24" s="15"/>
      <c r="K24" s="15"/>
      <c r="L24" s="11" t="s">
        <v>1879</v>
      </c>
      <c r="M24" s="6" t="s">
        <v>402</v>
      </c>
      <c r="N24" s="11" t="s">
        <v>402</v>
      </c>
    </row>
    <row r="25" spans="1:14" ht="25.5">
      <c r="A25" s="6">
        <v>20</v>
      </c>
      <c r="B25" s="7" t="s">
        <v>1154</v>
      </c>
      <c r="C25" s="18" t="s">
        <v>1443</v>
      </c>
      <c r="D25" s="18" t="s">
        <v>1880</v>
      </c>
      <c r="E25" s="18" t="s">
        <v>1881</v>
      </c>
      <c r="F25" s="19" t="s">
        <v>1882</v>
      </c>
      <c r="G25" s="20"/>
      <c r="H25" s="20"/>
      <c r="I25" s="21">
        <v>1</v>
      </c>
      <c r="J25" s="20"/>
      <c r="K25" s="20"/>
      <c r="L25" s="20" t="s">
        <v>1883</v>
      </c>
      <c r="M25" s="20" t="s">
        <v>402</v>
      </c>
      <c r="N25" s="11" t="s">
        <v>402</v>
      </c>
    </row>
    <row r="26" spans="1:14" ht="25.5">
      <c r="A26" s="6">
        <v>21</v>
      </c>
      <c r="B26" s="7" t="s">
        <v>1154</v>
      </c>
      <c r="C26" s="18" t="s">
        <v>1443</v>
      </c>
      <c r="D26" s="18" t="s">
        <v>1884</v>
      </c>
      <c r="E26" s="18" t="s">
        <v>1885</v>
      </c>
      <c r="F26" s="19" t="s">
        <v>1886</v>
      </c>
      <c r="G26" s="20"/>
      <c r="H26" s="20"/>
      <c r="I26" s="21">
        <v>1</v>
      </c>
      <c r="J26" s="20"/>
      <c r="K26" s="20"/>
      <c r="L26" s="20" t="s">
        <v>1966</v>
      </c>
      <c r="M26" s="20" t="s">
        <v>402</v>
      </c>
      <c r="N26" s="11" t="s">
        <v>402</v>
      </c>
    </row>
    <row r="27" spans="1:14">
      <c r="A27" s="6">
        <v>22</v>
      </c>
      <c r="B27" s="7" t="s">
        <v>1154</v>
      </c>
      <c r="C27" s="18" t="s">
        <v>90</v>
      </c>
      <c r="D27" s="18" t="s">
        <v>91</v>
      </c>
      <c r="E27" s="18" t="s">
        <v>1967</v>
      </c>
      <c r="F27" s="22" t="s">
        <v>1968</v>
      </c>
      <c r="G27" s="20"/>
      <c r="H27" s="20"/>
      <c r="I27" s="21"/>
      <c r="J27" s="20"/>
      <c r="K27" s="20">
        <v>1</v>
      </c>
      <c r="L27" s="20" t="s">
        <v>403</v>
      </c>
      <c r="M27" s="20" t="s">
        <v>402</v>
      </c>
      <c r="N27" s="11" t="s">
        <v>402</v>
      </c>
    </row>
    <row r="28" spans="1:14" ht="25.5">
      <c r="A28" s="6">
        <v>23</v>
      </c>
      <c r="B28" s="7" t="s">
        <v>1154</v>
      </c>
      <c r="C28" s="18" t="s">
        <v>90</v>
      </c>
      <c r="D28" s="18" t="s">
        <v>91</v>
      </c>
      <c r="E28" s="18" t="s">
        <v>1969</v>
      </c>
      <c r="F28" s="19" t="s">
        <v>1970</v>
      </c>
      <c r="G28" s="20"/>
      <c r="H28" s="20"/>
      <c r="I28" s="21">
        <v>1</v>
      </c>
      <c r="J28" s="20"/>
      <c r="K28" s="20"/>
      <c r="L28" s="20" t="s">
        <v>1971</v>
      </c>
      <c r="M28" s="20" t="s">
        <v>402</v>
      </c>
      <c r="N28" s="11" t="s">
        <v>402</v>
      </c>
    </row>
    <row r="29" spans="1:14">
      <c r="A29" s="6">
        <v>24</v>
      </c>
      <c r="B29" s="7" t="s">
        <v>1154</v>
      </c>
      <c r="C29" s="18"/>
      <c r="D29" s="18"/>
      <c r="E29" s="18" t="s">
        <v>1972</v>
      </c>
      <c r="F29" s="22" t="s">
        <v>1973</v>
      </c>
      <c r="G29" s="20"/>
      <c r="H29" s="20"/>
      <c r="I29" s="21"/>
      <c r="J29" s="20">
        <v>1</v>
      </c>
      <c r="K29" s="20"/>
      <c r="L29" s="23" t="s">
        <v>1973</v>
      </c>
      <c r="M29" s="20" t="s">
        <v>402</v>
      </c>
      <c r="N29" s="11" t="s">
        <v>402</v>
      </c>
    </row>
    <row r="30" spans="1:14" ht="38.25">
      <c r="A30" s="6">
        <v>25</v>
      </c>
      <c r="B30" s="7" t="s">
        <v>1154</v>
      </c>
      <c r="C30" s="20" t="s">
        <v>90</v>
      </c>
      <c r="D30" s="20" t="s">
        <v>91</v>
      </c>
      <c r="E30" s="18" t="s">
        <v>1974</v>
      </c>
      <c r="F30" s="19" t="s">
        <v>1975</v>
      </c>
      <c r="G30" s="24"/>
      <c r="H30" s="24"/>
      <c r="I30" s="25"/>
      <c r="J30" s="24"/>
      <c r="K30" s="24">
        <v>1</v>
      </c>
      <c r="L30" s="26" t="s">
        <v>1976</v>
      </c>
      <c r="M30" s="20" t="s">
        <v>402</v>
      </c>
      <c r="N30" s="20" t="s">
        <v>402</v>
      </c>
    </row>
    <row r="31" spans="1:14" ht="38.25">
      <c r="A31" s="6">
        <v>26</v>
      </c>
      <c r="B31" s="7" t="s">
        <v>1154</v>
      </c>
      <c r="C31" s="20" t="s">
        <v>90</v>
      </c>
      <c r="D31" s="20" t="s">
        <v>1977</v>
      </c>
      <c r="E31" s="18" t="s">
        <v>1974</v>
      </c>
      <c r="F31" s="19" t="s">
        <v>1975</v>
      </c>
      <c r="G31" s="24"/>
      <c r="H31" s="24"/>
      <c r="I31" s="25"/>
      <c r="J31" s="24"/>
      <c r="K31" s="24">
        <v>1</v>
      </c>
      <c r="L31" s="26" t="s">
        <v>1976</v>
      </c>
      <c r="M31" s="20" t="s">
        <v>402</v>
      </c>
      <c r="N31" s="20" t="s">
        <v>402</v>
      </c>
    </row>
    <row r="32" spans="1:14" ht="76.5">
      <c r="A32" s="6">
        <v>27</v>
      </c>
      <c r="B32" s="7" t="s">
        <v>1154</v>
      </c>
      <c r="C32" s="20" t="s">
        <v>90</v>
      </c>
      <c r="D32" s="20" t="s">
        <v>1977</v>
      </c>
      <c r="E32" s="26" t="s">
        <v>1978</v>
      </c>
      <c r="F32" s="19" t="s">
        <v>1975</v>
      </c>
      <c r="G32" s="24"/>
      <c r="H32" s="24"/>
      <c r="I32" s="25"/>
      <c r="J32" s="24">
        <v>1</v>
      </c>
      <c r="K32" s="24"/>
      <c r="L32" s="26" t="s">
        <v>1979</v>
      </c>
      <c r="M32" s="20" t="s">
        <v>402</v>
      </c>
      <c r="N32" s="20" t="s">
        <v>402</v>
      </c>
    </row>
    <row r="33" spans="1:14" ht="38.25">
      <c r="A33" s="6">
        <v>28</v>
      </c>
      <c r="B33" s="7" t="s">
        <v>1154</v>
      </c>
      <c r="C33" s="20" t="s">
        <v>1432</v>
      </c>
      <c r="D33" s="20" t="s">
        <v>1980</v>
      </c>
      <c r="E33" s="18" t="s">
        <v>1974</v>
      </c>
      <c r="F33" s="19" t="s">
        <v>1981</v>
      </c>
      <c r="G33" s="24"/>
      <c r="H33" s="24"/>
      <c r="I33" s="25"/>
      <c r="J33" s="24"/>
      <c r="K33" s="24">
        <v>1</v>
      </c>
      <c r="L33" s="26" t="s">
        <v>1976</v>
      </c>
      <c r="M33" s="20" t="s">
        <v>402</v>
      </c>
      <c r="N33" s="20" t="s">
        <v>402</v>
      </c>
    </row>
    <row r="34" spans="1:14" ht="63.75">
      <c r="A34" s="6">
        <v>29</v>
      </c>
      <c r="B34" s="7" t="s">
        <v>1154</v>
      </c>
      <c r="C34" s="20" t="s">
        <v>1443</v>
      </c>
      <c r="D34" s="20" t="s">
        <v>1982</v>
      </c>
      <c r="E34" s="18" t="s">
        <v>1983</v>
      </c>
      <c r="F34" s="19" t="s">
        <v>406</v>
      </c>
      <c r="G34" s="24"/>
      <c r="H34" s="24"/>
      <c r="I34" s="25">
        <v>1</v>
      </c>
      <c r="J34" s="24"/>
      <c r="K34" s="24"/>
      <c r="L34" s="26" t="s">
        <v>580</v>
      </c>
      <c r="M34" s="20" t="s">
        <v>402</v>
      </c>
      <c r="N34" s="20" t="s">
        <v>402</v>
      </c>
    </row>
    <row r="35" spans="1:14" ht="63.75">
      <c r="A35" s="6">
        <v>30</v>
      </c>
      <c r="B35" s="7" t="s">
        <v>1154</v>
      </c>
      <c r="C35" s="20" t="s">
        <v>1443</v>
      </c>
      <c r="D35" s="20" t="s">
        <v>1982</v>
      </c>
      <c r="E35" s="18" t="s">
        <v>581</v>
      </c>
      <c r="F35" s="19" t="s">
        <v>582</v>
      </c>
      <c r="G35" s="24"/>
      <c r="H35" s="24">
        <v>1</v>
      </c>
      <c r="I35" s="25"/>
      <c r="J35" s="24"/>
      <c r="K35" s="24"/>
      <c r="L35" s="26" t="s">
        <v>1169</v>
      </c>
      <c r="M35" s="20" t="s">
        <v>583</v>
      </c>
      <c r="N35" s="20" t="s">
        <v>402</v>
      </c>
    </row>
    <row r="36" spans="1:14" ht="38.25">
      <c r="A36" s="21">
        <v>31</v>
      </c>
      <c r="B36" s="7" t="s">
        <v>1154</v>
      </c>
      <c r="C36" s="20" t="s">
        <v>1443</v>
      </c>
      <c r="D36" s="20" t="s">
        <v>1982</v>
      </c>
      <c r="E36" s="18" t="s">
        <v>1170</v>
      </c>
      <c r="F36" s="19" t="s">
        <v>1171</v>
      </c>
      <c r="G36" s="24"/>
      <c r="H36" s="24"/>
      <c r="I36" s="25">
        <v>1</v>
      </c>
      <c r="J36" s="24"/>
      <c r="K36" s="24"/>
      <c r="L36" s="26" t="s">
        <v>1172</v>
      </c>
      <c r="M36" s="20" t="s">
        <v>402</v>
      </c>
      <c r="N36" s="20" t="s">
        <v>402</v>
      </c>
    </row>
    <row r="37" spans="1:14" ht="38.25">
      <c r="A37" s="21">
        <v>32</v>
      </c>
      <c r="B37" s="7" t="s">
        <v>1154</v>
      </c>
      <c r="C37" s="20" t="s">
        <v>90</v>
      </c>
      <c r="D37" s="20" t="s">
        <v>1980</v>
      </c>
      <c r="E37" s="18" t="s">
        <v>342</v>
      </c>
      <c r="F37" s="19" t="s">
        <v>584</v>
      </c>
      <c r="G37" s="24"/>
      <c r="H37" s="24"/>
      <c r="I37" s="25">
        <v>1</v>
      </c>
      <c r="J37" s="24"/>
      <c r="K37" s="24"/>
      <c r="L37" s="26" t="s">
        <v>1173</v>
      </c>
      <c r="M37" s="20" t="s">
        <v>402</v>
      </c>
      <c r="N37" s="20" t="s">
        <v>402</v>
      </c>
    </row>
    <row r="38" spans="1:14" ht="38.25">
      <c r="A38" s="21">
        <v>32</v>
      </c>
      <c r="B38" s="7" t="s">
        <v>1154</v>
      </c>
      <c r="C38" s="20" t="s">
        <v>90</v>
      </c>
      <c r="D38" s="20" t="s">
        <v>1980</v>
      </c>
      <c r="E38" s="18" t="s">
        <v>343</v>
      </c>
      <c r="F38" s="19" t="s">
        <v>584</v>
      </c>
      <c r="G38" s="24"/>
      <c r="H38" s="24"/>
      <c r="I38" s="25">
        <v>1</v>
      </c>
      <c r="J38" s="24"/>
      <c r="K38" s="24"/>
      <c r="L38" s="26" t="s">
        <v>1173</v>
      </c>
      <c r="M38" s="20" t="s">
        <v>402</v>
      </c>
      <c r="N38" s="20" t="s">
        <v>402</v>
      </c>
    </row>
    <row r="39" spans="1:14" ht="38.25">
      <c r="A39" s="27">
        <v>33</v>
      </c>
      <c r="B39" s="7" t="s">
        <v>1154</v>
      </c>
      <c r="C39" s="28" t="s">
        <v>1443</v>
      </c>
      <c r="D39" s="28" t="s">
        <v>1982</v>
      </c>
      <c r="E39" s="29" t="s">
        <v>344</v>
      </c>
      <c r="F39" s="30" t="s">
        <v>585</v>
      </c>
      <c r="G39" s="31"/>
      <c r="H39" s="31"/>
      <c r="I39" s="32"/>
      <c r="J39" s="31">
        <v>1</v>
      </c>
      <c r="K39" s="31"/>
      <c r="L39" s="33" t="s">
        <v>1174</v>
      </c>
      <c r="M39" s="28" t="s">
        <v>402</v>
      </c>
      <c r="N39" s="28" t="s">
        <v>402</v>
      </c>
    </row>
    <row r="40" spans="1:14" ht="38.25">
      <c r="A40" s="27">
        <v>33</v>
      </c>
      <c r="B40" s="7" t="s">
        <v>1154</v>
      </c>
      <c r="C40" s="28" t="s">
        <v>1443</v>
      </c>
      <c r="D40" s="28" t="s">
        <v>1982</v>
      </c>
      <c r="E40" s="29" t="s">
        <v>345</v>
      </c>
      <c r="F40" s="30" t="s">
        <v>585</v>
      </c>
      <c r="G40" s="31"/>
      <c r="H40" s="31"/>
      <c r="I40" s="32"/>
      <c r="J40" s="31">
        <v>1</v>
      </c>
      <c r="K40" s="31"/>
      <c r="L40" s="33" t="s">
        <v>1174</v>
      </c>
      <c r="M40" s="28" t="s">
        <v>402</v>
      </c>
      <c r="N40" s="28" t="s">
        <v>402</v>
      </c>
    </row>
    <row r="41" spans="1:14" ht="77.25" thickBot="1">
      <c r="A41" s="34">
        <v>34</v>
      </c>
      <c r="B41" s="7" t="s">
        <v>1154</v>
      </c>
      <c r="C41" s="34" t="s">
        <v>1432</v>
      </c>
      <c r="D41" s="34" t="s">
        <v>586</v>
      </c>
      <c r="E41" s="34" t="s">
        <v>1175</v>
      </c>
      <c r="F41" s="34" t="s">
        <v>587</v>
      </c>
      <c r="G41" s="34"/>
      <c r="H41" s="34"/>
      <c r="I41" s="34">
        <v>1</v>
      </c>
      <c r="J41" s="34"/>
      <c r="K41" s="34"/>
      <c r="L41" s="34" t="s">
        <v>857</v>
      </c>
      <c r="M41" s="34" t="s">
        <v>402</v>
      </c>
      <c r="N41" s="34" t="s">
        <v>402</v>
      </c>
    </row>
    <row r="42" spans="1:14" s="44" customFormat="1" ht="24">
      <c r="A42" s="35">
        <v>1</v>
      </c>
      <c r="B42" s="36" t="s">
        <v>1155</v>
      </c>
      <c r="C42" s="37" t="s">
        <v>588</v>
      </c>
      <c r="D42" s="38" t="s">
        <v>589</v>
      </c>
      <c r="E42" s="39" t="s">
        <v>974</v>
      </c>
      <c r="F42" s="40" t="s">
        <v>975</v>
      </c>
      <c r="G42" s="41">
        <v>1</v>
      </c>
      <c r="H42" s="41">
        <v>0</v>
      </c>
      <c r="I42" s="41">
        <v>0</v>
      </c>
      <c r="J42" s="41">
        <v>0</v>
      </c>
      <c r="K42" s="41">
        <v>0</v>
      </c>
      <c r="L42" s="42" t="s">
        <v>976</v>
      </c>
      <c r="M42" s="42"/>
      <c r="N42" s="43"/>
    </row>
    <row r="43" spans="1:14" s="44" customFormat="1" ht="24.75" thickBot="1">
      <c r="A43" s="45">
        <v>2</v>
      </c>
      <c r="B43" s="46" t="s">
        <v>1155</v>
      </c>
      <c r="C43" s="47" t="s">
        <v>588</v>
      </c>
      <c r="D43" s="48" t="s">
        <v>977</v>
      </c>
      <c r="E43" s="49" t="s">
        <v>978</v>
      </c>
      <c r="F43" s="50" t="s">
        <v>979</v>
      </c>
      <c r="G43" s="51">
        <v>0</v>
      </c>
      <c r="H43" s="51">
        <v>1</v>
      </c>
      <c r="I43" s="51">
        <v>0</v>
      </c>
      <c r="J43" s="51">
        <v>0</v>
      </c>
      <c r="K43" s="51">
        <v>0</v>
      </c>
      <c r="L43" s="52" t="s">
        <v>980</v>
      </c>
      <c r="M43" s="52"/>
      <c r="N43" s="53"/>
    </row>
    <row r="44" spans="1:14" s="44" customFormat="1" ht="12">
      <c r="A44" s="35">
        <v>3</v>
      </c>
      <c r="B44" s="46" t="s">
        <v>1155</v>
      </c>
      <c r="C44" s="47" t="s">
        <v>588</v>
      </c>
      <c r="D44" s="48" t="s">
        <v>981</v>
      </c>
      <c r="E44" s="49" t="s">
        <v>982</v>
      </c>
      <c r="F44" s="54">
        <v>39087</v>
      </c>
      <c r="G44" s="55">
        <v>0</v>
      </c>
      <c r="H44" s="55">
        <v>0</v>
      </c>
      <c r="I44" s="55">
        <v>0</v>
      </c>
      <c r="J44" s="55">
        <v>1</v>
      </c>
      <c r="K44" s="55">
        <v>0</v>
      </c>
      <c r="L44" s="52" t="s">
        <v>983</v>
      </c>
      <c r="M44" s="52"/>
      <c r="N44" s="53"/>
    </row>
    <row r="45" spans="1:14" s="44" customFormat="1" ht="36.75" thickBot="1">
      <c r="A45" s="45">
        <v>4</v>
      </c>
      <c r="B45" s="46" t="s">
        <v>1155</v>
      </c>
      <c r="C45" s="47" t="s">
        <v>588</v>
      </c>
      <c r="D45" s="48" t="s">
        <v>977</v>
      </c>
      <c r="E45" s="49" t="s">
        <v>984</v>
      </c>
      <c r="F45" s="50" t="s">
        <v>985</v>
      </c>
      <c r="G45" s="51">
        <v>0</v>
      </c>
      <c r="H45" s="51">
        <v>1</v>
      </c>
      <c r="I45" s="51">
        <v>0</v>
      </c>
      <c r="J45" s="51">
        <v>0</v>
      </c>
      <c r="K45" s="51">
        <v>0</v>
      </c>
      <c r="L45" s="52" t="s">
        <v>986</v>
      </c>
      <c r="M45" s="56"/>
      <c r="N45" s="53"/>
    </row>
    <row r="46" spans="1:14" s="44" customFormat="1" ht="12">
      <c r="A46" s="35">
        <v>5</v>
      </c>
      <c r="B46" s="46" t="s">
        <v>1155</v>
      </c>
      <c r="C46" s="47" t="s">
        <v>588</v>
      </c>
      <c r="D46" s="48" t="s">
        <v>987</v>
      </c>
      <c r="E46" s="49" t="s">
        <v>988</v>
      </c>
      <c r="F46" s="54">
        <v>39088</v>
      </c>
      <c r="G46" s="51">
        <v>0</v>
      </c>
      <c r="H46" s="51">
        <v>0</v>
      </c>
      <c r="I46" s="51">
        <v>1</v>
      </c>
      <c r="J46" s="51">
        <v>0</v>
      </c>
      <c r="K46" s="51">
        <v>0</v>
      </c>
      <c r="L46" s="52" t="s">
        <v>457</v>
      </c>
      <c r="M46" s="52"/>
      <c r="N46" s="53"/>
    </row>
    <row r="47" spans="1:14" s="44" customFormat="1" thickBot="1">
      <c r="A47" s="45">
        <v>6</v>
      </c>
      <c r="B47" s="46" t="s">
        <v>1155</v>
      </c>
      <c r="C47" s="47" t="s">
        <v>588</v>
      </c>
      <c r="D47" s="48" t="s">
        <v>589</v>
      </c>
      <c r="E47" s="49" t="s">
        <v>458</v>
      </c>
      <c r="F47" s="54">
        <v>39147</v>
      </c>
      <c r="G47" s="51">
        <v>0</v>
      </c>
      <c r="H47" s="51">
        <v>0</v>
      </c>
      <c r="I47" s="51">
        <v>0</v>
      </c>
      <c r="J47" s="51">
        <v>0</v>
      </c>
      <c r="K47" s="51">
        <v>1</v>
      </c>
      <c r="L47" s="52" t="s">
        <v>459</v>
      </c>
      <c r="M47" s="52"/>
      <c r="N47" s="53"/>
    </row>
    <row r="48" spans="1:14" s="44" customFormat="1" ht="24">
      <c r="A48" s="35">
        <v>7</v>
      </c>
      <c r="B48" s="46" t="s">
        <v>1155</v>
      </c>
      <c r="C48" s="47" t="s">
        <v>588</v>
      </c>
      <c r="D48" s="48" t="s">
        <v>987</v>
      </c>
      <c r="E48" s="49" t="s">
        <v>458</v>
      </c>
      <c r="F48" s="54">
        <v>39208</v>
      </c>
      <c r="G48" s="51">
        <v>0</v>
      </c>
      <c r="H48" s="51">
        <v>0</v>
      </c>
      <c r="I48" s="51">
        <v>0</v>
      </c>
      <c r="J48" s="51">
        <v>0</v>
      </c>
      <c r="K48" s="51">
        <v>1</v>
      </c>
      <c r="L48" s="52" t="s">
        <v>460</v>
      </c>
      <c r="M48" s="52"/>
      <c r="N48" s="53"/>
    </row>
    <row r="49" spans="1:14" s="44" customFormat="1" thickBot="1">
      <c r="A49" s="45">
        <v>8</v>
      </c>
      <c r="B49" s="46" t="s">
        <v>1155</v>
      </c>
      <c r="C49" s="47" t="s">
        <v>588</v>
      </c>
      <c r="D49" s="48" t="s">
        <v>977</v>
      </c>
      <c r="E49" s="49" t="s">
        <v>1493</v>
      </c>
      <c r="F49" s="54">
        <v>39208</v>
      </c>
      <c r="G49" s="55">
        <v>0</v>
      </c>
      <c r="H49" s="51">
        <v>0</v>
      </c>
      <c r="I49" s="55">
        <v>0</v>
      </c>
      <c r="J49" s="55">
        <v>0</v>
      </c>
      <c r="K49" s="55">
        <v>1</v>
      </c>
      <c r="L49" s="52" t="s">
        <v>461</v>
      </c>
      <c r="M49" s="52"/>
      <c r="N49" s="53"/>
    </row>
    <row r="50" spans="1:14" s="44" customFormat="1" ht="12">
      <c r="A50" s="35">
        <v>9</v>
      </c>
      <c r="B50" s="46" t="s">
        <v>1155</v>
      </c>
      <c r="C50" s="47" t="s">
        <v>588</v>
      </c>
      <c r="D50" s="48" t="s">
        <v>987</v>
      </c>
      <c r="E50" s="49" t="s">
        <v>462</v>
      </c>
      <c r="F50" s="54">
        <v>39269</v>
      </c>
      <c r="G50" s="57">
        <v>0</v>
      </c>
      <c r="H50" s="57">
        <v>0</v>
      </c>
      <c r="I50" s="57">
        <v>1</v>
      </c>
      <c r="J50" s="57">
        <v>0</v>
      </c>
      <c r="K50" s="57">
        <v>0</v>
      </c>
      <c r="L50" s="52" t="s">
        <v>457</v>
      </c>
      <c r="M50" s="58"/>
      <c r="N50" s="53"/>
    </row>
    <row r="51" spans="1:14" s="44" customFormat="1" thickBot="1">
      <c r="A51" s="45">
        <v>10</v>
      </c>
      <c r="B51" s="46" t="s">
        <v>1155</v>
      </c>
      <c r="C51" s="47" t="s">
        <v>588</v>
      </c>
      <c r="D51" s="48" t="s">
        <v>981</v>
      </c>
      <c r="E51" s="49" t="s">
        <v>463</v>
      </c>
      <c r="F51" s="54">
        <v>39269</v>
      </c>
      <c r="G51" s="57">
        <v>0</v>
      </c>
      <c r="H51" s="57">
        <v>0</v>
      </c>
      <c r="I51" s="57">
        <v>0</v>
      </c>
      <c r="J51" s="57">
        <v>0</v>
      </c>
      <c r="K51" s="57">
        <v>1</v>
      </c>
      <c r="L51" s="52" t="s">
        <v>983</v>
      </c>
      <c r="M51" s="58"/>
      <c r="N51" s="53"/>
    </row>
    <row r="52" spans="1:14" s="44" customFormat="1" ht="24">
      <c r="A52" s="35">
        <v>11</v>
      </c>
      <c r="B52" s="46" t="s">
        <v>1155</v>
      </c>
      <c r="C52" s="47" t="s">
        <v>588</v>
      </c>
      <c r="D52" s="48" t="s">
        <v>987</v>
      </c>
      <c r="E52" s="49" t="s">
        <v>464</v>
      </c>
      <c r="F52" s="50" t="s">
        <v>465</v>
      </c>
      <c r="G52" s="57">
        <v>0</v>
      </c>
      <c r="H52" s="57">
        <v>0</v>
      </c>
      <c r="I52" s="57">
        <v>1</v>
      </c>
      <c r="J52" s="57">
        <v>0</v>
      </c>
      <c r="K52" s="57">
        <v>0</v>
      </c>
      <c r="L52" s="52" t="s">
        <v>526</v>
      </c>
      <c r="M52" s="58"/>
      <c r="N52" s="53"/>
    </row>
    <row r="53" spans="1:14" s="44" customFormat="1" thickBot="1">
      <c r="A53" s="45">
        <v>12</v>
      </c>
      <c r="B53" s="46" t="s">
        <v>1155</v>
      </c>
      <c r="C53" s="47" t="s">
        <v>588</v>
      </c>
      <c r="D53" s="48" t="s">
        <v>981</v>
      </c>
      <c r="E53" s="49" t="s">
        <v>527</v>
      </c>
      <c r="F53" s="50" t="s">
        <v>528</v>
      </c>
      <c r="G53" s="57">
        <v>0</v>
      </c>
      <c r="H53" s="57">
        <v>0</v>
      </c>
      <c r="I53" s="57">
        <v>1</v>
      </c>
      <c r="J53" s="57">
        <v>0</v>
      </c>
      <c r="K53" s="57">
        <v>0</v>
      </c>
      <c r="L53" s="52" t="s">
        <v>457</v>
      </c>
      <c r="M53" s="58"/>
      <c r="N53" s="53"/>
    </row>
    <row r="54" spans="1:14" s="44" customFormat="1" ht="24">
      <c r="A54" s="35">
        <v>13</v>
      </c>
      <c r="B54" s="46" t="s">
        <v>1155</v>
      </c>
      <c r="C54" s="47" t="s">
        <v>588</v>
      </c>
      <c r="D54" s="48" t="s">
        <v>981</v>
      </c>
      <c r="E54" s="49" t="s">
        <v>529</v>
      </c>
      <c r="F54" s="50" t="s">
        <v>528</v>
      </c>
      <c r="G54" s="57">
        <v>0</v>
      </c>
      <c r="H54" s="57">
        <v>0</v>
      </c>
      <c r="I54" s="57">
        <v>0</v>
      </c>
      <c r="J54" s="57">
        <v>0</v>
      </c>
      <c r="K54" s="57">
        <v>1</v>
      </c>
      <c r="L54" s="52" t="s">
        <v>155</v>
      </c>
      <c r="M54" s="58"/>
      <c r="N54" s="53"/>
    </row>
    <row r="55" spans="1:14" s="44" customFormat="1" ht="24.75" thickBot="1">
      <c r="A55" s="45">
        <v>14</v>
      </c>
      <c r="B55" s="46" t="s">
        <v>1155</v>
      </c>
      <c r="C55" s="47" t="s">
        <v>588</v>
      </c>
      <c r="D55" s="48" t="s">
        <v>156</v>
      </c>
      <c r="E55" s="49" t="s">
        <v>157</v>
      </c>
      <c r="F55" s="54">
        <v>39301</v>
      </c>
      <c r="G55" s="57">
        <v>0</v>
      </c>
      <c r="H55" s="57">
        <v>1</v>
      </c>
      <c r="I55" s="57">
        <v>0</v>
      </c>
      <c r="J55" s="57">
        <v>0</v>
      </c>
      <c r="K55" s="57">
        <v>0</v>
      </c>
      <c r="L55" s="52" t="s">
        <v>0</v>
      </c>
      <c r="M55" s="58"/>
      <c r="N55" s="53"/>
    </row>
    <row r="56" spans="1:14" s="44" customFormat="1" ht="12">
      <c r="A56" s="35">
        <v>15</v>
      </c>
      <c r="B56" s="46" t="s">
        <v>1155</v>
      </c>
      <c r="C56" s="47" t="s">
        <v>588</v>
      </c>
      <c r="D56" s="48" t="s">
        <v>987</v>
      </c>
      <c r="E56" s="49" t="s">
        <v>458</v>
      </c>
      <c r="F56" s="161">
        <v>39393</v>
      </c>
      <c r="G56" s="57">
        <v>0</v>
      </c>
      <c r="H56" s="57">
        <v>0</v>
      </c>
      <c r="I56" s="57">
        <v>0</v>
      </c>
      <c r="J56" s="57">
        <v>0</v>
      </c>
      <c r="K56" s="57">
        <v>1</v>
      </c>
      <c r="L56" s="52" t="s">
        <v>459</v>
      </c>
      <c r="M56" s="58"/>
      <c r="N56" s="53"/>
    </row>
    <row r="57" spans="1:14" s="44" customFormat="1" ht="24.75" thickBot="1">
      <c r="A57" s="45">
        <v>16</v>
      </c>
      <c r="B57" s="46" t="s">
        <v>1155</v>
      </c>
      <c r="C57" s="47" t="s">
        <v>588</v>
      </c>
      <c r="D57" s="48" t="s">
        <v>1</v>
      </c>
      <c r="E57" s="49" t="s">
        <v>458</v>
      </c>
      <c r="F57" s="50" t="s">
        <v>2</v>
      </c>
      <c r="G57" s="57">
        <v>0</v>
      </c>
      <c r="H57" s="57">
        <v>0</v>
      </c>
      <c r="I57" s="57">
        <v>0</v>
      </c>
      <c r="J57" s="57">
        <v>0</v>
      </c>
      <c r="K57" s="57">
        <v>1</v>
      </c>
      <c r="L57" s="52" t="s">
        <v>3</v>
      </c>
      <c r="M57" s="58"/>
      <c r="N57" s="53"/>
    </row>
    <row r="58" spans="1:14" s="44" customFormat="1" ht="12">
      <c r="A58" s="35">
        <v>17</v>
      </c>
      <c r="B58" s="46" t="s">
        <v>1155</v>
      </c>
      <c r="C58" s="47" t="s">
        <v>588</v>
      </c>
      <c r="D58" s="48" t="s">
        <v>4</v>
      </c>
      <c r="E58" s="49" t="s">
        <v>5</v>
      </c>
      <c r="F58" s="50" t="s">
        <v>6</v>
      </c>
      <c r="G58" s="57">
        <v>0</v>
      </c>
      <c r="H58" s="57">
        <v>0</v>
      </c>
      <c r="I58" s="57">
        <v>0</v>
      </c>
      <c r="J58" s="57">
        <v>0</v>
      </c>
      <c r="K58" s="57">
        <v>1</v>
      </c>
      <c r="L58" s="52" t="s">
        <v>7</v>
      </c>
      <c r="M58" s="58"/>
      <c r="N58" s="53"/>
    </row>
    <row r="59" spans="1:14" s="44" customFormat="1" thickBot="1">
      <c r="A59" s="45">
        <v>18</v>
      </c>
      <c r="B59" s="46" t="s">
        <v>1155</v>
      </c>
      <c r="C59" s="47" t="s">
        <v>588</v>
      </c>
      <c r="D59" s="48" t="s">
        <v>977</v>
      </c>
      <c r="E59" s="49" t="s">
        <v>458</v>
      </c>
      <c r="F59" s="50" t="s">
        <v>8</v>
      </c>
      <c r="G59" s="57">
        <v>0</v>
      </c>
      <c r="H59" s="57">
        <v>0</v>
      </c>
      <c r="I59" s="57">
        <v>0</v>
      </c>
      <c r="J59" s="57">
        <v>0</v>
      </c>
      <c r="K59" s="57">
        <v>1</v>
      </c>
      <c r="L59" s="52" t="s">
        <v>7</v>
      </c>
      <c r="M59" s="58"/>
      <c r="N59" s="53"/>
    </row>
    <row r="60" spans="1:14" s="44" customFormat="1" ht="24">
      <c r="A60" s="35">
        <v>19</v>
      </c>
      <c r="B60" s="46" t="s">
        <v>1155</v>
      </c>
      <c r="C60" s="47" t="s">
        <v>588</v>
      </c>
      <c r="D60" s="48" t="s">
        <v>987</v>
      </c>
      <c r="E60" s="49" t="s">
        <v>9</v>
      </c>
      <c r="F60" s="50" t="s">
        <v>10</v>
      </c>
      <c r="G60" s="57">
        <v>0</v>
      </c>
      <c r="H60" s="57">
        <v>0</v>
      </c>
      <c r="I60" s="57">
        <v>1</v>
      </c>
      <c r="J60" s="57">
        <v>0</v>
      </c>
      <c r="K60" s="57">
        <v>0</v>
      </c>
      <c r="L60" s="52" t="s">
        <v>11</v>
      </c>
      <c r="M60" s="58"/>
      <c r="N60" s="53"/>
    </row>
    <row r="61" spans="1:14" s="44" customFormat="1" ht="24.75" thickBot="1">
      <c r="A61" s="45">
        <v>20</v>
      </c>
      <c r="B61" s="46" t="s">
        <v>1155</v>
      </c>
      <c r="C61" s="47" t="s">
        <v>588</v>
      </c>
      <c r="D61" s="48" t="s">
        <v>977</v>
      </c>
      <c r="E61" s="49" t="s">
        <v>458</v>
      </c>
      <c r="F61" s="50" t="s">
        <v>12</v>
      </c>
      <c r="G61" s="57">
        <v>0</v>
      </c>
      <c r="H61" s="57">
        <v>0</v>
      </c>
      <c r="I61" s="57">
        <v>0</v>
      </c>
      <c r="J61" s="57">
        <v>0</v>
      </c>
      <c r="K61" s="57">
        <v>1</v>
      </c>
      <c r="L61" s="52" t="s">
        <v>13</v>
      </c>
      <c r="M61" s="58"/>
      <c r="N61" s="53"/>
    </row>
    <row r="62" spans="1:14" s="44" customFormat="1" ht="24">
      <c r="A62" s="35">
        <v>21</v>
      </c>
      <c r="B62" s="46" t="s">
        <v>1155</v>
      </c>
      <c r="C62" s="47" t="s">
        <v>588</v>
      </c>
      <c r="D62" s="48" t="s">
        <v>977</v>
      </c>
      <c r="E62" s="49" t="s">
        <v>458</v>
      </c>
      <c r="F62" s="54">
        <v>39090</v>
      </c>
      <c r="G62" s="57">
        <v>0</v>
      </c>
      <c r="H62" s="57">
        <v>0</v>
      </c>
      <c r="I62" s="57">
        <v>0</v>
      </c>
      <c r="J62" s="57">
        <v>0</v>
      </c>
      <c r="K62" s="57">
        <v>1</v>
      </c>
      <c r="L62" s="52" t="s">
        <v>14</v>
      </c>
      <c r="M62" s="58"/>
      <c r="N62" s="53"/>
    </row>
    <row r="63" spans="1:14" s="44" customFormat="1" ht="24.75" thickBot="1">
      <c r="A63" s="45">
        <v>22</v>
      </c>
      <c r="B63" s="46" t="s">
        <v>1155</v>
      </c>
      <c r="C63" s="47" t="s">
        <v>588</v>
      </c>
      <c r="D63" s="48" t="s">
        <v>977</v>
      </c>
      <c r="E63" s="49" t="s">
        <v>458</v>
      </c>
      <c r="F63" s="54">
        <v>39149</v>
      </c>
      <c r="G63" s="57">
        <v>0</v>
      </c>
      <c r="H63" s="57">
        <v>0</v>
      </c>
      <c r="I63" s="57">
        <v>0</v>
      </c>
      <c r="J63" s="57">
        <v>0</v>
      </c>
      <c r="K63" s="57">
        <v>1</v>
      </c>
      <c r="L63" s="52" t="s">
        <v>14</v>
      </c>
      <c r="M63" s="58"/>
      <c r="N63" s="53"/>
    </row>
    <row r="64" spans="1:14" s="44" customFormat="1" ht="12">
      <c r="A64" s="35">
        <v>23</v>
      </c>
      <c r="B64" s="46" t="s">
        <v>1155</v>
      </c>
      <c r="C64" s="47" t="s">
        <v>588</v>
      </c>
      <c r="D64" s="48" t="s">
        <v>987</v>
      </c>
      <c r="E64" s="49" t="s">
        <v>458</v>
      </c>
      <c r="F64" s="54">
        <v>39149</v>
      </c>
      <c r="G64" s="57">
        <v>0</v>
      </c>
      <c r="H64" s="57">
        <v>0</v>
      </c>
      <c r="I64" s="57">
        <v>0</v>
      </c>
      <c r="J64" s="57">
        <v>0</v>
      </c>
      <c r="K64" s="57">
        <v>1</v>
      </c>
      <c r="L64" s="52" t="s">
        <v>459</v>
      </c>
      <c r="M64" s="58"/>
      <c r="N64" s="53"/>
    </row>
    <row r="65" spans="1:14" s="44" customFormat="1" thickBot="1">
      <c r="A65" s="45">
        <v>24</v>
      </c>
      <c r="B65" s="46" t="s">
        <v>1155</v>
      </c>
      <c r="C65" s="47" t="s">
        <v>588</v>
      </c>
      <c r="D65" s="48" t="s">
        <v>987</v>
      </c>
      <c r="E65" s="49" t="s">
        <v>15</v>
      </c>
      <c r="F65" s="54">
        <v>39210</v>
      </c>
      <c r="G65" s="57">
        <v>0</v>
      </c>
      <c r="H65" s="57">
        <v>0</v>
      </c>
      <c r="I65" s="57">
        <v>0</v>
      </c>
      <c r="J65" s="57">
        <v>0</v>
      </c>
      <c r="K65" s="57">
        <v>1</v>
      </c>
      <c r="L65" s="52" t="s">
        <v>459</v>
      </c>
      <c r="M65" s="58"/>
      <c r="N65" s="53"/>
    </row>
    <row r="66" spans="1:14" s="44" customFormat="1" ht="12">
      <c r="A66" s="35">
        <v>25</v>
      </c>
      <c r="B66" s="46" t="s">
        <v>1155</v>
      </c>
      <c r="C66" s="47" t="s">
        <v>588</v>
      </c>
      <c r="D66" s="48" t="s">
        <v>987</v>
      </c>
      <c r="E66" s="49" t="s">
        <v>458</v>
      </c>
      <c r="F66" s="54">
        <v>39210</v>
      </c>
      <c r="G66" s="57">
        <v>0</v>
      </c>
      <c r="H66" s="57">
        <v>0</v>
      </c>
      <c r="I66" s="57">
        <v>0</v>
      </c>
      <c r="J66" s="57">
        <v>0</v>
      </c>
      <c r="K66" s="57">
        <v>1</v>
      </c>
      <c r="L66" s="52" t="s">
        <v>459</v>
      </c>
      <c r="M66" s="58"/>
      <c r="N66" s="53"/>
    </row>
    <row r="67" spans="1:14" s="44" customFormat="1" thickBot="1">
      <c r="A67" s="45">
        <v>26</v>
      </c>
      <c r="B67" s="46" t="s">
        <v>1155</v>
      </c>
      <c r="C67" s="47" t="s">
        <v>588</v>
      </c>
      <c r="D67" s="48" t="s">
        <v>1</v>
      </c>
      <c r="E67" s="49" t="s">
        <v>16</v>
      </c>
      <c r="F67" s="50" t="s">
        <v>17</v>
      </c>
      <c r="G67" s="57">
        <v>0</v>
      </c>
      <c r="H67" s="57">
        <v>0</v>
      </c>
      <c r="I67" s="57">
        <v>0</v>
      </c>
      <c r="J67" s="57">
        <v>0</v>
      </c>
      <c r="K67" s="57">
        <v>1</v>
      </c>
      <c r="L67" s="52" t="s">
        <v>18</v>
      </c>
      <c r="M67" s="58"/>
      <c r="N67" s="53"/>
    </row>
    <row r="68" spans="1:14" s="44" customFormat="1" ht="24">
      <c r="A68" s="35">
        <v>27</v>
      </c>
      <c r="B68" s="46" t="s">
        <v>1155</v>
      </c>
      <c r="C68" s="47" t="s">
        <v>588</v>
      </c>
      <c r="D68" s="48" t="s">
        <v>977</v>
      </c>
      <c r="E68" s="49" t="s">
        <v>458</v>
      </c>
      <c r="F68" s="50" t="s">
        <v>17</v>
      </c>
      <c r="G68" s="57">
        <v>0</v>
      </c>
      <c r="H68" s="57">
        <v>0</v>
      </c>
      <c r="I68" s="57">
        <v>0</v>
      </c>
      <c r="J68" s="57">
        <v>0</v>
      </c>
      <c r="K68" s="57">
        <v>1</v>
      </c>
      <c r="L68" s="52" t="s">
        <v>19</v>
      </c>
      <c r="M68" s="58"/>
      <c r="N68" s="53"/>
    </row>
    <row r="69" spans="1:14" s="44" customFormat="1" ht="48.75" thickBot="1">
      <c r="A69" s="45">
        <v>28</v>
      </c>
      <c r="B69" s="46" t="s">
        <v>1155</v>
      </c>
      <c r="C69" s="47" t="s">
        <v>588</v>
      </c>
      <c r="D69" s="48" t="s">
        <v>4</v>
      </c>
      <c r="E69" s="49" t="s">
        <v>458</v>
      </c>
      <c r="F69" s="50" t="s">
        <v>20</v>
      </c>
      <c r="G69" s="57">
        <v>0</v>
      </c>
      <c r="H69" s="57">
        <v>0</v>
      </c>
      <c r="I69" s="57">
        <v>0</v>
      </c>
      <c r="J69" s="57">
        <v>0</v>
      </c>
      <c r="K69" s="57">
        <v>1</v>
      </c>
      <c r="L69" s="52" t="s">
        <v>21</v>
      </c>
      <c r="M69" s="58"/>
      <c r="N69" s="53"/>
    </row>
    <row r="70" spans="1:14" s="44" customFormat="1" ht="72">
      <c r="A70" s="35">
        <v>29</v>
      </c>
      <c r="B70" s="46" t="s">
        <v>1155</v>
      </c>
      <c r="C70" s="47" t="s">
        <v>588</v>
      </c>
      <c r="D70" s="48" t="s">
        <v>4</v>
      </c>
      <c r="E70" s="49" t="s">
        <v>458</v>
      </c>
      <c r="F70" s="50" t="s">
        <v>22</v>
      </c>
      <c r="G70" s="57">
        <v>0</v>
      </c>
      <c r="H70" s="57">
        <v>0</v>
      </c>
      <c r="I70" s="57">
        <v>0</v>
      </c>
      <c r="J70" s="57">
        <v>0</v>
      </c>
      <c r="K70" s="57">
        <v>1</v>
      </c>
      <c r="L70" s="52" t="s">
        <v>23</v>
      </c>
      <c r="M70" s="58"/>
      <c r="N70" s="53"/>
    </row>
    <row r="71" spans="1:14" s="44" customFormat="1" ht="36.75" thickBot="1">
      <c r="A71" s="45">
        <v>30</v>
      </c>
      <c r="B71" s="46" t="s">
        <v>1155</v>
      </c>
      <c r="C71" s="47" t="s">
        <v>588</v>
      </c>
      <c r="D71" s="48" t="s">
        <v>24</v>
      </c>
      <c r="E71" s="49" t="s">
        <v>160</v>
      </c>
      <c r="F71" s="160" t="s">
        <v>25</v>
      </c>
      <c r="G71" s="57">
        <v>0</v>
      </c>
      <c r="H71" s="57">
        <v>0</v>
      </c>
      <c r="I71" s="57">
        <v>1</v>
      </c>
      <c r="J71" s="57">
        <v>0</v>
      </c>
      <c r="K71" s="57">
        <v>0</v>
      </c>
      <c r="L71" s="52" t="s">
        <v>161</v>
      </c>
      <c r="M71" s="58"/>
      <c r="N71" s="53"/>
    </row>
    <row r="72" spans="1:14" s="44" customFormat="1" ht="72">
      <c r="A72" s="35">
        <v>31</v>
      </c>
      <c r="B72" s="46" t="s">
        <v>1155</v>
      </c>
      <c r="C72" s="47" t="s">
        <v>588</v>
      </c>
      <c r="D72" s="48" t="s">
        <v>4</v>
      </c>
      <c r="E72" s="49" t="s">
        <v>1493</v>
      </c>
      <c r="F72" s="160" t="s">
        <v>26</v>
      </c>
      <c r="G72" s="57">
        <v>0</v>
      </c>
      <c r="H72" s="57">
        <v>0</v>
      </c>
      <c r="I72" s="57">
        <v>0</v>
      </c>
      <c r="J72" s="57">
        <v>0</v>
      </c>
      <c r="K72" s="57">
        <v>1</v>
      </c>
      <c r="L72" s="52" t="s">
        <v>189</v>
      </c>
      <c r="M72" s="58"/>
      <c r="N72" s="53"/>
    </row>
    <row r="73" spans="1:14" s="44" customFormat="1" ht="36.75" thickBot="1">
      <c r="A73" s="45">
        <v>32</v>
      </c>
      <c r="B73" s="46" t="s">
        <v>1155</v>
      </c>
      <c r="C73" s="59" t="s">
        <v>190</v>
      </c>
      <c r="D73" s="59" t="s">
        <v>191</v>
      </c>
      <c r="E73" s="59" t="s">
        <v>1068</v>
      </c>
      <c r="F73" s="60">
        <v>39299</v>
      </c>
      <c r="G73" s="55">
        <v>0</v>
      </c>
      <c r="H73" s="55">
        <v>0</v>
      </c>
      <c r="I73" s="55">
        <v>1</v>
      </c>
      <c r="J73" s="55">
        <v>0</v>
      </c>
      <c r="K73" s="55">
        <v>0</v>
      </c>
      <c r="L73" s="61" t="s">
        <v>1693</v>
      </c>
      <c r="M73" s="52" t="s">
        <v>583</v>
      </c>
      <c r="N73" s="53" t="s">
        <v>796</v>
      </c>
    </row>
    <row r="74" spans="1:14" s="44" customFormat="1" ht="36">
      <c r="A74" s="35">
        <v>33</v>
      </c>
      <c r="B74" s="46" t="s">
        <v>1155</v>
      </c>
      <c r="C74" s="46" t="s">
        <v>190</v>
      </c>
      <c r="D74" s="62" t="s">
        <v>797</v>
      </c>
      <c r="E74" s="62" t="s">
        <v>798</v>
      </c>
      <c r="F74" s="162">
        <v>39360</v>
      </c>
      <c r="G74" s="51">
        <v>0</v>
      </c>
      <c r="H74" s="51">
        <v>1</v>
      </c>
      <c r="I74" s="51">
        <v>0</v>
      </c>
      <c r="J74" s="51">
        <v>0</v>
      </c>
      <c r="K74" s="51">
        <v>0</v>
      </c>
      <c r="L74" s="61" t="s">
        <v>799</v>
      </c>
      <c r="M74" s="64" t="s">
        <v>583</v>
      </c>
      <c r="N74" s="53" t="s">
        <v>800</v>
      </c>
    </row>
    <row r="75" spans="1:14" s="44" customFormat="1" thickBot="1">
      <c r="A75" s="45">
        <v>34</v>
      </c>
      <c r="B75" s="46" t="s">
        <v>1155</v>
      </c>
      <c r="C75" s="59" t="s">
        <v>190</v>
      </c>
      <c r="D75" s="59" t="s">
        <v>797</v>
      </c>
      <c r="E75" s="59" t="s">
        <v>801</v>
      </c>
      <c r="F75" s="60" t="s">
        <v>802</v>
      </c>
      <c r="G75" s="55">
        <v>0</v>
      </c>
      <c r="H75" s="55">
        <v>0</v>
      </c>
      <c r="I75" s="55">
        <v>0</v>
      </c>
      <c r="J75" s="55">
        <v>0</v>
      </c>
      <c r="K75" s="55">
        <v>1</v>
      </c>
      <c r="L75" s="61" t="s">
        <v>630</v>
      </c>
      <c r="M75" s="64"/>
      <c r="N75" s="53" t="s">
        <v>796</v>
      </c>
    </row>
    <row r="76" spans="1:14" s="44" customFormat="1" ht="12">
      <c r="A76" s="35">
        <v>35</v>
      </c>
      <c r="B76" s="46" t="s">
        <v>1155</v>
      </c>
      <c r="C76" s="46" t="s">
        <v>190</v>
      </c>
      <c r="D76" s="46" t="s">
        <v>631</v>
      </c>
      <c r="E76" s="62" t="s">
        <v>632</v>
      </c>
      <c r="F76" s="63" t="s">
        <v>633</v>
      </c>
      <c r="G76" s="51">
        <v>0</v>
      </c>
      <c r="H76" s="51">
        <v>0</v>
      </c>
      <c r="I76" s="51">
        <v>0</v>
      </c>
      <c r="J76" s="51">
        <v>0</v>
      </c>
      <c r="K76" s="51">
        <v>1</v>
      </c>
      <c r="L76" s="61" t="s">
        <v>630</v>
      </c>
      <c r="M76" s="65"/>
      <c r="N76" s="53" t="s">
        <v>796</v>
      </c>
    </row>
    <row r="77" spans="1:14" s="44" customFormat="1" ht="24.75" thickBot="1">
      <c r="A77" s="45">
        <v>36</v>
      </c>
      <c r="B77" s="46" t="s">
        <v>1155</v>
      </c>
      <c r="C77" s="46" t="s">
        <v>190</v>
      </c>
      <c r="D77" s="46" t="s">
        <v>631</v>
      </c>
      <c r="E77" s="62" t="s">
        <v>634</v>
      </c>
      <c r="F77" s="63" t="s">
        <v>633</v>
      </c>
      <c r="G77" s="51">
        <v>0</v>
      </c>
      <c r="H77" s="51">
        <v>0</v>
      </c>
      <c r="I77" s="51">
        <v>1</v>
      </c>
      <c r="J77" s="51">
        <v>0</v>
      </c>
      <c r="K77" s="51">
        <v>0</v>
      </c>
      <c r="L77" s="61" t="s">
        <v>1182</v>
      </c>
      <c r="M77" s="64"/>
      <c r="N77" s="53"/>
    </row>
    <row r="78" spans="1:14" s="44" customFormat="1" ht="12">
      <c r="A78" s="35">
        <v>37</v>
      </c>
      <c r="B78" s="46" t="s">
        <v>1155</v>
      </c>
      <c r="C78" s="46" t="s">
        <v>190</v>
      </c>
      <c r="D78" s="46" t="s">
        <v>631</v>
      </c>
      <c r="E78" s="62" t="s">
        <v>1183</v>
      </c>
      <c r="F78" s="63" t="s">
        <v>1184</v>
      </c>
      <c r="G78" s="51">
        <v>0</v>
      </c>
      <c r="H78" s="51">
        <v>0</v>
      </c>
      <c r="I78" s="51">
        <v>0</v>
      </c>
      <c r="J78" s="51">
        <v>0</v>
      </c>
      <c r="K78" s="51">
        <v>1</v>
      </c>
      <c r="L78" s="61" t="s">
        <v>1185</v>
      </c>
      <c r="M78" s="64"/>
      <c r="N78" s="53" t="s">
        <v>1186</v>
      </c>
    </row>
    <row r="79" spans="1:14" s="44" customFormat="1" thickBot="1">
      <c r="A79" s="45">
        <v>38</v>
      </c>
      <c r="B79" s="46" t="s">
        <v>1155</v>
      </c>
      <c r="C79" s="46" t="s">
        <v>190</v>
      </c>
      <c r="D79" s="46" t="s">
        <v>1187</v>
      </c>
      <c r="E79" s="62" t="s">
        <v>1188</v>
      </c>
      <c r="F79" s="63" t="s">
        <v>1189</v>
      </c>
      <c r="G79" s="51">
        <v>0</v>
      </c>
      <c r="H79" s="51">
        <v>0</v>
      </c>
      <c r="I79" s="51">
        <v>0</v>
      </c>
      <c r="J79" s="51">
        <v>0</v>
      </c>
      <c r="K79" s="51">
        <v>1</v>
      </c>
      <c r="L79" s="61" t="s">
        <v>630</v>
      </c>
      <c r="M79" s="52"/>
      <c r="N79" s="53" t="s">
        <v>796</v>
      </c>
    </row>
    <row r="80" spans="1:14" s="44" customFormat="1" ht="48">
      <c r="A80" s="35">
        <v>39</v>
      </c>
      <c r="B80" s="46" t="s">
        <v>1155</v>
      </c>
      <c r="C80" s="59" t="s">
        <v>190</v>
      </c>
      <c r="D80" s="59" t="s">
        <v>1187</v>
      </c>
      <c r="E80" s="59" t="s">
        <v>1190</v>
      </c>
      <c r="F80" s="60">
        <v>39089</v>
      </c>
      <c r="G80" s="55">
        <v>0</v>
      </c>
      <c r="H80" s="51">
        <v>0</v>
      </c>
      <c r="I80" s="55">
        <v>0</v>
      </c>
      <c r="J80" s="55">
        <v>0</v>
      </c>
      <c r="K80" s="55">
        <v>1</v>
      </c>
      <c r="L80" s="61" t="s">
        <v>1833</v>
      </c>
      <c r="M80" s="64"/>
      <c r="N80" s="53" t="s">
        <v>1186</v>
      </c>
    </row>
    <row r="81" spans="1:15" s="44" customFormat="1" thickBot="1">
      <c r="A81" s="45">
        <v>40</v>
      </c>
      <c r="B81" s="46" t="s">
        <v>1155</v>
      </c>
      <c r="C81" s="59" t="s">
        <v>190</v>
      </c>
      <c r="D81" s="59" t="s">
        <v>797</v>
      </c>
      <c r="E81" s="59" t="s">
        <v>1834</v>
      </c>
      <c r="F81" s="66">
        <v>39209</v>
      </c>
      <c r="G81" s="57">
        <v>0</v>
      </c>
      <c r="H81" s="57">
        <v>0</v>
      </c>
      <c r="I81" s="57">
        <v>0</v>
      </c>
      <c r="J81" s="57">
        <v>0</v>
      </c>
      <c r="K81" s="57">
        <v>1</v>
      </c>
      <c r="L81" s="67" t="s">
        <v>630</v>
      </c>
      <c r="M81" s="68"/>
      <c r="N81" s="53" t="s">
        <v>796</v>
      </c>
    </row>
    <row r="82" spans="1:15" s="44" customFormat="1" ht="12">
      <c r="A82" s="35">
        <v>41</v>
      </c>
      <c r="B82" s="46" t="s">
        <v>1155</v>
      </c>
      <c r="C82" s="59" t="s">
        <v>190</v>
      </c>
      <c r="D82" s="59" t="s">
        <v>191</v>
      </c>
      <c r="E82" s="59" t="s">
        <v>1835</v>
      </c>
      <c r="F82" s="66" t="s">
        <v>1836</v>
      </c>
      <c r="G82" s="57">
        <v>0</v>
      </c>
      <c r="H82" s="57">
        <v>0</v>
      </c>
      <c r="I82" s="57">
        <v>0</v>
      </c>
      <c r="J82" s="57">
        <v>0</v>
      </c>
      <c r="K82" s="57">
        <v>1</v>
      </c>
      <c r="L82" s="67" t="s">
        <v>630</v>
      </c>
      <c r="M82" s="68"/>
      <c r="N82" s="53" t="s">
        <v>796</v>
      </c>
    </row>
    <row r="83" spans="1:15" s="44" customFormat="1" thickBot="1">
      <c r="A83" s="45">
        <v>42</v>
      </c>
      <c r="B83" s="46" t="s">
        <v>1155</v>
      </c>
      <c r="C83" s="59" t="s">
        <v>190</v>
      </c>
      <c r="D83" s="59" t="s">
        <v>191</v>
      </c>
      <c r="E83" s="59" t="s">
        <v>1837</v>
      </c>
      <c r="F83" s="66" t="s">
        <v>1838</v>
      </c>
      <c r="G83" s="57">
        <v>0</v>
      </c>
      <c r="H83" s="57">
        <v>1</v>
      </c>
      <c r="I83" s="57">
        <v>0</v>
      </c>
      <c r="J83" s="57">
        <v>0</v>
      </c>
      <c r="K83" s="57">
        <v>0</v>
      </c>
      <c r="L83" s="67" t="s">
        <v>1839</v>
      </c>
      <c r="M83" s="68"/>
      <c r="N83" s="53" t="s">
        <v>1840</v>
      </c>
    </row>
    <row r="84" spans="1:15" s="44" customFormat="1" ht="36">
      <c r="A84" s="35">
        <v>43</v>
      </c>
      <c r="B84" s="46" t="s">
        <v>1155</v>
      </c>
      <c r="C84" s="59" t="s">
        <v>190</v>
      </c>
      <c r="D84" s="59" t="s">
        <v>191</v>
      </c>
      <c r="E84" s="59" t="s">
        <v>1841</v>
      </c>
      <c r="F84" s="66" t="s">
        <v>1975</v>
      </c>
      <c r="G84" s="57">
        <v>0</v>
      </c>
      <c r="H84" s="57">
        <v>0</v>
      </c>
      <c r="I84" s="57">
        <v>0</v>
      </c>
      <c r="J84" s="57">
        <v>0</v>
      </c>
      <c r="K84" s="57">
        <v>1</v>
      </c>
      <c r="L84" s="67" t="s">
        <v>1191</v>
      </c>
      <c r="M84" s="68"/>
      <c r="N84" s="53"/>
    </row>
    <row r="85" spans="1:15" s="44" customFormat="1" ht="36.75" thickBot="1">
      <c r="A85" s="45">
        <v>44</v>
      </c>
      <c r="B85" s="46" t="s">
        <v>1155</v>
      </c>
      <c r="C85" s="59" t="s">
        <v>190</v>
      </c>
      <c r="D85" s="59" t="s">
        <v>191</v>
      </c>
      <c r="E85" s="59" t="s">
        <v>1192</v>
      </c>
      <c r="F85" s="66" t="s">
        <v>1193</v>
      </c>
      <c r="G85" s="57">
        <v>0</v>
      </c>
      <c r="H85" s="57">
        <v>0</v>
      </c>
      <c r="I85" s="57">
        <v>1</v>
      </c>
      <c r="J85" s="57">
        <v>0</v>
      </c>
      <c r="K85" s="57">
        <v>0</v>
      </c>
      <c r="L85" s="67" t="s">
        <v>1194</v>
      </c>
      <c r="M85" s="68"/>
      <c r="N85" s="53"/>
      <c r="O85" s="44" t="s">
        <v>800</v>
      </c>
    </row>
    <row r="86" spans="1:15" s="44" customFormat="1" ht="36">
      <c r="A86" s="35">
        <v>45</v>
      </c>
      <c r="B86" s="46" t="s">
        <v>1155</v>
      </c>
      <c r="C86" s="59" t="s">
        <v>190</v>
      </c>
      <c r="D86" s="59" t="s">
        <v>1187</v>
      </c>
      <c r="E86" s="155" t="s">
        <v>162</v>
      </c>
      <c r="F86" s="163" t="s">
        <v>1195</v>
      </c>
      <c r="G86" s="57">
        <v>0</v>
      </c>
      <c r="H86" s="57">
        <v>0</v>
      </c>
      <c r="I86" s="57">
        <v>0</v>
      </c>
      <c r="J86" s="57">
        <v>0</v>
      </c>
      <c r="K86" s="57">
        <v>2</v>
      </c>
      <c r="L86" s="67" t="s">
        <v>163</v>
      </c>
      <c r="M86" s="68"/>
      <c r="N86" s="53"/>
      <c r="O86" s="44" t="s">
        <v>1196</v>
      </c>
    </row>
    <row r="87" spans="1:15" s="44" customFormat="1" ht="72.75" thickBot="1">
      <c r="A87" s="45">
        <v>46</v>
      </c>
      <c r="B87" s="46" t="s">
        <v>1155</v>
      </c>
      <c r="C87" s="59" t="s">
        <v>190</v>
      </c>
      <c r="D87" s="59" t="s">
        <v>1187</v>
      </c>
      <c r="E87" s="59" t="s">
        <v>166</v>
      </c>
      <c r="F87" s="163" t="s">
        <v>1197</v>
      </c>
      <c r="G87" s="57">
        <v>1</v>
      </c>
      <c r="H87" s="57">
        <v>0</v>
      </c>
      <c r="I87" s="57">
        <v>0</v>
      </c>
      <c r="J87" s="57">
        <v>0</v>
      </c>
      <c r="K87" s="57">
        <v>0</v>
      </c>
      <c r="L87" s="67" t="s">
        <v>167</v>
      </c>
      <c r="M87" s="68"/>
      <c r="N87" s="53"/>
      <c r="O87" s="44" t="s">
        <v>796</v>
      </c>
    </row>
    <row r="88" spans="1:15" s="44" customFormat="1" ht="72">
      <c r="A88" s="35">
        <v>47</v>
      </c>
      <c r="B88" s="46" t="s">
        <v>1155</v>
      </c>
      <c r="C88" s="59" t="s">
        <v>190</v>
      </c>
      <c r="D88" s="59" t="s">
        <v>191</v>
      </c>
      <c r="E88" s="59" t="s">
        <v>170</v>
      </c>
      <c r="F88" s="163" t="s">
        <v>524</v>
      </c>
      <c r="G88" s="57">
        <v>0</v>
      </c>
      <c r="H88" s="57">
        <v>1</v>
      </c>
      <c r="I88" s="57">
        <v>0</v>
      </c>
      <c r="J88" s="57">
        <v>0</v>
      </c>
      <c r="K88" s="57">
        <v>0</v>
      </c>
      <c r="L88" s="67" t="s">
        <v>554</v>
      </c>
      <c r="M88" s="68"/>
      <c r="N88" s="53"/>
      <c r="O88" s="44" t="s">
        <v>796</v>
      </c>
    </row>
    <row r="89" spans="1:15" s="44" customFormat="1" ht="36.75" thickBot="1">
      <c r="A89" s="45">
        <v>48</v>
      </c>
      <c r="B89" s="46" t="s">
        <v>1155</v>
      </c>
      <c r="C89" s="59" t="s">
        <v>190</v>
      </c>
      <c r="D89" s="59" t="s">
        <v>191</v>
      </c>
      <c r="E89" s="155" t="s">
        <v>555</v>
      </c>
      <c r="F89" s="163" t="s">
        <v>1198</v>
      </c>
      <c r="G89" s="57">
        <v>0</v>
      </c>
      <c r="H89" s="57">
        <v>0</v>
      </c>
      <c r="I89" s="57">
        <v>0</v>
      </c>
      <c r="J89" s="57">
        <v>0</v>
      </c>
      <c r="K89" s="57">
        <v>2</v>
      </c>
      <c r="L89" s="67" t="s">
        <v>556</v>
      </c>
      <c r="M89" s="68"/>
      <c r="N89" s="53"/>
      <c r="O89" s="44" t="s">
        <v>1186</v>
      </c>
    </row>
    <row r="90" spans="1:15" s="44" customFormat="1" ht="36">
      <c r="A90" s="35">
        <v>49</v>
      </c>
      <c r="B90" s="46" t="s">
        <v>1155</v>
      </c>
      <c r="C90" s="59" t="s">
        <v>190</v>
      </c>
      <c r="D90" s="59" t="s">
        <v>191</v>
      </c>
      <c r="E90" s="59" t="s">
        <v>1215</v>
      </c>
      <c r="F90" s="163" t="s">
        <v>1199</v>
      </c>
      <c r="G90" s="57">
        <v>0</v>
      </c>
      <c r="H90" s="57">
        <v>0</v>
      </c>
      <c r="I90" s="57">
        <v>0</v>
      </c>
      <c r="J90" s="57">
        <v>1</v>
      </c>
      <c r="K90" s="57">
        <v>0</v>
      </c>
      <c r="L90" s="67" t="s">
        <v>1216</v>
      </c>
      <c r="M90" s="68"/>
      <c r="N90" s="53"/>
    </row>
    <row r="91" spans="1:15" s="44" customFormat="1" thickBot="1">
      <c r="A91" s="45">
        <v>50</v>
      </c>
      <c r="B91" s="46" t="s">
        <v>1155</v>
      </c>
      <c r="C91" s="59" t="s">
        <v>190</v>
      </c>
      <c r="D91" s="59" t="s">
        <v>797</v>
      </c>
      <c r="E91" s="59" t="s">
        <v>1200</v>
      </c>
      <c r="F91" s="66" t="s">
        <v>1201</v>
      </c>
      <c r="G91" s="57">
        <v>0</v>
      </c>
      <c r="H91" s="57">
        <v>1</v>
      </c>
      <c r="I91" s="57">
        <v>0</v>
      </c>
      <c r="J91" s="57">
        <v>0</v>
      </c>
      <c r="K91" s="57">
        <v>0</v>
      </c>
      <c r="L91" s="67" t="s">
        <v>478</v>
      </c>
      <c r="M91" s="68"/>
      <c r="N91" s="53"/>
    </row>
    <row r="92" spans="1:15" s="44" customFormat="1" ht="36">
      <c r="A92" s="35">
        <v>51</v>
      </c>
      <c r="B92" s="46" t="s">
        <v>1155</v>
      </c>
      <c r="C92" s="59" t="s">
        <v>190</v>
      </c>
      <c r="D92" s="59" t="s">
        <v>191</v>
      </c>
      <c r="E92" s="59" t="s">
        <v>1561</v>
      </c>
      <c r="F92" s="163" t="s">
        <v>479</v>
      </c>
      <c r="G92" s="57">
        <v>0</v>
      </c>
      <c r="H92" s="57">
        <v>0</v>
      </c>
      <c r="I92" s="57">
        <v>1</v>
      </c>
      <c r="J92" s="57">
        <v>0</v>
      </c>
      <c r="K92" s="57">
        <v>0</v>
      </c>
      <c r="L92" s="67" t="s">
        <v>1560</v>
      </c>
      <c r="M92" s="68"/>
      <c r="N92" s="53"/>
      <c r="O92" s="44" t="s">
        <v>800</v>
      </c>
    </row>
    <row r="93" spans="1:15" s="44" customFormat="1" ht="36.75" thickBot="1">
      <c r="A93" s="45">
        <v>52</v>
      </c>
      <c r="B93" s="46" t="s">
        <v>1155</v>
      </c>
      <c r="C93" s="59" t="s">
        <v>480</v>
      </c>
      <c r="D93" s="59" t="s">
        <v>481</v>
      </c>
      <c r="E93" s="59" t="s">
        <v>482</v>
      </c>
      <c r="F93" s="66" t="s">
        <v>483</v>
      </c>
      <c r="G93" s="69">
        <v>0</v>
      </c>
      <c r="H93" s="69">
        <v>0</v>
      </c>
      <c r="I93" s="69">
        <v>1</v>
      </c>
      <c r="J93" s="69">
        <v>0</v>
      </c>
      <c r="K93" s="69">
        <v>0</v>
      </c>
      <c r="L93" s="61" t="s">
        <v>484</v>
      </c>
      <c r="M93" s="52"/>
      <c r="N93" s="53"/>
    </row>
    <row r="94" spans="1:15" s="44" customFormat="1" ht="24">
      <c r="A94" s="35">
        <v>53</v>
      </c>
      <c r="B94" s="46" t="s">
        <v>1155</v>
      </c>
      <c r="C94" s="46" t="s">
        <v>480</v>
      </c>
      <c r="D94" s="46" t="s">
        <v>485</v>
      </c>
      <c r="E94" s="59" t="s">
        <v>486</v>
      </c>
      <c r="F94" s="70" t="s">
        <v>487</v>
      </c>
      <c r="G94" s="71">
        <v>0</v>
      </c>
      <c r="H94" s="71">
        <v>1</v>
      </c>
      <c r="I94" s="71">
        <v>0</v>
      </c>
      <c r="J94" s="69">
        <v>0</v>
      </c>
      <c r="K94" s="69">
        <v>0</v>
      </c>
      <c r="L94" s="61" t="s">
        <v>488</v>
      </c>
      <c r="M94" s="64"/>
      <c r="N94" s="53"/>
    </row>
    <row r="95" spans="1:15" s="44" customFormat="1" ht="60.75" thickBot="1">
      <c r="A95" s="45">
        <v>54</v>
      </c>
      <c r="B95" s="46" t="s">
        <v>1155</v>
      </c>
      <c r="C95" s="59" t="s">
        <v>480</v>
      </c>
      <c r="D95" s="59" t="s">
        <v>489</v>
      </c>
      <c r="E95" s="59" t="s">
        <v>143</v>
      </c>
      <c r="F95" s="66" t="s">
        <v>144</v>
      </c>
      <c r="G95" s="69">
        <v>0</v>
      </c>
      <c r="H95" s="69">
        <v>0</v>
      </c>
      <c r="I95" s="69">
        <v>0</v>
      </c>
      <c r="J95" s="69">
        <v>1</v>
      </c>
      <c r="K95" s="69">
        <v>0</v>
      </c>
      <c r="L95" s="61" t="s">
        <v>145</v>
      </c>
      <c r="M95" s="64"/>
      <c r="N95" s="53"/>
    </row>
    <row r="96" spans="1:15" s="44" customFormat="1" ht="24">
      <c r="A96" s="35">
        <v>55</v>
      </c>
      <c r="B96" s="46" t="s">
        <v>1155</v>
      </c>
      <c r="C96" s="46" t="s">
        <v>480</v>
      </c>
      <c r="D96" s="46" t="s">
        <v>146</v>
      </c>
      <c r="E96" s="59" t="s">
        <v>147</v>
      </c>
      <c r="F96" s="70" t="s">
        <v>148</v>
      </c>
      <c r="G96" s="71">
        <v>0</v>
      </c>
      <c r="H96" s="69">
        <v>0</v>
      </c>
      <c r="I96" s="71">
        <v>1</v>
      </c>
      <c r="J96" s="69">
        <v>0</v>
      </c>
      <c r="K96" s="69">
        <v>0</v>
      </c>
      <c r="L96" s="61" t="s">
        <v>149</v>
      </c>
      <c r="M96" s="65"/>
      <c r="N96" s="72"/>
    </row>
    <row r="97" spans="1:14" s="44" customFormat="1" ht="24.75" thickBot="1">
      <c r="A97" s="45">
        <v>56</v>
      </c>
      <c r="B97" s="46" t="s">
        <v>1155</v>
      </c>
      <c r="C97" s="46" t="s">
        <v>480</v>
      </c>
      <c r="D97" s="46" t="s">
        <v>146</v>
      </c>
      <c r="E97" s="62" t="s">
        <v>150</v>
      </c>
      <c r="F97" s="70" t="s">
        <v>1446</v>
      </c>
      <c r="G97" s="71">
        <v>0</v>
      </c>
      <c r="H97" s="69">
        <v>0</v>
      </c>
      <c r="I97" s="69">
        <v>0</v>
      </c>
      <c r="J97" s="69">
        <v>0</v>
      </c>
      <c r="K97" s="71">
        <v>1</v>
      </c>
      <c r="L97" s="61" t="s">
        <v>151</v>
      </c>
      <c r="M97" s="64"/>
      <c r="N97" s="53"/>
    </row>
    <row r="98" spans="1:14" s="44" customFormat="1">
      <c r="A98" s="35">
        <v>57</v>
      </c>
      <c r="B98" s="46" t="s">
        <v>1155</v>
      </c>
      <c r="C98" s="46" t="s">
        <v>480</v>
      </c>
      <c r="D98" s="46" t="s">
        <v>489</v>
      </c>
      <c r="E98" s="62" t="s">
        <v>1028</v>
      </c>
      <c r="F98" s="70" t="s">
        <v>1446</v>
      </c>
      <c r="G98" s="71">
        <v>0</v>
      </c>
      <c r="H98" s="69">
        <v>0</v>
      </c>
      <c r="I98" s="69">
        <v>0</v>
      </c>
      <c r="J98" s="69">
        <v>0</v>
      </c>
      <c r="K98" s="71">
        <v>1</v>
      </c>
      <c r="L98" s="61" t="s">
        <v>1029</v>
      </c>
      <c r="M98" s="64"/>
      <c r="N98" s="53"/>
    </row>
    <row r="99" spans="1:14" s="44" customFormat="1" ht="36.75" thickBot="1">
      <c r="A99" s="45">
        <v>58</v>
      </c>
      <c r="B99" s="46" t="s">
        <v>1155</v>
      </c>
      <c r="C99" s="46" t="s">
        <v>480</v>
      </c>
      <c r="D99" s="46" t="s">
        <v>1030</v>
      </c>
      <c r="E99" s="62" t="s">
        <v>1031</v>
      </c>
      <c r="F99" s="70" t="s">
        <v>1008</v>
      </c>
      <c r="G99" s="71">
        <v>0</v>
      </c>
      <c r="H99" s="69">
        <v>0</v>
      </c>
      <c r="I99" s="69">
        <v>0</v>
      </c>
      <c r="J99" s="69">
        <v>0</v>
      </c>
      <c r="K99" s="71">
        <v>1</v>
      </c>
      <c r="L99" s="61" t="s">
        <v>1032</v>
      </c>
      <c r="M99" s="52"/>
      <c r="N99" s="53"/>
    </row>
    <row r="100" spans="1:14" s="44" customFormat="1" ht="36">
      <c r="A100" s="35">
        <v>59</v>
      </c>
      <c r="B100" s="46" t="s">
        <v>1155</v>
      </c>
      <c r="C100" s="46" t="s">
        <v>480</v>
      </c>
      <c r="D100" s="59" t="s">
        <v>481</v>
      </c>
      <c r="E100" s="62" t="s">
        <v>1033</v>
      </c>
      <c r="F100" s="66" t="s">
        <v>1034</v>
      </c>
      <c r="G100" s="69">
        <v>0</v>
      </c>
      <c r="H100" s="69">
        <v>0</v>
      </c>
      <c r="I100" s="69">
        <v>0</v>
      </c>
      <c r="J100" s="69">
        <v>0</v>
      </c>
      <c r="K100" s="69">
        <v>1</v>
      </c>
      <c r="L100" s="64" t="s">
        <v>1035</v>
      </c>
      <c r="M100" s="64"/>
      <c r="N100" s="72"/>
    </row>
    <row r="101" spans="1:14" s="44" customFormat="1" ht="60.75" thickBot="1">
      <c r="A101" s="45">
        <v>60</v>
      </c>
      <c r="B101" s="46" t="s">
        <v>1155</v>
      </c>
      <c r="C101" s="46" t="s">
        <v>480</v>
      </c>
      <c r="D101" s="59" t="s">
        <v>1036</v>
      </c>
      <c r="E101" s="62" t="s">
        <v>1037</v>
      </c>
      <c r="F101" s="66" t="s">
        <v>1038</v>
      </c>
      <c r="G101" s="69">
        <v>0</v>
      </c>
      <c r="H101" s="71">
        <v>1</v>
      </c>
      <c r="I101" s="69">
        <v>0</v>
      </c>
      <c r="J101" s="69">
        <v>0</v>
      </c>
      <c r="K101" s="69">
        <v>0</v>
      </c>
      <c r="L101" s="64" t="s">
        <v>637</v>
      </c>
      <c r="M101" s="64"/>
      <c r="N101" s="72"/>
    </row>
    <row r="102" spans="1:14" s="44" customFormat="1" ht="24">
      <c r="A102" s="35">
        <v>61</v>
      </c>
      <c r="B102" s="46" t="s">
        <v>1155</v>
      </c>
      <c r="C102" s="46" t="s">
        <v>480</v>
      </c>
      <c r="D102" s="59" t="s">
        <v>146</v>
      </c>
      <c r="E102" s="62" t="s">
        <v>638</v>
      </c>
      <c r="F102" s="66" t="s">
        <v>639</v>
      </c>
      <c r="G102" s="69">
        <v>0</v>
      </c>
      <c r="H102" s="71">
        <v>1</v>
      </c>
      <c r="I102" s="69">
        <v>0</v>
      </c>
      <c r="J102" s="69">
        <v>0</v>
      </c>
      <c r="K102" s="69">
        <v>0</v>
      </c>
      <c r="L102" s="61" t="s">
        <v>640</v>
      </c>
      <c r="M102" s="64"/>
      <c r="N102" s="53"/>
    </row>
    <row r="103" spans="1:14" s="44" customFormat="1" ht="13.5" thickBot="1">
      <c r="A103" s="45">
        <v>62</v>
      </c>
      <c r="B103" s="46" t="s">
        <v>1155</v>
      </c>
      <c r="C103" s="46" t="s">
        <v>480</v>
      </c>
      <c r="D103" s="59" t="s">
        <v>1057</v>
      </c>
      <c r="E103" s="62" t="s">
        <v>1058</v>
      </c>
      <c r="F103" s="66" t="s">
        <v>1059</v>
      </c>
      <c r="G103" s="69">
        <v>0</v>
      </c>
      <c r="H103" s="69">
        <v>0</v>
      </c>
      <c r="I103" s="69">
        <v>1</v>
      </c>
      <c r="J103" s="69">
        <v>0</v>
      </c>
      <c r="K103" s="69">
        <v>0</v>
      </c>
      <c r="L103" s="64" t="s">
        <v>1060</v>
      </c>
      <c r="M103" s="64"/>
      <c r="N103" s="72"/>
    </row>
    <row r="104" spans="1:14" s="44" customFormat="1" ht="36">
      <c r="A104" s="35">
        <v>63</v>
      </c>
      <c r="B104" s="46" t="s">
        <v>1155</v>
      </c>
      <c r="C104" s="46" t="s">
        <v>480</v>
      </c>
      <c r="D104" s="59" t="s">
        <v>1057</v>
      </c>
      <c r="E104" s="62" t="s">
        <v>1061</v>
      </c>
      <c r="F104" s="66" t="s">
        <v>1059</v>
      </c>
      <c r="G104" s="69">
        <v>0</v>
      </c>
      <c r="H104" s="69">
        <v>0</v>
      </c>
      <c r="I104" s="69">
        <v>0</v>
      </c>
      <c r="J104" s="69">
        <v>1</v>
      </c>
      <c r="K104" s="69">
        <v>0</v>
      </c>
      <c r="L104" s="64" t="s">
        <v>1062</v>
      </c>
      <c r="M104" s="64"/>
      <c r="N104" s="72"/>
    </row>
    <row r="105" spans="1:14" s="44" customFormat="1" ht="72.75" thickBot="1">
      <c r="A105" s="45">
        <v>64</v>
      </c>
      <c r="B105" s="46" t="s">
        <v>1155</v>
      </c>
      <c r="C105" s="46" t="s">
        <v>480</v>
      </c>
      <c r="D105" s="59" t="s">
        <v>1057</v>
      </c>
      <c r="E105" s="62" t="s">
        <v>1063</v>
      </c>
      <c r="F105" s="66" t="s">
        <v>1064</v>
      </c>
      <c r="G105" s="69">
        <v>0</v>
      </c>
      <c r="H105" s="69">
        <v>0</v>
      </c>
      <c r="I105" s="69">
        <v>1</v>
      </c>
      <c r="J105" s="69">
        <v>0</v>
      </c>
      <c r="K105" s="69">
        <v>0</v>
      </c>
      <c r="L105" s="64" t="s">
        <v>1065</v>
      </c>
      <c r="M105" s="64"/>
      <c r="N105" s="72"/>
    </row>
    <row r="106" spans="1:14" s="44" customFormat="1" ht="72">
      <c r="A106" s="35">
        <v>65</v>
      </c>
      <c r="B106" s="46" t="s">
        <v>1155</v>
      </c>
      <c r="C106" s="46" t="s">
        <v>480</v>
      </c>
      <c r="D106" s="59" t="s">
        <v>1057</v>
      </c>
      <c r="E106" s="62" t="s">
        <v>1066</v>
      </c>
      <c r="F106" s="66" t="s">
        <v>1067</v>
      </c>
      <c r="G106" s="69">
        <v>0</v>
      </c>
      <c r="H106" s="69">
        <v>0</v>
      </c>
      <c r="I106" s="69">
        <v>0</v>
      </c>
      <c r="J106" s="69">
        <v>0</v>
      </c>
      <c r="K106" s="69">
        <v>1</v>
      </c>
      <c r="L106" s="64" t="s">
        <v>1986</v>
      </c>
      <c r="M106" s="64"/>
      <c r="N106" s="72"/>
    </row>
    <row r="107" spans="1:14" s="44" customFormat="1" ht="72.75" thickBot="1">
      <c r="A107" s="45">
        <v>66</v>
      </c>
      <c r="B107" s="46" t="s">
        <v>1155</v>
      </c>
      <c r="C107" s="46" t="s">
        <v>480</v>
      </c>
      <c r="D107" s="59" t="s">
        <v>1987</v>
      </c>
      <c r="E107" s="62" t="s">
        <v>1988</v>
      </c>
      <c r="F107" s="66" t="s">
        <v>1989</v>
      </c>
      <c r="G107" s="69">
        <v>0</v>
      </c>
      <c r="H107" s="69">
        <v>0</v>
      </c>
      <c r="I107" s="69">
        <v>1</v>
      </c>
      <c r="J107" s="69">
        <v>0</v>
      </c>
      <c r="K107" s="69">
        <v>0</v>
      </c>
      <c r="L107" s="64" t="s">
        <v>158</v>
      </c>
      <c r="M107" s="64"/>
      <c r="N107" s="72"/>
    </row>
    <row r="108" spans="1:14" s="44" customFormat="1" ht="72">
      <c r="A108" s="35">
        <v>67</v>
      </c>
      <c r="B108" s="46" t="s">
        <v>1155</v>
      </c>
      <c r="C108" s="46" t="s">
        <v>480</v>
      </c>
      <c r="D108" s="59" t="s">
        <v>967</v>
      </c>
      <c r="E108" s="156" t="s">
        <v>968</v>
      </c>
      <c r="F108" s="66" t="s">
        <v>602</v>
      </c>
      <c r="G108" s="69">
        <v>0</v>
      </c>
      <c r="H108" s="69">
        <v>0</v>
      </c>
      <c r="I108" s="69">
        <v>0</v>
      </c>
      <c r="J108" s="69">
        <v>0</v>
      </c>
      <c r="K108" s="69">
        <v>2</v>
      </c>
      <c r="L108" s="64" t="s">
        <v>969</v>
      </c>
      <c r="M108" s="64"/>
      <c r="N108" s="72"/>
    </row>
    <row r="109" spans="1:14" s="44" customFormat="1" ht="48.75" thickBot="1">
      <c r="A109" s="45">
        <v>68</v>
      </c>
      <c r="B109" s="46" t="s">
        <v>1155</v>
      </c>
      <c r="C109" s="46" t="s">
        <v>480</v>
      </c>
      <c r="D109" s="59" t="s">
        <v>967</v>
      </c>
      <c r="E109" s="62" t="s">
        <v>970</v>
      </c>
      <c r="F109" s="66" t="s">
        <v>971</v>
      </c>
      <c r="G109" s="69">
        <v>0</v>
      </c>
      <c r="H109" s="71">
        <v>1</v>
      </c>
      <c r="I109" s="69">
        <v>0</v>
      </c>
      <c r="J109" s="69">
        <v>0</v>
      </c>
      <c r="K109" s="69">
        <v>0</v>
      </c>
      <c r="L109" s="64" t="s">
        <v>972</v>
      </c>
      <c r="M109" s="64"/>
      <c r="N109" s="72"/>
    </row>
    <row r="110" spans="1:14" s="44" customFormat="1" ht="72">
      <c r="A110" s="35">
        <v>69</v>
      </c>
      <c r="B110" s="46" t="s">
        <v>1155</v>
      </c>
      <c r="C110" s="46" t="s">
        <v>480</v>
      </c>
      <c r="D110" s="59" t="s">
        <v>1987</v>
      </c>
      <c r="E110" s="62" t="s">
        <v>973</v>
      </c>
      <c r="F110" s="66" t="s">
        <v>64</v>
      </c>
      <c r="G110" s="69">
        <v>0</v>
      </c>
      <c r="H110" s="69">
        <v>0</v>
      </c>
      <c r="I110" s="69">
        <v>0</v>
      </c>
      <c r="J110" s="69">
        <v>0</v>
      </c>
      <c r="K110" s="69">
        <v>1</v>
      </c>
      <c r="L110" s="64" t="s">
        <v>65</v>
      </c>
      <c r="M110" s="64"/>
      <c r="N110" s="72"/>
    </row>
    <row r="111" spans="1:14" s="44" customFormat="1" ht="72.75" thickBot="1">
      <c r="A111" s="45">
        <v>70</v>
      </c>
      <c r="B111" s="46" t="s">
        <v>1155</v>
      </c>
      <c r="C111" s="46" t="s">
        <v>480</v>
      </c>
      <c r="D111" s="59" t="s">
        <v>66</v>
      </c>
      <c r="E111" s="62" t="s">
        <v>67</v>
      </c>
      <c r="F111" s="66" t="s">
        <v>68</v>
      </c>
      <c r="G111" s="69">
        <v>0</v>
      </c>
      <c r="H111" s="69">
        <v>0</v>
      </c>
      <c r="I111" s="69">
        <v>0</v>
      </c>
      <c r="J111" s="69">
        <v>0</v>
      </c>
      <c r="K111" s="69">
        <v>1</v>
      </c>
      <c r="L111" s="64" t="s">
        <v>69</v>
      </c>
      <c r="M111" s="64"/>
      <c r="N111" s="72"/>
    </row>
    <row r="112" spans="1:14" s="44" customFormat="1" ht="60">
      <c r="A112" s="35">
        <v>71</v>
      </c>
      <c r="B112" s="46" t="s">
        <v>1155</v>
      </c>
      <c r="C112" s="46" t="s">
        <v>480</v>
      </c>
      <c r="D112" s="59" t="s">
        <v>70</v>
      </c>
      <c r="E112" s="62" t="s">
        <v>71</v>
      </c>
      <c r="F112" s="66" t="s">
        <v>72</v>
      </c>
      <c r="G112" s="69">
        <v>0</v>
      </c>
      <c r="H112" s="69">
        <v>0</v>
      </c>
      <c r="I112" s="69">
        <v>0</v>
      </c>
      <c r="J112" s="69">
        <v>0</v>
      </c>
      <c r="K112" s="69">
        <v>1</v>
      </c>
      <c r="L112" s="64" t="s">
        <v>73</v>
      </c>
      <c r="M112" s="64"/>
      <c r="N112" s="72"/>
    </row>
    <row r="113" spans="1:14" s="44" customFormat="1" ht="72.75" thickBot="1">
      <c r="A113" s="45">
        <v>72</v>
      </c>
      <c r="B113" s="46" t="s">
        <v>1155</v>
      </c>
      <c r="C113" s="46" t="s">
        <v>480</v>
      </c>
      <c r="D113" s="59" t="s">
        <v>967</v>
      </c>
      <c r="E113" s="62" t="s">
        <v>74</v>
      </c>
      <c r="F113" s="66" t="s">
        <v>75</v>
      </c>
      <c r="G113" s="69">
        <v>0</v>
      </c>
      <c r="H113" s="69">
        <v>0</v>
      </c>
      <c r="I113" s="69">
        <v>0</v>
      </c>
      <c r="J113" s="69">
        <v>0</v>
      </c>
      <c r="K113" s="69">
        <v>1</v>
      </c>
      <c r="L113" s="64" t="s">
        <v>183</v>
      </c>
      <c r="M113" s="64"/>
      <c r="N113" s="72"/>
    </row>
    <row r="114" spans="1:14" s="44" customFormat="1" ht="72">
      <c r="A114" s="35">
        <v>73</v>
      </c>
      <c r="B114" s="46" t="s">
        <v>1155</v>
      </c>
      <c r="C114" s="46" t="s">
        <v>480</v>
      </c>
      <c r="D114" s="59" t="s">
        <v>184</v>
      </c>
      <c r="E114" s="62" t="s">
        <v>185</v>
      </c>
      <c r="F114" s="66" t="s">
        <v>186</v>
      </c>
      <c r="G114" s="69">
        <v>0</v>
      </c>
      <c r="H114" s="69">
        <v>0</v>
      </c>
      <c r="I114" s="69">
        <v>0</v>
      </c>
      <c r="J114" s="69">
        <v>0</v>
      </c>
      <c r="K114" s="69">
        <v>1</v>
      </c>
      <c r="L114" s="64" t="s">
        <v>571</v>
      </c>
      <c r="M114" s="64"/>
      <c r="N114" s="72"/>
    </row>
    <row r="115" spans="1:14" s="44" customFormat="1" ht="72.75" thickBot="1">
      <c r="A115" s="45">
        <v>74</v>
      </c>
      <c r="B115" s="46" t="s">
        <v>1155</v>
      </c>
      <c r="C115" s="46" t="s">
        <v>480</v>
      </c>
      <c r="D115" s="59" t="s">
        <v>1030</v>
      </c>
      <c r="E115" s="62" t="s">
        <v>572</v>
      </c>
      <c r="F115" s="66" t="s">
        <v>1981</v>
      </c>
      <c r="G115" s="69">
        <v>0</v>
      </c>
      <c r="H115" s="69">
        <v>0</v>
      </c>
      <c r="I115" s="69">
        <v>0</v>
      </c>
      <c r="J115" s="69">
        <v>0</v>
      </c>
      <c r="K115" s="69">
        <v>1</v>
      </c>
      <c r="L115" s="64" t="s">
        <v>573</v>
      </c>
      <c r="M115" s="64"/>
      <c r="N115" s="72"/>
    </row>
    <row r="116" spans="1:14" s="44" customFormat="1" ht="72">
      <c r="A116" s="35">
        <v>75</v>
      </c>
      <c r="B116" s="46" t="s">
        <v>1155</v>
      </c>
      <c r="C116" s="46" t="s">
        <v>480</v>
      </c>
      <c r="D116" s="59" t="s">
        <v>70</v>
      </c>
      <c r="E116" s="62" t="s">
        <v>574</v>
      </c>
      <c r="F116" s="66" t="s">
        <v>575</v>
      </c>
      <c r="G116" s="69">
        <v>0</v>
      </c>
      <c r="H116" s="69">
        <v>0</v>
      </c>
      <c r="I116" s="69">
        <v>0</v>
      </c>
      <c r="J116" s="69">
        <v>0</v>
      </c>
      <c r="K116" s="69">
        <v>1</v>
      </c>
      <c r="L116" s="64" t="s">
        <v>576</v>
      </c>
      <c r="M116" s="64"/>
      <c r="N116" s="72"/>
    </row>
    <row r="117" spans="1:14" s="44" customFormat="1" ht="72.75" thickBot="1">
      <c r="A117" s="45">
        <v>76</v>
      </c>
      <c r="B117" s="46" t="s">
        <v>1155</v>
      </c>
      <c r="C117" s="46" t="s">
        <v>480</v>
      </c>
      <c r="D117" s="59" t="s">
        <v>577</v>
      </c>
      <c r="E117" s="62" t="s">
        <v>578</v>
      </c>
      <c r="F117" s="66" t="s">
        <v>579</v>
      </c>
      <c r="G117" s="69">
        <v>0</v>
      </c>
      <c r="H117" s="69">
        <v>0</v>
      </c>
      <c r="I117" s="69">
        <v>0</v>
      </c>
      <c r="J117" s="69">
        <v>0</v>
      </c>
      <c r="K117" s="69">
        <v>1</v>
      </c>
      <c r="L117" s="64" t="s">
        <v>499</v>
      </c>
      <c r="M117" s="64"/>
      <c r="N117" s="72"/>
    </row>
    <row r="118" spans="1:14" s="44" customFormat="1" ht="24">
      <c r="A118" s="35">
        <v>77</v>
      </c>
      <c r="B118" s="46" t="s">
        <v>1155</v>
      </c>
      <c r="C118" s="46" t="s">
        <v>480</v>
      </c>
      <c r="D118" s="59" t="s">
        <v>481</v>
      </c>
      <c r="E118" s="62" t="s">
        <v>165</v>
      </c>
      <c r="F118" s="163" t="s">
        <v>500</v>
      </c>
      <c r="G118" s="69">
        <v>0</v>
      </c>
      <c r="H118" s="69">
        <v>0</v>
      </c>
      <c r="I118" s="69">
        <v>0</v>
      </c>
      <c r="J118" s="69">
        <v>1</v>
      </c>
      <c r="K118" s="69">
        <v>0</v>
      </c>
      <c r="L118" s="64"/>
      <c r="M118" s="64"/>
      <c r="N118" s="72"/>
    </row>
    <row r="119" spans="1:14" s="44" customFormat="1" ht="48.75" thickBot="1">
      <c r="A119" s="45">
        <v>78</v>
      </c>
      <c r="B119" s="46" t="s">
        <v>1155</v>
      </c>
      <c r="C119" s="46" t="s">
        <v>480</v>
      </c>
      <c r="D119" s="59" t="s">
        <v>70</v>
      </c>
      <c r="E119" s="62" t="s">
        <v>557</v>
      </c>
      <c r="F119" s="163" t="s">
        <v>1199</v>
      </c>
      <c r="G119" s="69">
        <v>0</v>
      </c>
      <c r="H119" s="69">
        <v>0</v>
      </c>
      <c r="I119" s="69">
        <v>0</v>
      </c>
      <c r="J119" s="69">
        <v>1</v>
      </c>
      <c r="K119" s="69">
        <v>0</v>
      </c>
      <c r="L119" s="64" t="s">
        <v>1214</v>
      </c>
      <c r="M119" s="64"/>
      <c r="N119" s="72"/>
    </row>
    <row r="120" spans="1:14" s="44" customFormat="1" ht="72">
      <c r="A120" s="35">
        <v>79</v>
      </c>
      <c r="B120" s="46" t="s">
        <v>1155</v>
      </c>
      <c r="C120" s="46" t="s">
        <v>480</v>
      </c>
      <c r="D120" s="59" t="s">
        <v>70</v>
      </c>
      <c r="E120" s="62" t="s">
        <v>1361</v>
      </c>
      <c r="F120" s="163" t="s">
        <v>220</v>
      </c>
      <c r="G120" s="69">
        <v>0</v>
      </c>
      <c r="H120" s="69">
        <v>0</v>
      </c>
      <c r="I120" s="69">
        <v>0</v>
      </c>
      <c r="J120" s="69">
        <v>1</v>
      </c>
      <c r="K120" s="69">
        <v>0</v>
      </c>
      <c r="L120" s="64" t="s">
        <v>1615</v>
      </c>
      <c r="M120" s="64"/>
      <c r="N120" s="72"/>
    </row>
    <row r="121" spans="1:14" s="44" customFormat="1" ht="36.75" thickBot="1">
      <c r="A121" s="45">
        <v>80</v>
      </c>
      <c r="B121" s="46" t="s">
        <v>1155</v>
      </c>
      <c r="C121" s="46" t="s">
        <v>480</v>
      </c>
      <c r="D121" s="59" t="s">
        <v>1987</v>
      </c>
      <c r="E121" s="62" t="s">
        <v>1563</v>
      </c>
      <c r="F121" s="163" t="s">
        <v>1656</v>
      </c>
      <c r="G121" s="69">
        <v>0</v>
      </c>
      <c r="H121" s="69">
        <v>1</v>
      </c>
      <c r="I121" s="69">
        <v>0</v>
      </c>
      <c r="J121" s="69">
        <v>0</v>
      </c>
      <c r="K121" s="69">
        <v>0</v>
      </c>
      <c r="L121" s="64" t="s">
        <v>210</v>
      </c>
      <c r="M121" s="64"/>
      <c r="N121" s="72"/>
    </row>
    <row r="122" spans="1:14" s="44" customFormat="1" ht="72">
      <c r="A122" s="35">
        <v>81</v>
      </c>
      <c r="B122" s="46" t="s">
        <v>1155</v>
      </c>
      <c r="C122" s="46" t="s">
        <v>480</v>
      </c>
      <c r="D122" s="59" t="s">
        <v>1057</v>
      </c>
      <c r="E122" s="62" t="s">
        <v>1985</v>
      </c>
      <c r="F122" s="163" t="s">
        <v>1657</v>
      </c>
      <c r="G122" s="69">
        <v>0</v>
      </c>
      <c r="H122" s="69">
        <v>0</v>
      </c>
      <c r="I122" s="69">
        <v>0</v>
      </c>
      <c r="J122" s="69">
        <v>0</v>
      </c>
      <c r="K122" s="69">
        <v>1</v>
      </c>
      <c r="L122" s="64" t="s">
        <v>192</v>
      </c>
      <c r="M122" s="64"/>
      <c r="N122" s="72"/>
    </row>
    <row r="123" spans="1:14" s="44" customFormat="1" ht="48.75" thickBot="1">
      <c r="A123" s="45">
        <v>82</v>
      </c>
      <c r="B123" s="46" t="s">
        <v>1155</v>
      </c>
      <c r="C123" s="59" t="s">
        <v>1658</v>
      </c>
      <c r="D123" s="49" t="s">
        <v>1659</v>
      </c>
      <c r="E123" s="49" t="s">
        <v>1660</v>
      </c>
      <c r="F123" s="66">
        <v>39112</v>
      </c>
      <c r="G123" s="55">
        <v>0</v>
      </c>
      <c r="H123" s="51">
        <v>0</v>
      </c>
      <c r="I123" s="55">
        <v>1</v>
      </c>
      <c r="J123" s="51">
        <v>0</v>
      </c>
      <c r="K123" s="51">
        <v>0</v>
      </c>
      <c r="L123" s="64" t="s">
        <v>501</v>
      </c>
      <c r="M123" s="52"/>
      <c r="N123" s="53"/>
    </row>
    <row r="124" spans="1:14" s="44" customFormat="1" ht="36">
      <c r="A124" s="35">
        <v>83</v>
      </c>
      <c r="B124" s="46" t="s">
        <v>1155</v>
      </c>
      <c r="C124" s="46" t="s">
        <v>1658</v>
      </c>
      <c r="D124" s="49" t="s">
        <v>1659</v>
      </c>
      <c r="E124" s="49" t="s">
        <v>502</v>
      </c>
      <c r="F124" s="70">
        <v>39189</v>
      </c>
      <c r="G124" s="51">
        <v>0</v>
      </c>
      <c r="H124" s="51">
        <v>0</v>
      </c>
      <c r="I124" s="51">
        <v>0</v>
      </c>
      <c r="J124" s="51">
        <v>1</v>
      </c>
      <c r="K124" s="51">
        <v>0</v>
      </c>
      <c r="L124" s="64" t="s">
        <v>503</v>
      </c>
      <c r="M124" s="64"/>
      <c r="N124" s="53"/>
    </row>
    <row r="125" spans="1:14" s="44" customFormat="1" ht="36.75" thickBot="1">
      <c r="A125" s="45">
        <v>84</v>
      </c>
      <c r="B125" s="46" t="s">
        <v>1155</v>
      </c>
      <c r="C125" s="59" t="s">
        <v>1658</v>
      </c>
      <c r="D125" s="49" t="s">
        <v>504</v>
      </c>
      <c r="E125" s="49" t="s">
        <v>505</v>
      </c>
      <c r="F125" s="66">
        <v>39126</v>
      </c>
      <c r="G125" s="55">
        <v>0</v>
      </c>
      <c r="H125" s="51">
        <v>0</v>
      </c>
      <c r="I125" s="51">
        <v>0</v>
      </c>
      <c r="J125" s="51">
        <v>0</v>
      </c>
      <c r="K125" s="55">
        <v>1</v>
      </c>
      <c r="L125" s="64" t="s">
        <v>506</v>
      </c>
      <c r="M125" s="64"/>
      <c r="N125" s="53"/>
    </row>
    <row r="126" spans="1:14" s="44" customFormat="1" ht="36">
      <c r="A126" s="35">
        <v>85</v>
      </c>
      <c r="B126" s="46" t="s">
        <v>1155</v>
      </c>
      <c r="C126" s="46" t="s">
        <v>1658</v>
      </c>
      <c r="D126" s="49" t="s">
        <v>504</v>
      </c>
      <c r="E126" s="49" t="s">
        <v>507</v>
      </c>
      <c r="F126" s="70">
        <v>39207</v>
      </c>
      <c r="G126" s="51">
        <v>0</v>
      </c>
      <c r="H126" s="51">
        <v>0</v>
      </c>
      <c r="I126" s="51">
        <v>0</v>
      </c>
      <c r="J126" s="51">
        <v>0</v>
      </c>
      <c r="K126" s="51">
        <v>1</v>
      </c>
      <c r="L126" s="64" t="s">
        <v>508</v>
      </c>
      <c r="M126" s="65"/>
      <c r="N126" s="53"/>
    </row>
    <row r="127" spans="1:14" s="44" customFormat="1" ht="24.75" thickBot="1">
      <c r="A127" s="45">
        <v>86</v>
      </c>
      <c r="B127" s="46" t="s">
        <v>1155</v>
      </c>
      <c r="C127" s="46" t="s">
        <v>1658</v>
      </c>
      <c r="D127" s="49" t="s">
        <v>509</v>
      </c>
      <c r="E127" s="49" t="s">
        <v>510</v>
      </c>
      <c r="F127" s="70">
        <v>39222</v>
      </c>
      <c r="G127" s="51">
        <v>0</v>
      </c>
      <c r="H127" s="51">
        <v>0</v>
      </c>
      <c r="I127" s="51">
        <v>1</v>
      </c>
      <c r="J127" s="51">
        <v>0</v>
      </c>
      <c r="K127" s="51">
        <v>0</v>
      </c>
      <c r="L127" s="73" t="s">
        <v>511</v>
      </c>
      <c r="M127" s="64"/>
      <c r="N127" s="53"/>
    </row>
    <row r="128" spans="1:14" s="44" customFormat="1" ht="24">
      <c r="A128" s="35">
        <v>87</v>
      </c>
      <c r="B128" s="46" t="s">
        <v>1155</v>
      </c>
      <c r="C128" s="46" t="s">
        <v>1658</v>
      </c>
      <c r="D128" s="74" t="s">
        <v>509</v>
      </c>
      <c r="E128" s="157" t="s">
        <v>512</v>
      </c>
      <c r="F128" s="70">
        <v>39237</v>
      </c>
      <c r="G128" s="51">
        <v>0</v>
      </c>
      <c r="H128" s="51">
        <v>0</v>
      </c>
      <c r="I128" s="51">
        <v>0</v>
      </c>
      <c r="J128" s="51">
        <v>0</v>
      </c>
      <c r="K128" s="51">
        <v>5</v>
      </c>
      <c r="L128" s="73" t="s">
        <v>513</v>
      </c>
      <c r="M128" s="64"/>
      <c r="N128" s="53"/>
    </row>
    <row r="129" spans="1:14" s="44" customFormat="1" ht="24.75" thickBot="1">
      <c r="A129" s="45">
        <v>88</v>
      </c>
      <c r="B129" s="46" t="s">
        <v>1155</v>
      </c>
      <c r="C129" s="46" t="s">
        <v>1658</v>
      </c>
      <c r="D129" s="74" t="s">
        <v>514</v>
      </c>
      <c r="E129" s="74" t="s">
        <v>515</v>
      </c>
      <c r="F129" s="70">
        <v>39245</v>
      </c>
      <c r="G129" s="51">
        <v>0</v>
      </c>
      <c r="H129" s="51">
        <v>1</v>
      </c>
      <c r="I129" s="51">
        <v>0</v>
      </c>
      <c r="J129" s="51">
        <v>0</v>
      </c>
      <c r="K129" s="51">
        <v>0</v>
      </c>
      <c r="L129" s="73" t="s">
        <v>516</v>
      </c>
      <c r="M129" s="64"/>
      <c r="N129" s="53"/>
    </row>
    <row r="130" spans="1:14" s="44" customFormat="1" ht="24">
      <c r="A130" s="35">
        <v>89</v>
      </c>
      <c r="B130" s="46" t="s">
        <v>1155</v>
      </c>
      <c r="C130" s="46" t="s">
        <v>1658</v>
      </c>
      <c r="D130" s="74" t="s">
        <v>514</v>
      </c>
      <c r="E130" s="74" t="s">
        <v>517</v>
      </c>
      <c r="F130" s="70">
        <v>39261</v>
      </c>
      <c r="G130" s="51">
        <v>0</v>
      </c>
      <c r="H130" s="51">
        <v>0</v>
      </c>
      <c r="I130" s="51">
        <v>0</v>
      </c>
      <c r="J130" s="51">
        <v>0</v>
      </c>
      <c r="K130" s="51">
        <v>1</v>
      </c>
      <c r="L130" s="73" t="s">
        <v>518</v>
      </c>
      <c r="M130" s="64"/>
      <c r="N130" s="53"/>
    </row>
    <row r="131" spans="1:14" s="44" customFormat="1" ht="72.75" thickBot="1">
      <c r="A131" s="45">
        <v>90</v>
      </c>
      <c r="B131" s="46" t="s">
        <v>1155</v>
      </c>
      <c r="C131" s="46" t="s">
        <v>1658</v>
      </c>
      <c r="D131" s="75" t="s">
        <v>519</v>
      </c>
      <c r="E131" s="49" t="s">
        <v>520</v>
      </c>
      <c r="F131" s="70">
        <v>39265</v>
      </c>
      <c r="G131" s="51">
        <v>0</v>
      </c>
      <c r="H131" s="51">
        <v>0</v>
      </c>
      <c r="I131" s="51">
        <v>0</v>
      </c>
      <c r="J131" s="51">
        <v>0</v>
      </c>
      <c r="K131" s="51">
        <v>1</v>
      </c>
      <c r="L131" s="64" t="s">
        <v>1513</v>
      </c>
      <c r="M131" s="64"/>
      <c r="N131" s="53"/>
    </row>
    <row r="132" spans="1:14" s="44" customFormat="1" ht="12">
      <c r="A132" s="35">
        <v>91</v>
      </c>
      <c r="B132" s="46" t="s">
        <v>1155</v>
      </c>
      <c r="C132" s="46" t="s">
        <v>1658</v>
      </c>
      <c r="D132" s="75" t="s">
        <v>514</v>
      </c>
      <c r="E132" s="49" t="s">
        <v>1514</v>
      </c>
      <c r="F132" s="70">
        <v>39274</v>
      </c>
      <c r="G132" s="51">
        <v>0</v>
      </c>
      <c r="H132" s="51">
        <v>1</v>
      </c>
      <c r="I132" s="51">
        <v>0</v>
      </c>
      <c r="J132" s="51">
        <v>0</v>
      </c>
      <c r="K132" s="51">
        <v>0</v>
      </c>
      <c r="L132" s="61" t="s">
        <v>1515</v>
      </c>
      <c r="M132" s="64"/>
      <c r="N132" s="53"/>
    </row>
    <row r="133" spans="1:14" s="44" customFormat="1" thickBot="1">
      <c r="A133" s="45">
        <v>92</v>
      </c>
      <c r="B133" s="46" t="s">
        <v>1155</v>
      </c>
      <c r="C133" s="46" t="s">
        <v>1658</v>
      </c>
      <c r="D133" s="75" t="s">
        <v>519</v>
      </c>
      <c r="E133" s="49" t="s">
        <v>1516</v>
      </c>
      <c r="F133" s="70">
        <v>39259</v>
      </c>
      <c r="G133" s="51">
        <v>0</v>
      </c>
      <c r="H133" s="51">
        <v>0</v>
      </c>
      <c r="I133" s="51">
        <v>1</v>
      </c>
      <c r="J133" s="51">
        <v>0</v>
      </c>
      <c r="K133" s="51">
        <v>0</v>
      </c>
      <c r="L133" s="61" t="s">
        <v>1517</v>
      </c>
      <c r="M133" s="64"/>
      <c r="N133" s="53"/>
    </row>
    <row r="134" spans="1:14" s="44" customFormat="1" ht="12">
      <c r="A134" s="35">
        <v>93</v>
      </c>
      <c r="B134" s="46" t="s">
        <v>1155</v>
      </c>
      <c r="C134" s="46" t="s">
        <v>1658</v>
      </c>
      <c r="D134" s="75" t="s">
        <v>519</v>
      </c>
      <c r="E134" s="49" t="s">
        <v>1580</v>
      </c>
      <c r="F134" s="70">
        <v>39259</v>
      </c>
      <c r="G134" s="51">
        <v>0</v>
      </c>
      <c r="H134" s="51">
        <v>0</v>
      </c>
      <c r="I134" s="51">
        <v>1</v>
      </c>
      <c r="J134" s="51">
        <v>0</v>
      </c>
      <c r="K134" s="51">
        <v>0</v>
      </c>
      <c r="L134" s="61" t="s">
        <v>1517</v>
      </c>
      <c r="M134" s="64"/>
      <c r="N134" s="53"/>
    </row>
    <row r="135" spans="1:14" s="44" customFormat="1" thickBot="1">
      <c r="A135" s="45">
        <v>94</v>
      </c>
      <c r="B135" s="46" t="s">
        <v>1155</v>
      </c>
      <c r="C135" s="46" t="s">
        <v>1658</v>
      </c>
      <c r="D135" s="75" t="s">
        <v>519</v>
      </c>
      <c r="E135" s="49" t="s">
        <v>1581</v>
      </c>
      <c r="F135" s="70">
        <v>39259</v>
      </c>
      <c r="G135" s="51">
        <v>0</v>
      </c>
      <c r="H135" s="51">
        <v>0</v>
      </c>
      <c r="I135" s="51">
        <v>0</v>
      </c>
      <c r="J135" s="51">
        <v>1</v>
      </c>
      <c r="K135" s="51">
        <v>0</v>
      </c>
      <c r="L135" s="61" t="s">
        <v>1517</v>
      </c>
      <c r="M135" s="64"/>
      <c r="N135" s="53"/>
    </row>
    <row r="136" spans="1:14" s="44" customFormat="1" ht="12">
      <c r="A136" s="35">
        <v>95</v>
      </c>
      <c r="B136" s="46" t="s">
        <v>1155</v>
      </c>
      <c r="C136" s="46" t="s">
        <v>1658</v>
      </c>
      <c r="D136" s="75" t="s">
        <v>519</v>
      </c>
      <c r="E136" s="75" t="s">
        <v>1582</v>
      </c>
      <c r="F136" s="70">
        <v>39259</v>
      </c>
      <c r="G136" s="51">
        <v>0</v>
      </c>
      <c r="H136" s="51">
        <v>0</v>
      </c>
      <c r="I136" s="51">
        <v>0</v>
      </c>
      <c r="J136" s="51">
        <v>1</v>
      </c>
      <c r="K136" s="51">
        <v>0</v>
      </c>
      <c r="L136" s="61" t="s">
        <v>1517</v>
      </c>
      <c r="M136" s="64"/>
      <c r="N136" s="53"/>
    </row>
    <row r="137" spans="1:14" s="44" customFormat="1" thickBot="1">
      <c r="A137" s="45">
        <v>96</v>
      </c>
      <c r="B137" s="46" t="s">
        <v>1155</v>
      </c>
      <c r="C137" s="46" t="s">
        <v>1658</v>
      </c>
      <c r="D137" s="75" t="s">
        <v>519</v>
      </c>
      <c r="E137" s="75" t="s">
        <v>1583</v>
      </c>
      <c r="F137" s="70">
        <v>39259</v>
      </c>
      <c r="G137" s="51">
        <v>0</v>
      </c>
      <c r="H137" s="51">
        <v>1</v>
      </c>
      <c r="I137" s="51">
        <v>0</v>
      </c>
      <c r="J137" s="51">
        <v>0</v>
      </c>
      <c r="K137" s="51">
        <v>0</v>
      </c>
      <c r="L137" s="61" t="s">
        <v>1517</v>
      </c>
      <c r="M137" s="64"/>
      <c r="N137" s="53"/>
    </row>
    <row r="138" spans="1:14" s="44" customFormat="1" ht="24">
      <c r="A138" s="35">
        <v>97</v>
      </c>
      <c r="B138" s="46" t="s">
        <v>1155</v>
      </c>
      <c r="C138" s="46" t="s">
        <v>1658</v>
      </c>
      <c r="D138" s="75" t="s">
        <v>514</v>
      </c>
      <c r="E138" s="75" t="s">
        <v>1584</v>
      </c>
      <c r="F138" s="70">
        <v>39252</v>
      </c>
      <c r="G138" s="51">
        <v>0</v>
      </c>
      <c r="H138" s="51">
        <v>0</v>
      </c>
      <c r="I138" s="51">
        <v>0</v>
      </c>
      <c r="J138" s="51">
        <v>1</v>
      </c>
      <c r="K138" s="51">
        <v>0</v>
      </c>
      <c r="L138" s="61" t="s">
        <v>1585</v>
      </c>
      <c r="M138" s="64"/>
      <c r="N138" s="53"/>
    </row>
    <row r="139" spans="1:14" s="44" customFormat="1" ht="36.75" thickBot="1">
      <c r="A139" s="45">
        <v>98</v>
      </c>
      <c r="B139" s="46" t="s">
        <v>1155</v>
      </c>
      <c r="C139" s="46" t="s">
        <v>1658</v>
      </c>
      <c r="D139" s="75" t="s">
        <v>514</v>
      </c>
      <c r="E139" s="75" t="s">
        <v>1586</v>
      </c>
      <c r="F139" s="70">
        <v>39294</v>
      </c>
      <c r="G139" s="51">
        <v>0</v>
      </c>
      <c r="H139" s="51">
        <v>0</v>
      </c>
      <c r="I139" s="51">
        <v>0</v>
      </c>
      <c r="J139" s="51">
        <v>0</v>
      </c>
      <c r="K139" s="51">
        <v>1</v>
      </c>
      <c r="L139" s="61" t="s">
        <v>1587</v>
      </c>
      <c r="M139" s="64"/>
      <c r="N139" s="53"/>
    </row>
    <row r="140" spans="1:14" s="44" customFormat="1" ht="57.75" customHeight="1">
      <c r="A140" s="35">
        <v>99</v>
      </c>
      <c r="B140" s="46" t="s">
        <v>1155</v>
      </c>
      <c r="C140" s="46" t="s">
        <v>1658</v>
      </c>
      <c r="D140" s="75" t="s">
        <v>514</v>
      </c>
      <c r="E140" s="75" t="s">
        <v>1588</v>
      </c>
      <c r="F140" s="70">
        <v>39304</v>
      </c>
      <c r="G140" s="51">
        <v>0</v>
      </c>
      <c r="H140" s="51">
        <v>0</v>
      </c>
      <c r="I140" s="51">
        <v>0</v>
      </c>
      <c r="J140" s="51">
        <v>0</v>
      </c>
      <c r="K140" s="51">
        <v>2</v>
      </c>
      <c r="L140" s="76" t="s">
        <v>181</v>
      </c>
      <c r="M140" s="64"/>
      <c r="N140" s="53"/>
    </row>
    <row r="141" spans="1:14" s="44" customFormat="1" ht="90.75" thickBot="1">
      <c r="A141" s="45">
        <v>100</v>
      </c>
      <c r="B141" s="46" t="s">
        <v>1155</v>
      </c>
      <c r="C141" s="46" t="s">
        <v>1658</v>
      </c>
      <c r="D141" s="75" t="s">
        <v>514</v>
      </c>
      <c r="E141" s="75" t="s">
        <v>182</v>
      </c>
      <c r="F141" s="70">
        <v>39305</v>
      </c>
      <c r="G141" s="51">
        <v>0</v>
      </c>
      <c r="H141" s="51">
        <v>0</v>
      </c>
      <c r="I141" s="51">
        <v>0</v>
      </c>
      <c r="J141" s="51">
        <v>0</v>
      </c>
      <c r="K141" s="51">
        <v>1</v>
      </c>
      <c r="L141" s="77" t="s">
        <v>1532</v>
      </c>
      <c r="M141" s="64"/>
      <c r="N141" s="53"/>
    </row>
    <row r="142" spans="1:14" s="44" customFormat="1" ht="76.5">
      <c r="A142" s="35">
        <v>101</v>
      </c>
      <c r="B142" s="46" t="s">
        <v>1155</v>
      </c>
      <c r="C142" s="46" t="s">
        <v>1658</v>
      </c>
      <c r="D142" s="75" t="s">
        <v>514</v>
      </c>
      <c r="E142" s="75" t="s">
        <v>1695</v>
      </c>
      <c r="F142" s="70">
        <v>39309</v>
      </c>
      <c r="G142" s="51">
        <v>0</v>
      </c>
      <c r="H142" s="51">
        <v>0</v>
      </c>
      <c r="I142" s="51">
        <v>0</v>
      </c>
      <c r="J142" s="51">
        <v>0</v>
      </c>
      <c r="K142" s="51">
        <v>1</v>
      </c>
      <c r="L142" s="78" t="s">
        <v>1696</v>
      </c>
      <c r="M142" s="64"/>
      <c r="N142" s="53"/>
    </row>
    <row r="143" spans="1:14" s="44" customFormat="1" ht="24.75" thickBot="1">
      <c r="A143" s="45">
        <v>102</v>
      </c>
      <c r="B143" s="46" t="s">
        <v>1155</v>
      </c>
      <c r="C143" s="46" t="s">
        <v>1658</v>
      </c>
      <c r="D143" s="75" t="s">
        <v>1697</v>
      </c>
      <c r="E143" s="75" t="s">
        <v>1698</v>
      </c>
      <c r="F143" s="70">
        <v>39330</v>
      </c>
      <c r="G143" s="51">
        <v>0</v>
      </c>
      <c r="H143" s="51">
        <v>0</v>
      </c>
      <c r="I143" s="51">
        <v>0</v>
      </c>
      <c r="J143" s="51">
        <v>0</v>
      </c>
      <c r="K143" s="51">
        <v>1</v>
      </c>
      <c r="L143" s="64" t="s">
        <v>1699</v>
      </c>
      <c r="M143" s="79"/>
      <c r="N143" s="53"/>
    </row>
    <row r="144" spans="1:14" s="44" customFormat="1" ht="60">
      <c r="A144" s="35">
        <v>103</v>
      </c>
      <c r="B144" s="46" t="s">
        <v>1155</v>
      </c>
      <c r="C144" s="46" t="s">
        <v>1658</v>
      </c>
      <c r="D144" s="75" t="s">
        <v>1700</v>
      </c>
      <c r="E144" s="75" t="s">
        <v>1701</v>
      </c>
      <c r="F144" s="70">
        <v>39341</v>
      </c>
      <c r="G144" s="51">
        <v>0</v>
      </c>
      <c r="H144" s="51">
        <v>0</v>
      </c>
      <c r="I144" s="51">
        <v>1</v>
      </c>
      <c r="J144" s="51">
        <v>0</v>
      </c>
      <c r="K144" s="51">
        <v>0</v>
      </c>
      <c r="L144" s="64" t="s">
        <v>1702</v>
      </c>
      <c r="M144" s="79"/>
      <c r="N144" s="53"/>
    </row>
    <row r="145" spans="1:14" s="44" customFormat="1" ht="60.75" thickBot="1">
      <c r="A145" s="45">
        <v>104</v>
      </c>
      <c r="B145" s="46" t="s">
        <v>1155</v>
      </c>
      <c r="C145" s="46" t="s">
        <v>1658</v>
      </c>
      <c r="D145" s="75" t="s">
        <v>1700</v>
      </c>
      <c r="E145" s="75" t="s">
        <v>1703</v>
      </c>
      <c r="F145" s="70">
        <v>39350</v>
      </c>
      <c r="G145" s="51">
        <v>0</v>
      </c>
      <c r="H145" s="51">
        <v>0</v>
      </c>
      <c r="I145" s="51">
        <v>0</v>
      </c>
      <c r="J145" s="51">
        <v>0</v>
      </c>
      <c r="K145" s="51">
        <v>1</v>
      </c>
      <c r="L145" s="64" t="s">
        <v>1704</v>
      </c>
      <c r="M145" s="79"/>
      <c r="N145" s="53"/>
    </row>
    <row r="146" spans="1:14" s="44" customFormat="1" ht="12">
      <c r="A146" s="35">
        <v>105</v>
      </c>
      <c r="B146" s="46" t="s">
        <v>1155</v>
      </c>
      <c r="C146" s="46" t="s">
        <v>1658</v>
      </c>
      <c r="D146" s="75" t="s">
        <v>1705</v>
      </c>
      <c r="E146" s="75" t="s">
        <v>1706</v>
      </c>
      <c r="F146" s="70">
        <v>39311</v>
      </c>
      <c r="G146" s="51">
        <v>0</v>
      </c>
      <c r="H146" s="51">
        <v>1</v>
      </c>
      <c r="I146" s="51">
        <v>0</v>
      </c>
      <c r="J146" s="51">
        <v>0</v>
      </c>
      <c r="K146" s="51">
        <v>0</v>
      </c>
      <c r="L146" s="64" t="s">
        <v>1707</v>
      </c>
      <c r="M146" s="79"/>
      <c r="N146" s="53"/>
    </row>
    <row r="147" spans="1:14" s="44" customFormat="1" ht="36.75" thickBot="1">
      <c r="A147" s="45">
        <v>106</v>
      </c>
      <c r="B147" s="46" t="s">
        <v>1155</v>
      </c>
      <c r="C147" s="46" t="s">
        <v>1658</v>
      </c>
      <c r="D147" s="75" t="s">
        <v>504</v>
      </c>
      <c r="E147" s="75" t="s">
        <v>1708</v>
      </c>
      <c r="F147" s="70">
        <v>39327</v>
      </c>
      <c r="G147" s="51">
        <v>0</v>
      </c>
      <c r="H147" s="51">
        <v>0</v>
      </c>
      <c r="I147" s="51">
        <v>0</v>
      </c>
      <c r="J147" s="51">
        <v>0</v>
      </c>
      <c r="K147" s="51">
        <v>2</v>
      </c>
      <c r="L147" s="64" t="s">
        <v>1709</v>
      </c>
      <c r="M147" s="79"/>
      <c r="N147" s="53"/>
    </row>
    <row r="148" spans="1:14" s="44" customFormat="1" ht="12">
      <c r="A148" s="35">
        <v>107</v>
      </c>
      <c r="B148" s="46" t="s">
        <v>1155</v>
      </c>
      <c r="C148" s="46" t="s">
        <v>1658</v>
      </c>
      <c r="D148" s="75" t="s">
        <v>519</v>
      </c>
      <c r="E148" s="75" t="s">
        <v>1710</v>
      </c>
      <c r="F148" s="70" t="s">
        <v>1711</v>
      </c>
      <c r="G148" s="51">
        <v>0</v>
      </c>
      <c r="H148" s="51">
        <v>0</v>
      </c>
      <c r="I148" s="51">
        <v>1</v>
      </c>
      <c r="J148" s="51">
        <v>0</v>
      </c>
      <c r="K148" s="51">
        <v>0</v>
      </c>
      <c r="L148" s="64" t="s">
        <v>151</v>
      </c>
      <c r="M148" s="79"/>
      <c r="N148" s="53"/>
    </row>
    <row r="149" spans="1:14" s="44" customFormat="1" ht="24.75" thickBot="1">
      <c r="A149" s="45">
        <v>108</v>
      </c>
      <c r="B149" s="46" t="s">
        <v>1155</v>
      </c>
      <c r="C149" s="46" t="s">
        <v>1658</v>
      </c>
      <c r="D149" s="75" t="s">
        <v>509</v>
      </c>
      <c r="E149" s="75" t="s">
        <v>168</v>
      </c>
      <c r="F149" s="164" t="s">
        <v>1778</v>
      </c>
      <c r="G149" s="51">
        <v>0</v>
      </c>
      <c r="H149" s="51">
        <v>1</v>
      </c>
      <c r="I149" s="51">
        <v>0</v>
      </c>
      <c r="J149" s="51">
        <v>0</v>
      </c>
      <c r="K149" s="51">
        <v>0</v>
      </c>
      <c r="L149" s="64" t="s">
        <v>169</v>
      </c>
      <c r="M149" s="79"/>
      <c r="N149" s="53"/>
    </row>
    <row r="150" spans="1:14" s="44" customFormat="1" ht="24">
      <c r="A150" s="35">
        <v>109</v>
      </c>
      <c r="B150" s="46" t="s">
        <v>1155</v>
      </c>
      <c r="C150" s="46" t="s">
        <v>1658</v>
      </c>
      <c r="D150" s="75" t="s">
        <v>1779</v>
      </c>
      <c r="E150" s="75" t="s">
        <v>1362</v>
      </c>
      <c r="F150" s="164" t="s">
        <v>1780</v>
      </c>
      <c r="G150" s="51">
        <v>0</v>
      </c>
      <c r="H150" s="51">
        <v>1</v>
      </c>
      <c r="I150" s="51">
        <v>0</v>
      </c>
      <c r="J150" s="51">
        <v>0</v>
      </c>
      <c r="K150" s="51">
        <v>0</v>
      </c>
      <c r="L150" s="64" t="s">
        <v>1570</v>
      </c>
      <c r="M150" s="79"/>
      <c r="N150" s="53"/>
    </row>
    <row r="151" spans="1:14" s="44" customFormat="1" ht="36.75" thickBot="1">
      <c r="A151" s="45">
        <v>110</v>
      </c>
      <c r="B151" s="46" t="s">
        <v>1155</v>
      </c>
      <c r="C151" s="46" t="s">
        <v>1658</v>
      </c>
      <c r="D151" s="75" t="s">
        <v>1779</v>
      </c>
      <c r="E151" s="75" t="s">
        <v>1571</v>
      </c>
      <c r="F151" s="164" t="s">
        <v>1780</v>
      </c>
      <c r="G151" s="51">
        <v>0</v>
      </c>
      <c r="H151" s="51">
        <v>0</v>
      </c>
      <c r="I151" s="51">
        <v>0</v>
      </c>
      <c r="J151" s="51">
        <v>0</v>
      </c>
      <c r="K151" s="51">
        <v>1</v>
      </c>
      <c r="L151" s="64" t="s">
        <v>1572</v>
      </c>
      <c r="M151" s="79"/>
      <c r="N151" s="53"/>
    </row>
    <row r="152" spans="1:14" s="44" customFormat="1" ht="36">
      <c r="A152" s="35">
        <v>111</v>
      </c>
      <c r="B152" s="46" t="s">
        <v>1155</v>
      </c>
      <c r="C152" s="46" t="s">
        <v>1658</v>
      </c>
      <c r="D152" s="75" t="s">
        <v>509</v>
      </c>
      <c r="E152" s="75" t="s">
        <v>1573</v>
      </c>
      <c r="F152" s="164" t="s">
        <v>1781</v>
      </c>
      <c r="G152" s="51">
        <v>0</v>
      </c>
      <c r="H152" s="51">
        <v>0</v>
      </c>
      <c r="I152" s="51">
        <v>1</v>
      </c>
      <c r="J152" s="51">
        <v>0</v>
      </c>
      <c r="K152" s="51">
        <v>0</v>
      </c>
      <c r="L152" s="64" t="s">
        <v>1574</v>
      </c>
      <c r="M152" s="79"/>
      <c r="N152" s="53"/>
    </row>
    <row r="153" spans="1:14" s="44" customFormat="1" ht="36.75" thickBot="1">
      <c r="A153" s="45">
        <v>112</v>
      </c>
      <c r="B153" s="46" t="s">
        <v>1155</v>
      </c>
      <c r="C153" s="46" t="s">
        <v>1658</v>
      </c>
      <c r="D153" s="75" t="s">
        <v>1779</v>
      </c>
      <c r="E153" s="75" t="s">
        <v>1559</v>
      </c>
      <c r="F153" s="164" t="s">
        <v>1782</v>
      </c>
      <c r="G153" s="51">
        <v>0</v>
      </c>
      <c r="H153" s="51">
        <v>0</v>
      </c>
      <c r="I153" s="51">
        <v>0</v>
      </c>
      <c r="J153" s="51">
        <v>1</v>
      </c>
      <c r="K153" s="51">
        <v>0</v>
      </c>
      <c r="L153" s="64" t="s">
        <v>1562</v>
      </c>
      <c r="M153" s="79"/>
      <c r="N153" s="53"/>
    </row>
    <row r="154" spans="1:14" s="44" customFormat="1" ht="72.75" thickBot="1">
      <c r="A154" s="35">
        <v>113</v>
      </c>
      <c r="B154" s="80" t="s">
        <v>1155</v>
      </c>
      <c r="C154" s="80" t="s">
        <v>1658</v>
      </c>
      <c r="D154" s="81" t="s">
        <v>509</v>
      </c>
      <c r="E154" s="81" t="s">
        <v>211</v>
      </c>
      <c r="F154" s="165"/>
      <c r="G154" s="82">
        <v>1</v>
      </c>
      <c r="H154" s="82">
        <v>0</v>
      </c>
      <c r="I154" s="82">
        <v>0</v>
      </c>
      <c r="J154" s="82">
        <v>0</v>
      </c>
      <c r="K154" s="82">
        <v>0</v>
      </c>
      <c r="L154" s="83" t="s">
        <v>1984</v>
      </c>
      <c r="M154" s="84"/>
      <c r="N154" s="85"/>
    </row>
    <row r="155" spans="1:14" s="44" customFormat="1" ht="90" thickBot="1">
      <c r="A155" s="86">
        <v>114</v>
      </c>
      <c r="B155" s="46" t="s">
        <v>1155</v>
      </c>
      <c r="C155" s="87" t="s">
        <v>1783</v>
      </c>
      <c r="D155" s="87" t="s">
        <v>1784</v>
      </c>
      <c r="E155" s="88" t="s">
        <v>1785</v>
      </c>
      <c r="F155" s="166" t="s">
        <v>1786</v>
      </c>
      <c r="G155" s="89">
        <v>1</v>
      </c>
      <c r="H155" s="89">
        <v>0</v>
      </c>
      <c r="I155" s="89">
        <v>0</v>
      </c>
      <c r="J155" s="89">
        <v>0</v>
      </c>
      <c r="K155" s="89">
        <v>0</v>
      </c>
      <c r="L155" s="90" t="s">
        <v>1787</v>
      </c>
      <c r="M155" s="91" t="s">
        <v>164</v>
      </c>
      <c r="N155" s="87" t="s">
        <v>164</v>
      </c>
    </row>
    <row r="156" spans="1:14" s="28" customFormat="1" ht="28.5" customHeight="1">
      <c r="A156" s="21">
        <v>1</v>
      </c>
      <c r="B156" s="92" t="s">
        <v>1156</v>
      </c>
      <c r="C156" s="21" t="s">
        <v>1788</v>
      </c>
      <c r="D156" s="92" t="s">
        <v>1789</v>
      </c>
      <c r="E156" s="93" t="s">
        <v>1790</v>
      </c>
      <c r="F156" s="94">
        <v>39181</v>
      </c>
      <c r="G156" s="21"/>
      <c r="H156" s="21"/>
      <c r="I156" s="21"/>
      <c r="J156" s="21">
        <v>1</v>
      </c>
      <c r="K156" s="21"/>
      <c r="L156" s="21" t="s">
        <v>1791</v>
      </c>
      <c r="M156" s="21"/>
      <c r="N156" s="21"/>
    </row>
    <row r="157" spans="1:14" s="28" customFormat="1" ht="38.25">
      <c r="A157" s="21">
        <v>2</v>
      </c>
      <c r="B157" s="92" t="s">
        <v>1156</v>
      </c>
      <c r="C157" s="92" t="s">
        <v>1792</v>
      </c>
      <c r="D157" s="92" t="s">
        <v>1793</v>
      </c>
      <c r="E157" s="93" t="s">
        <v>1282</v>
      </c>
      <c r="F157" s="94">
        <v>39204</v>
      </c>
      <c r="G157" s="21"/>
      <c r="H157" s="21"/>
      <c r="I157" s="21"/>
      <c r="J157" s="21">
        <v>1</v>
      </c>
      <c r="K157" s="21"/>
      <c r="L157" s="21" t="s">
        <v>1283</v>
      </c>
      <c r="M157" s="21"/>
      <c r="N157" s="21"/>
    </row>
    <row r="158" spans="1:14" s="28" customFormat="1" ht="40.700000000000003" customHeight="1">
      <c r="A158" s="21">
        <v>3</v>
      </c>
      <c r="B158" s="92" t="s">
        <v>1156</v>
      </c>
      <c r="C158" s="92" t="s">
        <v>1792</v>
      </c>
      <c r="D158" s="92" t="s">
        <v>1793</v>
      </c>
      <c r="E158" s="93" t="s">
        <v>1284</v>
      </c>
      <c r="F158" s="94">
        <v>39209</v>
      </c>
      <c r="G158" s="21"/>
      <c r="H158" s="21"/>
      <c r="I158" s="21"/>
      <c r="J158" s="21">
        <v>1</v>
      </c>
      <c r="K158" s="21"/>
      <c r="L158" s="21" t="s">
        <v>1285</v>
      </c>
      <c r="M158" s="21"/>
      <c r="N158" s="21"/>
    </row>
    <row r="159" spans="1:14" s="28" customFormat="1" ht="38.25">
      <c r="A159" s="21">
        <v>4</v>
      </c>
      <c r="B159" s="92" t="s">
        <v>1156</v>
      </c>
      <c r="C159" s="92" t="s">
        <v>1792</v>
      </c>
      <c r="D159" s="92" t="s">
        <v>1286</v>
      </c>
      <c r="E159" s="93" t="s">
        <v>1287</v>
      </c>
      <c r="F159" s="94">
        <v>39210</v>
      </c>
      <c r="G159" s="21"/>
      <c r="H159" s="21"/>
      <c r="I159" s="21">
        <v>1</v>
      </c>
      <c r="J159" s="21"/>
      <c r="K159" s="21"/>
      <c r="L159" s="21" t="s">
        <v>912</v>
      </c>
      <c r="M159" s="21"/>
      <c r="N159" s="21"/>
    </row>
    <row r="160" spans="1:14" s="28" customFormat="1" ht="25.5">
      <c r="A160" s="21">
        <v>5</v>
      </c>
      <c r="B160" s="92" t="s">
        <v>1156</v>
      </c>
      <c r="C160" s="92" t="s">
        <v>1788</v>
      </c>
      <c r="D160" s="92" t="s">
        <v>913</v>
      </c>
      <c r="E160" s="93" t="s">
        <v>914</v>
      </c>
      <c r="F160" s="94">
        <v>39211</v>
      </c>
      <c r="G160" s="21"/>
      <c r="H160" s="21"/>
      <c r="I160" s="21">
        <v>1</v>
      </c>
      <c r="J160" s="21"/>
      <c r="K160" s="21"/>
      <c r="L160" s="21" t="s">
        <v>915</v>
      </c>
      <c r="M160" s="21"/>
      <c r="N160" s="21"/>
    </row>
    <row r="161" spans="1:14" s="28" customFormat="1">
      <c r="A161" s="21">
        <v>6</v>
      </c>
      <c r="B161" s="92" t="s">
        <v>1156</v>
      </c>
      <c r="C161" s="92" t="s">
        <v>1788</v>
      </c>
      <c r="D161" s="92" t="s">
        <v>916</v>
      </c>
      <c r="E161" s="93" t="s">
        <v>917</v>
      </c>
      <c r="F161" s="94">
        <v>39213</v>
      </c>
      <c r="G161" s="21"/>
      <c r="H161" s="21"/>
      <c r="I161" s="21"/>
      <c r="J161" s="21"/>
      <c r="K161" s="21">
        <v>1</v>
      </c>
      <c r="L161" s="21" t="s">
        <v>918</v>
      </c>
      <c r="M161" s="21"/>
      <c r="N161" s="21"/>
    </row>
    <row r="162" spans="1:14" s="28" customFormat="1">
      <c r="A162" s="21">
        <v>7</v>
      </c>
      <c r="B162" s="92" t="s">
        <v>1156</v>
      </c>
      <c r="C162" s="92" t="s">
        <v>1792</v>
      </c>
      <c r="D162" s="92" t="s">
        <v>919</v>
      </c>
      <c r="E162" s="93" t="s">
        <v>920</v>
      </c>
      <c r="F162" s="94">
        <v>39229</v>
      </c>
      <c r="G162" s="21"/>
      <c r="H162" s="21"/>
      <c r="I162" s="21"/>
      <c r="J162" s="21"/>
      <c r="K162" s="21">
        <v>1</v>
      </c>
      <c r="L162" s="21" t="s">
        <v>921</v>
      </c>
      <c r="M162" s="21"/>
      <c r="N162" s="21"/>
    </row>
    <row r="163" spans="1:14" s="28" customFormat="1">
      <c r="A163" s="21">
        <v>8</v>
      </c>
      <c r="B163" s="92" t="s">
        <v>1156</v>
      </c>
      <c r="C163" s="92" t="s">
        <v>1792</v>
      </c>
      <c r="D163" s="92" t="s">
        <v>922</v>
      </c>
      <c r="E163" s="93" t="s">
        <v>923</v>
      </c>
      <c r="F163" s="94">
        <v>39238</v>
      </c>
      <c r="G163" s="21"/>
      <c r="H163" s="21"/>
      <c r="I163" s="21"/>
      <c r="J163" s="21"/>
      <c r="K163" s="21">
        <v>1</v>
      </c>
      <c r="L163" s="21" t="s">
        <v>921</v>
      </c>
      <c r="M163" s="21"/>
      <c r="N163" s="21"/>
    </row>
    <row r="164" spans="1:14" s="28" customFormat="1">
      <c r="A164" s="21">
        <v>9</v>
      </c>
      <c r="B164" s="92" t="s">
        <v>1156</v>
      </c>
      <c r="C164" s="92" t="s">
        <v>1788</v>
      </c>
      <c r="D164" s="92" t="s">
        <v>924</v>
      </c>
      <c r="E164" s="93" t="s">
        <v>925</v>
      </c>
      <c r="F164" s="94">
        <v>39254</v>
      </c>
      <c r="G164" s="21"/>
      <c r="H164" s="21"/>
      <c r="I164" s="21"/>
      <c r="J164" s="21"/>
      <c r="K164" s="21">
        <v>1</v>
      </c>
      <c r="L164" s="21" t="s">
        <v>926</v>
      </c>
      <c r="M164" s="21"/>
      <c r="N164" s="21"/>
    </row>
    <row r="165" spans="1:14" s="28" customFormat="1">
      <c r="A165" s="21">
        <v>10</v>
      </c>
      <c r="B165" s="92" t="s">
        <v>1156</v>
      </c>
      <c r="C165" s="92" t="s">
        <v>1788</v>
      </c>
      <c r="D165" s="92" t="s">
        <v>927</v>
      </c>
      <c r="E165" s="93" t="s">
        <v>928</v>
      </c>
      <c r="F165" s="94">
        <v>39254</v>
      </c>
      <c r="G165" s="21"/>
      <c r="H165" s="21"/>
      <c r="I165" s="21"/>
      <c r="J165" s="21"/>
      <c r="K165" s="21">
        <v>1</v>
      </c>
      <c r="L165" s="21" t="s">
        <v>926</v>
      </c>
      <c r="M165" s="21"/>
      <c r="N165" s="21"/>
    </row>
    <row r="166" spans="1:14" s="28" customFormat="1" ht="25.5">
      <c r="A166" s="21">
        <v>11</v>
      </c>
      <c r="B166" s="92" t="s">
        <v>1156</v>
      </c>
      <c r="C166" s="92" t="s">
        <v>1788</v>
      </c>
      <c r="D166" s="92" t="s">
        <v>929</v>
      </c>
      <c r="E166" s="93" t="s">
        <v>930</v>
      </c>
      <c r="F166" s="94">
        <v>39257</v>
      </c>
      <c r="G166" s="21"/>
      <c r="H166" s="21"/>
      <c r="I166" s="21"/>
      <c r="J166" s="21">
        <v>1</v>
      </c>
      <c r="K166" s="21"/>
      <c r="L166" s="21" t="s">
        <v>931</v>
      </c>
      <c r="M166" s="21"/>
      <c r="N166" s="21"/>
    </row>
    <row r="167" spans="1:14" s="28" customFormat="1">
      <c r="A167" s="21">
        <v>12</v>
      </c>
      <c r="B167" s="92" t="s">
        <v>1156</v>
      </c>
      <c r="C167" s="92" t="s">
        <v>1788</v>
      </c>
      <c r="D167" s="92" t="s">
        <v>924</v>
      </c>
      <c r="E167" s="93" t="s">
        <v>932</v>
      </c>
      <c r="F167" s="94">
        <v>39257</v>
      </c>
      <c r="G167" s="21"/>
      <c r="H167" s="21"/>
      <c r="I167" s="21"/>
      <c r="J167" s="21"/>
      <c r="K167" s="21">
        <v>1</v>
      </c>
      <c r="L167" s="21" t="s">
        <v>926</v>
      </c>
      <c r="M167" s="21"/>
      <c r="N167" s="21"/>
    </row>
    <row r="168" spans="1:14" s="28" customFormat="1">
      <c r="A168" s="21">
        <v>13</v>
      </c>
      <c r="B168" s="92" t="s">
        <v>1156</v>
      </c>
      <c r="C168" s="92" t="s">
        <v>1792</v>
      </c>
      <c r="D168" s="92" t="s">
        <v>933</v>
      </c>
      <c r="E168" s="93" t="s">
        <v>934</v>
      </c>
      <c r="F168" s="94">
        <v>39258</v>
      </c>
      <c r="G168" s="21"/>
      <c r="H168" s="21"/>
      <c r="I168" s="21"/>
      <c r="J168" s="21"/>
      <c r="K168" s="21">
        <v>1</v>
      </c>
      <c r="L168" s="21" t="s">
        <v>921</v>
      </c>
      <c r="M168" s="21"/>
      <c r="N168" s="21"/>
    </row>
    <row r="169" spans="1:14" s="28" customFormat="1" ht="25.5">
      <c r="A169" s="21">
        <v>14</v>
      </c>
      <c r="B169" s="92" t="s">
        <v>1156</v>
      </c>
      <c r="C169" s="92" t="s">
        <v>935</v>
      </c>
      <c r="D169" s="92" t="s">
        <v>936</v>
      </c>
      <c r="E169" s="93" t="s">
        <v>937</v>
      </c>
      <c r="F169" s="94">
        <v>39259</v>
      </c>
      <c r="G169" s="21"/>
      <c r="H169" s="21"/>
      <c r="I169" s="21">
        <v>1</v>
      </c>
      <c r="J169" s="21"/>
      <c r="K169" s="21"/>
      <c r="L169" s="21" t="s">
        <v>938</v>
      </c>
      <c r="M169" s="21"/>
      <c r="N169" s="21"/>
    </row>
    <row r="170" spans="1:14" s="28" customFormat="1" ht="25.5">
      <c r="A170" s="21">
        <v>15</v>
      </c>
      <c r="B170" s="92" t="s">
        <v>1156</v>
      </c>
      <c r="C170" s="92" t="s">
        <v>1788</v>
      </c>
      <c r="D170" s="92" t="s">
        <v>913</v>
      </c>
      <c r="E170" s="93" t="s">
        <v>939</v>
      </c>
      <c r="F170" s="94">
        <v>39259</v>
      </c>
      <c r="G170" s="21"/>
      <c r="H170" s="21"/>
      <c r="I170" s="21">
        <v>1</v>
      </c>
      <c r="J170" s="21"/>
      <c r="K170" s="21"/>
      <c r="L170" s="21" t="s">
        <v>940</v>
      </c>
      <c r="M170" s="21"/>
      <c r="N170" s="21"/>
    </row>
    <row r="171" spans="1:14" s="28" customFormat="1">
      <c r="A171" s="21">
        <v>16</v>
      </c>
      <c r="B171" s="92" t="s">
        <v>1156</v>
      </c>
      <c r="C171" s="21" t="s">
        <v>941</v>
      </c>
      <c r="D171" s="92" t="s">
        <v>942</v>
      </c>
      <c r="E171" s="93" t="s">
        <v>943</v>
      </c>
      <c r="F171" s="94">
        <v>39261</v>
      </c>
      <c r="G171" s="21"/>
      <c r="H171" s="21"/>
      <c r="I171" s="21"/>
      <c r="J171" s="21"/>
      <c r="K171" s="21">
        <v>1</v>
      </c>
      <c r="L171" s="21" t="s">
        <v>926</v>
      </c>
      <c r="M171" s="21" t="s">
        <v>159</v>
      </c>
      <c r="N171" s="21" t="s">
        <v>159</v>
      </c>
    </row>
    <row r="172" spans="1:14" s="28" customFormat="1" ht="40.700000000000003" customHeight="1">
      <c r="A172" s="21">
        <v>17</v>
      </c>
      <c r="B172" s="92" t="s">
        <v>1156</v>
      </c>
      <c r="C172" s="92" t="s">
        <v>941</v>
      </c>
      <c r="D172" s="92" t="s">
        <v>942</v>
      </c>
      <c r="E172" s="93" t="s">
        <v>944</v>
      </c>
      <c r="F172" s="94">
        <v>39255</v>
      </c>
      <c r="G172" s="21"/>
      <c r="H172" s="21">
        <v>1</v>
      </c>
      <c r="I172" s="21"/>
      <c r="J172" s="21"/>
      <c r="K172" s="21"/>
      <c r="L172" s="21" t="s">
        <v>945</v>
      </c>
      <c r="M172" s="21"/>
      <c r="N172" s="21"/>
    </row>
    <row r="173" spans="1:14" s="28" customFormat="1" ht="38.25">
      <c r="A173" s="21">
        <v>18</v>
      </c>
      <c r="B173" s="92" t="s">
        <v>1156</v>
      </c>
      <c r="C173" s="92" t="s">
        <v>1792</v>
      </c>
      <c r="D173" s="92" t="s">
        <v>919</v>
      </c>
      <c r="E173" s="93" t="s">
        <v>946</v>
      </c>
      <c r="F173" s="94">
        <v>39266</v>
      </c>
      <c r="G173" s="21"/>
      <c r="H173" s="21"/>
      <c r="I173" s="21">
        <v>1</v>
      </c>
      <c r="J173" s="21"/>
      <c r="K173" s="21"/>
      <c r="L173" s="21" t="s">
        <v>947</v>
      </c>
      <c r="M173" s="21"/>
      <c r="N173" s="21"/>
    </row>
    <row r="174" spans="1:14" s="28" customFormat="1">
      <c r="A174" s="21">
        <v>19</v>
      </c>
      <c r="B174" s="92" t="s">
        <v>1156</v>
      </c>
      <c r="C174" s="92" t="s">
        <v>1788</v>
      </c>
      <c r="D174" s="92" t="s">
        <v>1789</v>
      </c>
      <c r="E174" s="93" t="s">
        <v>1217</v>
      </c>
      <c r="F174" s="94">
        <v>39266</v>
      </c>
      <c r="G174" s="21"/>
      <c r="H174" s="21"/>
      <c r="I174" s="21"/>
      <c r="J174" s="21"/>
      <c r="K174" s="21">
        <v>1</v>
      </c>
      <c r="L174" s="21" t="s">
        <v>1218</v>
      </c>
      <c r="M174" s="21"/>
      <c r="N174" s="21"/>
    </row>
    <row r="175" spans="1:14" s="28" customFormat="1">
      <c r="A175" s="21">
        <v>20</v>
      </c>
      <c r="B175" s="92" t="s">
        <v>1156</v>
      </c>
      <c r="C175" s="92" t="s">
        <v>1792</v>
      </c>
      <c r="D175" s="92" t="s">
        <v>919</v>
      </c>
      <c r="E175" s="93" t="s">
        <v>1219</v>
      </c>
      <c r="F175" s="94">
        <v>39266</v>
      </c>
      <c r="G175" s="21"/>
      <c r="H175" s="21"/>
      <c r="I175" s="21"/>
      <c r="J175" s="21"/>
      <c r="K175" s="21">
        <v>1</v>
      </c>
      <c r="L175" s="21" t="s">
        <v>1220</v>
      </c>
      <c r="M175" s="21"/>
      <c r="N175" s="21"/>
    </row>
    <row r="176" spans="1:14" s="28" customFormat="1">
      <c r="A176" s="21">
        <v>21</v>
      </c>
      <c r="B176" s="92" t="s">
        <v>1156</v>
      </c>
      <c r="C176" s="92" t="s">
        <v>941</v>
      </c>
      <c r="D176" s="92" t="s">
        <v>1221</v>
      </c>
      <c r="E176" s="93" t="s">
        <v>1222</v>
      </c>
      <c r="F176" s="94">
        <v>39268</v>
      </c>
      <c r="G176" s="21"/>
      <c r="H176" s="21"/>
      <c r="I176" s="21"/>
      <c r="J176" s="21"/>
      <c r="K176" s="21">
        <v>1</v>
      </c>
      <c r="L176" s="21" t="s">
        <v>1218</v>
      </c>
      <c r="M176" s="21" t="s">
        <v>159</v>
      </c>
      <c r="N176" s="21" t="s">
        <v>159</v>
      </c>
    </row>
    <row r="177" spans="1:14" s="28" customFormat="1" ht="38.25">
      <c r="A177" s="21">
        <v>22</v>
      </c>
      <c r="B177" s="92" t="s">
        <v>1156</v>
      </c>
      <c r="C177" s="92" t="s">
        <v>1792</v>
      </c>
      <c r="D177" s="92" t="s">
        <v>1793</v>
      </c>
      <c r="E177" s="93" t="s">
        <v>1223</v>
      </c>
      <c r="F177" s="94">
        <v>39270</v>
      </c>
      <c r="G177" s="21"/>
      <c r="H177" s="21">
        <v>1</v>
      </c>
      <c r="I177" s="21"/>
      <c r="J177" s="21"/>
      <c r="K177" s="21"/>
      <c r="L177" s="21" t="s">
        <v>1224</v>
      </c>
      <c r="M177" s="21"/>
      <c r="N177" s="21"/>
    </row>
    <row r="178" spans="1:14" s="28" customFormat="1" ht="25.5">
      <c r="A178" s="21">
        <v>23</v>
      </c>
      <c r="B178" s="92" t="s">
        <v>1156</v>
      </c>
      <c r="C178" s="92" t="s">
        <v>1788</v>
      </c>
      <c r="D178" s="92" t="s">
        <v>1225</v>
      </c>
      <c r="E178" s="95" t="s">
        <v>1226</v>
      </c>
      <c r="F178" s="94">
        <v>39271</v>
      </c>
      <c r="G178" s="21"/>
      <c r="H178" s="21"/>
      <c r="I178" s="21"/>
      <c r="J178" s="21"/>
      <c r="K178" s="21">
        <v>1</v>
      </c>
      <c r="L178" s="21" t="s">
        <v>1218</v>
      </c>
      <c r="M178" s="21"/>
      <c r="N178" s="21"/>
    </row>
    <row r="179" spans="1:14" s="28" customFormat="1" ht="65.25" customHeight="1">
      <c r="A179" s="21">
        <v>24</v>
      </c>
      <c r="B179" s="92" t="s">
        <v>1156</v>
      </c>
      <c r="C179" s="92" t="s">
        <v>935</v>
      </c>
      <c r="D179" s="92" t="s">
        <v>936</v>
      </c>
      <c r="E179" s="93" t="s">
        <v>1227</v>
      </c>
      <c r="F179" s="94">
        <v>39284</v>
      </c>
      <c r="G179" s="21"/>
      <c r="H179" s="21">
        <v>1</v>
      </c>
      <c r="I179" s="21"/>
      <c r="J179" s="21"/>
      <c r="K179" s="21"/>
      <c r="L179" s="21" t="s">
        <v>1228</v>
      </c>
      <c r="M179" s="21"/>
      <c r="N179" s="21"/>
    </row>
    <row r="180" spans="1:14" s="28" customFormat="1" ht="38.25">
      <c r="A180" s="21">
        <v>25</v>
      </c>
      <c r="B180" s="92" t="s">
        <v>1156</v>
      </c>
      <c r="C180" s="92" t="s">
        <v>1792</v>
      </c>
      <c r="D180" s="92" t="s">
        <v>922</v>
      </c>
      <c r="E180" s="93" t="s">
        <v>1229</v>
      </c>
      <c r="F180" s="94">
        <v>39284</v>
      </c>
      <c r="G180" s="21"/>
      <c r="H180" s="21"/>
      <c r="I180" s="21">
        <v>1</v>
      </c>
      <c r="J180" s="21"/>
      <c r="K180" s="21"/>
      <c r="L180" s="21" t="s">
        <v>1230</v>
      </c>
      <c r="M180" s="21"/>
      <c r="N180" s="21"/>
    </row>
    <row r="181" spans="1:14" s="28" customFormat="1" ht="51">
      <c r="A181" s="21">
        <v>26</v>
      </c>
      <c r="B181" s="92" t="s">
        <v>1156</v>
      </c>
      <c r="C181" s="92" t="s">
        <v>941</v>
      </c>
      <c r="D181" s="92" t="s">
        <v>1231</v>
      </c>
      <c r="E181" s="93" t="s">
        <v>1232</v>
      </c>
      <c r="F181" s="94">
        <v>39285</v>
      </c>
      <c r="G181" s="21"/>
      <c r="H181" s="21"/>
      <c r="I181" s="21">
        <v>1</v>
      </c>
      <c r="J181" s="21"/>
      <c r="K181" s="21"/>
      <c r="L181" s="21" t="s">
        <v>1233</v>
      </c>
      <c r="M181" s="21" t="s">
        <v>159</v>
      </c>
      <c r="N181" s="21" t="s">
        <v>159</v>
      </c>
    </row>
    <row r="182" spans="1:14" s="28" customFormat="1">
      <c r="A182" s="21">
        <v>27</v>
      </c>
      <c r="B182" s="92" t="s">
        <v>1156</v>
      </c>
      <c r="C182" s="92" t="s">
        <v>1788</v>
      </c>
      <c r="D182" s="92" t="s">
        <v>1225</v>
      </c>
      <c r="E182" s="93" t="s">
        <v>1234</v>
      </c>
      <c r="F182" s="94">
        <v>39285</v>
      </c>
      <c r="G182" s="21"/>
      <c r="H182" s="21"/>
      <c r="I182" s="21"/>
      <c r="J182" s="21"/>
      <c r="K182" s="21">
        <v>1</v>
      </c>
      <c r="L182" s="21" t="s">
        <v>1218</v>
      </c>
      <c r="M182" s="21"/>
      <c r="N182" s="21"/>
    </row>
    <row r="183" spans="1:14" s="28" customFormat="1">
      <c r="A183" s="92">
        <v>28</v>
      </c>
      <c r="B183" s="92" t="s">
        <v>1156</v>
      </c>
      <c r="C183" s="92" t="s">
        <v>1792</v>
      </c>
      <c r="D183" s="92" t="s">
        <v>922</v>
      </c>
      <c r="E183" s="93" t="s">
        <v>1235</v>
      </c>
      <c r="F183" s="94">
        <v>39291</v>
      </c>
      <c r="G183" s="21"/>
      <c r="H183" s="21"/>
      <c r="I183" s="21"/>
      <c r="J183" s="21">
        <v>1</v>
      </c>
      <c r="K183" s="21"/>
      <c r="L183" s="21" t="s">
        <v>1220</v>
      </c>
      <c r="M183" s="96"/>
      <c r="N183" s="20"/>
    </row>
    <row r="184" spans="1:14" s="28" customFormat="1">
      <c r="A184" s="92">
        <v>29</v>
      </c>
      <c r="B184" s="92" t="s">
        <v>1156</v>
      </c>
      <c r="C184" s="92" t="s">
        <v>1792</v>
      </c>
      <c r="D184" s="92" t="s">
        <v>922</v>
      </c>
      <c r="E184" s="93" t="s">
        <v>1236</v>
      </c>
      <c r="F184" s="94">
        <v>39291</v>
      </c>
      <c r="G184" s="21"/>
      <c r="H184" s="21"/>
      <c r="I184" s="21"/>
      <c r="J184" s="21"/>
      <c r="K184" s="21">
        <v>1</v>
      </c>
      <c r="L184" s="21" t="s">
        <v>1220</v>
      </c>
      <c r="M184" s="96"/>
      <c r="N184" s="20"/>
    </row>
    <row r="185" spans="1:14" s="28" customFormat="1">
      <c r="A185" s="21">
        <v>30</v>
      </c>
      <c r="B185" s="21" t="s">
        <v>1156</v>
      </c>
      <c r="C185" s="21" t="s">
        <v>935</v>
      </c>
      <c r="D185" s="21" t="s">
        <v>936</v>
      </c>
      <c r="E185" s="21" t="s">
        <v>1237</v>
      </c>
      <c r="F185" s="94">
        <v>39317</v>
      </c>
      <c r="G185" s="21"/>
      <c r="H185" s="21"/>
      <c r="I185" s="21"/>
      <c r="J185" s="21"/>
      <c r="K185" s="21">
        <v>1</v>
      </c>
      <c r="L185" s="21" t="s">
        <v>1220</v>
      </c>
      <c r="M185" s="96"/>
      <c r="N185" s="20"/>
    </row>
    <row r="186" spans="1:14" s="28" customFormat="1" ht="38.25">
      <c r="A186" s="21">
        <v>31</v>
      </c>
      <c r="B186" s="21" t="s">
        <v>1156</v>
      </c>
      <c r="C186" s="21" t="s">
        <v>941</v>
      </c>
      <c r="D186" s="21" t="s">
        <v>1221</v>
      </c>
      <c r="E186" s="21" t="s">
        <v>1288</v>
      </c>
      <c r="F186" s="94">
        <v>39299</v>
      </c>
      <c r="G186" s="21">
        <v>1</v>
      </c>
      <c r="H186" s="21"/>
      <c r="I186" s="21"/>
      <c r="J186" s="21"/>
      <c r="K186" s="21"/>
      <c r="L186" s="21" t="s">
        <v>891</v>
      </c>
      <c r="M186" s="96"/>
      <c r="N186" s="20"/>
    </row>
    <row r="187" spans="1:14" s="28" customFormat="1">
      <c r="A187" s="21">
        <v>32</v>
      </c>
      <c r="B187" s="21" t="s">
        <v>1156</v>
      </c>
      <c r="C187" s="21" t="s">
        <v>941</v>
      </c>
      <c r="D187" s="21" t="s">
        <v>942</v>
      </c>
      <c r="E187" s="21" t="s">
        <v>892</v>
      </c>
      <c r="F187" s="94">
        <v>39306</v>
      </c>
      <c r="G187" s="21"/>
      <c r="H187" s="21"/>
      <c r="I187" s="21"/>
      <c r="J187" s="21"/>
      <c r="K187" s="21">
        <v>1</v>
      </c>
      <c r="L187" s="21" t="s">
        <v>893</v>
      </c>
      <c r="M187" s="96"/>
      <c r="N187" s="20"/>
    </row>
    <row r="188" spans="1:14" s="28" customFormat="1">
      <c r="A188" s="21">
        <v>33</v>
      </c>
      <c r="B188" s="21" t="s">
        <v>1156</v>
      </c>
      <c r="C188" s="21" t="s">
        <v>941</v>
      </c>
      <c r="D188" s="21" t="s">
        <v>942</v>
      </c>
      <c r="E188" s="21" t="s">
        <v>894</v>
      </c>
      <c r="F188" s="94">
        <v>39316</v>
      </c>
      <c r="G188" s="21"/>
      <c r="H188" s="21"/>
      <c r="I188" s="21"/>
      <c r="J188" s="21"/>
      <c r="K188" s="21">
        <v>1</v>
      </c>
      <c r="L188" s="21" t="s">
        <v>893</v>
      </c>
      <c r="M188" s="96"/>
      <c r="N188" s="20"/>
    </row>
    <row r="189" spans="1:14" s="28" customFormat="1" ht="25.5">
      <c r="A189" s="21">
        <v>34</v>
      </c>
      <c r="B189" s="21" t="s">
        <v>1156</v>
      </c>
      <c r="C189" s="92" t="s">
        <v>1792</v>
      </c>
      <c r="D189" s="18" t="s">
        <v>933</v>
      </c>
      <c r="E189" s="18" t="s">
        <v>895</v>
      </c>
      <c r="F189" s="94">
        <v>39298</v>
      </c>
      <c r="G189" s="21"/>
      <c r="H189" s="21"/>
      <c r="I189" s="21">
        <v>1</v>
      </c>
      <c r="J189" s="21"/>
      <c r="K189" s="21"/>
      <c r="L189" s="21" t="s">
        <v>896</v>
      </c>
      <c r="M189" s="96"/>
      <c r="N189" s="20"/>
    </row>
    <row r="190" spans="1:14" s="28" customFormat="1" ht="38.25">
      <c r="A190" s="21">
        <v>35</v>
      </c>
      <c r="B190" s="21" t="s">
        <v>1156</v>
      </c>
      <c r="C190" s="92" t="s">
        <v>1792</v>
      </c>
      <c r="D190" s="20" t="s">
        <v>919</v>
      </c>
      <c r="E190" s="18" t="s">
        <v>897</v>
      </c>
      <c r="F190" s="94">
        <v>39298</v>
      </c>
      <c r="G190" s="21"/>
      <c r="H190" s="21">
        <v>1</v>
      </c>
      <c r="I190" s="21"/>
      <c r="J190" s="21"/>
      <c r="K190" s="21"/>
      <c r="L190" s="21" t="s">
        <v>898</v>
      </c>
      <c r="M190" s="96"/>
      <c r="N190" s="20"/>
    </row>
    <row r="191" spans="1:14" s="28" customFormat="1">
      <c r="A191" s="21">
        <v>36</v>
      </c>
      <c r="B191" s="21" t="s">
        <v>1156</v>
      </c>
      <c r="C191" s="92" t="s">
        <v>1792</v>
      </c>
      <c r="D191" s="20" t="s">
        <v>933</v>
      </c>
      <c r="E191" s="18" t="s">
        <v>899</v>
      </c>
      <c r="F191" s="94">
        <v>39301</v>
      </c>
      <c r="G191" s="21"/>
      <c r="H191" s="21"/>
      <c r="I191" s="21"/>
      <c r="J191" s="21"/>
      <c r="K191" s="21">
        <v>1</v>
      </c>
      <c r="L191" s="21" t="s">
        <v>1220</v>
      </c>
      <c r="M191" s="96"/>
      <c r="N191" s="20"/>
    </row>
    <row r="192" spans="1:14" s="28" customFormat="1" ht="25.5">
      <c r="A192" s="21">
        <v>37</v>
      </c>
      <c r="B192" s="21" t="s">
        <v>1156</v>
      </c>
      <c r="C192" s="92" t="s">
        <v>1792</v>
      </c>
      <c r="D192" s="20" t="s">
        <v>933</v>
      </c>
      <c r="E192" s="18" t="s">
        <v>900</v>
      </c>
      <c r="F192" s="94">
        <v>39303</v>
      </c>
      <c r="G192" s="21"/>
      <c r="H192" s="21"/>
      <c r="I192" s="21"/>
      <c r="J192" s="21"/>
      <c r="K192" s="21">
        <v>1</v>
      </c>
      <c r="L192" s="21" t="s">
        <v>901</v>
      </c>
      <c r="M192" s="96"/>
      <c r="N192" s="20"/>
    </row>
    <row r="193" spans="1:14" s="28" customFormat="1" ht="25.5">
      <c r="A193" s="21">
        <v>38</v>
      </c>
      <c r="B193" s="21" t="s">
        <v>1156</v>
      </c>
      <c r="C193" s="92" t="s">
        <v>1792</v>
      </c>
      <c r="D193" s="20" t="s">
        <v>1793</v>
      </c>
      <c r="E193" s="18" t="s">
        <v>902</v>
      </c>
      <c r="F193" s="94">
        <v>39304</v>
      </c>
      <c r="G193" s="21"/>
      <c r="H193" s="21"/>
      <c r="I193" s="21">
        <v>1</v>
      </c>
      <c r="J193" s="21"/>
      <c r="K193" s="21"/>
      <c r="L193" s="21" t="s">
        <v>903</v>
      </c>
      <c r="M193" s="96"/>
      <c r="N193" s="20"/>
    </row>
    <row r="194" spans="1:14" s="28" customFormat="1" ht="25.5">
      <c r="A194" s="21">
        <v>39</v>
      </c>
      <c r="B194" s="21" t="s">
        <v>1156</v>
      </c>
      <c r="C194" s="92" t="s">
        <v>1792</v>
      </c>
      <c r="D194" s="20" t="s">
        <v>933</v>
      </c>
      <c r="E194" s="18" t="s">
        <v>904</v>
      </c>
      <c r="F194" s="94">
        <v>39304</v>
      </c>
      <c r="G194" s="21"/>
      <c r="H194" s="21"/>
      <c r="I194" s="21"/>
      <c r="J194" s="21"/>
      <c r="K194" s="21">
        <v>1</v>
      </c>
      <c r="L194" s="21" t="s">
        <v>347</v>
      </c>
      <c r="M194" s="96"/>
      <c r="N194" s="20"/>
    </row>
    <row r="195" spans="1:14" s="28" customFormat="1">
      <c r="A195" s="21">
        <v>40</v>
      </c>
      <c r="B195" s="21" t="s">
        <v>1156</v>
      </c>
      <c r="C195" s="92" t="s">
        <v>1792</v>
      </c>
      <c r="D195" s="20" t="s">
        <v>933</v>
      </c>
      <c r="E195" s="18" t="s">
        <v>348</v>
      </c>
      <c r="F195" s="94">
        <v>39304</v>
      </c>
      <c r="G195" s="21"/>
      <c r="H195" s="21"/>
      <c r="I195" s="21"/>
      <c r="J195" s="21"/>
      <c r="K195" s="21">
        <v>1</v>
      </c>
      <c r="L195" s="21" t="s">
        <v>1220</v>
      </c>
      <c r="M195" s="96"/>
      <c r="N195" s="20"/>
    </row>
    <row r="196" spans="1:14" s="28" customFormat="1" ht="27" customHeight="1">
      <c r="A196" s="21">
        <v>41</v>
      </c>
      <c r="B196" s="21" t="s">
        <v>1156</v>
      </c>
      <c r="C196" s="92" t="s">
        <v>1792</v>
      </c>
      <c r="D196" s="20" t="s">
        <v>1793</v>
      </c>
      <c r="E196" s="18" t="s">
        <v>349</v>
      </c>
      <c r="F196" s="94">
        <v>39305</v>
      </c>
      <c r="G196" s="21"/>
      <c r="H196" s="21"/>
      <c r="I196" s="21">
        <v>1</v>
      </c>
      <c r="J196" s="21"/>
      <c r="K196" s="21"/>
      <c r="L196" s="21" t="s">
        <v>350</v>
      </c>
      <c r="M196" s="96"/>
      <c r="N196" s="20"/>
    </row>
    <row r="197" spans="1:14" s="28" customFormat="1" ht="20.25" customHeight="1">
      <c r="A197" s="21">
        <v>42</v>
      </c>
      <c r="B197" s="21" t="s">
        <v>1156</v>
      </c>
      <c r="C197" s="92" t="s">
        <v>1792</v>
      </c>
      <c r="D197" s="20" t="s">
        <v>1793</v>
      </c>
      <c r="E197" s="18" t="s">
        <v>351</v>
      </c>
      <c r="F197" s="94">
        <v>39305</v>
      </c>
      <c r="G197" s="21"/>
      <c r="H197" s="21"/>
      <c r="I197" s="21"/>
      <c r="J197" s="21"/>
      <c r="K197" s="21">
        <v>1</v>
      </c>
      <c r="L197" s="21" t="s">
        <v>1220</v>
      </c>
      <c r="M197" s="96"/>
      <c r="N197" s="20"/>
    </row>
    <row r="198" spans="1:14" s="28" customFormat="1">
      <c r="A198" s="21">
        <v>43</v>
      </c>
      <c r="B198" s="21" t="s">
        <v>1156</v>
      </c>
      <c r="C198" s="92" t="s">
        <v>1792</v>
      </c>
      <c r="D198" s="20" t="s">
        <v>919</v>
      </c>
      <c r="E198" s="18" t="s">
        <v>1732</v>
      </c>
      <c r="F198" s="94">
        <v>39315</v>
      </c>
      <c r="G198" s="21"/>
      <c r="H198" s="21"/>
      <c r="I198" s="21"/>
      <c r="J198" s="21"/>
      <c r="K198" s="21">
        <v>1</v>
      </c>
      <c r="L198" s="21" t="s">
        <v>1220</v>
      </c>
      <c r="M198" s="96"/>
      <c r="N198" s="20"/>
    </row>
    <row r="199" spans="1:14" s="28" customFormat="1">
      <c r="A199" s="21">
        <v>44</v>
      </c>
      <c r="B199" s="21" t="s">
        <v>1156</v>
      </c>
      <c r="C199" s="92" t="s">
        <v>1788</v>
      </c>
      <c r="D199" s="92" t="s">
        <v>1225</v>
      </c>
      <c r="E199" s="93" t="s">
        <v>1733</v>
      </c>
      <c r="F199" s="94">
        <v>39298</v>
      </c>
      <c r="G199" s="21"/>
      <c r="H199" s="21"/>
      <c r="I199" s="21"/>
      <c r="J199" s="21"/>
      <c r="K199" s="21">
        <v>1</v>
      </c>
      <c r="L199" s="21" t="s">
        <v>1220</v>
      </c>
      <c r="M199" s="96"/>
      <c r="N199" s="20"/>
    </row>
    <row r="200" spans="1:14" s="28" customFormat="1">
      <c r="A200" s="21">
        <v>45</v>
      </c>
      <c r="B200" s="21" t="s">
        <v>1156</v>
      </c>
      <c r="C200" s="92" t="s">
        <v>1788</v>
      </c>
      <c r="D200" s="92" t="s">
        <v>1789</v>
      </c>
      <c r="E200" s="93" t="s">
        <v>1734</v>
      </c>
      <c r="F200" s="94">
        <v>39301</v>
      </c>
      <c r="G200" s="21"/>
      <c r="H200" s="21"/>
      <c r="I200" s="21"/>
      <c r="J200" s="21"/>
      <c r="K200" s="21">
        <v>1</v>
      </c>
      <c r="L200" s="21" t="s">
        <v>1220</v>
      </c>
      <c r="M200" s="96"/>
      <c r="N200" s="20"/>
    </row>
    <row r="201" spans="1:14" s="28" customFormat="1">
      <c r="A201" s="21">
        <v>46</v>
      </c>
      <c r="B201" s="21" t="s">
        <v>1156</v>
      </c>
      <c r="C201" s="92" t="s">
        <v>1788</v>
      </c>
      <c r="D201" s="92" t="s">
        <v>1735</v>
      </c>
      <c r="E201" s="93" t="s">
        <v>1736</v>
      </c>
      <c r="F201" s="94">
        <v>39300</v>
      </c>
      <c r="G201" s="21"/>
      <c r="H201" s="21"/>
      <c r="I201" s="21"/>
      <c r="J201" s="21"/>
      <c r="K201" s="21">
        <v>1</v>
      </c>
      <c r="L201" s="21" t="s">
        <v>1220</v>
      </c>
      <c r="M201" s="96"/>
      <c r="N201" s="20"/>
    </row>
    <row r="202" spans="1:14" s="28" customFormat="1">
      <c r="A202" s="21">
        <v>47</v>
      </c>
      <c r="B202" s="21" t="s">
        <v>1156</v>
      </c>
      <c r="C202" s="92" t="s">
        <v>1788</v>
      </c>
      <c r="D202" s="92" t="s">
        <v>1789</v>
      </c>
      <c r="E202" s="93" t="s">
        <v>1737</v>
      </c>
      <c r="F202" s="94">
        <v>39304</v>
      </c>
      <c r="G202" s="21"/>
      <c r="H202" s="21"/>
      <c r="I202" s="21"/>
      <c r="J202" s="21"/>
      <c r="K202" s="21">
        <v>1</v>
      </c>
      <c r="L202" s="21" t="s">
        <v>1220</v>
      </c>
      <c r="M202" s="96"/>
      <c r="N202" s="20"/>
    </row>
    <row r="203" spans="1:14" s="28" customFormat="1">
      <c r="A203" s="21">
        <v>48</v>
      </c>
      <c r="B203" s="21" t="s">
        <v>1156</v>
      </c>
      <c r="C203" s="92" t="s">
        <v>1792</v>
      </c>
      <c r="D203" s="21" t="s">
        <v>1793</v>
      </c>
      <c r="E203" s="18" t="s">
        <v>1738</v>
      </c>
      <c r="F203" s="94">
        <v>39325</v>
      </c>
      <c r="G203" s="24"/>
      <c r="H203" s="24"/>
      <c r="I203" s="24"/>
      <c r="J203" s="24"/>
      <c r="K203" s="21">
        <v>1</v>
      </c>
      <c r="L203" s="21" t="s">
        <v>921</v>
      </c>
      <c r="M203" s="21"/>
      <c r="N203" s="21"/>
    </row>
    <row r="204" spans="1:14" s="28" customFormat="1">
      <c r="A204" s="21">
        <v>49</v>
      </c>
      <c r="B204" s="21" t="s">
        <v>1156</v>
      </c>
      <c r="C204" s="92" t="s">
        <v>1788</v>
      </c>
      <c r="D204" s="92" t="s">
        <v>1225</v>
      </c>
      <c r="E204" s="18" t="s">
        <v>1739</v>
      </c>
      <c r="F204" s="94">
        <v>39326</v>
      </c>
      <c r="G204" s="24"/>
      <c r="H204" s="24"/>
      <c r="I204" s="24"/>
      <c r="J204" s="24"/>
      <c r="K204" s="21">
        <v>1</v>
      </c>
      <c r="L204" s="21" t="s">
        <v>1220</v>
      </c>
      <c r="M204" s="21"/>
      <c r="N204" s="21"/>
    </row>
    <row r="205" spans="1:14" s="28" customFormat="1">
      <c r="A205" s="21">
        <v>50</v>
      </c>
      <c r="B205" s="21" t="s">
        <v>1156</v>
      </c>
      <c r="C205" s="92" t="s">
        <v>1788</v>
      </c>
      <c r="D205" s="92" t="s">
        <v>1225</v>
      </c>
      <c r="E205" s="18" t="s">
        <v>1740</v>
      </c>
      <c r="F205" s="94">
        <v>39326</v>
      </c>
      <c r="G205" s="24"/>
      <c r="H205" s="24"/>
      <c r="I205" s="24"/>
      <c r="J205" s="24"/>
      <c r="K205" s="21">
        <v>1</v>
      </c>
      <c r="L205" s="21" t="s">
        <v>1741</v>
      </c>
      <c r="M205" s="21"/>
      <c r="N205" s="21"/>
    </row>
    <row r="206" spans="1:14" s="28" customFormat="1">
      <c r="A206" s="21">
        <v>51</v>
      </c>
      <c r="B206" s="21" t="s">
        <v>1156</v>
      </c>
      <c r="C206" s="92" t="s">
        <v>1788</v>
      </c>
      <c r="D206" s="92" t="s">
        <v>1225</v>
      </c>
      <c r="E206" s="18" t="s">
        <v>1742</v>
      </c>
      <c r="F206" s="94">
        <v>39327</v>
      </c>
      <c r="G206" s="24"/>
      <c r="H206" s="24"/>
      <c r="I206" s="24"/>
      <c r="J206" s="24"/>
      <c r="K206" s="21">
        <v>1</v>
      </c>
      <c r="L206" s="21" t="s">
        <v>1220</v>
      </c>
      <c r="M206" s="21"/>
      <c r="N206" s="21"/>
    </row>
    <row r="207" spans="1:14" s="28" customFormat="1">
      <c r="A207" s="21">
        <v>52</v>
      </c>
      <c r="B207" s="21" t="s">
        <v>1156</v>
      </c>
      <c r="C207" s="92" t="s">
        <v>1788</v>
      </c>
      <c r="D207" s="92" t="s">
        <v>1225</v>
      </c>
      <c r="E207" s="18" t="s">
        <v>1743</v>
      </c>
      <c r="F207" s="94">
        <v>39336</v>
      </c>
      <c r="G207" s="24"/>
      <c r="H207" s="24"/>
      <c r="I207" s="24"/>
      <c r="J207" s="24"/>
      <c r="K207" s="21">
        <v>1</v>
      </c>
      <c r="L207" s="21" t="s">
        <v>1220</v>
      </c>
      <c r="M207" s="21"/>
      <c r="N207" s="21"/>
    </row>
    <row r="208" spans="1:14" s="28" customFormat="1">
      <c r="A208" s="21">
        <v>53</v>
      </c>
      <c r="B208" s="21" t="s">
        <v>1156</v>
      </c>
      <c r="C208" s="92" t="s">
        <v>1792</v>
      </c>
      <c r="D208" s="21" t="s">
        <v>933</v>
      </c>
      <c r="E208" s="18" t="s">
        <v>1744</v>
      </c>
      <c r="F208" s="94">
        <v>39346</v>
      </c>
      <c r="G208" s="24"/>
      <c r="H208" s="24"/>
      <c r="I208" s="24"/>
      <c r="J208" s="24"/>
      <c r="K208" s="21">
        <v>1</v>
      </c>
      <c r="L208" s="21" t="s">
        <v>1745</v>
      </c>
      <c r="M208" s="21"/>
      <c r="N208" s="21"/>
    </row>
    <row r="209" spans="1:14" s="28" customFormat="1">
      <c r="A209" s="21">
        <v>54</v>
      </c>
      <c r="B209" s="21" t="s">
        <v>1156</v>
      </c>
      <c r="C209" s="92" t="s">
        <v>1792</v>
      </c>
      <c r="D209" s="21" t="s">
        <v>933</v>
      </c>
      <c r="E209" s="18" t="s">
        <v>1746</v>
      </c>
      <c r="F209" s="94">
        <v>39347</v>
      </c>
      <c r="G209" s="24"/>
      <c r="H209" s="24"/>
      <c r="I209" s="24"/>
      <c r="J209" s="24"/>
      <c r="K209" s="21">
        <v>1</v>
      </c>
      <c r="L209" s="21" t="s">
        <v>1741</v>
      </c>
      <c r="M209" s="21"/>
      <c r="N209" s="21"/>
    </row>
    <row r="210" spans="1:14" s="28" customFormat="1" ht="25.5">
      <c r="A210" s="21">
        <v>55</v>
      </c>
      <c r="B210" s="21" t="s">
        <v>1156</v>
      </c>
      <c r="C210" s="92" t="s">
        <v>1792</v>
      </c>
      <c r="D210" s="21" t="s">
        <v>933</v>
      </c>
      <c r="E210" s="18" t="s">
        <v>1747</v>
      </c>
      <c r="F210" s="94">
        <v>39349</v>
      </c>
      <c r="G210" s="24"/>
      <c r="H210" s="24"/>
      <c r="I210" s="24"/>
      <c r="J210" s="24"/>
      <c r="K210" s="21">
        <v>1</v>
      </c>
      <c r="L210" s="21" t="s">
        <v>1748</v>
      </c>
      <c r="M210" s="21"/>
      <c r="N210" s="21"/>
    </row>
    <row r="211" spans="1:14" s="28" customFormat="1" ht="17.25" customHeight="1">
      <c r="A211" s="21">
        <v>56</v>
      </c>
      <c r="B211" s="21" t="s">
        <v>1156</v>
      </c>
      <c r="C211" s="92" t="s">
        <v>1792</v>
      </c>
      <c r="D211" s="21" t="s">
        <v>1793</v>
      </c>
      <c r="E211" s="18" t="s">
        <v>1749</v>
      </c>
      <c r="F211" s="94">
        <v>39352</v>
      </c>
      <c r="G211" s="24"/>
      <c r="H211" s="24"/>
      <c r="I211" s="21">
        <v>1</v>
      </c>
      <c r="J211" s="24"/>
      <c r="K211" s="21"/>
      <c r="L211" s="21" t="s">
        <v>1750</v>
      </c>
      <c r="M211" s="21"/>
      <c r="N211" s="21"/>
    </row>
    <row r="212" spans="1:14" s="28" customFormat="1">
      <c r="A212" s="21">
        <v>57</v>
      </c>
      <c r="B212" s="21" t="s">
        <v>1156</v>
      </c>
      <c r="C212" s="92" t="s">
        <v>1406</v>
      </c>
      <c r="D212" s="21" t="s">
        <v>942</v>
      </c>
      <c r="E212" s="18" t="s">
        <v>1407</v>
      </c>
      <c r="F212" s="94">
        <v>39352</v>
      </c>
      <c r="G212" s="24"/>
      <c r="H212" s="24"/>
      <c r="I212" s="21"/>
      <c r="J212" s="24"/>
      <c r="K212" s="21">
        <v>1</v>
      </c>
      <c r="L212" s="21" t="s">
        <v>1220</v>
      </c>
      <c r="M212" s="21"/>
      <c r="N212" s="21"/>
    </row>
    <row r="213" spans="1:14" s="28" customFormat="1" ht="63.75">
      <c r="A213" s="21">
        <v>58</v>
      </c>
      <c r="B213" s="21" t="s">
        <v>1156</v>
      </c>
      <c r="C213" s="92" t="s">
        <v>935</v>
      </c>
      <c r="D213" s="92" t="s">
        <v>935</v>
      </c>
      <c r="E213" s="18" t="s">
        <v>1408</v>
      </c>
      <c r="F213" s="94">
        <v>39352</v>
      </c>
      <c r="G213" s="24"/>
      <c r="H213" s="24"/>
      <c r="I213" s="21">
        <v>1</v>
      </c>
      <c r="J213" s="24"/>
      <c r="K213" s="21"/>
      <c r="L213" s="21" t="s">
        <v>1409</v>
      </c>
      <c r="M213" s="21"/>
      <c r="N213" s="21"/>
    </row>
    <row r="214" spans="1:14" ht="76.5">
      <c r="A214" s="21">
        <v>59</v>
      </c>
      <c r="B214" s="21" t="s">
        <v>1156</v>
      </c>
      <c r="C214" s="92" t="s">
        <v>1792</v>
      </c>
      <c r="D214" s="92" t="s">
        <v>933</v>
      </c>
      <c r="E214" s="18" t="s">
        <v>1410</v>
      </c>
      <c r="F214" s="167" t="s">
        <v>1411</v>
      </c>
      <c r="G214" s="24"/>
      <c r="H214" s="24"/>
      <c r="I214" s="21">
        <v>1</v>
      </c>
      <c r="J214" s="24"/>
      <c r="K214" s="21"/>
      <c r="L214" s="18" t="s">
        <v>1412</v>
      </c>
      <c r="M214" s="21"/>
      <c r="N214" s="21"/>
    </row>
    <row r="215" spans="1:14">
      <c r="A215" s="21">
        <v>60</v>
      </c>
      <c r="B215" s="21" t="s">
        <v>1156</v>
      </c>
      <c r="C215" s="92" t="s">
        <v>1788</v>
      </c>
      <c r="D215" s="92" t="s">
        <v>913</v>
      </c>
      <c r="E215" s="18" t="s">
        <v>1413</v>
      </c>
      <c r="F215" s="167" t="s">
        <v>1414</v>
      </c>
      <c r="G215" s="24"/>
      <c r="H215" s="24"/>
      <c r="I215" s="21"/>
      <c r="J215" s="24"/>
      <c r="K215" s="21">
        <v>1</v>
      </c>
      <c r="L215" s="18" t="s">
        <v>1220</v>
      </c>
      <c r="M215" s="21"/>
      <c r="N215" s="21"/>
    </row>
    <row r="216" spans="1:14" ht="89.25">
      <c r="A216" s="21">
        <v>61</v>
      </c>
      <c r="B216" s="21" t="s">
        <v>1156</v>
      </c>
      <c r="C216" s="92" t="s">
        <v>941</v>
      </c>
      <c r="D216" s="92" t="s">
        <v>1415</v>
      </c>
      <c r="E216" s="18" t="s">
        <v>1416</v>
      </c>
      <c r="F216" s="167" t="s">
        <v>1417</v>
      </c>
      <c r="G216" s="24"/>
      <c r="H216" s="21">
        <v>1</v>
      </c>
      <c r="I216" s="21"/>
      <c r="J216" s="24"/>
      <c r="K216" s="21"/>
      <c r="L216" s="18" t="s">
        <v>340</v>
      </c>
      <c r="M216" s="21"/>
      <c r="N216" s="21"/>
    </row>
    <row r="217" spans="1:14" ht="76.5">
      <c r="A217" s="95">
        <v>62</v>
      </c>
      <c r="B217" s="95" t="s">
        <v>1156</v>
      </c>
      <c r="C217" s="93" t="s">
        <v>1792</v>
      </c>
      <c r="D217" s="93" t="s">
        <v>1286</v>
      </c>
      <c r="E217" s="95" t="s">
        <v>1418</v>
      </c>
      <c r="F217" s="97" t="s">
        <v>1419</v>
      </c>
      <c r="G217" s="98"/>
      <c r="H217" s="98"/>
      <c r="I217" s="95">
        <v>1</v>
      </c>
      <c r="J217" s="98"/>
      <c r="K217" s="95"/>
      <c r="L217" s="95" t="s">
        <v>1420</v>
      </c>
      <c r="M217" s="95"/>
      <c r="N217" s="95"/>
    </row>
    <row r="218" spans="1:14" ht="38.25">
      <c r="A218" s="95">
        <v>63</v>
      </c>
      <c r="B218" s="95" t="s">
        <v>1156</v>
      </c>
      <c r="C218" s="93" t="s">
        <v>1788</v>
      </c>
      <c r="D218" s="93" t="s">
        <v>1421</v>
      </c>
      <c r="E218" s="95" t="s">
        <v>1422</v>
      </c>
      <c r="F218" s="97" t="s">
        <v>1423</v>
      </c>
      <c r="G218" s="98"/>
      <c r="H218" s="98"/>
      <c r="I218" s="95"/>
      <c r="J218" s="98"/>
      <c r="K218" s="95">
        <v>1</v>
      </c>
      <c r="L218" s="95" t="s">
        <v>1424</v>
      </c>
      <c r="M218" s="95"/>
      <c r="N218" s="95"/>
    </row>
    <row r="219" spans="1:14" ht="25.5">
      <c r="A219" s="95">
        <v>64</v>
      </c>
      <c r="B219" s="95" t="s">
        <v>1156</v>
      </c>
      <c r="C219" s="93" t="s">
        <v>1425</v>
      </c>
      <c r="D219" s="93" t="s">
        <v>1426</v>
      </c>
      <c r="E219" s="95" t="s">
        <v>1427</v>
      </c>
      <c r="F219" s="97" t="s">
        <v>1428</v>
      </c>
      <c r="G219" s="98"/>
      <c r="H219" s="98"/>
      <c r="I219" s="95">
        <v>1</v>
      </c>
      <c r="J219" s="98"/>
      <c r="K219" s="95"/>
      <c r="L219" s="95" t="s">
        <v>1429</v>
      </c>
      <c r="M219" s="95"/>
      <c r="N219" s="95"/>
    </row>
    <row r="220" spans="1:14" ht="38.25">
      <c r="A220" s="95">
        <v>65</v>
      </c>
      <c r="B220" s="95" t="s">
        <v>1156</v>
      </c>
      <c r="C220" s="93" t="s">
        <v>1430</v>
      </c>
      <c r="D220" s="93" t="s">
        <v>1793</v>
      </c>
      <c r="E220" s="95" t="s">
        <v>195</v>
      </c>
      <c r="F220" s="97" t="s">
        <v>1780</v>
      </c>
      <c r="G220" s="98"/>
      <c r="H220" s="98"/>
      <c r="I220" s="95"/>
      <c r="J220" s="98"/>
      <c r="K220" s="95">
        <v>1</v>
      </c>
      <c r="L220" s="95" t="s">
        <v>196</v>
      </c>
      <c r="M220" s="95"/>
      <c r="N220" s="95"/>
    </row>
    <row r="221" spans="1:14" ht="38.25">
      <c r="A221" s="95">
        <v>66</v>
      </c>
      <c r="B221" s="95" t="s">
        <v>1156</v>
      </c>
      <c r="C221" s="93" t="s">
        <v>197</v>
      </c>
      <c r="D221" s="93" t="s">
        <v>1421</v>
      </c>
      <c r="E221" s="95" t="s">
        <v>198</v>
      </c>
      <c r="F221" s="97" t="s">
        <v>1109</v>
      </c>
      <c r="G221" s="98"/>
      <c r="H221" s="98"/>
      <c r="I221" s="95">
        <v>1</v>
      </c>
      <c r="J221" s="98"/>
      <c r="K221" s="95"/>
      <c r="L221" s="95" t="s">
        <v>199</v>
      </c>
      <c r="M221" s="95"/>
      <c r="N221" s="95"/>
    </row>
    <row r="222" spans="1:14" ht="25.5">
      <c r="A222" s="95">
        <v>67</v>
      </c>
      <c r="B222" s="95" t="s">
        <v>1156</v>
      </c>
      <c r="C222" s="93" t="s">
        <v>1430</v>
      </c>
      <c r="D222" s="93" t="s">
        <v>922</v>
      </c>
      <c r="E222" s="95" t="s">
        <v>1765</v>
      </c>
      <c r="F222" s="97" t="s">
        <v>1766</v>
      </c>
      <c r="G222" s="98"/>
      <c r="H222" s="99">
        <v>1</v>
      </c>
      <c r="I222" s="95"/>
      <c r="J222" s="98"/>
      <c r="K222" s="95"/>
      <c r="L222" s="95" t="s">
        <v>1767</v>
      </c>
      <c r="M222" s="95"/>
      <c r="N222" s="95"/>
    </row>
    <row r="223" spans="1:14" ht="38.25">
      <c r="A223" s="95">
        <v>68</v>
      </c>
      <c r="B223" s="95" t="s">
        <v>1156</v>
      </c>
      <c r="C223" s="93" t="s">
        <v>197</v>
      </c>
      <c r="D223" s="93" t="s">
        <v>916</v>
      </c>
      <c r="E223" s="95" t="s">
        <v>1768</v>
      </c>
      <c r="F223" s="97" t="s">
        <v>1769</v>
      </c>
      <c r="G223" s="98"/>
      <c r="H223" s="99"/>
      <c r="I223" s="95">
        <v>1</v>
      </c>
      <c r="J223" s="98"/>
      <c r="K223" s="95"/>
      <c r="L223" s="95" t="s">
        <v>352</v>
      </c>
      <c r="M223" s="95"/>
      <c r="N223" s="95"/>
    </row>
    <row r="224" spans="1:14" ht="25.5">
      <c r="A224" s="95">
        <v>69</v>
      </c>
      <c r="B224" s="95" t="s">
        <v>1156</v>
      </c>
      <c r="C224" s="93" t="s">
        <v>1430</v>
      </c>
      <c r="D224" s="93" t="s">
        <v>933</v>
      </c>
      <c r="E224" s="95" t="s">
        <v>353</v>
      </c>
      <c r="F224" s="97" t="s">
        <v>354</v>
      </c>
      <c r="G224" s="98"/>
      <c r="H224" s="99"/>
      <c r="I224" s="95"/>
      <c r="J224" s="98"/>
      <c r="K224" s="95">
        <v>1</v>
      </c>
      <c r="L224" s="95" t="s">
        <v>1220</v>
      </c>
      <c r="M224" s="95"/>
      <c r="N224" s="95"/>
    </row>
    <row r="225" spans="1:14" s="107" customFormat="1" ht="25.5">
      <c r="A225" s="100">
        <v>70</v>
      </c>
      <c r="B225" s="101" t="s">
        <v>1156</v>
      </c>
      <c r="C225" s="102" t="s">
        <v>197</v>
      </c>
      <c r="D225" s="103" t="s">
        <v>1789</v>
      </c>
      <c r="E225" s="104" t="s">
        <v>355</v>
      </c>
      <c r="F225" s="105" t="s">
        <v>356</v>
      </c>
      <c r="G225" s="104"/>
      <c r="H225" s="104"/>
      <c r="I225" s="104"/>
      <c r="J225" s="104"/>
      <c r="K225" s="104">
        <v>1</v>
      </c>
      <c r="L225" s="106" t="s">
        <v>1220</v>
      </c>
      <c r="M225" s="104"/>
      <c r="N225" s="104"/>
    </row>
    <row r="226" spans="1:14" s="107" customFormat="1" ht="25.5">
      <c r="A226" s="108">
        <v>71</v>
      </c>
      <c r="B226" s="101" t="s">
        <v>1156</v>
      </c>
      <c r="C226" s="103" t="s">
        <v>1430</v>
      </c>
      <c r="D226" s="103" t="s">
        <v>922</v>
      </c>
      <c r="E226" s="104" t="s">
        <v>357</v>
      </c>
      <c r="F226" s="105" t="s">
        <v>358</v>
      </c>
      <c r="G226" s="104"/>
      <c r="H226" s="104"/>
      <c r="I226" s="104">
        <v>1</v>
      </c>
      <c r="J226" s="104"/>
      <c r="K226" s="104"/>
      <c r="L226" s="103" t="s">
        <v>359</v>
      </c>
      <c r="M226" s="104"/>
      <c r="N226" s="104"/>
    </row>
    <row r="227" spans="1:14" s="28" customFormat="1" ht="38.25">
      <c r="A227" s="21">
        <v>1</v>
      </c>
      <c r="B227" s="21" t="s">
        <v>1157</v>
      </c>
      <c r="C227" s="92" t="s">
        <v>360</v>
      </c>
      <c r="D227" s="21" t="s">
        <v>361</v>
      </c>
      <c r="E227" s="18" t="s">
        <v>362</v>
      </c>
      <c r="F227" s="94">
        <v>39183</v>
      </c>
      <c r="G227" s="24" t="s">
        <v>164</v>
      </c>
      <c r="H227" s="24" t="s">
        <v>164</v>
      </c>
      <c r="I227" s="21"/>
      <c r="J227" s="24"/>
      <c r="K227" s="21">
        <v>1</v>
      </c>
      <c r="L227" s="21" t="s">
        <v>363</v>
      </c>
      <c r="M227" s="21"/>
      <c r="N227" s="21"/>
    </row>
    <row r="228" spans="1:14" s="28" customFormat="1" ht="25.5">
      <c r="A228" s="21">
        <v>2</v>
      </c>
      <c r="B228" s="21" t="s">
        <v>1157</v>
      </c>
      <c r="C228" s="92" t="s">
        <v>364</v>
      </c>
      <c r="D228" s="21" t="s">
        <v>365</v>
      </c>
      <c r="E228" s="18" t="s">
        <v>366</v>
      </c>
      <c r="F228" s="94">
        <v>39210</v>
      </c>
      <c r="G228" s="24" t="s">
        <v>164</v>
      </c>
      <c r="H228" s="24">
        <v>1</v>
      </c>
      <c r="I228" s="21"/>
      <c r="J228" s="24"/>
      <c r="K228" s="21"/>
      <c r="L228" s="21" t="s">
        <v>384</v>
      </c>
      <c r="M228" s="21"/>
      <c r="N228" s="21"/>
    </row>
    <row r="229" spans="1:14" s="28" customFormat="1" ht="25.5">
      <c r="A229" s="21">
        <v>3</v>
      </c>
      <c r="B229" s="21" t="s">
        <v>1157</v>
      </c>
      <c r="C229" s="92" t="s">
        <v>385</v>
      </c>
      <c r="D229" s="21" t="s">
        <v>386</v>
      </c>
      <c r="E229" s="18" t="s">
        <v>362</v>
      </c>
      <c r="F229" s="94">
        <v>39222</v>
      </c>
      <c r="G229" s="24" t="s">
        <v>164</v>
      </c>
      <c r="H229" s="24" t="s">
        <v>164</v>
      </c>
      <c r="I229" s="21"/>
      <c r="J229" s="24"/>
      <c r="K229" s="21">
        <v>1</v>
      </c>
      <c r="L229" s="21" t="s">
        <v>387</v>
      </c>
      <c r="M229" s="21"/>
      <c r="N229" s="21"/>
    </row>
    <row r="230" spans="1:14" s="28" customFormat="1" ht="25.5">
      <c r="A230" s="21">
        <v>4</v>
      </c>
      <c r="B230" s="21" t="s">
        <v>1157</v>
      </c>
      <c r="C230" s="92" t="s">
        <v>364</v>
      </c>
      <c r="D230" s="21" t="s">
        <v>388</v>
      </c>
      <c r="E230" s="18" t="s">
        <v>389</v>
      </c>
      <c r="F230" s="94">
        <v>39222</v>
      </c>
      <c r="G230" s="24" t="s">
        <v>164</v>
      </c>
      <c r="H230" s="24" t="s">
        <v>164</v>
      </c>
      <c r="I230" s="21"/>
      <c r="J230" s="24"/>
      <c r="K230" s="21">
        <v>1</v>
      </c>
      <c r="L230" s="21" t="s">
        <v>390</v>
      </c>
      <c r="M230" s="21"/>
      <c r="N230" s="21"/>
    </row>
    <row r="231" spans="1:14" s="28" customFormat="1" ht="25.5">
      <c r="A231" s="21">
        <v>5</v>
      </c>
      <c r="B231" s="21" t="s">
        <v>1157</v>
      </c>
      <c r="C231" s="92" t="s">
        <v>391</v>
      </c>
      <c r="D231" s="21" t="s">
        <v>392</v>
      </c>
      <c r="E231" s="18" t="s">
        <v>362</v>
      </c>
      <c r="F231" s="94">
        <v>39234</v>
      </c>
      <c r="G231" s="24" t="s">
        <v>164</v>
      </c>
      <c r="H231" s="24" t="s">
        <v>164</v>
      </c>
      <c r="I231" s="21"/>
      <c r="J231" s="24"/>
      <c r="K231" s="21">
        <v>1</v>
      </c>
      <c r="L231" s="21" t="s">
        <v>393</v>
      </c>
      <c r="M231" s="21"/>
      <c r="N231" s="21"/>
    </row>
    <row r="232" spans="1:14" s="28" customFormat="1" ht="51">
      <c r="A232" s="21">
        <v>6</v>
      </c>
      <c r="B232" s="21" t="s">
        <v>1157</v>
      </c>
      <c r="C232" s="92" t="s">
        <v>391</v>
      </c>
      <c r="D232" s="21" t="s">
        <v>394</v>
      </c>
      <c r="E232" s="18" t="s">
        <v>395</v>
      </c>
      <c r="F232" s="94" t="s">
        <v>396</v>
      </c>
      <c r="G232" s="24" t="s">
        <v>164</v>
      </c>
      <c r="H232" s="24">
        <v>1</v>
      </c>
      <c r="I232" s="21"/>
      <c r="J232" s="24"/>
      <c r="K232" s="21"/>
      <c r="L232" s="21" t="s">
        <v>397</v>
      </c>
      <c r="M232" s="21"/>
      <c r="N232" s="21"/>
    </row>
    <row r="233" spans="1:14" s="28" customFormat="1" ht="38.25">
      <c r="A233" s="21">
        <v>7</v>
      </c>
      <c r="B233" s="21" t="s">
        <v>1157</v>
      </c>
      <c r="C233" s="92" t="s">
        <v>360</v>
      </c>
      <c r="D233" s="21" t="s">
        <v>398</v>
      </c>
      <c r="E233" s="18" t="s">
        <v>399</v>
      </c>
      <c r="F233" s="94">
        <v>39237</v>
      </c>
      <c r="G233" s="24" t="s">
        <v>164</v>
      </c>
      <c r="H233" s="24" t="s">
        <v>164</v>
      </c>
      <c r="I233" s="21">
        <v>1</v>
      </c>
      <c r="J233" s="24"/>
      <c r="K233" s="21"/>
      <c r="L233" s="21" t="s">
        <v>599</v>
      </c>
      <c r="M233" s="21"/>
      <c r="N233" s="21"/>
    </row>
    <row r="234" spans="1:14" s="28" customFormat="1" ht="38.25">
      <c r="A234" s="21">
        <v>8</v>
      </c>
      <c r="B234" s="21" t="s">
        <v>1157</v>
      </c>
      <c r="C234" s="92" t="s">
        <v>364</v>
      </c>
      <c r="D234" s="21" t="s">
        <v>600</v>
      </c>
      <c r="E234" s="18" t="s">
        <v>362</v>
      </c>
      <c r="F234" s="94" t="s">
        <v>601</v>
      </c>
      <c r="G234" s="24" t="s">
        <v>164</v>
      </c>
      <c r="H234" s="24" t="s">
        <v>164</v>
      </c>
      <c r="I234" s="21"/>
      <c r="J234" s="24"/>
      <c r="K234" s="21">
        <v>1</v>
      </c>
      <c r="L234" s="21" t="s">
        <v>1524</v>
      </c>
      <c r="M234" s="21"/>
      <c r="N234" s="21"/>
    </row>
    <row r="235" spans="1:14" s="28" customFormat="1" ht="63.75">
      <c r="A235" s="21">
        <v>9</v>
      </c>
      <c r="B235" s="21" t="s">
        <v>1157</v>
      </c>
      <c r="C235" s="92" t="s">
        <v>364</v>
      </c>
      <c r="D235" s="21" t="s">
        <v>600</v>
      </c>
      <c r="E235" s="18" t="s">
        <v>1525</v>
      </c>
      <c r="F235" s="94" t="s">
        <v>601</v>
      </c>
      <c r="G235" s="24" t="s">
        <v>164</v>
      </c>
      <c r="H235" s="24" t="s">
        <v>164</v>
      </c>
      <c r="I235" s="21"/>
      <c r="J235" s="24"/>
      <c r="K235" s="21">
        <v>1</v>
      </c>
      <c r="L235" s="21" t="s">
        <v>1567</v>
      </c>
      <c r="M235" s="21"/>
      <c r="N235" s="21"/>
    </row>
    <row r="236" spans="1:14" s="28" customFormat="1" ht="51">
      <c r="A236" s="21">
        <v>10</v>
      </c>
      <c r="B236" s="21" t="s">
        <v>1157</v>
      </c>
      <c r="C236" s="92" t="s">
        <v>391</v>
      </c>
      <c r="D236" s="21" t="s">
        <v>394</v>
      </c>
      <c r="E236" s="18" t="s">
        <v>1568</v>
      </c>
      <c r="F236" s="94" t="s">
        <v>1569</v>
      </c>
      <c r="G236" s="24" t="s">
        <v>164</v>
      </c>
      <c r="H236" s="24">
        <v>1</v>
      </c>
      <c r="I236" s="21"/>
      <c r="J236" s="24"/>
      <c r="K236" s="21"/>
      <c r="L236" s="21" t="s">
        <v>666</v>
      </c>
      <c r="M236" s="21"/>
      <c r="N236" s="21"/>
    </row>
    <row r="237" spans="1:14" s="28" customFormat="1" ht="76.5">
      <c r="A237" s="21">
        <v>11</v>
      </c>
      <c r="B237" s="21" t="s">
        <v>1157</v>
      </c>
      <c r="C237" s="92" t="s">
        <v>667</v>
      </c>
      <c r="D237" s="21" t="s">
        <v>668</v>
      </c>
      <c r="E237" s="18" t="s">
        <v>669</v>
      </c>
      <c r="F237" s="94" t="s">
        <v>1569</v>
      </c>
      <c r="G237" s="24" t="s">
        <v>164</v>
      </c>
      <c r="H237" s="24" t="s">
        <v>164</v>
      </c>
      <c r="I237" s="21">
        <v>1</v>
      </c>
      <c r="J237" s="24"/>
      <c r="K237" s="21"/>
      <c r="L237" s="21" t="s">
        <v>661</v>
      </c>
      <c r="M237" s="21"/>
      <c r="N237" s="21"/>
    </row>
    <row r="238" spans="1:14" s="28" customFormat="1">
      <c r="A238" s="21">
        <v>12</v>
      </c>
      <c r="B238" s="21" t="s">
        <v>1157</v>
      </c>
      <c r="C238" s="92" t="s">
        <v>667</v>
      </c>
      <c r="D238" s="21" t="s">
        <v>668</v>
      </c>
      <c r="E238" s="18" t="s">
        <v>662</v>
      </c>
      <c r="F238" s="94">
        <v>39240</v>
      </c>
      <c r="G238" s="24" t="s">
        <v>164</v>
      </c>
      <c r="H238" s="24" t="s">
        <v>164</v>
      </c>
      <c r="I238" s="21"/>
      <c r="J238" s="24"/>
      <c r="K238" s="21">
        <v>1</v>
      </c>
      <c r="L238" s="21"/>
      <c r="M238" s="21"/>
      <c r="N238" s="21"/>
    </row>
    <row r="239" spans="1:14" s="28" customFormat="1" ht="25.5">
      <c r="A239" s="21">
        <v>13</v>
      </c>
      <c r="B239" s="21" t="s">
        <v>1157</v>
      </c>
      <c r="C239" s="92" t="s">
        <v>667</v>
      </c>
      <c r="D239" s="21" t="s">
        <v>386</v>
      </c>
      <c r="E239" s="18" t="s">
        <v>663</v>
      </c>
      <c r="F239" s="94">
        <v>39249</v>
      </c>
      <c r="G239" s="24" t="s">
        <v>164</v>
      </c>
      <c r="H239" s="24" t="s">
        <v>164</v>
      </c>
      <c r="I239" s="21"/>
      <c r="J239" s="24"/>
      <c r="K239" s="21">
        <v>1</v>
      </c>
      <c r="L239" s="21" t="s">
        <v>664</v>
      </c>
      <c r="M239" s="21"/>
      <c r="N239" s="21"/>
    </row>
    <row r="240" spans="1:14" s="28" customFormat="1" ht="63.75">
      <c r="A240" s="21">
        <v>14</v>
      </c>
      <c r="B240" s="21" t="s">
        <v>1157</v>
      </c>
      <c r="C240" s="92" t="s">
        <v>667</v>
      </c>
      <c r="D240" s="21" t="s">
        <v>668</v>
      </c>
      <c r="E240" s="18" t="s">
        <v>665</v>
      </c>
      <c r="F240" s="94" t="s">
        <v>1496</v>
      </c>
      <c r="G240" s="24" t="s">
        <v>164</v>
      </c>
      <c r="H240" s="24" t="s">
        <v>164</v>
      </c>
      <c r="I240" s="21">
        <v>1</v>
      </c>
      <c r="J240" s="24"/>
      <c r="K240" s="21"/>
      <c r="L240" s="21" t="s">
        <v>656</v>
      </c>
      <c r="M240" s="21"/>
      <c r="N240" s="21"/>
    </row>
    <row r="241" spans="1:14" s="28" customFormat="1" ht="25.5">
      <c r="A241" s="21">
        <v>15</v>
      </c>
      <c r="B241" s="21" t="s">
        <v>1157</v>
      </c>
      <c r="C241" s="92" t="s">
        <v>360</v>
      </c>
      <c r="D241" s="21" t="s">
        <v>657</v>
      </c>
      <c r="E241" s="18" t="s">
        <v>658</v>
      </c>
      <c r="F241" s="94" t="s">
        <v>1446</v>
      </c>
      <c r="G241" s="24" t="s">
        <v>164</v>
      </c>
      <c r="H241" s="24" t="s">
        <v>164</v>
      </c>
      <c r="I241" s="21"/>
      <c r="J241" s="24">
        <v>1</v>
      </c>
      <c r="K241" s="21"/>
      <c r="L241" s="21" t="s">
        <v>659</v>
      </c>
      <c r="M241" s="21"/>
      <c r="N241" s="21"/>
    </row>
    <row r="242" spans="1:14" s="28" customFormat="1" ht="38.25">
      <c r="A242" s="21">
        <v>16</v>
      </c>
      <c r="B242" s="21" t="s">
        <v>1157</v>
      </c>
      <c r="C242" s="92" t="s">
        <v>391</v>
      </c>
      <c r="D242" s="21" t="s">
        <v>394</v>
      </c>
      <c r="E242" s="18" t="s">
        <v>660</v>
      </c>
      <c r="F242" s="94" t="s">
        <v>1008</v>
      </c>
      <c r="G242" s="24" t="s">
        <v>164</v>
      </c>
      <c r="H242" s="24" t="s">
        <v>164</v>
      </c>
      <c r="I242" s="21"/>
      <c r="J242" s="24"/>
      <c r="K242" s="21">
        <v>1</v>
      </c>
      <c r="L242" s="21" t="s">
        <v>865</v>
      </c>
      <c r="M242" s="21"/>
      <c r="N242" s="21"/>
    </row>
    <row r="243" spans="1:14" s="28" customFormat="1" ht="25.5">
      <c r="A243" s="21">
        <v>17</v>
      </c>
      <c r="B243" s="21" t="s">
        <v>1157</v>
      </c>
      <c r="C243" s="92" t="s">
        <v>364</v>
      </c>
      <c r="D243" s="21" t="s">
        <v>388</v>
      </c>
      <c r="E243" s="18" t="s">
        <v>663</v>
      </c>
      <c r="F243" s="94" t="s">
        <v>1008</v>
      </c>
      <c r="G243" s="24" t="s">
        <v>164</v>
      </c>
      <c r="H243" s="24" t="s">
        <v>164</v>
      </c>
      <c r="I243" s="21"/>
      <c r="J243" s="24"/>
      <c r="K243" s="21">
        <v>1</v>
      </c>
      <c r="L243" s="21" t="s">
        <v>866</v>
      </c>
      <c r="M243" s="21"/>
      <c r="N243" s="21"/>
    </row>
    <row r="244" spans="1:14" s="28" customFormat="1" ht="25.5">
      <c r="A244" s="21">
        <v>18</v>
      </c>
      <c r="B244" s="21" t="s">
        <v>1157</v>
      </c>
      <c r="C244" s="92" t="s">
        <v>391</v>
      </c>
      <c r="D244" s="21" t="s">
        <v>867</v>
      </c>
      <c r="E244" s="18" t="s">
        <v>362</v>
      </c>
      <c r="F244" s="94" t="s">
        <v>644</v>
      </c>
      <c r="G244" s="24" t="s">
        <v>164</v>
      </c>
      <c r="H244" s="24" t="s">
        <v>164</v>
      </c>
      <c r="I244" s="21"/>
      <c r="J244" s="24"/>
      <c r="K244" s="21">
        <v>1</v>
      </c>
      <c r="L244" s="21" t="s">
        <v>868</v>
      </c>
      <c r="M244" s="21"/>
      <c r="N244" s="21"/>
    </row>
    <row r="245" spans="1:14" s="28" customFormat="1">
      <c r="A245" s="21">
        <v>19</v>
      </c>
      <c r="B245" s="21" t="s">
        <v>1157</v>
      </c>
      <c r="C245" s="92" t="s">
        <v>364</v>
      </c>
      <c r="D245" s="21" t="s">
        <v>388</v>
      </c>
      <c r="E245" s="18" t="s">
        <v>869</v>
      </c>
      <c r="F245" s="94" t="s">
        <v>644</v>
      </c>
      <c r="G245" s="24" t="s">
        <v>164</v>
      </c>
      <c r="H245" s="24" t="s">
        <v>164</v>
      </c>
      <c r="I245" s="21"/>
      <c r="J245" s="24"/>
      <c r="K245" s="21">
        <v>1</v>
      </c>
      <c r="L245" s="21" t="s">
        <v>1104</v>
      </c>
      <c r="M245" s="21"/>
      <c r="N245" s="21"/>
    </row>
    <row r="246" spans="1:14" s="28" customFormat="1" ht="38.25">
      <c r="A246" s="21">
        <v>20</v>
      </c>
      <c r="B246" s="21" t="s">
        <v>1157</v>
      </c>
      <c r="C246" s="92" t="s">
        <v>360</v>
      </c>
      <c r="D246" s="21" t="s">
        <v>870</v>
      </c>
      <c r="E246" s="18" t="s">
        <v>362</v>
      </c>
      <c r="F246" s="94" t="s">
        <v>871</v>
      </c>
      <c r="G246" s="24" t="s">
        <v>164</v>
      </c>
      <c r="H246" s="24" t="s">
        <v>164</v>
      </c>
      <c r="I246" s="21"/>
      <c r="J246" s="24"/>
      <c r="K246" s="21">
        <v>1</v>
      </c>
      <c r="L246" s="21" t="s">
        <v>872</v>
      </c>
      <c r="M246" s="21"/>
      <c r="N246" s="21"/>
    </row>
    <row r="247" spans="1:14" s="28" customFormat="1" ht="38.25">
      <c r="A247" s="21">
        <v>21</v>
      </c>
      <c r="B247" s="21" t="s">
        <v>1157</v>
      </c>
      <c r="C247" s="92" t="s">
        <v>391</v>
      </c>
      <c r="D247" s="21" t="s">
        <v>867</v>
      </c>
      <c r="E247" s="18" t="s">
        <v>873</v>
      </c>
      <c r="F247" s="94" t="s">
        <v>874</v>
      </c>
      <c r="G247" s="24" t="s">
        <v>164</v>
      </c>
      <c r="H247" s="24" t="s">
        <v>164</v>
      </c>
      <c r="I247" s="21">
        <v>1</v>
      </c>
      <c r="J247" s="24"/>
      <c r="K247" s="21"/>
      <c r="L247" s="21" t="s">
        <v>875</v>
      </c>
      <c r="M247" s="21"/>
      <c r="N247" s="21"/>
    </row>
    <row r="248" spans="1:14" s="28" customFormat="1" ht="25.5">
      <c r="A248" s="21">
        <v>22</v>
      </c>
      <c r="B248" s="21" t="s">
        <v>1157</v>
      </c>
      <c r="C248" s="92" t="s">
        <v>364</v>
      </c>
      <c r="D248" s="21" t="s">
        <v>876</v>
      </c>
      <c r="E248" s="18" t="s">
        <v>877</v>
      </c>
      <c r="F248" s="94" t="s">
        <v>878</v>
      </c>
      <c r="G248" s="24" t="s">
        <v>164</v>
      </c>
      <c r="H248" s="24" t="s">
        <v>164</v>
      </c>
      <c r="I248" s="21">
        <v>1</v>
      </c>
      <c r="J248" s="24"/>
      <c r="K248" s="21"/>
      <c r="L248" s="21" t="s">
        <v>879</v>
      </c>
      <c r="M248" s="21"/>
      <c r="N248" s="21"/>
    </row>
    <row r="249" spans="1:14" s="28" customFormat="1">
      <c r="A249" s="21">
        <v>23</v>
      </c>
      <c r="B249" s="21" t="s">
        <v>1157</v>
      </c>
      <c r="C249" s="92" t="s">
        <v>360</v>
      </c>
      <c r="D249" s="21" t="s">
        <v>880</v>
      </c>
      <c r="E249" s="18" t="s">
        <v>660</v>
      </c>
      <c r="F249" s="94" t="s">
        <v>881</v>
      </c>
      <c r="G249" s="24"/>
      <c r="H249" s="24"/>
      <c r="I249" s="21"/>
      <c r="J249" s="24"/>
      <c r="K249" s="21">
        <v>1</v>
      </c>
      <c r="L249" s="21" t="s">
        <v>882</v>
      </c>
      <c r="M249" s="21"/>
      <c r="N249" s="21"/>
    </row>
    <row r="250" spans="1:14" s="28" customFormat="1" ht="25.5">
      <c r="A250" s="21">
        <v>24</v>
      </c>
      <c r="B250" s="21" t="s">
        <v>1157</v>
      </c>
      <c r="C250" s="92" t="s">
        <v>364</v>
      </c>
      <c r="D250" s="21" t="s">
        <v>883</v>
      </c>
      <c r="E250" s="18" t="s">
        <v>884</v>
      </c>
      <c r="F250" s="94" t="s">
        <v>1038</v>
      </c>
      <c r="G250" s="24"/>
      <c r="H250" s="24"/>
      <c r="I250" s="21"/>
      <c r="J250" s="24"/>
      <c r="K250" s="21">
        <v>1</v>
      </c>
      <c r="L250" s="21" t="s">
        <v>885</v>
      </c>
      <c r="M250" s="21"/>
      <c r="N250" s="21"/>
    </row>
    <row r="251" spans="1:14" s="28" customFormat="1">
      <c r="A251" s="21">
        <v>25</v>
      </c>
      <c r="B251" s="21" t="s">
        <v>1157</v>
      </c>
      <c r="C251" s="92" t="s">
        <v>364</v>
      </c>
      <c r="D251" s="21" t="s">
        <v>388</v>
      </c>
      <c r="E251" s="18" t="s">
        <v>660</v>
      </c>
      <c r="F251" s="94" t="s">
        <v>1038</v>
      </c>
      <c r="G251" s="24"/>
      <c r="H251" s="24"/>
      <c r="I251" s="21"/>
      <c r="J251" s="24"/>
      <c r="K251" s="21">
        <v>1</v>
      </c>
      <c r="L251" s="21" t="s">
        <v>1104</v>
      </c>
      <c r="M251" s="21"/>
      <c r="N251" s="21"/>
    </row>
    <row r="252" spans="1:14" s="28" customFormat="1">
      <c r="A252" s="21">
        <v>26</v>
      </c>
      <c r="B252" s="21" t="s">
        <v>1157</v>
      </c>
      <c r="C252" s="92" t="s">
        <v>364</v>
      </c>
      <c r="D252" s="21" t="s">
        <v>388</v>
      </c>
      <c r="E252" s="18" t="s">
        <v>886</v>
      </c>
      <c r="F252" s="94" t="s">
        <v>1038</v>
      </c>
      <c r="G252" s="24"/>
      <c r="H252" s="24"/>
      <c r="I252" s="21">
        <v>1</v>
      </c>
      <c r="J252" s="24"/>
      <c r="K252" s="21"/>
      <c r="L252" s="21" t="s">
        <v>1104</v>
      </c>
      <c r="M252" s="21"/>
      <c r="N252" s="21"/>
    </row>
    <row r="253" spans="1:14" s="28" customFormat="1">
      <c r="A253" s="21">
        <v>27</v>
      </c>
      <c r="B253" s="21" t="s">
        <v>1157</v>
      </c>
      <c r="C253" s="92" t="s">
        <v>360</v>
      </c>
      <c r="D253" s="21" t="s">
        <v>887</v>
      </c>
      <c r="E253" s="18" t="s">
        <v>362</v>
      </c>
      <c r="F253" s="94" t="s">
        <v>888</v>
      </c>
      <c r="G253" s="24"/>
      <c r="H253" s="24"/>
      <c r="I253" s="21"/>
      <c r="J253" s="24"/>
      <c r="K253" s="21">
        <v>1</v>
      </c>
      <c r="L253" s="21" t="s">
        <v>1104</v>
      </c>
      <c r="M253" s="21"/>
      <c r="N253" s="21"/>
    </row>
    <row r="254" spans="1:14" s="28" customFormat="1">
      <c r="A254" s="21">
        <v>28</v>
      </c>
      <c r="B254" s="21" t="s">
        <v>1157</v>
      </c>
      <c r="C254" s="92" t="s">
        <v>360</v>
      </c>
      <c r="D254" s="21" t="s">
        <v>870</v>
      </c>
      <c r="E254" s="18" t="s">
        <v>590</v>
      </c>
      <c r="F254" s="94" t="s">
        <v>888</v>
      </c>
      <c r="G254" s="24"/>
      <c r="H254" s="24"/>
      <c r="I254" s="21">
        <v>1</v>
      </c>
      <c r="J254" s="24"/>
      <c r="K254" s="21"/>
      <c r="L254" s="21" t="s">
        <v>1104</v>
      </c>
      <c r="M254" s="21"/>
      <c r="N254" s="21"/>
    </row>
    <row r="255" spans="1:14" s="28" customFormat="1" ht="25.5">
      <c r="A255" s="21">
        <v>29</v>
      </c>
      <c r="B255" s="21" t="s">
        <v>1157</v>
      </c>
      <c r="C255" s="92" t="s">
        <v>360</v>
      </c>
      <c r="D255" s="21" t="s">
        <v>883</v>
      </c>
      <c r="E255" s="18" t="s">
        <v>1842</v>
      </c>
      <c r="F255" s="94" t="s">
        <v>639</v>
      </c>
      <c r="G255" s="24"/>
      <c r="H255" s="24"/>
      <c r="I255" s="21">
        <v>1</v>
      </c>
      <c r="J255" s="24"/>
      <c r="K255" s="21"/>
      <c r="L255" s="21" t="s">
        <v>1843</v>
      </c>
      <c r="M255" s="21"/>
      <c r="N255" s="21"/>
    </row>
    <row r="256" spans="1:14" s="28" customFormat="1" ht="25.5">
      <c r="A256" s="21">
        <v>30</v>
      </c>
      <c r="B256" s="21" t="s">
        <v>1157</v>
      </c>
      <c r="C256" s="92" t="s">
        <v>667</v>
      </c>
      <c r="D256" s="21" t="s">
        <v>652</v>
      </c>
      <c r="E256" s="18" t="s">
        <v>1844</v>
      </c>
      <c r="F256" s="94" t="s">
        <v>1059</v>
      </c>
      <c r="G256" s="24"/>
      <c r="H256" s="24"/>
      <c r="I256" s="21"/>
      <c r="J256" s="24">
        <v>1</v>
      </c>
      <c r="K256" s="21"/>
      <c r="L256" s="21" t="s">
        <v>1845</v>
      </c>
      <c r="M256" s="21"/>
      <c r="N256" s="21"/>
    </row>
    <row r="257" spans="1:14" s="28" customFormat="1" ht="25.5">
      <c r="A257" s="21">
        <v>31</v>
      </c>
      <c r="B257" s="21" t="s">
        <v>1157</v>
      </c>
      <c r="C257" s="92" t="s">
        <v>360</v>
      </c>
      <c r="D257" s="21" t="s">
        <v>887</v>
      </c>
      <c r="E257" s="18" t="s">
        <v>1846</v>
      </c>
      <c r="F257" s="94" t="s">
        <v>1059</v>
      </c>
      <c r="G257" s="24"/>
      <c r="H257" s="24"/>
      <c r="I257" s="21">
        <v>1</v>
      </c>
      <c r="J257" s="24"/>
      <c r="K257" s="21"/>
      <c r="L257" s="21" t="s">
        <v>1847</v>
      </c>
      <c r="M257" s="21"/>
      <c r="N257" s="21"/>
    </row>
    <row r="258" spans="1:14" s="28" customFormat="1">
      <c r="A258" s="21">
        <v>32</v>
      </c>
      <c r="B258" s="21" t="s">
        <v>1157</v>
      </c>
      <c r="C258" s="92" t="s">
        <v>391</v>
      </c>
      <c r="D258" s="21" t="s">
        <v>1848</v>
      </c>
      <c r="E258" s="18" t="s">
        <v>1849</v>
      </c>
      <c r="F258" s="94" t="s">
        <v>1850</v>
      </c>
      <c r="G258" s="24"/>
      <c r="H258" s="24">
        <v>1</v>
      </c>
      <c r="I258" s="21"/>
      <c r="J258" s="24"/>
      <c r="K258" s="21"/>
      <c r="L258" s="21" t="s">
        <v>1851</v>
      </c>
      <c r="M258" s="21"/>
      <c r="N258" s="21"/>
    </row>
    <row r="259" spans="1:14" s="28" customFormat="1">
      <c r="A259" s="21">
        <v>33</v>
      </c>
      <c r="B259" s="21" t="s">
        <v>1157</v>
      </c>
      <c r="C259" s="92" t="s">
        <v>360</v>
      </c>
      <c r="D259" s="21" t="s">
        <v>657</v>
      </c>
      <c r="E259" s="18" t="s">
        <v>362</v>
      </c>
      <c r="F259" s="94" t="s">
        <v>1852</v>
      </c>
      <c r="G259" s="24"/>
      <c r="H259" s="24"/>
      <c r="I259" s="21"/>
      <c r="J259" s="24"/>
      <c r="K259" s="21">
        <v>1</v>
      </c>
      <c r="L259" s="21" t="s">
        <v>1104</v>
      </c>
      <c r="M259" s="21"/>
      <c r="N259" s="21"/>
    </row>
    <row r="260" spans="1:14" s="28" customFormat="1" ht="76.5">
      <c r="A260" s="21">
        <v>34</v>
      </c>
      <c r="B260" s="21" t="s">
        <v>1157</v>
      </c>
      <c r="C260" s="92" t="s">
        <v>364</v>
      </c>
      <c r="D260" s="21" t="s">
        <v>1853</v>
      </c>
      <c r="E260" s="18" t="s">
        <v>1854</v>
      </c>
      <c r="F260" s="94" t="s">
        <v>1855</v>
      </c>
      <c r="G260" s="24"/>
      <c r="H260" s="24"/>
      <c r="I260" s="21">
        <v>1</v>
      </c>
      <c r="J260" s="24"/>
      <c r="K260" s="21"/>
      <c r="L260" s="21" t="s">
        <v>1856</v>
      </c>
      <c r="M260" s="21"/>
      <c r="N260" s="21"/>
    </row>
    <row r="261" spans="1:14" s="28" customFormat="1">
      <c r="A261" s="21">
        <v>35</v>
      </c>
      <c r="B261" s="21" t="s">
        <v>1157</v>
      </c>
      <c r="C261" s="92" t="s">
        <v>667</v>
      </c>
      <c r="D261" s="21" t="s">
        <v>668</v>
      </c>
      <c r="E261" s="18" t="s">
        <v>660</v>
      </c>
      <c r="F261" s="94" t="s">
        <v>1857</v>
      </c>
      <c r="G261" s="24"/>
      <c r="H261" s="24"/>
      <c r="I261" s="21"/>
      <c r="J261" s="24"/>
      <c r="K261" s="21">
        <v>1</v>
      </c>
      <c r="L261" s="21" t="s">
        <v>1104</v>
      </c>
      <c r="M261" s="21"/>
      <c r="N261" s="21"/>
    </row>
    <row r="262" spans="1:14" s="28" customFormat="1" ht="51">
      <c r="A262" s="21">
        <v>36</v>
      </c>
      <c r="B262" s="21" t="s">
        <v>1157</v>
      </c>
      <c r="C262" s="92" t="s">
        <v>391</v>
      </c>
      <c r="D262" s="21" t="s">
        <v>394</v>
      </c>
      <c r="E262" s="18" t="s">
        <v>660</v>
      </c>
      <c r="F262" s="94" t="s">
        <v>1857</v>
      </c>
      <c r="G262" s="24"/>
      <c r="H262" s="24"/>
      <c r="I262" s="21"/>
      <c r="J262" s="24"/>
      <c r="K262" s="21">
        <v>1</v>
      </c>
      <c r="L262" s="21" t="s">
        <v>1858</v>
      </c>
      <c r="M262" s="21"/>
      <c r="N262" s="21"/>
    </row>
    <row r="263" spans="1:14" s="28" customFormat="1">
      <c r="A263" s="21">
        <v>37</v>
      </c>
      <c r="B263" s="21" t="s">
        <v>1157</v>
      </c>
      <c r="C263" s="92" t="s">
        <v>883</v>
      </c>
      <c r="D263" s="21" t="s">
        <v>1859</v>
      </c>
      <c r="E263" s="18" t="s">
        <v>1860</v>
      </c>
      <c r="F263" s="94" t="s">
        <v>1861</v>
      </c>
      <c r="G263" s="24"/>
      <c r="H263" s="24"/>
      <c r="I263" s="21">
        <v>1</v>
      </c>
      <c r="J263" s="24"/>
      <c r="K263" s="21"/>
      <c r="L263" s="21" t="s">
        <v>1862</v>
      </c>
      <c r="M263" s="21"/>
      <c r="N263" s="21"/>
    </row>
    <row r="264" spans="1:14" s="28" customFormat="1" ht="38.25">
      <c r="A264" s="21">
        <v>38</v>
      </c>
      <c r="B264" s="21" t="s">
        <v>1157</v>
      </c>
      <c r="C264" s="92" t="s">
        <v>360</v>
      </c>
      <c r="D264" s="21" t="s">
        <v>1863</v>
      </c>
      <c r="E264" s="18" t="s">
        <v>1794</v>
      </c>
      <c r="F264" s="94" t="s">
        <v>1795</v>
      </c>
      <c r="G264" s="24"/>
      <c r="H264" s="24">
        <v>1</v>
      </c>
      <c r="I264" s="21"/>
      <c r="J264" s="24"/>
      <c r="K264" s="21"/>
      <c r="L264" s="21" t="s">
        <v>1796</v>
      </c>
      <c r="M264" s="21"/>
      <c r="N264" s="21"/>
    </row>
    <row r="265" spans="1:14" s="28" customFormat="1" ht="51">
      <c r="A265" s="21">
        <v>39</v>
      </c>
      <c r="B265" s="21" t="s">
        <v>1157</v>
      </c>
      <c r="C265" s="92" t="s">
        <v>360</v>
      </c>
      <c r="D265" s="21" t="s">
        <v>1863</v>
      </c>
      <c r="E265" s="18" t="s">
        <v>1797</v>
      </c>
      <c r="F265" s="94" t="s">
        <v>1798</v>
      </c>
      <c r="G265" s="24"/>
      <c r="H265" s="24"/>
      <c r="I265" s="21">
        <v>1</v>
      </c>
      <c r="J265" s="24"/>
      <c r="K265" s="21"/>
      <c r="L265" s="21" t="s">
        <v>1799</v>
      </c>
      <c r="M265" s="21"/>
      <c r="N265" s="21"/>
    </row>
    <row r="266" spans="1:14" s="28" customFormat="1" ht="63.75">
      <c r="A266" s="21">
        <v>40</v>
      </c>
      <c r="B266" s="21" t="s">
        <v>1157</v>
      </c>
      <c r="C266" s="92" t="s">
        <v>391</v>
      </c>
      <c r="D266" s="21" t="s">
        <v>1800</v>
      </c>
      <c r="E266" s="18" t="s">
        <v>663</v>
      </c>
      <c r="F266" s="94" t="s">
        <v>1801</v>
      </c>
      <c r="G266" s="24"/>
      <c r="H266" s="24"/>
      <c r="I266" s="21"/>
      <c r="J266" s="24"/>
      <c r="K266" s="21">
        <v>1</v>
      </c>
      <c r="L266" s="21" t="s">
        <v>1818</v>
      </c>
      <c r="M266" s="21"/>
      <c r="N266" s="21"/>
    </row>
    <row r="267" spans="1:14" s="28" customFormat="1" ht="25.5">
      <c r="A267" s="21">
        <v>41</v>
      </c>
      <c r="B267" s="21" t="s">
        <v>1157</v>
      </c>
      <c r="C267" s="92" t="s">
        <v>1819</v>
      </c>
      <c r="D267" s="21" t="s">
        <v>1820</v>
      </c>
      <c r="E267" s="18" t="s">
        <v>660</v>
      </c>
      <c r="F267" s="94" t="s">
        <v>1821</v>
      </c>
      <c r="G267" s="24"/>
      <c r="H267" s="24"/>
      <c r="I267" s="21"/>
      <c r="J267" s="24"/>
      <c r="K267" s="21">
        <v>1</v>
      </c>
      <c r="L267" s="21" t="s">
        <v>1822</v>
      </c>
      <c r="M267" s="21"/>
      <c r="N267" s="21"/>
    </row>
    <row r="268" spans="1:14" s="28" customFormat="1" ht="38.25">
      <c r="A268" s="21">
        <v>42</v>
      </c>
      <c r="B268" s="21" t="s">
        <v>1157</v>
      </c>
      <c r="C268" s="92" t="s">
        <v>391</v>
      </c>
      <c r="D268" s="21" t="s">
        <v>1823</v>
      </c>
      <c r="E268" s="18" t="s">
        <v>1824</v>
      </c>
      <c r="F268" s="94" t="s">
        <v>1825</v>
      </c>
      <c r="G268" s="24"/>
      <c r="H268" s="24"/>
      <c r="I268" s="21">
        <v>1</v>
      </c>
      <c r="J268" s="24"/>
      <c r="K268" s="21"/>
      <c r="L268" s="21" t="s">
        <v>1826</v>
      </c>
      <c r="M268" s="21"/>
      <c r="N268" s="21"/>
    </row>
    <row r="269" spans="1:14" s="28" customFormat="1" ht="51">
      <c r="A269" s="21">
        <v>43</v>
      </c>
      <c r="B269" s="21" t="s">
        <v>1157</v>
      </c>
      <c r="C269" s="92" t="s">
        <v>360</v>
      </c>
      <c r="D269" s="21" t="s">
        <v>1827</v>
      </c>
      <c r="E269" s="18" t="s">
        <v>660</v>
      </c>
      <c r="F269" s="94" t="s">
        <v>1825</v>
      </c>
      <c r="G269" s="24"/>
      <c r="H269" s="24"/>
      <c r="I269" s="21"/>
      <c r="J269" s="24"/>
      <c r="K269" s="21">
        <v>1</v>
      </c>
      <c r="L269" s="21" t="s">
        <v>1828</v>
      </c>
      <c r="M269" s="21"/>
      <c r="N269" s="21"/>
    </row>
    <row r="270" spans="1:14" s="28" customFormat="1" ht="38.25">
      <c r="A270" s="21">
        <v>44</v>
      </c>
      <c r="B270" s="21" t="s">
        <v>1157</v>
      </c>
      <c r="C270" s="92" t="s">
        <v>391</v>
      </c>
      <c r="D270" s="21" t="s">
        <v>1829</v>
      </c>
      <c r="E270" s="18" t="s">
        <v>660</v>
      </c>
      <c r="F270" s="94" t="s">
        <v>1825</v>
      </c>
      <c r="G270" s="24"/>
      <c r="H270" s="24"/>
      <c r="I270" s="21"/>
      <c r="J270" s="24"/>
      <c r="K270" s="21">
        <v>1</v>
      </c>
      <c r="L270" s="21" t="s">
        <v>1830</v>
      </c>
      <c r="M270" s="21"/>
      <c r="N270" s="21"/>
    </row>
    <row r="271" spans="1:14" s="28" customFormat="1" ht="76.5">
      <c r="A271" s="21">
        <v>45</v>
      </c>
      <c r="B271" s="21" t="s">
        <v>1157</v>
      </c>
      <c r="C271" s="92" t="s">
        <v>360</v>
      </c>
      <c r="D271" s="21" t="s">
        <v>1831</v>
      </c>
      <c r="E271" s="18" t="s">
        <v>1832</v>
      </c>
      <c r="F271" s="94" t="s">
        <v>602</v>
      </c>
      <c r="G271" s="24"/>
      <c r="H271" s="24"/>
      <c r="I271" s="21">
        <v>1</v>
      </c>
      <c r="J271" s="24"/>
      <c r="K271" s="21"/>
      <c r="L271" s="21" t="s">
        <v>1202</v>
      </c>
      <c r="M271" s="21"/>
      <c r="N271" s="21"/>
    </row>
    <row r="272" spans="1:14" s="28" customFormat="1" ht="51">
      <c r="A272" s="21">
        <v>46</v>
      </c>
      <c r="B272" s="21" t="s">
        <v>1157</v>
      </c>
      <c r="C272" s="92" t="s">
        <v>360</v>
      </c>
      <c r="D272" s="21" t="s">
        <v>1827</v>
      </c>
      <c r="E272" s="18" t="s">
        <v>362</v>
      </c>
      <c r="F272" s="94" t="s">
        <v>602</v>
      </c>
      <c r="G272" s="24"/>
      <c r="H272" s="24"/>
      <c r="I272" s="21"/>
      <c r="J272" s="24"/>
      <c r="K272" s="21">
        <v>1</v>
      </c>
      <c r="L272" s="21" t="s">
        <v>1203</v>
      </c>
      <c r="M272" s="21"/>
      <c r="N272" s="21"/>
    </row>
    <row r="273" spans="1:14" s="28" customFormat="1" ht="38.25">
      <c r="A273" s="21">
        <v>47</v>
      </c>
      <c r="B273" s="21" t="s">
        <v>1157</v>
      </c>
      <c r="C273" s="92" t="s">
        <v>360</v>
      </c>
      <c r="D273" s="21" t="s">
        <v>1831</v>
      </c>
      <c r="E273" s="18" t="s">
        <v>660</v>
      </c>
      <c r="F273" s="94" t="s">
        <v>1204</v>
      </c>
      <c r="G273" s="24"/>
      <c r="H273" s="24"/>
      <c r="I273" s="21"/>
      <c r="J273" s="24"/>
      <c r="K273" s="21">
        <v>1</v>
      </c>
      <c r="L273" s="21" t="s">
        <v>1205</v>
      </c>
      <c r="M273" s="21"/>
      <c r="N273" s="21"/>
    </row>
    <row r="274" spans="1:14" s="28" customFormat="1" ht="63.75">
      <c r="A274" s="21">
        <v>48</v>
      </c>
      <c r="B274" s="21" t="s">
        <v>1157</v>
      </c>
      <c r="C274" s="92" t="s">
        <v>360</v>
      </c>
      <c r="D274" s="21" t="s">
        <v>1827</v>
      </c>
      <c r="E274" s="18" t="s">
        <v>660</v>
      </c>
      <c r="F274" s="94" t="s">
        <v>971</v>
      </c>
      <c r="G274" s="24"/>
      <c r="H274" s="24"/>
      <c r="I274" s="21"/>
      <c r="J274" s="24"/>
      <c r="K274" s="21">
        <v>1</v>
      </c>
      <c r="L274" s="21" t="s">
        <v>1206</v>
      </c>
      <c r="M274" s="21"/>
      <c r="N274" s="21"/>
    </row>
    <row r="275" spans="1:14" s="28" customFormat="1" ht="63.75">
      <c r="A275" s="21">
        <v>49</v>
      </c>
      <c r="B275" s="21" t="s">
        <v>1157</v>
      </c>
      <c r="C275" s="92" t="s">
        <v>360</v>
      </c>
      <c r="D275" s="21" t="s">
        <v>1831</v>
      </c>
      <c r="E275" s="18" t="s">
        <v>1207</v>
      </c>
      <c r="F275" s="94" t="s">
        <v>971</v>
      </c>
      <c r="G275" s="24"/>
      <c r="H275" s="24"/>
      <c r="I275" s="21">
        <v>1</v>
      </c>
      <c r="J275" s="24"/>
      <c r="K275" s="21"/>
      <c r="L275" s="21" t="s">
        <v>1208</v>
      </c>
      <c r="M275" s="21"/>
      <c r="N275" s="21"/>
    </row>
    <row r="276" spans="1:14" s="28" customFormat="1" ht="38.25">
      <c r="A276" s="21">
        <v>50</v>
      </c>
      <c r="B276" s="21" t="s">
        <v>1157</v>
      </c>
      <c r="C276" s="92" t="s">
        <v>360</v>
      </c>
      <c r="D276" s="21" t="s">
        <v>1831</v>
      </c>
      <c r="E276" s="18" t="s">
        <v>1209</v>
      </c>
      <c r="F276" s="94" t="s">
        <v>1210</v>
      </c>
      <c r="G276" s="24"/>
      <c r="H276" s="24"/>
      <c r="I276" s="21"/>
      <c r="J276" s="24"/>
      <c r="K276" s="21">
        <v>1</v>
      </c>
      <c r="L276" s="21" t="s">
        <v>1211</v>
      </c>
      <c r="M276" s="21"/>
      <c r="N276" s="21"/>
    </row>
    <row r="277" spans="1:14" s="28" customFormat="1" ht="63.75">
      <c r="A277" s="21">
        <v>51</v>
      </c>
      <c r="B277" s="21" t="s">
        <v>1157</v>
      </c>
      <c r="C277" s="92" t="s">
        <v>391</v>
      </c>
      <c r="D277" s="21" t="s">
        <v>1212</v>
      </c>
      <c r="E277" s="18" t="s">
        <v>362</v>
      </c>
      <c r="F277" s="94" t="s">
        <v>1213</v>
      </c>
      <c r="G277" s="24"/>
      <c r="H277" s="24"/>
      <c r="I277" s="21"/>
      <c r="J277" s="24"/>
      <c r="K277" s="21">
        <v>1</v>
      </c>
      <c r="L277" s="21" t="s">
        <v>346</v>
      </c>
      <c r="M277" s="21"/>
      <c r="N277" s="21"/>
    </row>
    <row r="278" spans="1:14" s="28" customFormat="1" ht="51">
      <c r="A278" s="21">
        <v>52</v>
      </c>
      <c r="B278" s="21" t="s">
        <v>1157</v>
      </c>
      <c r="C278" s="92" t="s">
        <v>391</v>
      </c>
      <c r="D278" s="21" t="s">
        <v>1212</v>
      </c>
      <c r="E278" s="18" t="s">
        <v>660</v>
      </c>
      <c r="F278" s="94" t="s">
        <v>1213</v>
      </c>
      <c r="G278" s="24"/>
      <c r="H278" s="24"/>
      <c r="I278" s="21"/>
      <c r="J278" s="24"/>
      <c r="K278" s="21">
        <v>1</v>
      </c>
      <c r="L278" s="21" t="s">
        <v>814</v>
      </c>
      <c r="M278" s="21"/>
      <c r="N278" s="21"/>
    </row>
    <row r="279" spans="1:14" s="28" customFormat="1">
      <c r="A279" s="21">
        <v>53</v>
      </c>
      <c r="B279" s="21" t="s">
        <v>1157</v>
      </c>
      <c r="C279" s="92" t="s">
        <v>815</v>
      </c>
      <c r="D279" s="21" t="s">
        <v>816</v>
      </c>
      <c r="E279" s="18" t="s">
        <v>817</v>
      </c>
      <c r="F279" s="94" t="s">
        <v>1213</v>
      </c>
      <c r="G279" s="24"/>
      <c r="H279" s="24"/>
      <c r="I279" s="21"/>
      <c r="J279" s="24"/>
      <c r="K279" s="21">
        <v>1</v>
      </c>
      <c r="L279" s="21" t="s">
        <v>818</v>
      </c>
      <c r="M279" s="21"/>
      <c r="N279" s="21"/>
    </row>
    <row r="280" spans="1:14" s="28" customFormat="1" ht="63.75">
      <c r="A280" s="21">
        <v>54</v>
      </c>
      <c r="B280" s="21" t="s">
        <v>1157</v>
      </c>
      <c r="C280" s="92" t="s">
        <v>360</v>
      </c>
      <c r="D280" s="21" t="s">
        <v>819</v>
      </c>
      <c r="E280" s="18" t="s">
        <v>820</v>
      </c>
      <c r="F280" s="94" t="s">
        <v>1213</v>
      </c>
      <c r="G280" s="24"/>
      <c r="H280" s="24"/>
      <c r="I280" s="21"/>
      <c r="J280" s="24"/>
      <c r="K280" s="21">
        <v>1</v>
      </c>
      <c r="L280" s="21" t="s">
        <v>821</v>
      </c>
      <c r="M280" s="21"/>
      <c r="N280" s="21"/>
    </row>
    <row r="281" spans="1:14" s="28" customFormat="1" ht="76.5">
      <c r="A281" s="21">
        <v>55</v>
      </c>
      <c r="B281" s="21" t="s">
        <v>1157</v>
      </c>
      <c r="C281" s="92" t="s">
        <v>360</v>
      </c>
      <c r="D281" s="21" t="s">
        <v>822</v>
      </c>
      <c r="E281" s="18" t="s">
        <v>823</v>
      </c>
      <c r="F281" s="94" t="s">
        <v>64</v>
      </c>
      <c r="G281" s="24"/>
      <c r="H281" s="24">
        <v>1</v>
      </c>
      <c r="I281" s="21"/>
      <c r="J281" s="24"/>
      <c r="K281" s="21"/>
      <c r="L281" s="21" t="s">
        <v>824</v>
      </c>
      <c r="M281" s="21"/>
      <c r="N281" s="21"/>
    </row>
    <row r="282" spans="1:14" s="28" customFormat="1" ht="25.5">
      <c r="A282" s="21">
        <v>56</v>
      </c>
      <c r="B282" s="21" t="s">
        <v>1157</v>
      </c>
      <c r="C282" s="92" t="s">
        <v>815</v>
      </c>
      <c r="D282" s="21" t="s">
        <v>816</v>
      </c>
      <c r="E282" s="18" t="s">
        <v>825</v>
      </c>
      <c r="F282" s="94" t="s">
        <v>329</v>
      </c>
      <c r="G282" s="24"/>
      <c r="H282" s="24"/>
      <c r="I282" s="21"/>
      <c r="J282" s="24">
        <v>1</v>
      </c>
      <c r="K282" s="21"/>
      <c r="L282" s="21" t="s">
        <v>330</v>
      </c>
      <c r="M282" s="21"/>
      <c r="N282" s="21"/>
    </row>
    <row r="283" spans="1:14" s="28" customFormat="1" ht="38.25">
      <c r="A283" s="21">
        <v>57</v>
      </c>
      <c r="B283" s="21" t="s">
        <v>1157</v>
      </c>
      <c r="C283" s="92" t="s">
        <v>360</v>
      </c>
      <c r="D283" s="21" t="s">
        <v>1827</v>
      </c>
      <c r="E283" s="18" t="s">
        <v>660</v>
      </c>
      <c r="F283" s="94" t="s">
        <v>68</v>
      </c>
      <c r="G283" s="24"/>
      <c r="H283" s="24"/>
      <c r="I283" s="21"/>
      <c r="J283" s="24"/>
      <c r="K283" s="21">
        <v>1</v>
      </c>
      <c r="L283" s="21" t="s">
        <v>331</v>
      </c>
      <c r="M283" s="21"/>
      <c r="N283" s="21"/>
    </row>
    <row r="284" spans="1:14" s="28" customFormat="1">
      <c r="A284" s="21">
        <v>58</v>
      </c>
      <c r="B284" s="21" t="s">
        <v>1157</v>
      </c>
      <c r="C284" s="92" t="s">
        <v>391</v>
      </c>
      <c r="D284" s="21" t="s">
        <v>1212</v>
      </c>
      <c r="E284" s="18" t="s">
        <v>332</v>
      </c>
      <c r="F284" s="94" t="s">
        <v>333</v>
      </c>
      <c r="G284" s="24"/>
      <c r="H284" s="24"/>
      <c r="I284" s="21">
        <v>1</v>
      </c>
      <c r="J284" s="24"/>
      <c r="K284" s="21"/>
      <c r="L284" s="21" t="s">
        <v>334</v>
      </c>
      <c r="M284" s="21"/>
      <c r="N284" s="21"/>
    </row>
    <row r="285" spans="1:14" s="28" customFormat="1" ht="38.25">
      <c r="A285" s="21">
        <v>59</v>
      </c>
      <c r="B285" s="21" t="s">
        <v>1157</v>
      </c>
      <c r="C285" s="92" t="s">
        <v>815</v>
      </c>
      <c r="D285" s="21" t="s">
        <v>335</v>
      </c>
      <c r="E285" s="18" t="s">
        <v>660</v>
      </c>
      <c r="F285" s="94" t="s">
        <v>333</v>
      </c>
      <c r="G285" s="24"/>
      <c r="H285" s="24"/>
      <c r="I285" s="21"/>
      <c r="J285" s="24"/>
      <c r="K285" s="21">
        <v>1</v>
      </c>
      <c r="L285" s="21" t="s">
        <v>1205</v>
      </c>
      <c r="M285" s="21"/>
      <c r="N285" s="21"/>
    </row>
    <row r="286" spans="1:14" s="28" customFormat="1" ht="25.5">
      <c r="A286" s="21">
        <v>60</v>
      </c>
      <c r="B286" s="21" t="s">
        <v>1157</v>
      </c>
      <c r="C286" s="92" t="s">
        <v>360</v>
      </c>
      <c r="D286" s="21" t="s">
        <v>200</v>
      </c>
      <c r="E286" s="18" t="s">
        <v>660</v>
      </c>
      <c r="F286" s="94" t="s">
        <v>201</v>
      </c>
      <c r="G286" s="24"/>
      <c r="H286" s="24"/>
      <c r="I286" s="21"/>
      <c r="J286" s="24"/>
      <c r="K286" s="21">
        <v>1</v>
      </c>
      <c r="L286" s="21" t="s">
        <v>202</v>
      </c>
      <c r="M286" s="21"/>
      <c r="N286" s="21"/>
    </row>
    <row r="287" spans="1:14" s="28" customFormat="1" ht="25.5">
      <c r="A287" s="21">
        <v>61</v>
      </c>
      <c r="B287" s="21" t="s">
        <v>1157</v>
      </c>
      <c r="C287" s="92" t="s">
        <v>815</v>
      </c>
      <c r="D287" s="21" t="s">
        <v>203</v>
      </c>
      <c r="E287" s="18" t="s">
        <v>660</v>
      </c>
      <c r="F287" s="94" t="s">
        <v>204</v>
      </c>
      <c r="G287" s="24"/>
      <c r="H287" s="24"/>
      <c r="I287" s="21"/>
      <c r="J287" s="24"/>
      <c r="K287" s="21">
        <v>1</v>
      </c>
      <c r="L287" s="21" t="s">
        <v>205</v>
      </c>
      <c r="M287" s="21"/>
      <c r="N287" s="21"/>
    </row>
    <row r="288" spans="1:14" s="28" customFormat="1" ht="38.25">
      <c r="A288" s="21">
        <v>62</v>
      </c>
      <c r="B288" s="21" t="s">
        <v>1157</v>
      </c>
      <c r="C288" s="92" t="s">
        <v>815</v>
      </c>
      <c r="D288" s="21" t="s">
        <v>203</v>
      </c>
      <c r="E288" s="18" t="s">
        <v>206</v>
      </c>
      <c r="F288" s="94" t="s">
        <v>204</v>
      </c>
      <c r="G288" s="24"/>
      <c r="H288" s="24"/>
      <c r="I288" s="21"/>
      <c r="J288" s="24">
        <v>1</v>
      </c>
      <c r="K288" s="21"/>
      <c r="L288" s="21" t="s">
        <v>207</v>
      </c>
      <c r="M288" s="21"/>
      <c r="N288" s="21"/>
    </row>
    <row r="289" spans="1:14" s="28" customFormat="1" ht="51">
      <c r="A289" s="21">
        <v>63</v>
      </c>
      <c r="B289" s="21" t="s">
        <v>1157</v>
      </c>
      <c r="C289" s="92" t="s">
        <v>360</v>
      </c>
      <c r="D289" s="21" t="s">
        <v>1827</v>
      </c>
      <c r="E289" s="18" t="s">
        <v>208</v>
      </c>
      <c r="F289" s="94" t="s">
        <v>209</v>
      </c>
      <c r="G289" s="24"/>
      <c r="H289" s="24"/>
      <c r="I289" s="21">
        <v>1</v>
      </c>
      <c r="J289" s="24"/>
      <c r="K289" s="21"/>
      <c r="L289" s="21" t="s">
        <v>1075</v>
      </c>
      <c r="M289" s="21"/>
      <c r="N289" s="21"/>
    </row>
    <row r="290" spans="1:14" s="28" customFormat="1" ht="38.25">
      <c r="A290" s="21">
        <v>64</v>
      </c>
      <c r="B290" s="21" t="s">
        <v>1157</v>
      </c>
      <c r="C290" s="92" t="s">
        <v>391</v>
      </c>
      <c r="D290" s="21" t="s">
        <v>1076</v>
      </c>
      <c r="E290" s="18" t="s">
        <v>660</v>
      </c>
      <c r="F290" s="94" t="s">
        <v>1077</v>
      </c>
      <c r="G290" s="24"/>
      <c r="H290" s="24"/>
      <c r="I290" s="21"/>
      <c r="J290" s="24"/>
      <c r="K290" s="21">
        <v>1</v>
      </c>
      <c r="L290" s="21" t="s">
        <v>269</v>
      </c>
      <c r="M290" s="21"/>
      <c r="N290" s="21"/>
    </row>
    <row r="291" spans="1:14" s="28" customFormat="1" ht="25.5">
      <c r="A291" s="21">
        <v>65</v>
      </c>
      <c r="B291" s="21" t="s">
        <v>1157</v>
      </c>
      <c r="C291" s="92" t="s">
        <v>391</v>
      </c>
      <c r="D291" s="21" t="s">
        <v>1829</v>
      </c>
      <c r="E291" s="18" t="s">
        <v>270</v>
      </c>
      <c r="F291" s="94" t="s">
        <v>1077</v>
      </c>
      <c r="G291" s="24"/>
      <c r="H291" s="24"/>
      <c r="I291" s="21">
        <v>1</v>
      </c>
      <c r="J291" s="24"/>
      <c r="K291" s="21"/>
      <c r="L291" s="21" t="s">
        <v>334</v>
      </c>
      <c r="M291" s="21"/>
      <c r="N291" s="21"/>
    </row>
    <row r="292" spans="1:14" s="28" customFormat="1" ht="25.5">
      <c r="A292" s="21">
        <v>66</v>
      </c>
      <c r="B292" s="21" t="s">
        <v>1157</v>
      </c>
      <c r="C292" s="92" t="s">
        <v>815</v>
      </c>
      <c r="D292" s="21" t="s">
        <v>335</v>
      </c>
      <c r="E292" s="18" t="s">
        <v>660</v>
      </c>
      <c r="F292" s="94" t="s">
        <v>1077</v>
      </c>
      <c r="G292" s="24"/>
      <c r="H292" s="24"/>
      <c r="I292" s="21"/>
      <c r="J292" s="24"/>
      <c r="K292" s="21">
        <v>1</v>
      </c>
      <c r="L292" s="21" t="s">
        <v>271</v>
      </c>
      <c r="M292" s="21"/>
      <c r="N292" s="21"/>
    </row>
    <row r="293" spans="1:14" s="28" customFormat="1" ht="38.25">
      <c r="A293" s="21">
        <v>67</v>
      </c>
      <c r="B293" s="21" t="s">
        <v>1157</v>
      </c>
      <c r="C293" s="92" t="s">
        <v>1819</v>
      </c>
      <c r="D293" s="21" t="s">
        <v>1820</v>
      </c>
      <c r="E293" s="18" t="s">
        <v>663</v>
      </c>
      <c r="F293" s="94" t="s">
        <v>272</v>
      </c>
      <c r="G293" s="24"/>
      <c r="H293" s="24"/>
      <c r="I293" s="21"/>
      <c r="J293" s="24"/>
      <c r="K293" s="21">
        <v>1</v>
      </c>
      <c r="L293" s="21" t="s">
        <v>273</v>
      </c>
      <c r="M293" s="21"/>
      <c r="N293" s="21"/>
    </row>
    <row r="294" spans="1:14" s="28" customFormat="1">
      <c r="A294" s="21">
        <v>68</v>
      </c>
      <c r="B294" s="21" t="s">
        <v>1157</v>
      </c>
      <c r="C294" s="92" t="s">
        <v>391</v>
      </c>
      <c r="D294" s="21" t="s">
        <v>867</v>
      </c>
      <c r="E294" s="18" t="s">
        <v>362</v>
      </c>
      <c r="F294" s="94" t="s">
        <v>72</v>
      </c>
      <c r="G294" s="24"/>
      <c r="H294" s="24"/>
      <c r="I294" s="21"/>
      <c r="J294" s="24"/>
      <c r="K294" s="21">
        <v>1</v>
      </c>
      <c r="L294" s="21" t="s">
        <v>1104</v>
      </c>
      <c r="M294" s="21"/>
      <c r="N294" s="21"/>
    </row>
    <row r="295" spans="1:14" s="28" customFormat="1" ht="63.75">
      <c r="A295" s="21">
        <v>69</v>
      </c>
      <c r="B295" s="21" t="s">
        <v>1157</v>
      </c>
      <c r="C295" s="92" t="s">
        <v>360</v>
      </c>
      <c r="D295" s="21" t="s">
        <v>657</v>
      </c>
      <c r="E295" s="18" t="s">
        <v>274</v>
      </c>
      <c r="F295" s="94" t="s">
        <v>72</v>
      </c>
      <c r="G295" s="24"/>
      <c r="H295" s="24"/>
      <c r="I295" s="21"/>
      <c r="J295" s="24"/>
      <c r="K295" s="21">
        <v>1</v>
      </c>
      <c r="L295" s="21" t="s">
        <v>275</v>
      </c>
      <c r="M295" s="21"/>
      <c r="N295" s="21"/>
    </row>
    <row r="296" spans="1:14" s="28" customFormat="1" ht="51">
      <c r="A296" s="21">
        <v>70</v>
      </c>
      <c r="B296" s="21" t="s">
        <v>1157</v>
      </c>
      <c r="C296" s="92" t="s">
        <v>360</v>
      </c>
      <c r="D296" s="21" t="s">
        <v>887</v>
      </c>
      <c r="E296" s="18" t="s">
        <v>276</v>
      </c>
      <c r="F296" s="94" t="s">
        <v>277</v>
      </c>
      <c r="G296" s="24"/>
      <c r="H296" s="24"/>
      <c r="I296" s="21">
        <v>1</v>
      </c>
      <c r="J296" s="24"/>
      <c r="K296" s="21"/>
      <c r="L296" s="21" t="s">
        <v>767</v>
      </c>
      <c r="M296" s="21"/>
      <c r="N296" s="21"/>
    </row>
    <row r="297" spans="1:14" s="28" customFormat="1">
      <c r="A297" s="21">
        <v>71</v>
      </c>
      <c r="B297" s="21" t="s">
        <v>1157</v>
      </c>
      <c r="C297" s="92" t="s">
        <v>815</v>
      </c>
      <c r="D297" s="21" t="s">
        <v>388</v>
      </c>
      <c r="E297" s="18" t="s">
        <v>1525</v>
      </c>
      <c r="F297" s="94" t="s">
        <v>277</v>
      </c>
      <c r="G297" s="24"/>
      <c r="H297" s="24"/>
      <c r="I297" s="21"/>
      <c r="J297" s="24"/>
      <c r="K297" s="21">
        <v>1</v>
      </c>
      <c r="L297" s="21" t="s">
        <v>768</v>
      </c>
      <c r="M297" s="21"/>
      <c r="N297" s="21"/>
    </row>
    <row r="298" spans="1:14" s="28" customFormat="1">
      <c r="A298" s="21">
        <v>72</v>
      </c>
      <c r="B298" s="21" t="s">
        <v>1157</v>
      </c>
      <c r="C298" s="92" t="s">
        <v>360</v>
      </c>
      <c r="D298" s="21" t="s">
        <v>870</v>
      </c>
      <c r="E298" s="18" t="s">
        <v>769</v>
      </c>
      <c r="F298" s="94" t="s">
        <v>75</v>
      </c>
      <c r="G298" s="24"/>
      <c r="H298" s="24"/>
      <c r="I298" s="21"/>
      <c r="J298" s="24"/>
      <c r="K298" s="21">
        <v>1</v>
      </c>
      <c r="L298" s="21" t="s">
        <v>768</v>
      </c>
      <c r="M298" s="21"/>
      <c r="N298" s="21"/>
    </row>
    <row r="299" spans="1:14" s="28" customFormat="1">
      <c r="A299" s="21">
        <v>73</v>
      </c>
      <c r="B299" s="21" t="s">
        <v>1157</v>
      </c>
      <c r="C299" s="92" t="s">
        <v>815</v>
      </c>
      <c r="D299" s="21" t="s">
        <v>365</v>
      </c>
      <c r="E299" s="18" t="s">
        <v>770</v>
      </c>
      <c r="F299" s="94" t="s">
        <v>771</v>
      </c>
      <c r="G299" s="24"/>
      <c r="H299" s="24"/>
      <c r="I299" s="21"/>
      <c r="J299" s="24"/>
      <c r="K299" s="21">
        <v>1</v>
      </c>
      <c r="L299" s="21" t="s">
        <v>768</v>
      </c>
      <c r="M299" s="21"/>
      <c r="N299" s="21"/>
    </row>
    <row r="300" spans="1:14" s="28" customFormat="1" ht="38.25">
      <c r="A300" s="21">
        <v>74</v>
      </c>
      <c r="B300" s="21" t="s">
        <v>1157</v>
      </c>
      <c r="C300" s="92" t="s">
        <v>815</v>
      </c>
      <c r="D300" s="21" t="s">
        <v>388</v>
      </c>
      <c r="E300" s="18" t="s">
        <v>660</v>
      </c>
      <c r="F300" s="94" t="s">
        <v>575</v>
      </c>
      <c r="G300" s="24"/>
      <c r="H300" s="24"/>
      <c r="I300" s="21"/>
      <c r="J300" s="24"/>
      <c r="K300" s="21">
        <v>1</v>
      </c>
      <c r="L300" s="21" t="s">
        <v>772</v>
      </c>
      <c r="M300" s="21"/>
      <c r="N300" s="21"/>
    </row>
    <row r="301" spans="1:14" s="28" customFormat="1" ht="38.25">
      <c r="A301" s="21">
        <v>75</v>
      </c>
      <c r="B301" s="21" t="s">
        <v>1157</v>
      </c>
      <c r="C301" s="92" t="s">
        <v>360</v>
      </c>
      <c r="D301" s="21" t="s">
        <v>773</v>
      </c>
      <c r="E301" s="18" t="s">
        <v>774</v>
      </c>
      <c r="F301" s="94" t="s">
        <v>775</v>
      </c>
      <c r="G301" s="24"/>
      <c r="H301" s="24"/>
      <c r="I301" s="21"/>
      <c r="J301" s="24"/>
      <c r="K301" s="21">
        <v>1</v>
      </c>
      <c r="L301" s="21" t="s">
        <v>776</v>
      </c>
      <c r="M301" s="21"/>
      <c r="N301" s="21"/>
    </row>
    <row r="302" spans="1:14" s="28" customFormat="1" ht="38.25">
      <c r="A302" s="21">
        <v>76</v>
      </c>
      <c r="B302" s="21" t="s">
        <v>1157</v>
      </c>
      <c r="C302" s="92" t="s">
        <v>883</v>
      </c>
      <c r="D302" s="21" t="s">
        <v>392</v>
      </c>
      <c r="E302" s="18" t="s">
        <v>777</v>
      </c>
      <c r="F302" s="94" t="s">
        <v>1111</v>
      </c>
      <c r="G302" s="24"/>
      <c r="H302" s="24"/>
      <c r="I302" s="21"/>
      <c r="J302" s="24">
        <v>1</v>
      </c>
      <c r="K302" s="21"/>
      <c r="L302" s="21" t="s">
        <v>778</v>
      </c>
      <c r="M302" s="21"/>
      <c r="N302" s="21"/>
    </row>
    <row r="303" spans="1:14" s="28" customFormat="1" ht="38.25">
      <c r="A303" s="21">
        <v>77</v>
      </c>
      <c r="B303" s="21" t="s">
        <v>1157</v>
      </c>
      <c r="C303" s="92" t="s">
        <v>883</v>
      </c>
      <c r="D303" s="21" t="s">
        <v>779</v>
      </c>
      <c r="E303" s="18" t="s">
        <v>884</v>
      </c>
      <c r="F303" s="94" t="s">
        <v>780</v>
      </c>
      <c r="G303" s="24"/>
      <c r="H303" s="24"/>
      <c r="I303" s="21"/>
      <c r="J303" s="24"/>
      <c r="K303" s="21">
        <v>1</v>
      </c>
      <c r="L303" s="21" t="s">
        <v>1323</v>
      </c>
      <c r="M303" s="21"/>
      <c r="N303" s="21"/>
    </row>
    <row r="304" spans="1:14" s="28" customFormat="1">
      <c r="A304" s="21">
        <v>78</v>
      </c>
      <c r="B304" s="21" t="s">
        <v>1157</v>
      </c>
      <c r="C304" s="92" t="s">
        <v>883</v>
      </c>
      <c r="D304" s="21" t="s">
        <v>394</v>
      </c>
      <c r="E304" s="18" t="s">
        <v>770</v>
      </c>
      <c r="F304" s="94" t="s">
        <v>780</v>
      </c>
      <c r="G304" s="24"/>
      <c r="H304" s="24"/>
      <c r="I304" s="21"/>
      <c r="J304" s="24"/>
      <c r="K304" s="21">
        <v>1</v>
      </c>
      <c r="L304" s="21" t="s">
        <v>768</v>
      </c>
      <c r="M304" s="21"/>
      <c r="N304" s="21"/>
    </row>
    <row r="305" spans="1:16" s="28" customFormat="1">
      <c r="A305" s="21">
        <v>79</v>
      </c>
      <c r="B305" s="109" t="s">
        <v>1157</v>
      </c>
      <c r="C305" s="110" t="s">
        <v>391</v>
      </c>
      <c r="D305" s="110" t="s">
        <v>1324</v>
      </c>
      <c r="E305" s="110" t="s">
        <v>770</v>
      </c>
      <c r="F305" s="111" t="s">
        <v>1325</v>
      </c>
      <c r="G305" s="109"/>
      <c r="H305" s="109"/>
      <c r="I305" s="109"/>
      <c r="J305" s="109"/>
      <c r="K305" s="109">
        <v>1</v>
      </c>
      <c r="L305" s="110" t="s">
        <v>1104</v>
      </c>
      <c r="M305" s="109"/>
      <c r="N305" s="109"/>
      <c r="O305" s="112"/>
      <c r="P305" s="112"/>
    </row>
    <row r="306" spans="1:16" s="28" customFormat="1">
      <c r="A306" s="21">
        <v>80</v>
      </c>
      <c r="B306" s="109" t="s">
        <v>1157</v>
      </c>
      <c r="C306" s="110" t="s">
        <v>360</v>
      </c>
      <c r="D306" s="110" t="s">
        <v>1326</v>
      </c>
      <c r="E306" s="110" t="s">
        <v>663</v>
      </c>
      <c r="F306" s="111" t="s">
        <v>1327</v>
      </c>
      <c r="G306" s="109"/>
      <c r="H306" s="109"/>
      <c r="I306" s="109"/>
      <c r="J306" s="109"/>
      <c r="K306" s="109">
        <v>1</v>
      </c>
      <c r="L306" s="110" t="s">
        <v>1104</v>
      </c>
      <c r="M306" s="109"/>
      <c r="N306" s="109"/>
      <c r="O306" s="112"/>
      <c r="P306" s="112"/>
    </row>
    <row r="307" spans="1:16" s="28" customFormat="1" ht="89.25">
      <c r="A307" s="21">
        <v>81</v>
      </c>
      <c r="B307" s="109" t="s">
        <v>1157</v>
      </c>
      <c r="C307" s="110" t="s">
        <v>360</v>
      </c>
      <c r="D307" s="110" t="s">
        <v>1831</v>
      </c>
      <c r="E307" s="110" t="s">
        <v>1328</v>
      </c>
      <c r="F307" s="111" t="s">
        <v>1329</v>
      </c>
      <c r="G307" s="109"/>
      <c r="H307" s="109"/>
      <c r="I307" s="109">
        <v>1</v>
      </c>
      <c r="J307" s="109"/>
      <c r="K307" s="109"/>
      <c r="L307" s="110" t="s">
        <v>1289</v>
      </c>
      <c r="M307" s="109"/>
      <c r="N307" s="109"/>
      <c r="O307" s="112"/>
      <c r="P307" s="112"/>
    </row>
    <row r="308" spans="1:16" s="28" customFormat="1" ht="25.5">
      <c r="A308" s="21">
        <v>82</v>
      </c>
      <c r="B308" s="109" t="s">
        <v>1157</v>
      </c>
      <c r="C308" s="110" t="s">
        <v>1819</v>
      </c>
      <c r="D308" s="110" t="s">
        <v>1290</v>
      </c>
      <c r="E308" s="110" t="s">
        <v>660</v>
      </c>
      <c r="F308" s="111" t="s">
        <v>215</v>
      </c>
      <c r="G308" s="109"/>
      <c r="H308" s="109"/>
      <c r="I308" s="109"/>
      <c r="J308" s="109"/>
      <c r="K308" s="109">
        <v>1</v>
      </c>
      <c r="L308" s="110" t="s">
        <v>1104</v>
      </c>
      <c r="M308" s="109"/>
      <c r="N308" s="109"/>
      <c r="O308" s="112"/>
      <c r="P308" s="112"/>
    </row>
    <row r="309" spans="1:16" s="28" customFormat="1" ht="51">
      <c r="A309" s="21">
        <v>83</v>
      </c>
      <c r="B309" s="109" t="s">
        <v>1157</v>
      </c>
      <c r="C309" s="110" t="s">
        <v>360</v>
      </c>
      <c r="D309" s="110" t="s">
        <v>1831</v>
      </c>
      <c r="E309" s="110" t="s">
        <v>1291</v>
      </c>
      <c r="F309" s="111" t="s">
        <v>1292</v>
      </c>
      <c r="G309" s="109"/>
      <c r="H309" s="109"/>
      <c r="I309" s="109">
        <v>1</v>
      </c>
      <c r="J309" s="109"/>
      <c r="K309" s="109"/>
      <c r="L309" s="110" t="s">
        <v>1293</v>
      </c>
      <c r="M309" s="109"/>
      <c r="N309" s="109"/>
      <c r="O309" s="112"/>
      <c r="P309" s="112"/>
    </row>
    <row r="310" spans="1:16" s="28" customFormat="1" ht="63.75">
      <c r="A310" s="21">
        <v>84</v>
      </c>
      <c r="B310" s="109" t="s">
        <v>1157</v>
      </c>
      <c r="C310" s="110" t="s">
        <v>360</v>
      </c>
      <c r="D310" s="110" t="s">
        <v>1831</v>
      </c>
      <c r="E310" s="110" t="s">
        <v>1294</v>
      </c>
      <c r="F310" s="111" t="s">
        <v>1292</v>
      </c>
      <c r="G310" s="109"/>
      <c r="H310" s="109"/>
      <c r="I310" s="109"/>
      <c r="J310" s="109"/>
      <c r="K310" s="109">
        <v>1</v>
      </c>
      <c r="L310" s="113" t="s">
        <v>1295</v>
      </c>
      <c r="M310" s="109"/>
      <c r="N310" s="109"/>
      <c r="O310" s="112"/>
      <c r="P310" s="112"/>
    </row>
    <row r="311" spans="1:16" s="28" customFormat="1" ht="25.5">
      <c r="A311" s="21">
        <v>85</v>
      </c>
      <c r="B311" s="109" t="s">
        <v>1157</v>
      </c>
      <c r="C311" s="110" t="s">
        <v>1819</v>
      </c>
      <c r="D311" s="110" t="s">
        <v>1290</v>
      </c>
      <c r="E311" s="110" t="s">
        <v>660</v>
      </c>
      <c r="F311" s="111" t="s">
        <v>1292</v>
      </c>
      <c r="G311" s="109"/>
      <c r="H311" s="109"/>
      <c r="I311" s="109"/>
      <c r="J311" s="109"/>
      <c r="K311" s="109">
        <v>1</v>
      </c>
      <c r="L311" s="110" t="s">
        <v>1104</v>
      </c>
      <c r="M311" s="109"/>
      <c r="N311" s="109"/>
      <c r="O311" s="112"/>
      <c r="P311" s="112"/>
    </row>
    <row r="312" spans="1:16" s="28" customFormat="1" ht="63.75">
      <c r="A312" s="21">
        <v>86</v>
      </c>
      <c r="B312" s="109" t="s">
        <v>1157</v>
      </c>
      <c r="C312" s="110" t="s">
        <v>1819</v>
      </c>
      <c r="D312" s="110" t="s">
        <v>1290</v>
      </c>
      <c r="E312" s="110" t="s">
        <v>1296</v>
      </c>
      <c r="F312" s="111" t="s">
        <v>1419</v>
      </c>
      <c r="G312" s="109"/>
      <c r="H312" s="109"/>
      <c r="I312" s="109"/>
      <c r="J312" s="109">
        <v>1</v>
      </c>
      <c r="K312" s="109"/>
      <c r="L312" s="114" t="s">
        <v>1297</v>
      </c>
      <c r="M312" s="109"/>
      <c r="N312" s="109"/>
      <c r="O312" s="112"/>
      <c r="P312" s="112"/>
    </row>
    <row r="313" spans="1:16" s="28" customFormat="1" ht="51">
      <c r="A313" s="21">
        <v>87</v>
      </c>
      <c r="B313" s="109" t="s">
        <v>1157</v>
      </c>
      <c r="C313" s="110" t="s">
        <v>1298</v>
      </c>
      <c r="D313" s="110" t="s">
        <v>887</v>
      </c>
      <c r="E313" s="110" t="s">
        <v>1299</v>
      </c>
      <c r="F313" s="111" t="s">
        <v>1428</v>
      </c>
      <c r="G313" s="109"/>
      <c r="H313" s="109"/>
      <c r="I313" s="109"/>
      <c r="J313" s="109">
        <v>1</v>
      </c>
      <c r="K313" s="109"/>
      <c r="L313" s="110" t="s">
        <v>1300</v>
      </c>
      <c r="M313" s="109"/>
      <c r="N313" s="109"/>
      <c r="O313" s="112"/>
      <c r="P313" s="112"/>
    </row>
    <row r="314" spans="1:16" s="28" customFormat="1" ht="76.5">
      <c r="A314" s="21">
        <v>88</v>
      </c>
      <c r="B314" s="109" t="s">
        <v>1157</v>
      </c>
      <c r="C314" s="110" t="s">
        <v>883</v>
      </c>
      <c r="D314" s="110" t="s">
        <v>1301</v>
      </c>
      <c r="E314" s="110" t="s">
        <v>1302</v>
      </c>
      <c r="F314" s="111" t="s">
        <v>1303</v>
      </c>
      <c r="G314" s="109"/>
      <c r="H314" s="109"/>
      <c r="I314" s="109"/>
      <c r="J314" s="109"/>
      <c r="K314" s="109">
        <v>1</v>
      </c>
      <c r="L314" s="110" t="s">
        <v>1304</v>
      </c>
      <c r="M314" s="109"/>
      <c r="N314" s="109"/>
      <c r="O314" s="112"/>
      <c r="P314" s="112"/>
    </row>
    <row r="315" spans="1:16" s="28" customFormat="1" ht="38.25">
      <c r="A315" s="21">
        <v>89</v>
      </c>
      <c r="B315" s="109" t="s">
        <v>1157</v>
      </c>
      <c r="C315" s="110" t="s">
        <v>1298</v>
      </c>
      <c r="D315" s="110" t="s">
        <v>870</v>
      </c>
      <c r="E315" s="110" t="s">
        <v>1305</v>
      </c>
      <c r="F315" s="111" t="s">
        <v>406</v>
      </c>
      <c r="G315" s="109"/>
      <c r="H315" s="109"/>
      <c r="I315" s="109">
        <v>1</v>
      </c>
      <c r="J315" s="109"/>
      <c r="K315" s="109"/>
      <c r="L315" s="110" t="s">
        <v>1306</v>
      </c>
      <c r="M315" s="109"/>
      <c r="N315" s="109"/>
      <c r="O315" s="112"/>
      <c r="P315" s="112"/>
    </row>
    <row r="316" spans="1:16" s="28" customFormat="1">
      <c r="A316" s="21">
        <v>90</v>
      </c>
      <c r="B316" s="109" t="s">
        <v>1157</v>
      </c>
      <c r="C316" s="110" t="s">
        <v>1298</v>
      </c>
      <c r="D316" s="110" t="s">
        <v>657</v>
      </c>
      <c r="E316" s="110" t="s">
        <v>820</v>
      </c>
      <c r="F316" s="111" t="s">
        <v>1307</v>
      </c>
      <c r="G316" s="109"/>
      <c r="H316" s="109"/>
      <c r="I316" s="109"/>
      <c r="J316" s="109"/>
      <c r="K316" s="109">
        <v>1</v>
      </c>
      <c r="L316" s="110"/>
      <c r="M316" s="109"/>
      <c r="N316" s="109"/>
      <c r="O316" s="112"/>
      <c r="P316" s="112"/>
    </row>
    <row r="317" spans="1:16" s="28" customFormat="1">
      <c r="A317" s="21">
        <v>91</v>
      </c>
      <c r="B317" s="109" t="s">
        <v>1157</v>
      </c>
      <c r="C317" s="110" t="s">
        <v>883</v>
      </c>
      <c r="D317" s="110" t="s">
        <v>392</v>
      </c>
      <c r="E317" s="110" t="s">
        <v>660</v>
      </c>
      <c r="F317" s="111" t="s">
        <v>1109</v>
      </c>
      <c r="G317" s="109"/>
      <c r="H317" s="109"/>
      <c r="I317" s="109"/>
      <c r="J317" s="109"/>
      <c r="K317" s="109">
        <v>1</v>
      </c>
      <c r="L317" s="110"/>
      <c r="M317" s="109"/>
      <c r="N317" s="109"/>
      <c r="O317" s="112"/>
      <c r="P317" s="112"/>
    </row>
    <row r="318" spans="1:16" s="28" customFormat="1" ht="25.5">
      <c r="A318" s="21">
        <v>92</v>
      </c>
      <c r="B318" s="109" t="s">
        <v>1157</v>
      </c>
      <c r="C318" s="110" t="s">
        <v>883</v>
      </c>
      <c r="D318" s="110" t="s">
        <v>1848</v>
      </c>
      <c r="E318" s="110" t="s">
        <v>1308</v>
      </c>
      <c r="F318" s="111" t="s">
        <v>1309</v>
      </c>
      <c r="G318" s="109"/>
      <c r="H318" s="109"/>
      <c r="I318" s="109">
        <v>1</v>
      </c>
      <c r="J318" s="109"/>
      <c r="K318" s="109"/>
      <c r="L318" s="110" t="s">
        <v>1334</v>
      </c>
      <c r="M318" s="109"/>
      <c r="N318" s="109"/>
      <c r="O318" s="112"/>
      <c r="P318" s="112"/>
    </row>
    <row r="319" spans="1:16" s="28" customFormat="1" ht="51">
      <c r="A319" s="21">
        <v>93</v>
      </c>
      <c r="B319" s="109" t="s">
        <v>1157</v>
      </c>
      <c r="C319" s="110" t="s">
        <v>883</v>
      </c>
      <c r="D319" s="110" t="s">
        <v>1848</v>
      </c>
      <c r="E319" s="110" t="s">
        <v>1335</v>
      </c>
      <c r="F319" s="115" t="s">
        <v>194</v>
      </c>
      <c r="G319" s="109"/>
      <c r="H319" s="109">
        <v>1</v>
      </c>
      <c r="I319" s="109"/>
      <c r="J319" s="109"/>
      <c r="K319" s="109"/>
      <c r="L319" s="110" t="s">
        <v>1353</v>
      </c>
      <c r="M319" s="109"/>
      <c r="N319" s="109"/>
      <c r="O319" s="112"/>
      <c r="P319" s="112"/>
    </row>
    <row r="320" spans="1:16" s="28" customFormat="1" ht="51">
      <c r="A320" s="21">
        <v>94</v>
      </c>
      <c r="B320" s="109" t="s">
        <v>1157</v>
      </c>
      <c r="C320" s="110" t="s">
        <v>360</v>
      </c>
      <c r="D320" s="110" t="s">
        <v>887</v>
      </c>
      <c r="E320" s="110" t="s">
        <v>1336</v>
      </c>
      <c r="F320" s="115" t="s">
        <v>1655</v>
      </c>
      <c r="G320" s="109"/>
      <c r="H320" s="109"/>
      <c r="I320" s="109"/>
      <c r="J320" s="109">
        <v>1</v>
      </c>
      <c r="K320" s="109"/>
      <c r="L320" s="110" t="s">
        <v>1518</v>
      </c>
      <c r="M320" s="109"/>
      <c r="N320" s="109"/>
      <c r="O320" s="112"/>
      <c r="P320" s="112"/>
    </row>
    <row r="321" spans="1:16" s="28" customFormat="1">
      <c r="A321" s="21">
        <v>94</v>
      </c>
      <c r="B321" s="109" t="s">
        <v>1157</v>
      </c>
      <c r="C321" s="110" t="s">
        <v>667</v>
      </c>
      <c r="D321" s="110" t="s">
        <v>652</v>
      </c>
      <c r="E321" s="110" t="s">
        <v>1337</v>
      </c>
      <c r="F321" s="115" t="s">
        <v>1519</v>
      </c>
      <c r="G321" s="109"/>
      <c r="H321" s="109"/>
      <c r="I321" s="109"/>
      <c r="J321" s="109">
        <v>1</v>
      </c>
      <c r="K321" s="109"/>
      <c r="L321" s="110"/>
      <c r="M321" s="109"/>
      <c r="N321" s="109"/>
      <c r="O321" s="112"/>
      <c r="P321" s="112"/>
    </row>
    <row r="322" spans="1:16" s="28" customFormat="1" ht="63.75">
      <c r="A322" s="21">
        <v>95</v>
      </c>
      <c r="B322" s="109" t="s">
        <v>1157</v>
      </c>
      <c r="C322" s="110" t="s">
        <v>1298</v>
      </c>
      <c r="D322" s="110" t="s">
        <v>887</v>
      </c>
      <c r="E322" s="110" t="s">
        <v>1338</v>
      </c>
      <c r="F322" s="115" t="s">
        <v>1520</v>
      </c>
      <c r="G322" s="109"/>
      <c r="H322" s="109"/>
      <c r="I322" s="109">
        <v>1</v>
      </c>
      <c r="J322" s="109"/>
      <c r="K322" s="109"/>
      <c r="L322" s="110" t="s">
        <v>367</v>
      </c>
      <c r="M322" s="109"/>
      <c r="N322" s="109"/>
      <c r="O322" s="112"/>
      <c r="P322" s="112"/>
    </row>
    <row r="323" spans="1:16" s="28" customFormat="1" ht="38.25">
      <c r="A323" s="21">
        <v>96</v>
      </c>
      <c r="B323" s="109" t="s">
        <v>1157</v>
      </c>
      <c r="C323" s="110" t="s">
        <v>360</v>
      </c>
      <c r="D323" s="110" t="s">
        <v>1326</v>
      </c>
      <c r="E323" s="110" t="s">
        <v>663</v>
      </c>
      <c r="F323" s="115" t="s">
        <v>368</v>
      </c>
      <c r="G323" s="109"/>
      <c r="H323" s="109"/>
      <c r="I323" s="109"/>
      <c r="J323" s="109"/>
      <c r="K323" s="109">
        <v>1</v>
      </c>
      <c r="L323" s="110" t="s">
        <v>369</v>
      </c>
      <c r="M323" s="109"/>
      <c r="N323" s="109"/>
      <c r="O323" s="112"/>
      <c r="P323" s="112"/>
    </row>
    <row r="324" spans="1:16" s="28" customFormat="1">
      <c r="A324" s="21">
        <v>97</v>
      </c>
      <c r="B324" s="109" t="s">
        <v>1157</v>
      </c>
      <c r="C324" s="110" t="s">
        <v>815</v>
      </c>
      <c r="D324" s="110" t="s">
        <v>883</v>
      </c>
      <c r="E324" s="110" t="s">
        <v>660</v>
      </c>
      <c r="F324" s="115" t="s">
        <v>370</v>
      </c>
      <c r="G324" s="109"/>
      <c r="H324" s="109"/>
      <c r="I324" s="109"/>
      <c r="J324" s="109"/>
      <c r="K324" s="109">
        <v>1</v>
      </c>
      <c r="L324" s="110" t="s">
        <v>403</v>
      </c>
      <c r="M324" s="109"/>
      <c r="N324" s="109"/>
      <c r="O324" s="112"/>
      <c r="P324" s="112"/>
    </row>
    <row r="325" spans="1:16" s="28" customFormat="1" ht="51">
      <c r="A325" s="21">
        <v>98</v>
      </c>
      <c r="B325" s="109" t="s">
        <v>1157</v>
      </c>
      <c r="C325" s="110" t="s">
        <v>815</v>
      </c>
      <c r="D325" s="110" t="s">
        <v>388</v>
      </c>
      <c r="E325" s="110" t="s">
        <v>1339</v>
      </c>
      <c r="F325" s="115" t="s">
        <v>371</v>
      </c>
      <c r="G325" s="109"/>
      <c r="H325" s="109"/>
      <c r="I325" s="109">
        <v>1</v>
      </c>
      <c r="J325" s="109"/>
      <c r="K325" s="109"/>
      <c r="L325" s="110" t="s">
        <v>282</v>
      </c>
      <c r="M325" s="109"/>
      <c r="N325" s="109"/>
      <c r="O325" s="112"/>
      <c r="P325" s="112"/>
    </row>
    <row r="326" spans="1:16">
      <c r="A326" s="4">
        <v>100</v>
      </c>
      <c r="B326" s="109" t="s">
        <v>1157</v>
      </c>
      <c r="C326" s="8" t="s">
        <v>883</v>
      </c>
      <c r="D326" s="8" t="s">
        <v>1340</v>
      </c>
      <c r="E326" s="6" t="s">
        <v>1341</v>
      </c>
      <c r="F326" s="116" t="s">
        <v>283</v>
      </c>
      <c r="G326" s="6"/>
      <c r="H326" s="6"/>
      <c r="I326" s="6"/>
      <c r="J326" s="6"/>
      <c r="K326" s="6">
        <v>1</v>
      </c>
      <c r="L326" s="8" t="s">
        <v>403</v>
      </c>
      <c r="M326" s="6"/>
      <c r="N326" s="6"/>
    </row>
    <row r="327" spans="1:16" ht="25.5">
      <c r="A327" s="4">
        <v>101</v>
      </c>
      <c r="B327" s="109" t="s">
        <v>1157</v>
      </c>
      <c r="C327" s="8" t="s">
        <v>360</v>
      </c>
      <c r="D327" s="8" t="s">
        <v>1326</v>
      </c>
      <c r="E327" s="6" t="s">
        <v>1342</v>
      </c>
      <c r="F327" s="116" t="s">
        <v>284</v>
      </c>
      <c r="G327" s="6"/>
      <c r="H327" s="6"/>
      <c r="I327" s="6">
        <v>1</v>
      </c>
      <c r="J327" s="6"/>
      <c r="K327" s="6"/>
      <c r="L327" s="8" t="s">
        <v>285</v>
      </c>
      <c r="M327" s="6"/>
      <c r="N327" s="6"/>
    </row>
    <row r="328" spans="1:16">
      <c r="A328" s="4">
        <v>1</v>
      </c>
      <c r="B328" s="7" t="s">
        <v>1158</v>
      </c>
      <c r="C328" s="8" t="s">
        <v>1343</v>
      </c>
      <c r="D328" s="8" t="s">
        <v>1344</v>
      </c>
      <c r="E328" s="8" t="s">
        <v>1345</v>
      </c>
      <c r="F328" s="117">
        <v>39176</v>
      </c>
      <c r="G328" s="118"/>
      <c r="H328" s="118">
        <v>1</v>
      </c>
      <c r="I328" s="118"/>
      <c r="J328" s="118"/>
      <c r="K328" s="118"/>
      <c r="L328" s="10" t="s">
        <v>178</v>
      </c>
      <c r="M328" s="11"/>
      <c r="N328" s="11"/>
    </row>
    <row r="329" spans="1:16">
      <c r="A329" s="4">
        <v>2</v>
      </c>
      <c r="B329" s="7" t="s">
        <v>1158</v>
      </c>
      <c r="C329" s="12" t="s">
        <v>179</v>
      </c>
      <c r="D329" s="12" t="s">
        <v>180</v>
      </c>
      <c r="E329" s="8" t="s">
        <v>137</v>
      </c>
      <c r="F329" s="119" t="s">
        <v>138</v>
      </c>
      <c r="G329" s="120"/>
      <c r="H329" s="120"/>
      <c r="I329" s="120">
        <v>1</v>
      </c>
      <c r="J329" s="120"/>
      <c r="K329" s="120"/>
      <c r="L329" s="10" t="s">
        <v>139</v>
      </c>
      <c r="M329" s="11"/>
      <c r="N329" s="11"/>
    </row>
    <row r="330" spans="1:16" ht="25.5">
      <c r="A330" s="4">
        <v>3</v>
      </c>
      <c r="B330" s="7" t="s">
        <v>1158</v>
      </c>
      <c r="C330" s="8" t="s">
        <v>140</v>
      </c>
      <c r="D330" s="8" t="s">
        <v>141</v>
      </c>
      <c r="E330" s="8" t="s">
        <v>142</v>
      </c>
      <c r="F330" s="117" t="s">
        <v>1674</v>
      </c>
      <c r="G330" s="118"/>
      <c r="H330" s="118"/>
      <c r="I330" s="118"/>
      <c r="J330" s="118">
        <v>1</v>
      </c>
      <c r="K330" s="118"/>
      <c r="L330" s="10" t="s">
        <v>287</v>
      </c>
      <c r="M330" s="11" t="s">
        <v>159</v>
      </c>
      <c r="N330" s="11" t="s">
        <v>288</v>
      </c>
    </row>
    <row r="331" spans="1:16" ht="51">
      <c r="A331" s="4">
        <v>4</v>
      </c>
      <c r="B331" s="7" t="s">
        <v>1158</v>
      </c>
      <c r="C331" s="8" t="s">
        <v>289</v>
      </c>
      <c r="D331" s="8" t="s">
        <v>290</v>
      </c>
      <c r="E331" s="8" t="s">
        <v>291</v>
      </c>
      <c r="F331" s="121" t="s">
        <v>292</v>
      </c>
      <c r="G331" s="118" t="s">
        <v>164</v>
      </c>
      <c r="H331" s="118" t="s">
        <v>164</v>
      </c>
      <c r="I331" s="118">
        <v>1</v>
      </c>
      <c r="J331" s="118" t="s">
        <v>164</v>
      </c>
      <c r="K331" s="118" t="s">
        <v>164</v>
      </c>
      <c r="L331" s="11" t="s">
        <v>293</v>
      </c>
      <c r="M331" s="11" t="s">
        <v>262</v>
      </c>
      <c r="N331" s="11" t="s">
        <v>262</v>
      </c>
    </row>
    <row r="332" spans="1:16">
      <c r="A332" s="4">
        <v>5</v>
      </c>
      <c r="B332" s="7" t="s">
        <v>1158</v>
      </c>
      <c r="C332" s="8" t="s">
        <v>289</v>
      </c>
      <c r="D332" s="12" t="s">
        <v>290</v>
      </c>
      <c r="E332" s="13" t="s">
        <v>294</v>
      </c>
      <c r="F332" s="121"/>
      <c r="G332" s="120"/>
      <c r="H332" s="120"/>
      <c r="I332" s="120"/>
      <c r="J332" s="120"/>
      <c r="K332" s="120">
        <v>1</v>
      </c>
      <c r="L332" s="10" t="s">
        <v>403</v>
      </c>
      <c r="M332" s="11" t="s">
        <v>262</v>
      </c>
      <c r="N332" s="11" t="s">
        <v>262</v>
      </c>
    </row>
    <row r="333" spans="1:16" ht="25.5">
      <c r="A333" s="4">
        <v>6</v>
      </c>
      <c r="B333" s="7" t="s">
        <v>1158</v>
      </c>
      <c r="C333" s="8" t="s">
        <v>289</v>
      </c>
      <c r="D333" s="8" t="s">
        <v>295</v>
      </c>
      <c r="E333" s="8" t="s">
        <v>294</v>
      </c>
      <c r="F333" s="119" t="s">
        <v>296</v>
      </c>
      <c r="G333" s="118"/>
      <c r="H333" s="118"/>
      <c r="I333" s="118"/>
      <c r="J333" s="118"/>
      <c r="K333" s="118">
        <v>1</v>
      </c>
      <c r="L333" s="10" t="s">
        <v>297</v>
      </c>
      <c r="M333" s="11" t="s">
        <v>262</v>
      </c>
      <c r="N333" s="11" t="s">
        <v>262</v>
      </c>
    </row>
    <row r="334" spans="1:16">
      <c r="A334" s="4">
        <v>7</v>
      </c>
      <c r="B334" s="7" t="s">
        <v>1158</v>
      </c>
      <c r="C334" s="12" t="s">
        <v>1343</v>
      </c>
      <c r="D334" s="12" t="s">
        <v>298</v>
      </c>
      <c r="E334" s="13" t="s">
        <v>299</v>
      </c>
      <c r="F334" s="119">
        <v>39238</v>
      </c>
      <c r="G334" s="120"/>
      <c r="H334" s="120"/>
      <c r="I334" s="120"/>
      <c r="J334" s="120"/>
      <c r="K334" s="120">
        <v>1</v>
      </c>
      <c r="L334" s="10" t="s">
        <v>300</v>
      </c>
      <c r="M334" s="11"/>
      <c r="N334" s="11"/>
    </row>
    <row r="335" spans="1:16">
      <c r="A335" s="4">
        <v>8</v>
      </c>
      <c r="B335" s="7" t="s">
        <v>1158</v>
      </c>
      <c r="C335" s="12" t="s">
        <v>1343</v>
      </c>
      <c r="D335" s="8" t="s">
        <v>298</v>
      </c>
      <c r="E335" s="8" t="s">
        <v>301</v>
      </c>
      <c r="F335" s="117">
        <v>39245</v>
      </c>
      <c r="G335" s="118"/>
      <c r="H335" s="118"/>
      <c r="I335" s="118">
        <v>1</v>
      </c>
      <c r="J335" s="118"/>
      <c r="K335" s="118"/>
      <c r="L335" s="10" t="s">
        <v>302</v>
      </c>
      <c r="M335" s="11"/>
      <c r="N335" s="11"/>
    </row>
    <row r="336" spans="1:16" ht="25.5">
      <c r="A336" s="4">
        <v>9</v>
      </c>
      <c r="B336" s="7" t="s">
        <v>1158</v>
      </c>
      <c r="C336" s="12" t="s">
        <v>1343</v>
      </c>
      <c r="D336" s="12" t="s">
        <v>1344</v>
      </c>
      <c r="E336" s="13" t="s">
        <v>303</v>
      </c>
      <c r="F336" s="119">
        <v>39245</v>
      </c>
      <c r="G336" s="120"/>
      <c r="H336" s="120"/>
      <c r="I336" s="120">
        <v>1</v>
      </c>
      <c r="J336" s="120"/>
      <c r="K336" s="120"/>
      <c r="L336" s="10" t="s">
        <v>1537</v>
      </c>
      <c r="M336" s="11"/>
      <c r="N336" s="11"/>
    </row>
    <row r="337" spans="1:14" ht="25.5">
      <c r="A337" s="4">
        <v>10</v>
      </c>
      <c r="B337" s="7" t="s">
        <v>1158</v>
      </c>
      <c r="C337" s="12" t="s">
        <v>179</v>
      </c>
      <c r="D337" s="12" t="s">
        <v>1538</v>
      </c>
      <c r="E337" s="13" t="s">
        <v>1539</v>
      </c>
      <c r="F337" s="119" t="s">
        <v>1569</v>
      </c>
      <c r="G337" s="120"/>
      <c r="H337" s="120"/>
      <c r="I337" s="120">
        <v>1</v>
      </c>
      <c r="J337" s="120"/>
      <c r="K337" s="120"/>
      <c r="L337" s="10" t="s">
        <v>1540</v>
      </c>
      <c r="M337" s="11"/>
      <c r="N337" s="11"/>
    </row>
    <row r="338" spans="1:14" ht="38.25">
      <c r="A338" s="4">
        <v>11</v>
      </c>
      <c r="B338" s="7" t="s">
        <v>1158</v>
      </c>
      <c r="C338" s="12" t="s">
        <v>179</v>
      </c>
      <c r="D338" s="12" t="s">
        <v>1538</v>
      </c>
      <c r="E338" s="13" t="s">
        <v>1541</v>
      </c>
      <c r="F338" s="119" t="s">
        <v>1542</v>
      </c>
      <c r="G338" s="120"/>
      <c r="H338" s="120"/>
      <c r="I338" s="120"/>
      <c r="J338" s="120">
        <v>1</v>
      </c>
      <c r="K338" s="120"/>
      <c r="L338" s="10" t="s">
        <v>1543</v>
      </c>
      <c r="M338" s="11"/>
      <c r="N338" s="11"/>
    </row>
    <row r="339" spans="1:14" ht="63.75">
      <c r="A339" s="4">
        <v>12</v>
      </c>
      <c r="B339" s="7" t="s">
        <v>1158</v>
      </c>
      <c r="C339" s="12" t="s">
        <v>179</v>
      </c>
      <c r="D339" s="12" t="s">
        <v>1544</v>
      </c>
      <c r="E339" s="13" t="s">
        <v>1545</v>
      </c>
      <c r="F339" s="119" t="s">
        <v>644</v>
      </c>
      <c r="G339" s="120"/>
      <c r="H339" s="120"/>
      <c r="I339" s="120"/>
      <c r="J339" s="120"/>
      <c r="K339" s="120">
        <v>1</v>
      </c>
      <c r="L339" s="10" t="s">
        <v>1546</v>
      </c>
      <c r="M339" s="11"/>
      <c r="N339" s="11"/>
    </row>
    <row r="340" spans="1:14" ht="25.5">
      <c r="A340" s="4">
        <v>13</v>
      </c>
      <c r="B340" s="7" t="s">
        <v>1158</v>
      </c>
      <c r="C340" s="12" t="s">
        <v>179</v>
      </c>
      <c r="D340" s="12" t="s">
        <v>1547</v>
      </c>
      <c r="E340" s="13" t="s">
        <v>1548</v>
      </c>
      <c r="F340" s="119" t="s">
        <v>874</v>
      </c>
      <c r="G340" s="120"/>
      <c r="H340" s="120"/>
      <c r="I340" s="120"/>
      <c r="J340" s="120"/>
      <c r="K340" s="120">
        <v>1</v>
      </c>
      <c r="L340" s="10" t="s">
        <v>1549</v>
      </c>
      <c r="M340" s="11"/>
      <c r="N340" s="11"/>
    </row>
    <row r="341" spans="1:14" ht="25.5">
      <c r="A341" s="4">
        <v>14</v>
      </c>
      <c r="B341" s="7" t="s">
        <v>1158</v>
      </c>
      <c r="C341" s="12" t="s">
        <v>140</v>
      </c>
      <c r="D341" s="12" t="s">
        <v>1550</v>
      </c>
      <c r="E341" s="13" t="s">
        <v>1551</v>
      </c>
      <c r="F341" s="119" t="s">
        <v>1552</v>
      </c>
      <c r="G341" s="120"/>
      <c r="H341" s="120">
        <v>1</v>
      </c>
      <c r="I341" s="120"/>
      <c r="J341" s="120"/>
      <c r="K341" s="120"/>
      <c r="L341" s="10" t="s">
        <v>1553</v>
      </c>
      <c r="M341" s="11" t="s">
        <v>1554</v>
      </c>
      <c r="N341" s="11" t="s">
        <v>1555</v>
      </c>
    </row>
    <row r="342" spans="1:14" ht="25.5">
      <c r="A342" s="4">
        <v>15</v>
      </c>
      <c r="B342" s="7" t="s">
        <v>1158</v>
      </c>
      <c r="C342" s="12" t="s">
        <v>140</v>
      </c>
      <c r="D342" s="12" t="s">
        <v>141</v>
      </c>
      <c r="E342" s="13" t="s">
        <v>1556</v>
      </c>
      <c r="F342" s="119" t="s">
        <v>874</v>
      </c>
      <c r="G342" s="120"/>
      <c r="H342" s="120"/>
      <c r="I342" s="120">
        <v>1</v>
      </c>
      <c r="J342" s="120"/>
      <c r="K342" s="120"/>
      <c r="L342" s="10" t="s">
        <v>530</v>
      </c>
      <c r="M342" s="11" t="s">
        <v>159</v>
      </c>
      <c r="N342" s="11" t="s">
        <v>159</v>
      </c>
    </row>
    <row r="343" spans="1:14" ht="77.25" customHeight="1">
      <c r="A343" s="4">
        <v>16</v>
      </c>
      <c r="B343" s="7" t="s">
        <v>1158</v>
      </c>
      <c r="C343" s="12" t="s">
        <v>531</v>
      </c>
      <c r="D343" s="12" t="s">
        <v>295</v>
      </c>
      <c r="E343" s="13" t="s">
        <v>532</v>
      </c>
      <c r="F343" s="119">
        <v>39120</v>
      </c>
      <c r="G343" s="120" t="s">
        <v>164</v>
      </c>
      <c r="H343" s="120" t="s">
        <v>164</v>
      </c>
      <c r="I343" s="120">
        <v>1</v>
      </c>
      <c r="J343" s="120" t="s">
        <v>164</v>
      </c>
      <c r="K343" s="120" t="s">
        <v>164</v>
      </c>
      <c r="L343" s="122" t="s">
        <v>1398</v>
      </c>
      <c r="M343" s="11" t="s">
        <v>262</v>
      </c>
      <c r="N343" s="11" t="s">
        <v>262</v>
      </c>
    </row>
    <row r="344" spans="1:14" ht="63.75">
      <c r="A344" s="4">
        <v>17</v>
      </c>
      <c r="B344" s="7" t="s">
        <v>1158</v>
      </c>
      <c r="C344" s="12" t="s">
        <v>531</v>
      </c>
      <c r="D344" s="12" t="s">
        <v>1399</v>
      </c>
      <c r="E344" s="13" t="s">
        <v>1400</v>
      </c>
      <c r="F344" s="119" t="s">
        <v>1401</v>
      </c>
      <c r="G344" s="120"/>
      <c r="H344" s="120">
        <v>1</v>
      </c>
      <c r="I344" s="120"/>
      <c r="J344" s="120"/>
      <c r="K344" s="120"/>
      <c r="L344" s="10" t="s">
        <v>1402</v>
      </c>
      <c r="M344" s="11" t="s">
        <v>1403</v>
      </c>
      <c r="N344" s="11" t="s">
        <v>262</v>
      </c>
    </row>
    <row r="345" spans="1:14" ht="87.75" customHeight="1">
      <c r="A345" s="4">
        <v>18</v>
      </c>
      <c r="B345" s="7" t="s">
        <v>1158</v>
      </c>
      <c r="C345" s="12" t="s">
        <v>531</v>
      </c>
      <c r="D345" s="12" t="s">
        <v>290</v>
      </c>
      <c r="E345" s="13" t="s">
        <v>1404</v>
      </c>
      <c r="F345" s="119" t="s">
        <v>1405</v>
      </c>
      <c r="G345" s="120"/>
      <c r="H345" s="120"/>
      <c r="I345" s="120">
        <v>1</v>
      </c>
      <c r="J345" s="120"/>
      <c r="K345" s="120"/>
      <c r="L345" s="123" t="s">
        <v>28</v>
      </c>
      <c r="M345" s="11" t="s">
        <v>262</v>
      </c>
      <c r="N345" s="11" t="s">
        <v>262</v>
      </c>
    </row>
    <row r="346" spans="1:14" ht="25.5">
      <c r="A346" s="4">
        <v>19</v>
      </c>
      <c r="B346" s="7" t="s">
        <v>1158</v>
      </c>
      <c r="C346" s="12" t="s">
        <v>531</v>
      </c>
      <c r="D346" s="12" t="s">
        <v>29</v>
      </c>
      <c r="E346" s="13" t="s">
        <v>30</v>
      </c>
      <c r="F346" s="119" t="s">
        <v>31</v>
      </c>
      <c r="G346" s="120"/>
      <c r="H346" s="120"/>
      <c r="I346" s="120">
        <v>1</v>
      </c>
      <c r="J346" s="120"/>
      <c r="K346" s="120"/>
      <c r="L346" s="10" t="s">
        <v>593</v>
      </c>
      <c r="M346" s="11" t="s">
        <v>262</v>
      </c>
      <c r="N346" s="11" t="s">
        <v>262</v>
      </c>
    </row>
    <row r="347" spans="1:14">
      <c r="A347" s="4">
        <v>20</v>
      </c>
      <c r="B347" s="7" t="s">
        <v>1158</v>
      </c>
      <c r="C347" s="12" t="s">
        <v>531</v>
      </c>
      <c r="D347" s="12" t="s">
        <v>594</v>
      </c>
      <c r="E347" s="13" t="s">
        <v>595</v>
      </c>
      <c r="F347" s="119">
        <v>39264</v>
      </c>
      <c r="G347" s="120"/>
      <c r="H347" s="120"/>
      <c r="I347" s="120"/>
      <c r="J347" s="120"/>
      <c r="K347" s="120">
        <v>1</v>
      </c>
      <c r="L347" s="10" t="s">
        <v>1371</v>
      </c>
      <c r="M347" s="11"/>
      <c r="N347" s="11"/>
    </row>
    <row r="348" spans="1:14" ht="38.25">
      <c r="A348" s="4">
        <v>21</v>
      </c>
      <c r="B348" s="7" t="s">
        <v>1158</v>
      </c>
      <c r="C348" s="12" t="s">
        <v>531</v>
      </c>
      <c r="D348" s="12" t="s">
        <v>1372</v>
      </c>
      <c r="E348" s="13" t="s">
        <v>1373</v>
      </c>
      <c r="F348" s="119">
        <v>39266</v>
      </c>
      <c r="G348" s="120"/>
      <c r="H348" s="120">
        <v>1</v>
      </c>
      <c r="I348" s="120"/>
      <c r="J348" s="120"/>
      <c r="K348" s="120"/>
      <c r="L348" s="10" t="s">
        <v>1374</v>
      </c>
      <c r="M348" s="11"/>
      <c r="N348" s="11"/>
    </row>
    <row r="349" spans="1:14" ht="25.5">
      <c r="A349" s="4">
        <v>22</v>
      </c>
      <c r="B349" s="7" t="s">
        <v>1158</v>
      </c>
      <c r="C349" s="12" t="s">
        <v>531</v>
      </c>
      <c r="D349" s="12" t="s">
        <v>1375</v>
      </c>
      <c r="E349" s="13" t="s">
        <v>1376</v>
      </c>
      <c r="F349" s="119">
        <v>39271</v>
      </c>
      <c r="G349" s="120"/>
      <c r="H349" s="120"/>
      <c r="I349" s="120">
        <v>1</v>
      </c>
      <c r="J349" s="120"/>
      <c r="K349" s="120"/>
      <c r="L349" s="10" t="s">
        <v>1377</v>
      </c>
      <c r="M349" s="11"/>
      <c r="N349" s="11"/>
    </row>
    <row r="350" spans="1:14" ht="25.5">
      <c r="A350" s="4">
        <v>23</v>
      </c>
      <c r="B350" s="7" t="s">
        <v>1158</v>
      </c>
      <c r="C350" s="12" t="s">
        <v>531</v>
      </c>
      <c r="D350" s="12" t="s">
        <v>1372</v>
      </c>
      <c r="E350" s="13" t="s">
        <v>1378</v>
      </c>
      <c r="F350" s="119">
        <v>39291</v>
      </c>
      <c r="G350" s="120"/>
      <c r="H350" s="120"/>
      <c r="I350" s="120">
        <v>1</v>
      </c>
      <c r="J350" s="120"/>
      <c r="K350" s="120"/>
      <c r="L350" s="10" t="s">
        <v>1379</v>
      </c>
      <c r="M350" s="11"/>
      <c r="N350" s="11"/>
    </row>
    <row r="351" spans="1:14">
      <c r="A351" s="4">
        <v>24</v>
      </c>
      <c r="B351" s="7" t="s">
        <v>1158</v>
      </c>
      <c r="C351" s="12" t="s">
        <v>179</v>
      </c>
      <c r="D351" s="12" t="s">
        <v>1547</v>
      </c>
      <c r="E351" s="13" t="s">
        <v>1380</v>
      </c>
      <c r="F351" s="119" t="s">
        <v>1381</v>
      </c>
      <c r="G351" s="120"/>
      <c r="H351" s="120">
        <v>1</v>
      </c>
      <c r="I351" s="120"/>
      <c r="J351" s="120"/>
      <c r="K351" s="120"/>
      <c r="L351" s="10" t="s">
        <v>1382</v>
      </c>
      <c r="M351" s="11"/>
      <c r="N351" s="11"/>
    </row>
    <row r="352" spans="1:14">
      <c r="A352" s="4">
        <v>25</v>
      </c>
      <c r="B352" s="7" t="s">
        <v>1158</v>
      </c>
      <c r="C352" s="12" t="s">
        <v>179</v>
      </c>
      <c r="D352" s="12" t="s">
        <v>180</v>
      </c>
      <c r="E352" s="13" t="s">
        <v>1383</v>
      </c>
      <c r="F352" s="119" t="s">
        <v>1384</v>
      </c>
      <c r="G352" s="120"/>
      <c r="H352" s="120"/>
      <c r="I352" s="120"/>
      <c r="J352" s="120"/>
      <c r="K352" s="120">
        <v>1</v>
      </c>
      <c r="L352" s="10" t="s">
        <v>1385</v>
      </c>
      <c r="M352" s="11"/>
      <c r="N352" s="11"/>
    </row>
    <row r="353" spans="1:14">
      <c r="A353" s="4">
        <v>26</v>
      </c>
      <c r="B353" s="7" t="s">
        <v>1158</v>
      </c>
      <c r="C353" s="12" t="s">
        <v>179</v>
      </c>
      <c r="D353" s="12" t="s">
        <v>1547</v>
      </c>
      <c r="E353" s="13" t="s">
        <v>1386</v>
      </c>
      <c r="F353" s="119" t="s">
        <v>639</v>
      </c>
      <c r="G353" s="120"/>
      <c r="H353" s="120"/>
      <c r="I353" s="120"/>
      <c r="J353" s="120"/>
      <c r="K353" s="120">
        <v>1</v>
      </c>
      <c r="L353" s="10" t="s">
        <v>1385</v>
      </c>
      <c r="M353" s="11"/>
      <c r="N353" s="11"/>
    </row>
    <row r="354" spans="1:14">
      <c r="A354" s="4">
        <v>27</v>
      </c>
      <c r="B354" s="7" t="s">
        <v>1158</v>
      </c>
      <c r="C354" s="12" t="s">
        <v>179</v>
      </c>
      <c r="D354" s="12" t="s">
        <v>1544</v>
      </c>
      <c r="E354" s="13" t="s">
        <v>1387</v>
      </c>
      <c r="F354" s="119" t="s">
        <v>1388</v>
      </c>
      <c r="G354" s="120"/>
      <c r="H354" s="120"/>
      <c r="I354" s="120">
        <v>1</v>
      </c>
      <c r="J354" s="120"/>
      <c r="K354" s="120"/>
      <c r="L354" s="10" t="s">
        <v>1385</v>
      </c>
      <c r="M354" s="11"/>
      <c r="N354" s="11"/>
    </row>
    <row r="355" spans="1:14">
      <c r="A355" s="4">
        <v>28</v>
      </c>
      <c r="B355" s="7" t="s">
        <v>1158</v>
      </c>
      <c r="C355" s="12" t="s">
        <v>179</v>
      </c>
      <c r="D355" s="12" t="s">
        <v>1544</v>
      </c>
      <c r="E355" s="13" t="s">
        <v>1389</v>
      </c>
      <c r="F355" s="119" t="s">
        <v>1059</v>
      </c>
      <c r="G355" s="120"/>
      <c r="H355" s="120"/>
      <c r="I355" s="120">
        <v>1</v>
      </c>
      <c r="J355" s="120"/>
      <c r="K355" s="120"/>
      <c r="L355" s="10" t="s">
        <v>1390</v>
      </c>
      <c r="M355" s="11"/>
      <c r="N355" s="11"/>
    </row>
    <row r="356" spans="1:14" ht="25.5">
      <c r="A356" s="4">
        <v>29</v>
      </c>
      <c r="B356" s="7" t="s">
        <v>1158</v>
      </c>
      <c r="C356" s="12" t="s">
        <v>1343</v>
      </c>
      <c r="D356" s="12" t="s">
        <v>1344</v>
      </c>
      <c r="E356" s="13" t="s">
        <v>1391</v>
      </c>
      <c r="F356" s="119" t="s">
        <v>1392</v>
      </c>
      <c r="G356" s="120"/>
      <c r="H356" s="120">
        <v>1</v>
      </c>
      <c r="I356" s="120"/>
      <c r="J356" s="120"/>
      <c r="K356" s="120"/>
      <c r="L356" s="10" t="s">
        <v>1393</v>
      </c>
      <c r="M356" s="11" t="s">
        <v>583</v>
      </c>
      <c r="N356" s="11" t="s">
        <v>402</v>
      </c>
    </row>
    <row r="357" spans="1:14">
      <c r="A357" s="4">
        <v>30</v>
      </c>
      <c r="B357" s="7" t="s">
        <v>1158</v>
      </c>
      <c r="C357" s="12" t="s">
        <v>179</v>
      </c>
      <c r="D357" s="12" t="s">
        <v>1394</v>
      </c>
      <c r="E357" s="13" t="s">
        <v>1383</v>
      </c>
      <c r="F357" s="119" t="s">
        <v>1861</v>
      </c>
      <c r="G357" s="120"/>
      <c r="H357" s="120"/>
      <c r="I357" s="120"/>
      <c r="J357" s="120"/>
      <c r="K357" s="120">
        <v>1</v>
      </c>
      <c r="L357" s="10" t="s">
        <v>1385</v>
      </c>
      <c r="M357" s="11"/>
      <c r="N357" s="11"/>
    </row>
    <row r="358" spans="1:14">
      <c r="A358" s="4">
        <v>31</v>
      </c>
      <c r="B358" s="7" t="s">
        <v>1158</v>
      </c>
      <c r="C358" s="12" t="s">
        <v>179</v>
      </c>
      <c r="D358" s="12" t="s">
        <v>1394</v>
      </c>
      <c r="E358" s="13" t="s">
        <v>1395</v>
      </c>
      <c r="F358" s="119" t="s">
        <v>1396</v>
      </c>
      <c r="G358" s="120"/>
      <c r="H358" s="120"/>
      <c r="I358" s="120"/>
      <c r="J358" s="120"/>
      <c r="K358" s="120">
        <v>6</v>
      </c>
      <c r="L358" s="10" t="s">
        <v>1385</v>
      </c>
      <c r="M358" s="11"/>
      <c r="N358" s="11"/>
    </row>
    <row r="359" spans="1:14">
      <c r="A359" s="4">
        <v>32</v>
      </c>
      <c r="B359" s="7" t="s">
        <v>1158</v>
      </c>
      <c r="C359" s="12" t="s">
        <v>179</v>
      </c>
      <c r="D359" s="12" t="s">
        <v>1397</v>
      </c>
      <c r="E359" s="13" t="s">
        <v>1386</v>
      </c>
      <c r="F359" s="119" t="s">
        <v>1795</v>
      </c>
      <c r="G359" s="120"/>
      <c r="H359" s="120"/>
      <c r="I359" s="120"/>
      <c r="J359" s="120"/>
      <c r="K359" s="120">
        <v>1</v>
      </c>
      <c r="L359" s="10" t="s">
        <v>193</v>
      </c>
      <c r="M359" s="11"/>
      <c r="N359" s="11"/>
    </row>
    <row r="360" spans="1:14">
      <c r="A360" s="4">
        <v>33</v>
      </c>
      <c r="B360" s="7" t="s">
        <v>1158</v>
      </c>
      <c r="C360" s="12" t="s">
        <v>179</v>
      </c>
      <c r="D360" s="12" t="s">
        <v>1538</v>
      </c>
      <c r="E360" s="13" t="s">
        <v>1383</v>
      </c>
      <c r="F360" s="119" t="s">
        <v>1204</v>
      </c>
      <c r="G360" s="120"/>
      <c r="H360" s="120"/>
      <c r="I360" s="120"/>
      <c r="J360" s="120"/>
      <c r="K360" s="120">
        <v>1</v>
      </c>
      <c r="L360" s="10" t="s">
        <v>1385</v>
      </c>
      <c r="M360" s="11"/>
      <c r="N360" s="11"/>
    </row>
    <row r="361" spans="1:14" ht="38.25">
      <c r="A361" s="4">
        <v>34</v>
      </c>
      <c r="B361" s="7" t="s">
        <v>1158</v>
      </c>
      <c r="C361" s="12" t="s">
        <v>179</v>
      </c>
      <c r="D361" s="12" t="s">
        <v>1397</v>
      </c>
      <c r="E361" s="13" t="s">
        <v>466</v>
      </c>
      <c r="F361" s="119" t="s">
        <v>204</v>
      </c>
      <c r="G361" s="120">
        <v>1</v>
      </c>
      <c r="H361" s="120"/>
      <c r="I361" s="120"/>
      <c r="J361" s="120"/>
      <c r="K361" s="120"/>
      <c r="L361" s="10" t="s">
        <v>467</v>
      </c>
      <c r="M361" s="11" t="s">
        <v>468</v>
      </c>
      <c r="N361" s="11"/>
    </row>
    <row r="362" spans="1:14">
      <c r="A362" s="4">
        <v>35</v>
      </c>
      <c r="B362" s="7" t="s">
        <v>1158</v>
      </c>
      <c r="C362" s="12" t="s">
        <v>179</v>
      </c>
      <c r="D362" s="12" t="s">
        <v>180</v>
      </c>
      <c r="E362" s="13" t="s">
        <v>1383</v>
      </c>
      <c r="F362" s="119" t="s">
        <v>272</v>
      </c>
      <c r="G362" s="120"/>
      <c r="H362" s="120"/>
      <c r="I362" s="120"/>
      <c r="J362" s="120"/>
      <c r="K362" s="120">
        <v>1</v>
      </c>
      <c r="L362" s="10" t="s">
        <v>1385</v>
      </c>
      <c r="M362" s="11"/>
      <c r="N362" s="11"/>
    </row>
    <row r="363" spans="1:14">
      <c r="A363" s="4">
        <v>36</v>
      </c>
      <c r="B363" s="7" t="s">
        <v>1158</v>
      </c>
      <c r="C363" s="12" t="s">
        <v>289</v>
      </c>
      <c r="D363" s="12" t="s">
        <v>469</v>
      </c>
      <c r="E363" s="13" t="s">
        <v>1493</v>
      </c>
      <c r="F363" s="119">
        <v>39149</v>
      </c>
      <c r="G363" s="120"/>
      <c r="H363" s="120"/>
      <c r="I363" s="120"/>
      <c r="J363" s="120"/>
      <c r="K363" s="120">
        <v>1</v>
      </c>
      <c r="L363" s="10" t="s">
        <v>470</v>
      </c>
      <c r="M363" s="11" t="s">
        <v>262</v>
      </c>
      <c r="N363" s="11" t="s">
        <v>262</v>
      </c>
    </row>
    <row r="364" spans="1:14">
      <c r="A364" s="4">
        <v>37</v>
      </c>
      <c r="B364" s="7" t="s">
        <v>1158</v>
      </c>
      <c r="C364" s="12" t="s">
        <v>289</v>
      </c>
      <c r="D364" s="12" t="s">
        <v>471</v>
      </c>
      <c r="E364" s="13" t="s">
        <v>472</v>
      </c>
      <c r="F364" s="119" t="s">
        <v>473</v>
      </c>
      <c r="G364" s="120"/>
      <c r="H364" s="120"/>
      <c r="I364" s="120"/>
      <c r="J364" s="120"/>
      <c r="K364" s="120">
        <v>2</v>
      </c>
      <c r="L364" s="10" t="s">
        <v>474</v>
      </c>
      <c r="M364" s="11" t="s">
        <v>262</v>
      </c>
      <c r="N364" s="11" t="s">
        <v>262</v>
      </c>
    </row>
    <row r="365" spans="1:14">
      <c r="A365" s="4">
        <v>38</v>
      </c>
      <c r="B365" s="7" t="s">
        <v>1158</v>
      </c>
      <c r="C365" s="12" t="s">
        <v>289</v>
      </c>
      <c r="D365" s="12" t="s">
        <v>475</v>
      </c>
      <c r="E365" s="13" t="s">
        <v>476</v>
      </c>
      <c r="F365" s="119">
        <v>39271</v>
      </c>
      <c r="G365" s="120">
        <v>0</v>
      </c>
      <c r="H365" s="120">
        <v>0</v>
      </c>
      <c r="I365" s="120">
        <v>1</v>
      </c>
      <c r="J365" s="120">
        <v>0</v>
      </c>
      <c r="K365" s="120">
        <v>0</v>
      </c>
      <c r="L365" s="10" t="s">
        <v>477</v>
      </c>
      <c r="M365" s="11" t="s">
        <v>262</v>
      </c>
      <c r="N365" s="11" t="s">
        <v>262</v>
      </c>
    </row>
    <row r="366" spans="1:14" ht="51">
      <c r="A366" s="4">
        <v>39</v>
      </c>
      <c r="B366" s="7" t="s">
        <v>1158</v>
      </c>
      <c r="C366" s="12" t="s">
        <v>1343</v>
      </c>
      <c r="D366" s="12" t="s">
        <v>594</v>
      </c>
      <c r="E366" s="13" t="s">
        <v>1614</v>
      </c>
      <c r="F366" s="119">
        <v>39340</v>
      </c>
      <c r="G366" s="120"/>
      <c r="H366" s="120"/>
      <c r="I366" s="120">
        <v>1</v>
      </c>
      <c r="J366" s="120"/>
      <c r="K366" s="120"/>
      <c r="L366" s="10" t="s">
        <v>454</v>
      </c>
      <c r="M366" s="11" t="s">
        <v>402</v>
      </c>
      <c r="N366" s="11" t="s">
        <v>455</v>
      </c>
    </row>
    <row r="367" spans="1:14" ht="38.25">
      <c r="A367" s="4">
        <v>40</v>
      </c>
      <c r="B367" s="7" t="s">
        <v>1158</v>
      </c>
      <c r="C367" s="12" t="s">
        <v>1343</v>
      </c>
      <c r="D367" s="12" t="s">
        <v>1375</v>
      </c>
      <c r="E367" s="13" t="s">
        <v>456</v>
      </c>
      <c r="F367" s="119">
        <v>39349</v>
      </c>
      <c r="G367" s="120"/>
      <c r="H367" s="120"/>
      <c r="I367" s="120"/>
      <c r="J367" s="120">
        <v>1</v>
      </c>
      <c r="K367" s="120"/>
      <c r="L367" s="10" t="s">
        <v>187</v>
      </c>
      <c r="M367" s="11" t="s">
        <v>402</v>
      </c>
      <c r="N367" s="11" t="s">
        <v>402</v>
      </c>
    </row>
    <row r="368" spans="1:14" ht="38.25">
      <c r="A368" s="4">
        <v>41</v>
      </c>
      <c r="B368" s="7" t="s">
        <v>1158</v>
      </c>
      <c r="C368" s="12" t="s">
        <v>289</v>
      </c>
      <c r="D368" s="12" t="s">
        <v>471</v>
      </c>
      <c r="E368" s="13" t="s">
        <v>1493</v>
      </c>
      <c r="F368" s="119">
        <v>39242</v>
      </c>
      <c r="G368" s="120">
        <v>0</v>
      </c>
      <c r="H368" s="120">
        <v>0</v>
      </c>
      <c r="I368" s="120">
        <v>0</v>
      </c>
      <c r="J368" s="120">
        <v>0</v>
      </c>
      <c r="K368" s="120">
        <v>1</v>
      </c>
      <c r="L368" s="10" t="s">
        <v>996</v>
      </c>
      <c r="M368" s="11" t="s">
        <v>262</v>
      </c>
      <c r="N368" s="11" t="s">
        <v>262</v>
      </c>
    </row>
    <row r="369" spans="1:14" ht="51">
      <c r="A369" s="4">
        <v>42</v>
      </c>
      <c r="B369" s="7" t="s">
        <v>1158</v>
      </c>
      <c r="C369" s="12" t="s">
        <v>289</v>
      </c>
      <c r="D369" s="12" t="s">
        <v>997</v>
      </c>
      <c r="E369" s="13" t="s">
        <v>1493</v>
      </c>
      <c r="F369" s="119" t="s">
        <v>1531</v>
      </c>
      <c r="G369" s="120">
        <v>0</v>
      </c>
      <c r="H369" s="120">
        <v>0</v>
      </c>
      <c r="I369" s="120">
        <v>0</v>
      </c>
      <c r="J369" s="120">
        <v>0</v>
      </c>
      <c r="K369" s="120">
        <v>2</v>
      </c>
      <c r="L369" s="10" t="s">
        <v>827</v>
      </c>
      <c r="M369" s="11" t="s">
        <v>262</v>
      </c>
      <c r="N369" s="11" t="s">
        <v>262</v>
      </c>
    </row>
    <row r="370" spans="1:14" ht="25.5">
      <c r="A370" s="4">
        <v>43</v>
      </c>
      <c r="B370" s="7" t="s">
        <v>1158</v>
      </c>
      <c r="C370" s="12" t="s">
        <v>140</v>
      </c>
      <c r="D370" s="12" t="s">
        <v>1550</v>
      </c>
      <c r="E370" s="13" t="s">
        <v>828</v>
      </c>
      <c r="F370" s="119" t="s">
        <v>1110</v>
      </c>
      <c r="G370" s="120"/>
      <c r="H370" s="120"/>
      <c r="I370" s="120"/>
      <c r="J370" s="120"/>
      <c r="K370" s="120">
        <v>1</v>
      </c>
      <c r="L370" s="10" t="s">
        <v>829</v>
      </c>
      <c r="M370" s="11" t="s">
        <v>159</v>
      </c>
      <c r="N370" s="11" t="s">
        <v>830</v>
      </c>
    </row>
    <row r="371" spans="1:14" ht="38.25">
      <c r="A371" s="4">
        <v>44</v>
      </c>
      <c r="B371" s="7" t="s">
        <v>1158</v>
      </c>
      <c r="C371" s="12" t="s">
        <v>179</v>
      </c>
      <c r="D371" s="12" t="s">
        <v>180</v>
      </c>
      <c r="E371" s="13" t="s">
        <v>831</v>
      </c>
      <c r="F371" s="119" t="s">
        <v>1981</v>
      </c>
      <c r="G371" s="120"/>
      <c r="H371" s="120"/>
      <c r="I371" s="120"/>
      <c r="J371" s="120"/>
      <c r="K371" s="120">
        <v>2</v>
      </c>
      <c r="L371" s="10" t="s">
        <v>832</v>
      </c>
      <c r="M371" s="11" t="s">
        <v>159</v>
      </c>
      <c r="N371" s="11" t="s">
        <v>833</v>
      </c>
    </row>
    <row r="372" spans="1:14" ht="38.25">
      <c r="A372" s="4">
        <v>45</v>
      </c>
      <c r="B372" s="7" t="s">
        <v>1158</v>
      </c>
      <c r="C372" s="12" t="s">
        <v>179</v>
      </c>
      <c r="D372" s="12" t="s">
        <v>180</v>
      </c>
      <c r="E372" s="13" t="s">
        <v>994</v>
      </c>
      <c r="F372" s="119" t="s">
        <v>1981</v>
      </c>
      <c r="G372" s="120">
        <v>0</v>
      </c>
      <c r="H372" s="120"/>
      <c r="I372" s="120">
        <v>1</v>
      </c>
      <c r="J372" s="120"/>
      <c r="K372" s="120"/>
      <c r="L372" s="10" t="s">
        <v>1811</v>
      </c>
      <c r="M372" s="11" t="s">
        <v>159</v>
      </c>
      <c r="N372" s="11" t="s">
        <v>159</v>
      </c>
    </row>
    <row r="373" spans="1:14" ht="38.25">
      <c r="A373" s="4">
        <v>46</v>
      </c>
      <c r="B373" s="7" t="s">
        <v>1158</v>
      </c>
      <c r="C373" s="12" t="s">
        <v>1343</v>
      </c>
      <c r="D373" s="18" t="s">
        <v>298</v>
      </c>
      <c r="E373" s="124" t="s">
        <v>1812</v>
      </c>
      <c r="F373" s="117">
        <v>39358</v>
      </c>
      <c r="G373" s="118"/>
      <c r="H373" s="120"/>
      <c r="I373" s="118">
        <v>1</v>
      </c>
      <c r="J373" s="118"/>
      <c r="K373" s="118"/>
      <c r="L373" s="125" t="s">
        <v>1813</v>
      </c>
      <c r="M373" s="124" t="s">
        <v>402</v>
      </c>
      <c r="N373" s="124" t="s">
        <v>402</v>
      </c>
    </row>
    <row r="374" spans="1:14" s="107" customFormat="1" ht="15">
      <c r="A374" s="126">
        <v>47</v>
      </c>
      <c r="B374" s="7" t="s">
        <v>1158</v>
      </c>
      <c r="C374" s="127" t="s">
        <v>531</v>
      </c>
      <c r="D374" s="128" t="s">
        <v>471</v>
      </c>
      <c r="E374" s="127" t="s">
        <v>1814</v>
      </c>
      <c r="F374" s="129">
        <v>39722</v>
      </c>
      <c r="G374" s="128">
        <v>0</v>
      </c>
      <c r="H374" s="128">
        <v>0</v>
      </c>
      <c r="I374" s="128">
        <v>0</v>
      </c>
      <c r="J374" s="128">
        <v>0</v>
      </c>
      <c r="K374" s="128">
        <v>3</v>
      </c>
      <c r="L374" s="127" t="s">
        <v>1815</v>
      </c>
      <c r="M374" s="130" t="s">
        <v>159</v>
      </c>
      <c r="N374" s="130" t="s">
        <v>159</v>
      </c>
    </row>
    <row r="375" spans="1:14" ht="16.5" customHeight="1">
      <c r="A375" s="4">
        <v>48</v>
      </c>
      <c r="B375" s="7" t="s">
        <v>1158</v>
      </c>
      <c r="C375" s="8" t="s">
        <v>140</v>
      </c>
      <c r="D375" s="8" t="s">
        <v>141</v>
      </c>
      <c r="E375" s="6" t="s">
        <v>1816</v>
      </c>
      <c r="F375" s="117" t="s">
        <v>1817</v>
      </c>
      <c r="G375" s="6"/>
      <c r="H375" s="6">
        <v>1</v>
      </c>
      <c r="I375" s="6"/>
      <c r="J375" s="6"/>
      <c r="K375" s="6"/>
      <c r="L375" s="8" t="s">
        <v>609</v>
      </c>
      <c r="M375" s="6" t="s">
        <v>1554</v>
      </c>
      <c r="N375" s="6"/>
    </row>
    <row r="376" spans="1:14" ht="38.25" customHeight="1">
      <c r="A376" s="4">
        <v>49</v>
      </c>
      <c r="B376" s="7" t="s">
        <v>1158</v>
      </c>
      <c r="C376" s="8" t="s">
        <v>1343</v>
      </c>
      <c r="D376" s="8" t="s">
        <v>610</v>
      </c>
      <c r="E376" s="6" t="s">
        <v>611</v>
      </c>
      <c r="F376" s="117" t="s">
        <v>612</v>
      </c>
      <c r="G376" s="6"/>
      <c r="H376" s="6"/>
      <c r="I376" s="6"/>
      <c r="J376" s="6">
        <v>1</v>
      </c>
      <c r="K376" s="6"/>
      <c r="L376" s="8" t="s">
        <v>613</v>
      </c>
      <c r="M376" s="6"/>
      <c r="N376" s="6" t="s">
        <v>614</v>
      </c>
    </row>
    <row r="377" spans="1:14" ht="51" customHeight="1">
      <c r="A377" s="131">
        <v>50</v>
      </c>
      <c r="B377" s="7" t="s">
        <v>1158</v>
      </c>
      <c r="C377" s="8" t="s">
        <v>531</v>
      </c>
      <c r="D377" s="8" t="s">
        <v>471</v>
      </c>
      <c r="E377" s="6" t="s">
        <v>615</v>
      </c>
      <c r="F377" s="117">
        <v>39510</v>
      </c>
      <c r="G377" s="6">
        <v>0</v>
      </c>
      <c r="H377" s="6">
        <v>1</v>
      </c>
      <c r="I377" s="6">
        <v>0</v>
      </c>
      <c r="J377" s="6">
        <v>0</v>
      </c>
      <c r="K377" s="6">
        <v>0</v>
      </c>
      <c r="L377" s="8" t="s">
        <v>616</v>
      </c>
      <c r="M377" s="6" t="s">
        <v>583</v>
      </c>
      <c r="N377" s="6" t="s">
        <v>286</v>
      </c>
    </row>
    <row r="378" spans="1:14" ht="38.25" customHeight="1">
      <c r="A378" s="4">
        <v>51</v>
      </c>
      <c r="B378" s="7" t="s">
        <v>1158</v>
      </c>
      <c r="C378" s="8" t="s">
        <v>531</v>
      </c>
      <c r="D378" s="8" t="s">
        <v>617</v>
      </c>
      <c r="E378" s="6" t="s">
        <v>618</v>
      </c>
      <c r="F378" s="117" t="s">
        <v>619</v>
      </c>
      <c r="G378" s="6">
        <v>0</v>
      </c>
      <c r="H378" s="6">
        <v>0</v>
      </c>
      <c r="I378" s="6">
        <v>1</v>
      </c>
      <c r="J378" s="6">
        <v>0</v>
      </c>
      <c r="K378" s="6">
        <v>0</v>
      </c>
      <c r="L378" s="8" t="s">
        <v>620</v>
      </c>
      <c r="M378" s="6" t="s">
        <v>286</v>
      </c>
      <c r="N378" s="6" t="s">
        <v>286</v>
      </c>
    </row>
    <row r="379" spans="1:14" s="28" customFormat="1" ht="76.5">
      <c r="A379" s="21">
        <v>1</v>
      </c>
      <c r="B379" s="92" t="s">
        <v>1159</v>
      </c>
      <c r="C379" s="92" t="s">
        <v>621</v>
      </c>
      <c r="D379" s="92" t="s">
        <v>622</v>
      </c>
      <c r="E379" s="132" t="s">
        <v>623</v>
      </c>
      <c r="F379" s="133">
        <v>39189</v>
      </c>
      <c r="G379" s="134"/>
      <c r="H379" s="134"/>
      <c r="I379" s="134">
        <v>1</v>
      </c>
      <c r="J379" s="134"/>
      <c r="K379" s="134"/>
      <c r="L379" s="125" t="s">
        <v>700</v>
      </c>
      <c r="M379" s="11" t="s">
        <v>262</v>
      </c>
      <c r="N379" s="11" t="s">
        <v>262</v>
      </c>
    </row>
    <row r="380" spans="1:14" s="28" customFormat="1" ht="25.5">
      <c r="A380" s="21">
        <v>2</v>
      </c>
      <c r="B380" s="92" t="s">
        <v>1159</v>
      </c>
      <c r="C380" s="92" t="s">
        <v>701</v>
      </c>
      <c r="D380" s="92" t="s">
        <v>702</v>
      </c>
      <c r="E380" s="132" t="s">
        <v>703</v>
      </c>
      <c r="F380" s="133">
        <v>39176</v>
      </c>
      <c r="G380" s="134"/>
      <c r="H380" s="134">
        <v>1</v>
      </c>
      <c r="I380" s="134"/>
      <c r="J380" s="134"/>
      <c r="K380" s="134"/>
      <c r="L380" s="125" t="s">
        <v>704</v>
      </c>
      <c r="M380" s="11" t="s">
        <v>468</v>
      </c>
      <c r="N380" s="11" t="s">
        <v>705</v>
      </c>
    </row>
    <row r="381" spans="1:14" s="28" customFormat="1" ht="25.5">
      <c r="A381" s="21">
        <v>3</v>
      </c>
      <c r="B381" s="92" t="s">
        <v>1159</v>
      </c>
      <c r="C381" s="92" t="s">
        <v>701</v>
      </c>
      <c r="D381" s="92" t="s">
        <v>706</v>
      </c>
      <c r="E381" s="132" t="s">
        <v>707</v>
      </c>
      <c r="F381" s="133">
        <v>39176</v>
      </c>
      <c r="G381" s="134"/>
      <c r="H381" s="134"/>
      <c r="I381" s="134">
        <v>1</v>
      </c>
      <c r="J381" s="134"/>
      <c r="K381" s="134"/>
      <c r="L381" s="125" t="s">
        <v>708</v>
      </c>
      <c r="M381" s="11" t="s">
        <v>262</v>
      </c>
      <c r="N381" s="11" t="s">
        <v>262</v>
      </c>
    </row>
    <row r="382" spans="1:14" s="28" customFormat="1">
      <c r="A382" s="21">
        <v>4</v>
      </c>
      <c r="B382" s="92" t="s">
        <v>1159</v>
      </c>
      <c r="C382" s="92" t="s">
        <v>701</v>
      </c>
      <c r="D382" s="92" t="s">
        <v>709</v>
      </c>
      <c r="E382" s="132" t="s">
        <v>769</v>
      </c>
      <c r="F382" s="133">
        <v>39184</v>
      </c>
      <c r="G382" s="134"/>
      <c r="H382" s="134"/>
      <c r="I382" s="134"/>
      <c r="J382" s="134"/>
      <c r="K382" s="134">
        <v>1</v>
      </c>
      <c r="L382" s="125" t="s">
        <v>710</v>
      </c>
      <c r="M382" s="11" t="s">
        <v>262</v>
      </c>
      <c r="N382" s="11" t="s">
        <v>262</v>
      </c>
    </row>
    <row r="383" spans="1:14" s="28" customFormat="1">
      <c r="A383" s="21">
        <v>5</v>
      </c>
      <c r="B383" s="92" t="s">
        <v>1159</v>
      </c>
      <c r="C383" s="92" t="s">
        <v>701</v>
      </c>
      <c r="D383" s="92" t="s">
        <v>711</v>
      </c>
      <c r="E383" s="132" t="s">
        <v>712</v>
      </c>
      <c r="F383" s="133">
        <v>39190</v>
      </c>
      <c r="G383" s="134"/>
      <c r="H383" s="134"/>
      <c r="I383" s="134"/>
      <c r="J383" s="134">
        <v>1</v>
      </c>
      <c r="K383" s="134"/>
      <c r="L383" s="125" t="s">
        <v>713</v>
      </c>
      <c r="M383" s="11" t="s">
        <v>468</v>
      </c>
      <c r="N383" s="11" t="s">
        <v>262</v>
      </c>
    </row>
    <row r="384" spans="1:14" s="28" customFormat="1" ht="25.5">
      <c r="A384" s="21">
        <v>6</v>
      </c>
      <c r="B384" s="92" t="s">
        <v>1159</v>
      </c>
      <c r="C384" s="92" t="s">
        <v>714</v>
      </c>
      <c r="D384" s="92" t="s">
        <v>715</v>
      </c>
      <c r="E384" s="132" t="s">
        <v>716</v>
      </c>
      <c r="F384" s="133">
        <v>39172</v>
      </c>
      <c r="G384" s="134"/>
      <c r="H384" s="134"/>
      <c r="I384" s="134"/>
      <c r="J384" s="134">
        <v>1</v>
      </c>
      <c r="K384" s="134"/>
      <c r="L384" s="125" t="s">
        <v>717</v>
      </c>
      <c r="M384" s="11" t="s">
        <v>262</v>
      </c>
      <c r="N384" s="11" t="s">
        <v>262</v>
      </c>
    </row>
    <row r="385" spans="1:14" s="28" customFormat="1" ht="25.5">
      <c r="A385" s="21">
        <v>7</v>
      </c>
      <c r="B385" s="92" t="s">
        <v>1159</v>
      </c>
      <c r="C385" s="92" t="s">
        <v>701</v>
      </c>
      <c r="D385" s="92" t="s">
        <v>718</v>
      </c>
      <c r="E385" s="132" t="s">
        <v>719</v>
      </c>
      <c r="F385" s="133">
        <v>39205</v>
      </c>
      <c r="G385" s="134"/>
      <c r="H385" s="134"/>
      <c r="I385" s="134">
        <v>1</v>
      </c>
      <c r="J385" s="134"/>
      <c r="K385" s="134"/>
      <c r="L385" s="125" t="s">
        <v>757</v>
      </c>
      <c r="M385" s="11" t="s">
        <v>262</v>
      </c>
      <c r="N385" s="11" t="s">
        <v>262</v>
      </c>
    </row>
    <row r="386" spans="1:14" s="28" customFormat="1" ht="25.5">
      <c r="A386" s="21">
        <v>8</v>
      </c>
      <c r="B386" s="92" t="s">
        <v>1159</v>
      </c>
      <c r="C386" s="92" t="s">
        <v>701</v>
      </c>
      <c r="D386" s="92" t="s">
        <v>706</v>
      </c>
      <c r="E386" s="132" t="s">
        <v>758</v>
      </c>
      <c r="F386" s="133">
        <v>39207</v>
      </c>
      <c r="G386" s="134"/>
      <c r="H386" s="134">
        <v>1</v>
      </c>
      <c r="I386" s="134"/>
      <c r="J386" s="134"/>
      <c r="K386" s="134"/>
      <c r="L386" s="125" t="s">
        <v>759</v>
      </c>
      <c r="M386" s="11" t="s">
        <v>760</v>
      </c>
      <c r="N386" s="11" t="s">
        <v>262</v>
      </c>
    </row>
    <row r="387" spans="1:14" s="28" customFormat="1" ht="51">
      <c r="A387" s="21">
        <v>9</v>
      </c>
      <c r="B387" s="92" t="s">
        <v>1159</v>
      </c>
      <c r="C387" s="92" t="s">
        <v>701</v>
      </c>
      <c r="D387" s="92" t="s">
        <v>718</v>
      </c>
      <c r="E387" s="132" t="s">
        <v>761</v>
      </c>
      <c r="F387" s="133">
        <v>39211</v>
      </c>
      <c r="G387" s="134"/>
      <c r="H387" s="134"/>
      <c r="I387" s="134"/>
      <c r="J387" s="134">
        <v>1</v>
      </c>
      <c r="K387" s="134"/>
      <c r="L387" s="125" t="s">
        <v>762</v>
      </c>
      <c r="M387" s="11" t="s">
        <v>763</v>
      </c>
      <c r="N387" s="11" t="s">
        <v>262</v>
      </c>
    </row>
    <row r="388" spans="1:14" s="28" customFormat="1" ht="25.5">
      <c r="A388" s="21">
        <v>10</v>
      </c>
      <c r="B388" s="92" t="s">
        <v>1159</v>
      </c>
      <c r="C388" s="92" t="s">
        <v>701</v>
      </c>
      <c r="D388" s="92" t="s">
        <v>706</v>
      </c>
      <c r="E388" s="132" t="s">
        <v>764</v>
      </c>
      <c r="F388" s="133">
        <v>39218</v>
      </c>
      <c r="G388" s="134"/>
      <c r="H388" s="134"/>
      <c r="I388" s="134">
        <v>1</v>
      </c>
      <c r="J388" s="134"/>
      <c r="K388" s="134"/>
      <c r="L388" s="125" t="s">
        <v>765</v>
      </c>
      <c r="M388" s="11" t="s">
        <v>262</v>
      </c>
      <c r="N388" s="11" t="s">
        <v>262</v>
      </c>
    </row>
    <row r="389" spans="1:14" s="28" customFormat="1" ht="51">
      <c r="A389" s="21">
        <v>11</v>
      </c>
      <c r="B389" s="92" t="s">
        <v>1159</v>
      </c>
      <c r="C389" s="92" t="s">
        <v>714</v>
      </c>
      <c r="D389" s="92" t="s">
        <v>715</v>
      </c>
      <c r="E389" s="132" t="s">
        <v>766</v>
      </c>
      <c r="F389" s="133">
        <v>39204</v>
      </c>
      <c r="G389" s="134"/>
      <c r="H389" s="134"/>
      <c r="I389" s="134">
        <v>1</v>
      </c>
      <c r="J389" s="134"/>
      <c r="K389" s="134"/>
      <c r="L389" s="125" t="s">
        <v>263</v>
      </c>
      <c r="M389" s="11" t="s">
        <v>262</v>
      </c>
      <c r="N389" s="11" t="s">
        <v>262</v>
      </c>
    </row>
    <row r="390" spans="1:14" s="28" customFormat="1" ht="25.5">
      <c r="A390" s="21">
        <v>12</v>
      </c>
      <c r="B390" s="92" t="s">
        <v>1159</v>
      </c>
      <c r="C390" s="92" t="s">
        <v>714</v>
      </c>
      <c r="D390" s="92" t="s">
        <v>264</v>
      </c>
      <c r="E390" s="132" t="s">
        <v>265</v>
      </c>
      <c r="F390" s="133">
        <v>39209</v>
      </c>
      <c r="G390" s="134"/>
      <c r="H390" s="134"/>
      <c r="I390" s="134"/>
      <c r="J390" s="134">
        <v>1</v>
      </c>
      <c r="K390" s="134"/>
      <c r="L390" s="125" t="s">
        <v>266</v>
      </c>
      <c r="M390" s="11" t="s">
        <v>262</v>
      </c>
      <c r="N390" s="11" t="s">
        <v>262</v>
      </c>
    </row>
    <row r="391" spans="1:14" s="28" customFormat="1" ht="76.5">
      <c r="A391" s="21">
        <v>13</v>
      </c>
      <c r="B391" s="92" t="s">
        <v>1159</v>
      </c>
      <c r="C391" s="92" t="s">
        <v>621</v>
      </c>
      <c r="D391" s="92" t="s">
        <v>267</v>
      </c>
      <c r="E391" s="132" t="s">
        <v>268</v>
      </c>
      <c r="F391" s="133">
        <v>39245</v>
      </c>
      <c r="G391" s="134"/>
      <c r="H391" s="134"/>
      <c r="I391" s="134">
        <v>1</v>
      </c>
      <c r="J391" s="134"/>
      <c r="K391" s="134"/>
      <c r="L391" s="124" t="s">
        <v>1689</v>
      </c>
      <c r="M391" s="11" t="s">
        <v>262</v>
      </c>
      <c r="N391" s="11" t="s">
        <v>262</v>
      </c>
    </row>
    <row r="392" spans="1:14" s="28" customFormat="1" ht="76.5">
      <c r="A392" s="21">
        <v>14</v>
      </c>
      <c r="B392" s="92" t="s">
        <v>1159</v>
      </c>
      <c r="C392" s="92" t="s">
        <v>621</v>
      </c>
      <c r="D392" s="92" t="s">
        <v>622</v>
      </c>
      <c r="E392" s="132" t="s">
        <v>1690</v>
      </c>
      <c r="F392" s="133">
        <v>39256</v>
      </c>
      <c r="G392" s="134"/>
      <c r="H392" s="134"/>
      <c r="I392" s="134"/>
      <c r="J392" s="134">
        <v>1</v>
      </c>
      <c r="K392" s="134"/>
      <c r="L392" s="124" t="s">
        <v>1691</v>
      </c>
      <c r="M392" s="11" t="s">
        <v>262</v>
      </c>
      <c r="N392" s="11" t="s">
        <v>262</v>
      </c>
    </row>
    <row r="393" spans="1:14" s="28" customFormat="1" ht="38.25">
      <c r="A393" s="21">
        <v>15</v>
      </c>
      <c r="B393" s="92" t="s">
        <v>1159</v>
      </c>
      <c r="C393" s="92" t="s">
        <v>621</v>
      </c>
      <c r="D393" s="92" t="s">
        <v>622</v>
      </c>
      <c r="E393" s="132" t="s">
        <v>1692</v>
      </c>
      <c r="F393" s="133">
        <v>39258</v>
      </c>
      <c r="G393" s="134"/>
      <c r="H393" s="134"/>
      <c r="I393" s="134">
        <v>1</v>
      </c>
      <c r="J393" s="134"/>
      <c r="K393" s="134"/>
      <c r="L393" s="125" t="s">
        <v>336</v>
      </c>
      <c r="M393" s="11" t="s">
        <v>262</v>
      </c>
      <c r="N393" s="11" t="s">
        <v>262</v>
      </c>
    </row>
    <row r="394" spans="1:14" s="28" customFormat="1" ht="51">
      <c r="A394" s="21">
        <v>16</v>
      </c>
      <c r="B394" s="92" t="s">
        <v>1159</v>
      </c>
      <c r="C394" s="92" t="s">
        <v>621</v>
      </c>
      <c r="D394" s="92" t="s">
        <v>622</v>
      </c>
      <c r="E394" s="132" t="s">
        <v>769</v>
      </c>
      <c r="F394" s="133">
        <v>39241</v>
      </c>
      <c r="G394" s="134"/>
      <c r="H394" s="134"/>
      <c r="I394" s="134"/>
      <c r="J394" s="134"/>
      <c r="K394" s="134">
        <v>1</v>
      </c>
      <c r="L394" s="125" t="s">
        <v>687</v>
      </c>
      <c r="M394" s="11" t="s">
        <v>262</v>
      </c>
      <c r="N394" s="11" t="s">
        <v>262</v>
      </c>
    </row>
    <row r="395" spans="1:14" s="28" customFormat="1">
      <c r="A395" s="21">
        <v>17</v>
      </c>
      <c r="B395" s="92" t="s">
        <v>1159</v>
      </c>
      <c r="C395" s="92" t="s">
        <v>701</v>
      </c>
      <c r="D395" s="92" t="s">
        <v>706</v>
      </c>
      <c r="E395" s="132" t="s">
        <v>781</v>
      </c>
      <c r="F395" s="133">
        <v>39242</v>
      </c>
      <c r="G395" s="134"/>
      <c r="H395" s="134"/>
      <c r="I395" s="134"/>
      <c r="J395" s="134">
        <v>1</v>
      </c>
      <c r="K395" s="134"/>
      <c r="L395" s="125" t="s">
        <v>782</v>
      </c>
      <c r="M395" s="11" t="s">
        <v>262</v>
      </c>
      <c r="N395" s="11" t="s">
        <v>262</v>
      </c>
    </row>
    <row r="396" spans="1:14" s="28" customFormat="1">
      <c r="A396" s="21">
        <v>18</v>
      </c>
      <c r="B396" s="92" t="s">
        <v>1159</v>
      </c>
      <c r="C396" s="92" t="s">
        <v>701</v>
      </c>
      <c r="D396" s="92" t="s">
        <v>711</v>
      </c>
      <c r="E396" s="132" t="s">
        <v>783</v>
      </c>
      <c r="F396" s="133">
        <v>39244</v>
      </c>
      <c r="G396" s="134"/>
      <c r="H396" s="134"/>
      <c r="I396" s="134"/>
      <c r="J396" s="134">
        <v>1</v>
      </c>
      <c r="K396" s="134"/>
      <c r="L396" s="125" t="s">
        <v>784</v>
      </c>
      <c r="M396" s="11" t="s">
        <v>262</v>
      </c>
      <c r="N396" s="11" t="s">
        <v>262</v>
      </c>
    </row>
    <row r="397" spans="1:14" s="28" customFormat="1">
      <c r="A397" s="21">
        <v>19</v>
      </c>
      <c r="B397" s="92" t="s">
        <v>1159</v>
      </c>
      <c r="C397" s="92" t="s">
        <v>701</v>
      </c>
      <c r="D397" s="92" t="s">
        <v>702</v>
      </c>
      <c r="E397" s="132" t="s">
        <v>769</v>
      </c>
      <c r="F397" s="133">
        <v>39255</v>
      </c>
      <c r="G397" s="134"/>
      <c r="H397" s="134"/>
      <c r="I397" s="134"/>
      <c r="J397" s="134"/>
      <c r="K397" s="134">
        <v>1</v>
      </c>
      <c r="L397" s="125" t="s">
        <v>785</v>
      </c>
      <c r="M397" s="11" t="s">
        <v>262</v>
      </c>
      <c r="N397" s="11" t="s">
        <v>262</v>
      </c>
    </row>
    <row r="398" spans="1:14" s="28" customFormat="1">
      <c r="A398" s="21">
        <v>20</v>
      </c>
      <c r="B398" s="92" t="s">
        <v>1159</v>
      </c>
      <c r="C398" s="92" t="s">
        <v>701</v>
      </c>
      <c r="D398" s="92" t="s">
        <v>709</v>
      </c>
      <c r="E398" s="132" t="s">
        <v>786</v>
      </c>
      <c r="F398" s="133">
        <v>39258</v>
      </c>
      <c r="G398" s="134"/>
      <c r="H398" s="134">
        <v>1</v>
      </c>
      <c r="I398" s="134"/>
      <c r="J398" s="134"/>
      <c r="K398" s="134"/>
      <c r="L398" s="125" t="s">
        <v>787</v>
      </c>
      <c r="M398" s="11" t="s">
        <v>262</v>
      </c>
      <c r="N398" s="11" t="s">
        <v>262</v>
      </c>
    </row>
    <row r="399" spans="1:14" s="28" customFormat="1" ht="25.5">
      <c r="A399" s="21">
        <v>21</v>
      </c>
      <c r="B399" s="92" t="s">
        <v>1159</v>
      </c>
      <c r="C399" s="92" t="s">
        <v>701</v>
      </c>
      <c r="D399" s="92" t="s">
        <v>709</v>
      </c>
      <c r="E399" s="132" t="s">
        <v>788</v>
      </c>
      <c r="F399" s="133">
        <v>39258</v>
      </c>
      <c r="G399" s="134"/>
      <c r="H399" s="134">
        <v>1</v>
      </c>
      <c r="I399" s="134"/>
      <c r="J399" s="134"/>
      <c r="K399" s="134"/>
      <c r="L399" s="125" t="s">
        <v>789</v>
      </c>
      <c r="M399" s="11" t="s">
        <v>262</v>
      </c>
      <c r="N399" s="11" t="s">
        <v>262</v>
      </c>
    </row>
    <row r="400" spans="1:14" s="28" customFormat="1" ht="25.5">
      <c r="A400" s="21">
        <v>22</v>
      </c>
      <c r="B400" s="92" t="s">
        <v>1159</v>
      </c>
      <c r="C400" s="92" t="s">
        <v>790</v>
      </c>
      <c r="D400" s="92" t="s">
        <v>791</v>
      </c>
      <c r="E400" s="132" t="s">
        <v>792</v>
      </c>
      <c r="F400" s="133">
        <v>39239</v>
      </c>
      <c r="G400" s="134"/>
      <c r="H400" s="134"/>
      <c r="I400" s="134">
        <v>1</v>
      </c>
      <c r="J400" s="134"/>
      <c r="K400" s="134"/>
      <c r="L400" s="125" t="s">
        <v>1651</v>
      </c>
      <c r="M400" s="11" t="s">
        <v>262</v>
      </c>
      <c r="N400" s="11" t="s">
        <v>262</v>
      </c>
    </row>
    <row r="401" spans="1:14" s="28" customFormat="1" ht="38.25">
      <c r="A401" s="21">
        <v>23</v>
      </c>
      <c r="B401" s="92" t="s">
        <v>1159</v>
      </c>
      <c r="C401" s="92" t="s">
        <v>790</v>
      </c>
      <c r="D401" s="92" t="s">
        <v>1652</v>
      </c>
      <c r="E401" s="132" t="s">
        <v>1653</v>
      </c>
      <c r="F401" s="133">
        <v>39253</v>
      </c>
      <c r="G401" s="134"/>
      <c r="H401" s="134"/>
      <c r="I401" s="134">
        <v>1</v>
      </c>
      <c r="J401" s="134"/>
      <c r="K401" s="134"/>
      <c r="L401" s="125" t="s">
        <v>1654</v>
      </c>
      <c r="M401" s="11" t="s">
        <v>262</v>
      </c>
      <c r="N401" s="11" t="s">
        <v>262</v>
      </c>
    </row>
    <row r="402" spans="1:14" s="28" customFormat="1" ht="51">
      <c r="A402" s="21">
        <v>24</v>
      </c>
      <c r="B402" s="92" t="s">
        <v>1159</v>
      </c>
      <c r="C402" s="92" t="s">
        <v>790</v>
      </c>
      <c r="D402" s="92" t="s">
        <v>1652</v>
      </c>
      <c r="E402" s="132" t="s">
        <v>769</v>
      </c>
      <c r="F402" s="133">
        <v>39256</v>
      </c>
      <c r="G402" s="134"/>
      <c r="H402" s="134"/>
      <c r="I402" s="134"/>
      <c r="J402" s="134"/>
      <c r="K402" s="134">
        <v>1</v>
      </c>
      <c r="L402" s="125" t="s">
        <v>51</v>
      </c>
      <c r="M402" s="11" t="s">
        <v>262</v>
      </c>
      <c r="N402" s="11" t="s">
        <v>262</v>
      </c>
    </row>
    <row r="403" spans="1:14" s="28" customFormat="1">
      <c r="A403" s="21">
        <v>25</v>
      </c>
      <c r="B403" s="92" t="s">
        <v>1159</v>
      </c>
      <c r="C403" s="92" t="s">
        <v>714</v>
      </c>
      <c r="D403" s="92" t="s">
        <v>52</v>
      </c>
      <c r="E403" s="132" t="s">
        <v>53</v>
      </c>
      <c r="F403" s="133">
        <v>39250</v>
      </c>
      <c r="G403" s="134"/>
      <c r="H403" s="134"/>
      <c r="I403" s="134"/>
      <c r="J403" s="134"/>
      <c r="K403" s="134">
        <v>1</v>
      </c>
      <c r="L403" s="125" t="s">
        <v>1346</v>
      </c>
      <c r="M403" s="11" t="s">
        <v>262</v>
      </c>
      <c r="N403" s="11" t="s">
        <v>262</v>
      </c>
    </row>
    <row r="404" spans="1:14" s="28" customFormat="1">
      <c r="A404" s="21">
        <v>26</v>
      </c>
      <c r="B404" s="92" t="s">
        <v>1159</v>
      </c>
      <c r="C404" s="92" t="s">
        <v>714</v>
      </c>
      <c r="D404" s="92" t="s">
        <v>1347</v>
      </c>
      <c r="E404" s="132" t="s">
        <v>769</v>
      </c>
      <c r="F404" s="133">
        <v>39254</v>
      </c>
      <c r="G404" s="134"/>
      <c r="H404" s="134"/>
      <c r="I404" s="134"/>
      <c r="J404" s="134"/>
      <c r="K404" s="134">
        <v>1</v>
      </c>
      <c r="L404" s="125" t="s">
        <v>1348</v>
      </c>
      <c r="M404" s="11" t="s">
        <v>262</v>
      </c>
      <c r="N404" s="11" t="s">
        <v>262</v>
      </c>
    </row>
    <row r="405" spans="1:14" s="28" customFormat="1">
      <c r="A405" s="21">
        <v>27</v>
      </c>
      <c r="B405" s="92" t="s">
        <v>1159</v>
      </c>
      <c r="C405" s="92" t="s">
        <v>714</v>
      </c>
      <c r="D405" s="92" t="s">
        <v>264</v>
      </c>
      <c r="E405" s="132" t="s">
        <v>1349</v>
      </c>
      <c r="F405" s="133">
        <v>39256</v>
      </c>
      <c r="G405" s="134"/>
      <c r="H405" s="134"/>
      <c r="I405" s="134"/>
      <c r="J405" s="134"/>
      <c r="K405" s="134">
        <v>1</v>
      </c>
      <c r="L405" s="125" t="s">
        <v>1350</v>
      </c>
      <c r="M405" s="11" t="s">
        <v>262</v>
      </c>
      <c r="N405" s="11" t="s">
        <v>262</v>
      </c>
    </row>
    <row r="406" spans="1:14" s="28" customFormat="1" ht="51">
      <c r="A406" s="21">
        <v>28</v>
      </c>
      <c r="B406" s="92" t="s">
        <v>1159</v>
      </c>
      <c r="C406" s="21" t="s">
        <v>621</v>
      </c>
      <c r="D406" s="21" t="s">
        <v>622</v>
      </c>
      <c r="E406" s="124" t="s">
        <v>1351</v>
      </c>
      <c r="F406" s="133">
        <v>39269</v>
      </c>
      <c r="G406" s="135"/>
      <c r="H406" s="135"/>
      <c r="I406" s="135"/>
      <c r="J406" s="135">
        <v>1</v>
      </c>
      <c r="K406" s="135"/>
      <c r="L406" s="125" t="s">
        <v>1352</v>
      </c>
      <c r="M406" s="11" t="s">
        <v>262</v>
      </c>
      <c r="N406" s="11" t="s">
        <v>262</v>
      </c>
    </row>
    <row r="407" spans="1:14" s="28" customFormat="1" ht="76.5">
      <c r="A407" s="21">
        <v>29</v>
      </c>
      <c r="B407" s="92" t="s">
        <v>1159</v>
      </c>
      <c r="C407" s="92" t="s">
        <v>621</v>
      </c>
      <c r="D407" s="92" t="s">
        <v>1802</v>
      </c>
      <c r="E407" s="132" t="s">
        <v>1493</v>
      </c>
      <c r="F407" s="133">
        <v>39259</v>
      </c>
      <c r="G407" s="134"/>
      <c r="H407" s="134"/>
      <c r="I407" s="134"/>
      <c r="J407" s="134"/>
      <c r="K407" s="134">
        <v>1</v>
      </c>
      <c r="L407" s="124" t="s">
        <v>1803</v>
      </c>
      <c r="M407" s="11" t="s">
        <v>262</v>
      </c>
      <c r="N407" s="11" t="s">
        <v>262</v>
      </c>
    </row>
    <row r="408" spans="1:14" s="28" customFormat="1" ht="25.5">
      <c r="A408" s="21">
        <v>30</v>
      </c>
      <c r="B408" s="92" t="s">
        <v>1159</v>
      </c>
      <c r="C408" s="21" t="s">
        <v>701</v>
      </c>
      <c r="D408" s="21" t="s">
        <v>702</v>
      </c>
      <c r="E408" s="124" t="s">
        <v>553</v>
      </c>
      <c r="F408" s="133">
        <v>39264</v>
      </c>
      <c r="G408" s="135"/>
      <c r="H408" s="135"/>
      <c r="I408" s="135">
        <v>1</v>
      </c>
      <c r="J408" s="135"/>
      <c r="K408" s="135"/>
      <c r="L408" s="125" t="s">
        <v>1575</v>
      </c>
      <c r="M408" s="11" t="s">
        <v>262</v>
      </c>
      <c r="N408" s="11" t="s">
        <v>262</v>
      </c>
    </row>
    <row r="409" spans="1:14" s="28" customFormat="1" ht="25.5">
      <c r="A409" s="21">
        <v>31</v>
      </c>
      <c r="B409" s="92" t="s">
        <v>1159</v>
      </c>
      <c r="C409" s="92" t="s">
        <v>701</v>
      </c>
      <c r="D409" s="92" t="s">
        <v>711</v>
      </c>
      <c r="E409" s="132" t="s">
        <v>1576</v>
      </c>
      <c r="F409" s="133">
        <v>39262</v>
      </c>
      <c r="G409" s="134"/>
      <c r="H409" s="134"/>
      <c r="I409" s="134"/>
      <c r="J409" s="134">
        <v>1</v>
      </c>
      <c r="K409" s="134"/>
      <c r="L409" s="10" t="s">
        <v>1577</v>
      </c>
      <c r="M409" s="11" t="s">
        <v>262</v>
      </c>
      <c r="N409" s="11" t="s">
        <v>262</v>
      </c>
    </row>
    <row r="410" spans="1:14" s="28" customFormat="1">
      <c r="A410" s="21">
        <v>32</v>
      </c>
      <c r="B410" s="92" t="s">
        <v>1159</v>
      </c>
      <c r="C410" s="92" t="s">
        <v>701</v>
      </c>
      <c r="D410" s="92" t="s">
        <v>709</v>
      </c>
      <c r="E410" s="132" t="s">
        <v>1493</v>
      </c>
      <c r="F410" s="133">
        <v>39266</v>
      </c>
      <c r="G410" s="134"/>
      <c r="H410" s="134"/>
      <c r="I410" s="134"/>
      <c r="J410" s="134"/>
      <c r="K410" s="134">
        <v>1</v>
      </c>
      <c r="L410" s="10" t="s">
        <v>1578</v>
      </c>
      <c r="M410" s="11" t="s">
        <v>262</v>
      </c>
      <c r="N410" s="11" t="s">
        <v>262</v>
      </c>
    </row>
    <row r="411" spans="1:14" s="28" customFormat="1">
      <c r="A411" s="21">
        <v>33</v>
      </c>
      <c r="B411" s="92" t="s">
        <v>1159</v>
      </c>
      <c r="C411" s="92" t="s">
        <v>701</v>
      </c>
      <c r="D411" s="92" t="s">
        <v>706</v>
      </c>
      <c r="E411" s="132" t="s">
        <v>1493</v>
      </c>
      <c r="F411" s="133">
        <v>39270</v>
      </c>
      <c r="G411" s="134"/>
      <c r="H411" s="134"/>
      <c r="I411" s="134"/>
      <c r="J411" s="134"/>
      <c r="K411" s="134">
        <v>1</v>
      </c>
      <c r="L411" s="125" t="s">
        <v>1578</v>
      </c>
      <c r="M411" s="11" t="s">
        <v>262</v>
      </c>
      <c r="N411" s="11" t="s">
        <v>262</v>
      </c>
    </row>
    <row r="412" spans="1:14" s="28" customFormat="1" ht="51">
      <c r="A412" s="21">
        <v>34</v>
      </c>
      <c r="B412" s="92" t="s">
        <v>1159</v>
      </c>
      <c r="C412" s="92" t="s">
        <v>790</v>
      </c>
      <c r="D412" s="92" t="s">
        <v>1652</v>
      </c>
      <c r="E412" s="132" t="s">
        <v>1579</v>
      </c>
      <c r="F412" s="133">
        <v>39260</v>
      </c>
      <c r="G412" s="134"/>
      <c r="H412" s="134"/>
      <c r="I412" s="134">
        <v>1</v>
      </c>
      <c r="J412" s="134"/>
      <c r="K412" s="134"/>
      <c r="L412" s="125" t="s">
        <v>889</v>
      </c>
      <c r="M412" s="11" t="s">
        <v>262</v>
      </c>
      <c r="N412" s="11" t="s">
        <v>262</v>
      </c>
    </row>
    <row r="413" spans="1:14" s="28" customFormat="1" ht="51">
      <c r="A413" s="21">
        <v>35</v>
      </c>
      <c r="B413" s="92" t="s">
        <v>1159</v>
      </c>
      <c r="C413" s="92" t="s">
        <v>790</v>
      </c>
      <c r="D413" s="92" t="s">
        <v>791</v>
      </c>
      <c r="E413" s="132" t="s">
        <v>890</v>
      </c>
      <c r="F413" s="133">
        <v>39263</v>
      </c>
      <c r="G413" s="134"/>
      <c r="H413" s="134"/>
      <c r="I413" s="134">
        <v>1</v>
      </c>
      <c r="J413" s="134"/>
      <c r="K413" s="134"/>
      <c r="L413" s="125" t="s">
        <v>1589</v>
      </c>
      <c r="M413" s="11" t="s">
        <v>262</v>
      </c>
      <c r="N413" s="11" t="s">
        <v>262</v>
      </c>
    </row>
    <row r="414" spans="1:14" s="28" customFormat="1" ht="51">
      <c r="A414" s="21">
        <v>36</v>
      </c>
      <c r="B414" s="92" t="s">
        <v>1159</v>
      </c>
      <c r="C414" s="92" t="s">
        <v>790</v>
      </c>
      <c r="D414" s="92" t="s">
        <v>1652</v>
      </c>
      <c r="E414" s="132" t="s">
        <v>1590</v>
      </c>
      <c r="F414" s="133">
        <v>39265</v>
      </c>
      <c r="G414" s="134"/>
      <c r="H414" s="134"/>
      <c r="I414" s="134">
        <v>1</v>
      </c>
      <c r="J414" s="134"/>
      <c r="K414" s="134"/>
      <c r="L414" s="125" t="s">
        <v>1591</v>
      </c>
      <c r="M414" s="11" t="s">
        <v>262</v>
      </c>
      <c r="N414" s="11" t="s">
        <v>262</v>
      </c>
    </row>
    <row r="415" spans="1:14" s="28" customFormat="1" ht="38.25">
      <c r="A415" s="21">
        <v>37</v>
      </c>
      <c r="B415" s="92" t="s">
        <v>1159</v>
      </c>
      <c r="C415" s="92" t="s">
        <v>790</v>
      </c>
      <c r="D415" s="92" t="s">
        <v>1652</v>
      </c>
      <c r="E415" s="132" t="s">
        <v>1592</v>
      </c>
      <c r="F415" s="133">
        <v>39287</v>
      </c>
      <c r="G415" s="134"/>
      <c r="H415" s="134"/>
      <c r="I415" s="134"/>
      <c r="J415" s="134">
        <v>1</v>
      </c>
      <c r="K415" s="134"/>
      <c r="L415" s="125" t="s">
        <v>1593</v>
      </c>
      <c r="M415" s="11"/>
      <c r="N415" s="11"/>
    </row>
    <row r="416" spans="1:14" s="28" customFormat="1">
      <c r="A416" s="21">
        <v>38</v>
      </c>
      <c r="B416" s="92" t="s">
        <v>1159</v>
      </c>
      <c r="C416" s="92" t="s">
        <v>790</v>
      </c>
      <c r="D416" s="92" t="s">
        <v>1652</v>
      </c>
      <c r="E416" s="132" t="s">
        <v>769</v>
      </c>
      <c r="F416" s="133">
        <v>39277</v>
      </c>
      <c r="G416" s="134"/>
      <c r="H416" s="134"/>
      <c r="I416" s="134"/>
      <c r="J416" s="134"/>
      <c r="K416" s="134">
        <v>1</v>
      </c>
      <c r="L416" s="125" t="s">
        <v>1594</v>
      </c>
      <c r="M416" s="11" t="s">
        <v>262</v>
      </c>
      <c r="N416" s="11" t="s">
        <v>262</v>
      </c>
    </row>
    <row r="417" spans="1:14" s="28" customFormat="1" ht="38.25">
      <c r="A417" s="21">
        <v>39</v>
      </c>
      <c r="B417" s="92" t="s">
        <v>1159</v>
      </c>
      <c r="C417" s="92" t="s">
        <v>714</v>
      </c>
      <c r="D417" s="92" t="s">
        <v>715</v>
      </c>
      <c r="E417" s="132" t="s">
        <v>1493</v>
      </c>
      <c r="F417" s="133">
        <v>39265</v>
      </c>
      <c r="G417" s="134"/>
      <c r="H417" s="134"/>
      <c r="I417" s="134"/>
      <c r="J417" s="134"/>
      <c r="K417" s="134">
        <v>1</v>
      </c>
      <c r="L417" s="125" t="s">
        <v>603</v>
      </c>
      <c r="M417" s="11" t="s">
        <v>262</v>
      </c>
      <c r="N417" s="11" t="s">
        <v>262</v>
      </c>
    </row>
    <row r="418" spans="1:14" s="28" customFormat="1">
      <c r="A418" s="21">
        <v>40</v>
      </c>
      <c r="B418" s="92" t="s">
        <v>1159</v>
      </c>
      <c r="C418" s="92" t="s">
        <v>714</v>
      </c>
      <c r="D418" s="92" t="s">
        <v>715</v>
      </c>
      <c r="E418" s="132" t="s">
        <v>1493</v>
      </c>
      <c r="F418" s="133">
        <v>39265</v>
      </c>
      <c r="G418" s="134"/>
      <c r="H418" s="134"/>
      <c r="I418" s="134"/>
      <c r="J418" s="134"/>
      <c r="K418" s="134">
        <v>1</v>
      </c>
      <c r="L418" s="125" t="s">
        <v>604</v>
      </c>
      <c r="M418" s="11" t="s">
        <v>262</v>
      </c>
      <c r="N418" s="11" t="s">
        <v>262</v>
      </c>
    </row>
    <row r="419" spans="1:14" s="28" customFormat="1" ht="25.5">
      <c r="A419" s="21">
        <v>41</v>
      </c>
      <c r="B419" s="92" t="s">
        <v>1159</v>
      </c>
      <c r="C419" s="92" t="s">
        <v>714</v>
      </c>
      <c r="D419" s="92" t="s">
        <v>264</v>
      </c>
      <c r="E419" s="132" t="s">
        <v>605</v>
      </c>
      <c r="F419" s="133">
        <v>39275</v>
      </c>
      <c r="G419" s="134"/>
      <c r="H419" s="134"/>
      <c r="I419" s="134"/>
      <c r="J419" s="134">
        <v>1</v>
      </c>
      <c r="K419" s="134"/>
      <c r="L419" s="125" t="s">
        <v>606</v>
      </c>
      <c r="M419" s="11" t="s">
        <v>262</v>
      </c>
      <c r="N419" s="11" t="s">
        <v>262</v>
      </c>
    </row>
    <row r="420" spans="1:14" s="28" customFormat="1" ht="25.5">
      <c r="A420" s="21">
        <v>42</v>
      </c>
      <c r="B420" s="92" t="s">
        <v>1159</v>
      </c>
      <c r="C420" s="92" t="s">
        <v>714</v>
      </c>
      <c r="D420" s="92" t="s">
        <v>264</v>
      </c>
      <c r="E420" s="132" t="s">
        <v>769</v>
      </c>
      <c r="F420" s="133">
        <v>39276</v>
      </c>
      <c r="G420" s="134"/>
      <c r="H420" s="134"/>
      <c r="I420" s="134"/>
      <c r="J420" s="134"/>
      <c r="K420" s="134">
        <v>1</v>
      </c>
      <c r="L420" s="125" t="s">
        <v>607</v>
      </c>
      <c r="M420" s="11" t="s">
        <v>262</v>
      </c>
      <c r="N420" s="11" t="s">
        <v>262</v>
      </c>
    </row>
    <row r="421" spans="1:14" s="28" customFormat="1" ht="38.25">
      <c r="A421" s="21">
        <v>43</v>
      </c>
      <c r="B421" s="92" t="s">
        <v>1159</v>
      </c>
      <c r="C421" s="92" t="s">
        <v>714</v>
      </c>
      <c r="D421" s="92" t="s">
        <v>264</v>
      </c>
      <c r="E421" s="132" t="s">
        <v>769</v>
      </c>
      <c r="F421" s="133">
        <v>39281</v>
      </c>
      <c r="G421" s="134"/>
      <c r="H421" s="134"/>
      <c r="I421" s="134"/>
      <c r="J421" s="134"/>
      <c r="K421" s="134">
        <v>1</v>
      </c>
      <c r="L421" s="125" t="s">
        <v>608</v>
      </c>
      <c r="M421" s="11" t="s">
        <v>262</v>
      </c>
      <c r="N421" s="11" t="s">
        <v>262</v>
      </c>
    </row>
    <row r="422" spans="1:14" ht="25.5">
      <c r="A422" s="4">
        <v>44</v>
      </c>
      <c r="B422" s="92" t="s">
        <v>1159</v>
      </c>
      <c r="C422" s="92" t="s">
        <v>701</v>
      </c>
      <c r="D422" s="92" t="s">
        <v>718</v>
      </c>
      <c r="E422" s="132" t="s">
        <v>989</v>
      </c>
      <c r="F422" s="133">
        <v>39288</v>
      </c>
      <c r="G422" s="134"/>
      <c r="H422" s="134"/>
      <c r="I422" s="134"/>
      <c r="J422" s="134">
        <v>1</v>
      </c>
      <c r="K422" s="134"/>
      <c r="L422" s="10" t="s">
        <v>990</v>
      </c>
      <c r="M422" s="11" t="s">
        <v>262</v>
      </c>
      <c r="N422" s="11" t="s">
        <v>110</v>
      </c>
    </row>
    <row r="423" spans="1:14">
      <c r="A423" s="4">
        <v>45</v>
      </c>
      <c r="B423" s="92" t="s">
        <v>1159</v>
      </c>
      <c r="C423" s="92" t="s">
        <v>701</v>
      </c>
      <c r="D423" s="92" t="s">
        <v>718</v>
      </c>
      <c r="E423" s="132" t="s">
        <v>111</v>
      </c>
      <c r="F423" s="133">
        <v>39291</v>
      </c>
      <c r="G423" s="134"/>
      <c r="H423" s="134"/>
      <c r="I423" s="134"/>
      <c r="J423" s="134"/>
      <c r="K423" s="134">
        <v>1</v>
      </c>
      <c r="L423" s="10" t="s">
        <v>112</v>
      </c>
      <c r="M423" s="11" t="s">
        <v>262</v>
      </c>
      <c r="N423" s="11" t="s">
        <v>262</v>
      </c>
    </row>
    <row r="424" spans="1:14" ht="38.25">
      <c r="A424" s="4">
        <v>46</v>
      </c>
      <c r="B424" s="92" t="s">
        <v>1159</v>
      </c>
      <c r="C424" s="92" t="s">
        <v>701</v>
      </c>
      <c r="D424" s="92" t="s">
        <v>702</v>
      </c>
      <c r="E424" s="132" t="s">
        <v>113</v>
      </c>
      <c r="F424" s="133">
        <v>39298</v>
      </c>
      <c r="G424" s="134"/>
      <c r="H424" s="134"/>
      <c r="I424" s="134"/>
      <c r="J424" s="134">
        <v>1</v>
      </c>
      <c r="K424" s="134"/>
      <c r="L424" s="10" t="s">
        <v>114</v>
      </c>
      <c r="M424" s="11" t="s">
        <v>262</v>
      </c>
      <c r="N424" s="11" t="s">
        <v>262</v>
      </c>
    </row>
    <row r="425" spans="1:14" ht="25.5">
      <c r="A425" s="4">
        <v>47</v>
      </c>
      <c r="B425" s="92" t="s">
        <v>1159</v>
      </c>
      <c r="C425" s="92" t="s">
        <v>701</v>
      </c>
      <c r="D425" s="92" t="s">
        <v>718</v>
      </c>
      <c r="E425" s="132" t="s">
        <v>769</v>
      </c>
      <c r="F425" s="133">
        <v>39302</v>
      </c>
      <c r="G425" s="134"/>
      <c r="H425" s="134"/>
      <c r="I425" s="134"/>
      <c r="J425" s="134"/>
      <c r="K425" s="134">
        <v>1</v>
      </c>
      <c r="L425" s="10" t="s">
        <v>115</v>
      </c>
      <c r="M425" s="11" t="s">
        <v>262</v>
      </c>
      <c r="N425" s="11" t="s">
        <v>262</v>
      </c>
    </row>
    <row r="426" spans="1:14" ht="25.5">
      <c r="A426" s="4">
        <v>48</v>
      </c>
      <c r="B426" s="92" t="s">
        <v>1159</v>
      </c>
      <c r="C426" s="92" t="s">
        <v>701</v>
      </c>
      <c r="D426" s="92" t="s">
        <v>711</v>
      </c>
      <c r="E426" s="132" t="s">
        <v>116</v>
      </c>
      <c r="F426" s="133">
        <v>39304</v>
      </c>
      <c r="G426" s="134"/>
      <c r="H426" s="134"/>
      <c r="I426" s="134"/>
      <c r="J426" s="134">
        <v>1</v>
      </c>
      <c r="K426" s="134"/>
      <c r="L426" s="13" t="s">
        <v>117</v>
      </c>
      <c r="M426" s="11" t="s">
        <v>262</v>
      </c>
      <c r="N426" s="11" t="s">
        <v>262</v>
      </c>
    </row>
    <row r="427" spans="1:14" ht="38.25">
      <c r="A427" s="4">
        <v>49</v>
      </c>
      <c r="B427" s="92" t="s">
        <v>1159</v>
      </c>
      <c r="C427" s="92" t="s">
        <v>701</v>
      </c>
      <c r="D427" s="92" t="s">
        <v>702</v>
      </c>
      <c r="E427" s="132" t="s">
        <v>16</v>
      </c>
      <c r="F427" s="133">
        <v>39304</v>
      </c>
      <c r="G427" s="134"/>
      <c r="H427" s="134"/>
      <c r="I427" s="134"/>
      <c r="J427" s="134"/>
      <c r="K427" s="134">
        <v>1</v>
      </c>
      <c r="L427" s="10" t="s">
        <v>118</v>
      </c>
      <c r="M427" s="11" t="s">
        <v>262</v>
      </c>
      <c r="N427" s="11" t="s">
        <v>262</v>
      </c>
    </row>
    <row r="428" spans="1:14">
      <c r="A428" s="4">
        <v>50</v>
      </c>
      <c r="B428" s="92" t="s">
        <v>1159</v>
      </c>
      <c r="C428" s="92" t="s">
        <v>701</v>
      </c>
      <c r="D428" s="92" t="s">
        <v>702</v>
      </c>
      <c r="E428" s="132" t="s">
        <v>119</v>
      </c>
      <c r="F428" s="133">
        <v>39306</v>
      </c>
      <c r="G428" s="134"/>
      <c r="H428" s="134"/>
      <c r="I428" s="134"/>
      <c r="J428" s="134"/>
      <c r="K428" s="134">
        <v>1</v>
      </c>
      <c r="L428" s="10" t="s">
        <v>120</v>
      </c>
      <c r="M428" s="11" t="s">
        <v>262</v>
      </c>
      <c r="N428" s="11" t="s">
        <v>262</v>
      </c>
    </row>
    <row r="429" spans="1:14" ht="38.25">
      <c r="A429" s="4">
        <v>51</v>
      </c>
      <c r="B429" s="92" t="s">
        <v>1159</v>
      </c>
      <c r="C429" s="92" t="s">
        <v>701</v>
      </c>
      <c r="D429" s="92" t="s">
        <v>706</v>
      </c>
      <c r="E429" s="132" t="s">
        <v>769</v>
      </c>
      <c r="F429" s="133">
        <v>39311</v>
      </c>
      <c r="G429" s="134"/>
      <c r="H429" s="134"/>
      <c r="I429" s="134"/>
      <c r="J429" s="134"/>
      <c r="K429" s="134">
        <v>1</v>
      </c>
      <c r="L429" s="10" t="s">
        <v>118</v>
      </c>
      <c r="M429" s="11" t="s">
        <v>262</v>
      </c>
      <c r="N429" s="11" t="s">
        <v>262</v>
      </c>
    </row>
    <row r="430" spans="1:14" ht="25.5">
      <c r="A430" s="4">
        <v>52</v>
      </c>
      <c r="B430" s="92" t="s">
        <v>1159</v>
      </c>
      <c r="C430" s="92" t="s">
        <v>701</v>
      </c>
      <c r="D430" s="92" t="s">
        <v>702</v>
      </c>
      <c r="E430" s="132" t="s">
        <v>121</v>
      </c>
      <c r="F430" s="133">
        <v>39313</v>
      </c>
      <c r="G430" s="134"/>
      <c r="H430" s="134"/>
      <c r="I430" s="134"/>
      <c r="J430" s="134">
        <v>1</v>
      </c>
      <c r="K430" s="134"/>
      <c r="L430" s="10" t="s">
        <v>122</v>
      </c>
      <c r="M430" s="11" t="s">
        <v>262</v>
      </c>
      <c r="N430" s="11" t="s">
        <v>262</v>
      </c>
    </row>
    <row r="431" spans="1:14" ht="25.5">
      <c r="A431" s="4">
        <v>53</v>
      </c>
      <c r="B431" s="92" t="s">
        <v>1159</v>
      </c>
      <c r="C431" s="92" t="s">
        <v>701</v>
      </c>
      <c r="D431" s="92" t="s">
        <v>718</v>
      </c>
      <c r="E431" s="132" t="s">
        <v>123</v>
      </c>
      <c r="F431" s="133">
        <v>39314</v>
      </c>
      <c r="G431" s="134"/>
      <c r="H431" s="134"/>
      <c r="I431" s="134"/>
      <c r="J431" s="134"/>
      <c r="K431" s="134">
        <v>1</v>
      </c>
      <c r="L431" s="10" t="s">
        <v>124</v>
      </c>
      <c r="M431" s="11" t="s">
        <v>262</v>
      </c>
      <c r="N431" s="11" t="s">
        <v>262</v>
      </c>
    </row>
    <row r="432" spans="1:14" ht="25.5">
      <c r="A432" s="4">
        <v>54</v>
      </c>
      <c r="B432" s="92" t="s">
        <v>1159</v>
      </c>
      <c r="C432" s="92" t="s">
        <v>701</v>
      </c>
      <c r="D432" s="92" t="s">
        <v>711</v>
      </c>
      <c r="E432" s="132" t="s">
        <v>769</v>
      </c>
      <c r="F432" s="133">
        <v>39316</v>
      </c>
      <c r="G432" s="134"/>
      <c r="H432" s="134"/>
      <c r="I432" s="134"/>
      <c r="J432" s="134"/>
      <c r="K432" s="134">
        <v>1</v>
      </c>
      <c r="L432" s="10" t="s">
        <v>125</v>
      </c>
      <c r="M432" s="11" t="s">
        <v>262</v>
      </c>
      <c r="N432" s="11" t="s">
        <v>262</v>
      </c>
    </row>
    <row r="433" spans="1:14" ht="25.5">
      <c r="A433" s="4">
        <v>55</v>
      </c>
      <c r="B433" s="92" t="s">
        <v>1159</v>
      </c>
      <c r="C433" s="92" t="s">
        <v>790</v>
      </c>
      <c r="D433" s="92" t="s">
        <v>126</v>
      </c>
      <c r="E433" s="132" t="s">
        <v>127</v>
      </c>
      <c r="F433" s="133">
        <v>39292</v>
      </c>
      <c r="G433" s="134"/>
      <c r="H433" s="134"/>
      <c r="I433" s="134"/>
      <c r="J433" s="134"/>
      <c r="K433" s="134">
        <v>1</v>
      </c>
      <c r="L433" s="10" t="s">
        <v>128</v>
      </c>
      <c r="M433" s="11" t="s">
        <v>262</v>
      </c>
      <c r="N433" s="11" t="s">
        <v>262</v>
      </c>
    </row>
    <row r="434" spans="1:14" ht="25.5">
      <c r="A434" s="4">
        <v>56</v>
      </c>
      <c r="B434" s="92" t="s">
        <v>1159</v>
      </c>
      <c r="C434" s="92" t="s">
        <v>790</v>
      </c>
      <c r="D434" s="92" t="s">
        <v>126</v>
      </c>
      <c r="E434" s="132" t="s">
        <v>129</v>
      </c>
      <c r="F434" s="133">
        <v>39662</v>
      </c>
      <c r="G434" s="134"/>
      <c r="H434" s="134">
        <v>1</v>
      </c>
      <c r="I434" s="134"/>
      <c r="J434" s="134"/>
      <c r="K434" s="134"/>
      <c r="L434" s="10" t="s">
        <v>130</v>
      </c>
      <c r="M434" s="11" t="s">
        <v>262</v>
      </c>
      <c r="N434" s="11" t="s">
        <v>262</v>
      </c>
    </row>
    <row r="435" spans="1:14" ht="51">
      <c r="A435" s="4">
        <v>57</v>
      </c>
      <c r="B435" s="92" t="s">
        <v>1159</v>
      </c>
      <c r="C435" s="92" t="s">
        <v>790</v>
      </c>
      <c r="D435" s="92" t="s">
        <v>131</v>
      </c>
      <c r="E435" s="132" t="s">
        <v>132</v>
      </c>
      <c r="F435" s="133">
        <v>39300</v>
      </c>
      <c r="G435" s="134"/>
      <c r="H435" s="134"/>
      <c r="I435" s="134"/>
      <c r="J435" s="134"/>
      <c r="K435" s="134">
        <v>1</v>
      </c>
      <c r="L435" s="10" t="s">
        <v>133</v>
      </c>
      <c r="M435" s="11" t="s">
        <v>262</v>
      </c>
      <c r="N435" s="11" t="s">
        <v>262</v>
      </c>
    </row>
    <row r="436" spans="1:14" ht="25.5">
      <c r="A436" s="4">
        <v>58</v>
      </c>
      <c r="B436" s="92" t="s">
        <v>1159</v>
      </c>
      <c r="C436" s="92" t="s">
        <v>790</v>
      </c>
      <c r="D436" s="92" t="s">
        <v>1652</v>
      </c>
      <c r="E436" s="132" t="s">
        <v>660</v>
      </c>
      <c r="F436" s="133">
        <v>39309</v>
      </c>
      <c r="G436" s="134"/>
      <c r="H436" s="134"/>
      <c r="I436" s="134"/>
      <c r="J436" s="134"/>
      <c r="K436" s="134">
        <v>1</v>
      </c>
      <c r="L436" s="10" t="s">
        <v>134</v>
      </c>
      <c r="M436" s="11" t="s">
        <v>262</v>
      </c>
      <c r="N436" s="11" t="s">
        <v>262</v>
      </c>
    </row>
    <row r="437" spans="1:14" ht="51">
      <c r="A437" s="4">
        <v>59</v>
      </c>
      <c r="B437" s="92" t="s">
        <v>1159</v>
      </c>
      <c r="C437" s="92" t="s">
        <v>790</v>
      </c>
      <c r="D437" s="92" t="s">
        <v>1652</v>
      </c>
      <c r="E437" s="132" t="s">
        <v>663</v>
      </c>
      <c r="F437" s="133">
        <v>39312</v>
      </c>
      <c r="G437" s="134"/>
      <c r="H437" s="134"/>
      <c r="I437" s="134"/>
      <c r="J437" s="134"/>
      <c r="K437" s="134">
        <v>1</v>
      </c>
      <c r="L437" s="10" t="s">
        <v>1804</v>
      </c>
      <c r="M437" s="11" t="s">
        <v>262</v>
      </c>
      <c r="N437" s="11" t="s">
        <v>262</v>
      </c>
    </row>
    <row r="438" spans="1:14" ht="38.25">
      <c r="A438" s="4">
        <v>60</v>
      </c>
      <c r="B438" s="92" t="s">
        <v>1159</v>
      </c>
      <c r="C438" s="92" t="s">
        <v>790</v>
      </c>
      <c r="D438" s="92" t="s">
        <v>1652</v>
      </c>
      <c r="E438" s="132" t="s">
        <v>660</v>
      </c>
      <c r="F438" s="133">
        <v>39316</v>
      </c>
      <c r="G438" s="134"/>
      <c r="H438" s="134"/>
      <c r="I438" s="134"/>
      <c r="J438" s="134"/>
      <c r="K438" s="134">
        <v>1</v>
      </c>
      <c r="L438" s="10" t="s">
        <v>1805</v>
      </c>
      <c r="M438" s="11" t="s">
        <v>262</v>
      </c>
      <c r="N438" s="11" t="s">
        <v>262</v>
      </c>
    </row>
    <row r="439" spans="1:14" ht="51">
      <c r="A439" s="4">
        <v>61</v>
      </c>
      <c r="B439" s="92" t="s">
        <v>1159</v>
      </c>
      <c r="C439" s="92" t="s">
        <v>714</v>
      </c>
      <c r="D439" s="92" t="s">
        <v>1347</v>
      </c>
      <c r="E439" s="132" t="s">
        <v>1806</v>
      </c>
      <c r="F439" s="133">
        <v>39290</v>
      </c>
      <c r="G439" s="134"/>
      <c r="H439" s="134"/>
      <c r="I439" s="134">
        <v>1</v>
      </c>
      <c r="J439" s="134"/>
      <c r="K439" s="134"/>
      <c r="L439" s="10" t="s">
        <v>1807</v>
      </c>
      <c r="M439" s="11" t="s">
        <v>262</v>
      </c>
      <c r="N439" s="11" t="s">
        <v>262</v>
      </c>
    </row>
    <row r="440" spans="1:14" ht="51">
      <c r="A440" s="4">
        <v>62</v>
      </c>
      <c r="B440" s="92" t="s">
        <v>1159</v>
      </c>
      <c r="C440" s="92" t="s">
        <v>714</v>
      </c>
      <c r="D440" s="92" t="s">
        <v>715</v>
      </c>
      <c r="E440" s="132" t="s">
        <v>1808</v>
      </c>
      <c r="F440" s="133">
        <v>39297</v>
      </c>
      <c r="G440" s="134"/>
      <c r="H440" s="134"/>
      <c r="I440" s="134"/>
      <c r="J440" s="134">
        <v>1</v>
      </c>
      <c r="K440" s="134"/>
      <c r="L440" s="10" t="s">
        <v>1807</v>
      </c>
      <c r="M440" s="11" t="s">
        <v>262</v>
      </c>
      <c r="N440" s="11" t="s">
        <v>262</v>
      </c>
    </row>
    <row r="441" spans="1:14" ht="25.5">
      <c r="A441" s="4">
        <v>63</v>
      </c>
      <c r="B441" s="92" t="s">
        <v>1159</v>
      </c>
      <c r="C441" s="92" t="s">
        <v>714</v>
      </c>
      <c r="D441" s="92" t="s">
        <v>52</v>
      </c>
      <c r="E441" s="132" t="s">
        <v>660</v>
      </c>
      <c r="F441" s="133">
        <v>39298</v>
      </c>
      <c r="G441" s="134"/>
      <c r="H441" s="134"/>
      <c r="I441" s="134"/>
      <c r="J441" s="134"/>
      <c r="K441" s="134">
        <v>1</v>
      </c>
      <c r="L441" s="10" t="s">
        <v>1675</v>
      </c>
      <c r="M441" s="11" t="s">
        <v>262</v>
      </c>
      <c r="N441" s="11" t="s">
        <v>262</v>
      </c>
    </row>
    <row r="442" spans="1:14">
      <c r="A442" s="4">
        <v>64</v>
      </c>
      <c r="B442" s="92" t="s">
        <v>1159</v>
      </c>
      <c r="C442" s="92" t="s">
        <v>714</v>
      </c>
      <c r="D442" s="92" t="s">
        <v>264</v>
      </c>
      <c r="E442" s="132" t="s">
        <v>663</v>
      </c>
      <c r="F442" s="133">
        <v>39301</v>
      </c>
      <c r="G442" s="134"/>
      <c r="H442" s="134"/>
      <c r="I442" s="134"/>
      <c r="J442" s="134"/>
      <c r="K442" s="134">
        <v>1</v>
      </c>
      <c r="L442" s="10" t="s">
        <v>1676</v>
      </c>
      <c r="M442" s="11" t="s">
        <v>262</v>
      </c>
      <c r="N442" s="11" t="s">
        <v>262</v>
      </c>
    </row>
    <row r="443" spans="1:14">
      <c r="A443" s="4">
        <v>65</v>
      </c>
      <c r="B443" s="92" t="s">
        <v>1159</v>
      </c>
      <c r="C443" s="92" t="s">
        <v>714</v>
      </c>
      <c r="D443" s="92" t="s">
        <v>52</v>
      </c>
      <c r="E443" s="132" t="s">
        <v>1677</v>
      </c>
      <c r="F443" s="133">
        <v>39306</v>
      </c>
      <c r="G443" s="134"/>
      <c r="H443" s="134"/>
      <c r="I443" s="134">
        <v>1</v>
      </c>
      <c r="J443" s="134"/>
      <c r="K443" s="134"/>
      <c r="L443" s="10" t="s">
        <v>1678</v>
      </c>
      <c r="M443" s="11" t="s">
        <v>262</v>
      </c>
      <c r="N443" s="11" t="s">
        <v>262</v>
      </c>
    </row>
    <row r="444" spans="1:14" ht="51">
      <c r="A444" s="4">
        <v>66</v>
      </c>
      <c r="B444" s="92" t="s">
        <v>1159</v>
      </c>
      <c r="C444" s="92" t="s">
        <v>714</v>
      </c>
      <c r="D444" s="92" t="s">
        <v>1347</v>
      </c>
      <c r="E444" s="132" t="s">
        <v>1679</v>
      </c>
      <c r="F444" s="133">
        <v>39312</v>
      </c>
      <c r="G444" s="134"/>
      <c r="H444" s="134">
        <v>1</v>
      </c>
      <c r="I444" s="134"/>
      <c r="J444" s="134"/>
      <c r="K444" s="134"/>
      <c r="L444" s="10" t="s">
        <v>278</v>
      </c>
      <c r="M444" s="11" t="s">
        <v>262</v>
      </c>
      <c r="N444" s="11" t="s">
        <v>262</v>
      </c>
    </row>
    <row r="445" spans="1:14">
      <c r="A445" s="4">
        <v>67</v>
      </c>
      <c r="B445" s="92" t="s">
        <v>1159</v>
      </c>
      <c r="C445" s="92" t="s">
        <v>714</v>
      </c>
      <c r="D445" s="92" t="s">
        <v>52</v>
      </c>
      <c r="E445" s="132" t="s">
        <v>663</v>
      </c>
      <c r="F445" s="133">
        <v>39317</v>
      </c>
      <c r="G445" s="134"/>
      <c r="H445" s="134"/>
      <c r="I445" s="134"/>
      <c r="J445" s="134"/>
      <c r="K445" s="134">
        <v>1</v>
      </c>
      <c r="L445" s="10" t="s">
        <v>279</v>
      </c>
      <c r="M445" s="11" t="s">
        <v>262</v>
      </c>
      <c r="N445" s="11" t="s">
        <v>262</v>
      </c>
    </row>
    <row r="446" spans="1:14">
      <c r="A446" s="4">
        <v>68</v>
      </c>
      <c r="B446" s="92" t="s">
        <v>1159</v>
      </c>
      <c r="C446" s="92" t="s">
        <v>714</v>
      </c>
      <c r="D446" s="92" t="s">
        <v>280</v>
      </c>
      <c r="E446" s="132" t="s">
        <v>362</v>
      </c>
      <c r="F446" s="133">
        <v>39299</v>
      </c>
      <c r="G446" s="134"/>
      <c r="H446" s="134"/>
      <c r="I446" s="134"/>
      <c r="J446" s="134"/>
      <c r="K446" s="134">
        <v>1</v>
      </c>
      <c r="L446" s="10" t="s">
        <v>1676</v>
      </c>
      <c r="M446" s="11" t="s">
        <v>262</v>
      </c>
      <c r="N446" s="11" t="s">
        <v>262</v>
      </c>
    </row>
    <row r="447" spans="1:14" ht="38.25">
      <c r="A447" s="4">
        <v>69</v>
      </c>
      <c r="B447" s="92" t="s">
        <v>1159</v>
      </c>
      <c r="C447" s="92" t="s">
        <v>714</v>
      </c>
      <c r="D447" s="92" t="s">
        <v>264</v>
      </c>
      <c r="E447" s="132" t="s">
        <v>660</v>
      </c>
      <c r="F447" s="133">
        <v>39298</v>
      </c>
      <c r="G447" s="134"/>
      <c r="H447" s="134"/>
      <c r="I447" s="134"/>
      <c r="J447" s="134"/>
      <c r="K447" s="134">
        <v>1</v>
      </c>
      <c r="L447" s="10" t="s">
        <v>281</v>
      </c>
      <c r="M447" s="11" t="s">
        <v>262</v>
      </c>
      <c r="N447" s="11" t="s">
        <v>262</v>
      </c>
    </row>
    <row r="448" spans="1:14" ht="38.25">
      <c r="A448" s="4">
        <v>70</v>
      </c>
      <c r="B448" s="92" t="s">
        <v>1159</v>
      </c>
      <c r="C448" s="92" t="s">
        <v>714</v>
      </c>
      <c r="D448" s="92" t="s">
        <v>264</v>
      </c>
      <c r="E448" s="132" t="s">
        <v>660</v>
      </c>
      <c r="F448" s="133">
        <v>39298</v>
      </c>
      <c r="G448" s="134"/>
      <c r="H448" s="134"/>
      <c r="I448" s="134"/>
      <c r="J448" s="134"/>
      <c r="K448" s="134">
        <v>1</v>
      </c>
      <c r="L448" s="10" t="s">
        <v>33</v>
      </c>
      <c r="M448" s="11" t="s">
        <v>262</v>
      </c>
      <c r="N448" s="11" t="s">
        <v>262</v>
      </c>
    </row>
    <row r="449" spans="1:14" ht="25.5">
      <c r="A449" s="4">
        <v>71</v>
      </c>
      <c r="B449" s="92" t="s">
        <v>1159</v>
      </c>
      <c r="C449" s="92" t="s">
        <v>714</v>
      </c>
      <c r="D449" s="92" t="s">
        <v>52</v>
      </c>
      <c r="E449" s="132" t="s">
        <v>663</v>
      </c>
      <c r="F449" s="133">
        <v>39311</v>
      </c>
      <c r="G449" s="134"/>
      <c r="H449" s="134"/>
      <c r="I449" s="134"/>
      <c r="J449" s="134"/>
      <c r="K449" s="134">
        <v>1</v>
      </c>
      <c r="L449" s="10" t="s">
        <v>34</v>
      </c>
      <c r="M449" s="11" t="s">
        <v>262</v>
      </c>
      <c r="N449" s="11" t="s">
        <v>262</v>
      </c>
    </row>
    <row r="450" spans="1:14" ht="25.5">
      <c r="A450" s="4">
        <v>72</v>
      </c>
      <c r="B450" s="92" t="s">
        <v>1159</v>
      </c>
      <c r="C450" s="92" t="s">
        <v>714</v>
      </c>
      <c r="D450" s="92" t="s">
        <v>280</v>
      </c>
      <c r="E450" s="132" t="s">
        <v>660</v>
      </c>
      <c r="F450" s="133">
        <v>39312</v>
      </c>
      <c r="G450" s="134"/>
      <c r="H450" s="134"/>
      <c r="I450" s="134"/>
      <c r="J450" s="134"/>
      <c r="K450" s="134">
        <v>1</v>
      </c>
      <c r="L450" s="10" t="s">
        <v>35</v>
      </c>
      <c r="M450" s="11" t="s">
        <v>262</v>
      </c>
      <c r="N450" s="11" t="s">
        <v>262</v>
      </c>
    </row>
    <row r="451" spans="1:14">
      <c r="A451" s="4">
        <v>73</v>
      </c>
      <c r="B451" s="92" t="s">
        <v>1159</v>
      </c>
      <c r="C451" s="92" t="s">
        <v>714</v>
      </c>
      <c r="D451" s="92" t="s">
        <v>52</v>
      </c>
      <c r="E451" s="132" t="s">
        <v>663</v>
      </c>
      <c r="F451" s="133">
        <v>39314</v>
      </c>
      <c r="G451" s="134"/>
      <c r="H451" s="134"/>
      <c r="I451" s="134"/>
      <c r="J451" s="134"/>
      <c r="K451" s="134">
        <v>1</v>
      </c>
      <c r="L451" s="10" t="s">
        <v>1176</v>
      </c>
      <c r="M451" s="11" t="s">
        <v>262</v>
      </c>
      <c r="N451" s="11" t="s">
        <v>262</v>
      </c>
    </row>
    <row r="452" spans="1:14" ht="25.5">
      <c r="A452" s="4">
        <v>74</v>
      </c>
      <c r="B452" s="92" t="s">
        <v>1159</v>
      </c>
      <c r="C452" s="92" t="s">
        <v>701</v>
      </c>
      <c r="D452" s="92" t="s">
        <v>706</v>
      </c>
      <c r="E452" s="132" t="s">
        <v>1177</v>
      </c>
      <c r="F452" s="133">
        <v>39322</v>
      </c>
      <c r="G452" s="134"/>
      <c r="H452" s="134"/>
      <c r="I452" s="134"/>
      <c r="J452" s="134"/>
      <c r="K452" s="134">
        <v>1</v>
      </c>
      <c r="L452" s="10" t="s">
        <v>1178</v>
      </c>
      <c r="M452" s="11" t="s">
        <v>262</v>
      </c>
      <c r="N452" s="11" t="s">
        <v>262</v>
      </c>
    </row>
    <row r="453" spans="1:14" ht="38.25">
      <c r="A453" s="4">
        <v>75</v>
      </c>
      <c r="B453" s="92" t="s">
        <v>1159</v>
      </c>
      <c r="C453" s="92" t="s">
        <v>701</v>
      </c>
      <c r="D453" s="92" t="s">
        <v>718</v>
      </c>
      <c r="E453" s="132" t="s">
        <v>1179</v>
      </c>
      <c r="F453" s="133">
        <v>39211</v>
      </c>
      <c r="G453" s="134"/>
      <c r="H453" s="134">
        <v>1</v>
      </c>
      <c r="I453" s="134"/>
      <c r="J453" s="134"/>
      <c r="K453" s="134"/>
      <c r="L453" s="10" t="s">
        <v>803</v>
      </c>
      <c r="M453" s="11" t="s">
        <v>262</v>
      </c>
      <c r="N453" s="11" t="s">
        <v>262</v>
      </c>
    </row>
    <row r="454" spans="1:14" ht="25.5">
      <c r="A454" s="4">
        <v>76</v>
      </c>
      <c r="B454" s="92" t="s">
        <v>1159</v>
      </c>
      <c r="C454" s="92" t="s">
        <v>701</v>
      </c>
      <c r="D454" s="92" t="s">
        <v>706</v>
      </c>
      <c r="E454" s="132" t="s">
        <v>804</v>
      </c>
      <c r="F454" s="133">
        <v>39348</v>
      </c>
      <c r="G454" s="134"/>
      <c r="H454" s="134"/>
      <c r="I454" s="134"/>
      <c r="J454" s="134"/>
      <c r="K454" s="134">
        <v>1</v>
      </c>
      <c r="L454" s="10" t="s">
        <v>1178</v>
      </c>
      <c r="M454" s="11" t="s">
        <v>262</v>
      </c>
      <c r="N454" s="11" t="s">
        <v>262</v>
      </c>
    </row>
    <row r="455" spans="1:14" ht="25.5">
      <c r="A455" s="4">
        <v>77</v>
      </c>
      <c r="B455" s="92" t="s">
        <v>1159</v>
      </c>
      <c r="C455" s="92" t="s">
        <v>790</v>
      </c>
      <c r="D455" s="92" t="s">
        <v>1652</v>
      </c>
      <c r="E455" s="132" t="s">
        <v>884</v>
      </c>
      <c r="F455" s="133">
        <v>39324</v>
      </c>
      <c r="G455" s="134"/>
      <c r="H455" s="134"/>
      <c r="I455" s="134"/>
      <c r="J455" s="134"/>
      <c r="K455" s="134">
        <v>1</v>
      </c>
      <c r="L455" s="10" t="s">
        <v>1178</v>
      </c>
      <c r="M455" s="11" t="s">
        <v>262</v>
      </c>
      <c r="N455" s="11" t="s">
        <v>262</v>
      </c>
    </row>
    <row r="456" spans="1:14">
      <c r="A456" s="4">
        <v>78</v>
      </c>
      <c r="B456" s="92" t="s">
        <v>1159</v>
      </c>
      <c r="C456" s="92" t="s">
        <v>714</v>
      </c>
      <c r="D456" s="92" t="s">
        <v>264</v>
      </c>
      <c r="E456" s="132" t="s">
        <v>663</v>
      </c>
      <c r="F456" s="133">
        <v>39326</v>
      </c>
      <c r="G456" s="134"/>
      <c r="H456" s="134"/>
      <c r="I456" s="134"/>
      <c r="J456" s="134"/>
      <c r="K456" s="134">
        <v>1</v>
      </c>
      <c r="L456" s="10" t="s">
        <v>805</v>
      </c>
      <c r="M456" s="11" t="s">
        <v>262</v>
      </c>
      <c r="N456" s="11" t="s">
        <v>262</v>
      </c>
    </row>
    <row r="457" spans="1:14" ht="25.5">
      <c r="A457" s="4">
        <v>79</v>
      </c>
      <c r="B457" s="92" t="s">
        <v>1159</v>
      </c>
      <c r="C457" s="92" t="s">
        <v>714</v>
      </c>
      <c r="D457" s="92" t="s">
        <v>280</v>
      </c>
      <c r="E457" s="132" t="s">
        <v>806</v>
      </c>
      <c r="F457" s="133">
        <v>39323</v>
      </c>
      <c r="G457" s="134"/>
      <c r="H457" s="134"/>
      <c r="I457" s="134">
        <v>1</v>
      </c>
      <c r="J457" s="134"/>
      <c r="K457" s="134"/>
      <c r="L457" s="10" t="s">
        <v>807</v>
      </c>
      <c r="M457" s="11" t="s">
        <v>262</v>
      </c>
      <c r="N457" s="11" t="s">
        <v>262</v>
      </c>
    </row>
    <row r="458" spans="1:14" ht="38.25">
      <c r="A458" s="4">
        <v>80</v>
      </c>
      <c r="B458" s="92" t="s">
        <v>1159</v>
      </c>
      <c r="C458" s="92" t="s">
        <v>714</v>
      </c>
      <c r="D458" s="92" t="s">
        <v>264</v>
      </c>
      <c r="E458" s="132" t="s">
        <v>808</v>
      </c>
      <c r="F458" s="133">
        <v>39332</v>
      </c>
      <c r="G458" s="134"/>
      <c r="H458" s="134"/>
      <c r="I458" s="134"/>
      <c r="J458" s="134">
        <v>1</v>
      </c>
      <c r="K458" s="134"/>
      <c r="L458" s="10" t="s">
        <v>809</v>
      </c>
      <c r="M458" s="11" t="s">
        <v>262</v>
      </c>
      <c r="N458" s="11" t="s">
        <v>262</v>
      </c>
    </row>
    <row r="459" spans="1:14" ht="38.25">
      <c r="A459" s="4">
        <v>81</v>
      </c>
      <c r="B459" s="92" t="s">
        <v>1159</v>
      </c>
      <c r="C459" s="92" t="s">
        <v>714</v>
      </c>
      <c r="D459" s="92" t="s">
        <v>264</v>
      </c>
      <c r="E459" s="132" t="s">
        <v>660</v>
      </c>
      <c r="F459" s="133">
        <v>39334</v>
      </c>
      <c r="G459" s="134"/>
      <c r="H459" s="134"/>
      <c r="I459" s="134"/>
      <c r="J459" s="134"/>
      <c r="K459" s="134">
        <v>1</v>
      </c>
      <c r="L459" s="10" t="s">
        <v>1355</v>
      </c>
      <c r="M459" s="11" t="s">
        <v>262</v>
      </c>
      <c r="N459" s="11" t="s">
        <v>262</v>
      </c>
    </row>
    <row r="460" spans="1:14" ht="38.25">
      <c r="A460" s="4">
        <v>82</v>
      </c>
      <c r="B460" s="92" t="s">
        <v>1159</v>
      </c>
      <c r="C460" s="92" t="s">
        <v>714</v>
      </c>
      <c r="D460" s="92" t="s">
        <v>264</v>
      </c>
      <c r="E460" s="132" t="s">
        <v>660</v>
      </c>
      <c r="F460" s="133">
        <v>39337</v>
      </c>
      <c r="G460" s="134"/>
      <c r="H460" s="134"/>
      <c r="I460" s="134"/>
      <c r="J460" s="134"/>
      <c r="K460" s="134">
        <v>1</v>
      </c>
      <c r="L460" s="10" t="s">
        <v>1356</v>
      </c>
      <c r="M460" s="11" t="s">
        <v>262</v>
      </c>
      <c r="N460" s="11" t="s">
        <v>262</v>
      </c>
    </row>
    <row r="461" spans="1:14" ht="63.75">
      <c r="A461" s="4">
        <v>83</v>
      </c>
      <c r="B461" s="92" t="s">
        <v>1159</v>
      </c>
      <c r="C461" s="92" t="s">
        <v>714</v>
      </c>
      <c r="D461" s="92" t="s">
        <v>715</v>
      </c>
      <c r="E461" s="132" t="s">
        <v>660</v>
      </c>
      <c r="F461" s="133">
        <v>39338</v>
      </c>
      <c r="G461" s="134"/>
      <c r="H461" s="134"/>
      <c r="I461" s="134"/>
      <c r="J461" s="134"/>
      <c r="K461" s="134">
        <v>1</v>
      </c>
      <c r="L461" s="10" t="s">
        <v>1357</v>
      </c>
      <c r="M461" s="11" t="s">
        <v>262</v>
      </c>
      <c r="N461" s="11" t="s">
        <v>262</v>
      </c>
    </row>
    <row r="462" spans="1:14" ht="25.5">
      <c r="A462" s="4">
        <v>84</v>
      </c>
      <c r="B462" s="92" t="s">
        <v>1159</v>
      </c>
      <c r="C462" s="92" t="s">
        <v>714</v>
      </c>
      <c r="D462" s="92" t="s">
        <v>1347</v>
      </c>
      <c r="E462" s="132" t="s">
        <v>1358</v>
      </c>
      <c r="F462" s="133">
        <v>39342</v>
      </c>
      <c r="G462" s="134"/>
      <c r="H462" s="134"/>
      <c r="I462" s="134"/>
      <c r="J462" s="134">
        <v>1</v>
      </c>
      <c r="K462" s="134"/>
      <c r="L462" s="10" t="s">
        <v>1359</v>
      </c>
      <c r="M462" s="11" t="s">
        <v>262</v>
      </c>
      <c r="N462" s="11" t="s">
        <v>262</v>
      </c>
    </row>
    <row r="463" spans="1:14" ht="89.25">
      <c r="A463" s="4">
        <v>85</v>
      </c>
      <c r="B463" s="92" t="s">
        <v>1159</v>
      </c>
      <c r="C463" s="92" t="s">
        <v>714</v>
      </c>
      <c r="D463" s="92" t="s">
        <v>52</v>
      </c>
      <c r="E463" s="132" t="s">
        <v>1360</v>
      </c>
      <c r="F463" s="133">
        <v>39346</v>
      </c>
      <c r="G463" s="134"/>
      <c r="H463" s="134">
        <v>1</v>
      </c>
      <c r="I463" s="134"/>
      <c r="J463" s="134"/>
      <c r="K463" s="134"/>
      <c r="L463" s="136" t="s">
        <v>313</v>
      </c>
      <c r="M463" s="11" t="s">
        <v>262</v>
      </c>
      <c r="N463" s="11" t="s">
        <v>262</v>
      </c>
    </row>
    <row r="464" spans="1:14">
      <c r="A464" s="4">
        <v>86</v>
      </c>
      <c r="B464" s="92" t="s">
        <v>1159</v>
      </c>
      <c r="C464" s="92" t="s">
        <v>714</v>
      </c>
      <c r="D464" s="92" t="s">
        <v>280</v>
      </c>
      <c r="E464" s="132" t="s">
        <v>663</v>
      </c>
      <c r="F464" s="133">
        <v>39346</v>
      </c>
      <c r="G464" s="134"/>
      <c r="H464" s="134"/>
      <c r="I464" s="134"/>
      <c r="J464" s="134"/>
      <c r="K464" s="134">
        <v>1</v>
      </c>
      <c r="L464" s="10" t="s">
        <v>314</v>
      </c>
      <c r="M464" s="11" t="s">
        <v>262</v>
      </c>
      <c r="N464" s="11" t="s">
        <v>262</v>
      </c>
    </row>
    <row r="465" spans="1:14" ht="25.5">
      <c r="A465" s="4">
        <v>87</v>
      </c>
      <c r="B465" s="92" t="s">
        <v>1159</v>
      </c>
      <c r="C465" s="92" t="s">
        <v>714</v>
      </c>
      <c r="D465" s="92" t="s">
        <v>280</v>
      </c>
      <c r="E465" s="132" t="s">
        <v>315</v>
      </c>
      <c r="F465" s="133">
        <v>39347</v>
      </c>
      <c r="G465" s="134"/>
      <c r="H465" s="134"/>
      <c r="I465" s="134">
        <v>1</v>
      </c>
      <c r="J465" s="134"/>
      <c r="K465" s="134"/>
      <c r="L465" s="10" t="s">
        <v>316</v>
      </c>
      <c r="M465" s="11" t="s">
        <v>262</v>
      </c>
      <c r="N465" s="11" t="s">
        <v>262</v>
      </c>
    </row>
    <row r="466" spans="1:14" ht="38.25">
      <c r="A466" s="4">
        <v>88</v>
      </c>
      <c r="B466" s="92" t="s">
        <v>1159</v>
      </c>
      <c r="C466" s="92" t="s">
        <v>714</v>
      </c>
      <c r="D466" s="92" t="s">
        <v>264</v>
      </c>
      <c r="E466" s="132" t="s">
        <v>660</v>
      </c>
      <c r="F466" s="133">
        <v>39349</v>
      </c>
      <c r="G466" s="134"/>
      <c r="H466" s="134"/>
      <c r="I466" s="134"/>
      <c r="J466" s="134"/>
      <c r="K466" s="134">
        <v>1</v>
      </c>
      <c r="L466" s="10" t="s">
        <v>317</v>
      </c>
      <c r="M466" s="11" t="s">
        <v>262</v>
      </c>
      <c r="N466" s="11" t="s">
        <v>262</v>
      </c>
    </row>
    <row r="467" spans="1:14" ht="38.25">
      <c r="A467" s="4">
        <v>89</v>
      </c>
      <c r="B467" s="92" t="s">
        <v>1159</v>
      </c>
      <c r="C467" s="92" t="s">
        <v>714</v>
      </c>
      <c r="D467" s="92" t="s">
        <v>264</v>
      </c>
      <c r="E467" s="132" t="s">
        <v>660</v>
      </c>
      <c r="F467" s="133">
        <v>39349</v>
      </c>
      <c r="G467" s="134"/>
      <c r="H467" s="134"/>
      <c r="I467" s="134"/>
      <c r="J467" s="134"/>
      <c r="K467" s="134">
        <v>1</v>
      </c>
      <c r="L467" s="10" t="s">
        <v>318</v>
      </c>
      <c r="M467" s="11" t="s">
        <v>262</v>
      </c>
      <c r="N467" s="11" t="s">
        <v>262</v>
      </c>
    </row>
    <row r="468" spans="1:14">
      <c r="A468" s="4">
        <v>90</v>
      </c>
      <c r="B468" s="92" t="s">
        <v>1159</v>
      </c>
      <c r="C468" s="92" t="s">
        <v>621</v>
      </c>
      <c r="D468" s="92" t="s">
        <v>1802</v>
      </c>
      <c r="E468" s="132" t="s">
        <v>319</v>
      </c>
      <c r="F468" s="133">
        <v>39350</v>
      </c>
      <c r="G468" s="134"/>
      <c r="H468" s="134"/>
      <c r="I468" s="134"/>
      <c r="J468" s="134"/>
      <c r="K468" s="134">
        <v>1</v>
      </c>
      <c r="L468" s="10" t="s">
        <v>314</v>
      </c>
      <c r="M468" s="11" t="s">
        <v>262</v>
      </c>
      <c r="N468" s="11" t="s">
        <v>262</v>
      </c>
    </row>
    <row r="469" spans="1:14">
      <c r="A469" s="4">
        <v>91</v>
      </c>
      <c r="B469" s="92" t="s">
        <v>1159</v>
      </c>
      <c r="C469" s="92" t="s">
        <v>701</v>
      </c>
      <c r="D469" s="92" t="s">
        <v>711</v>
      </c>
      <c r="E469" s="132" t="s">
        <v>663</v>
      </c>
      <c r="F469" s="133">
        <v>39352</v>
      </c>
      <c r="G469" s="134"/>
      <c r="H469" s="134"/>
      <c r="I469" s="134"/>
      <c r="J469" s="134"/>
      <c r="K469" s="134">
        <v>1</v>
      </c>
      <c r="L469" s="10" t="s">
        <v>314</v>
      </c>
      <c r="M469" s="11" t="s">
        <v>262</v>
      </c>
      <c r="N469" s="11" t="s">
        <v>262</v>
      </c>
    </row>
    <row r="470" spans="1:14" ht="25.5">
      <c r="A470" s="4">
        <v>92</v>
      </c>
      <c r="B470" s="92" t="s">
        <v>1159</v>
      </c>
      <c r="C470" s="92" t="s">
        <v>701</v>
      </c>
      <c r="D470" s="92" t="s">
        <v>706</v>
      </c>
      <c r="E470" s="132" t="s">
        <v>320</v>
      </c>
      <c r="F470" s="133">
        <v>39352</v>
      </c>
      <c r="G470" s="134"/>
      <c r="H470" s="134">
        <v>1</v>
      </c>
      <c r="I470" s="134"/>
      <c r="J470" s="134"/>
      <c r="K470" s="134"/>
      <c r="L470" s="10" t="s">
        <v>321</v>
      </c>
      <c r="M470" s="11" t="s">
        <v>262</v>
      </c>
      <c r="N470" s="11" t="s">
        <v>262</v>
      </c>
    </row>
    <row r="471" spans="1:14">
      <c r="A471" s="4">
        <v>93</v>
      </c>
      <c r="B471" s="92" t="s">
        <v>1159</v>
      </c>
      <c r="C471" s="92" t="s">
        <v>701</v>
      </c>
      <c r="D471" s="92" t="s">
        <v>718</v>
      </c>
      <c r="E471" s="132" t="s">
        <v>322</v>
      </c>
      <c r="F471" s="133">
        <v>39353</v>
      </c>
      <c r="G471" s="134"/>
      <c r="H471" s="134"/>
      <c r="I471" s="134"/>
      <c r="J471" s="134">
        <v>1</v>
      </c>
      <c r="K471" s="134"/>
      <c r="L471" s="10" t="s">
        <v>323</v>
      </c>
      <c r="M471" s="11" t="s">
        <v>468</v>
      </c>
      <c r="N471" s="11" t="s">
        <v>262</v>
      </c>
    </row>
    <row r="472" spans="1:14" ht="25.5">
      <c r="A472" s="4">
        <v>94</v>
      </c>
      <c r="B472" s="92" t="s">
        <v>1159</v>
      </c>
      <c r="C472" s="92" t="s">
        <v>701</v>
      </c>
      <c r="D472" s="92" t="s">
        <v>706</v>
      </c>
      <c r="E472" s="132" t="s">
        <v>324</v>
      </c>
      <c r="F472" s="133">
        <v>39369</v>
      </c>
      <c r="G472" s="134"/>
      <c r="H472" s="134">
        <v>1</v>
      </c>
      <c r="I472" s="134"/>
      <c r="J472" s="134"/>
      <c r="K472" s="134"/>
      <c r="L472" s="10" t="s">
        <v>325</v>
      </c>
      <c r="M472" s="11" t="s">
        <v>468</v>
      </c>
      <c r="N472" s="11" t="s">
        <v>468</v>
      </c>
    </row>
    <row r="473" spans="1:14">
      <c r="A473" s="4">
        <v>95</v>
      </c>
      <c r="B473" s="92" t="s">
        <v>1159</v>
      </c>
      <c r="C473" s="92" t="s">
        <v>701</v>
      </c>
      <c r="D473" s="92" t="s">
        <v>718</v>
      </c>
      <c r="E473" s="132" t="s">
        <v>1505</v>
      </c>
      <c r="F473" s="133">
        <v>39371</v>
      </c>
      <c r="G473" s="134"/>
      <c r="H473" s="134"/>
      <c r="I473" s="134"/>
      <c r="J473" s="134"/>
      <c r="K473" s="134">
        <v>1</v>
      </c>
      <c r="L473" s="10" t="s">
        <v>326</v>
      </c>
      <c r="M473" s="11" t="s">
        <v>262</v>
      </c>
      <c r="N473" s="11" t="s">
        <v>262</v>
      </c>
    </row>
    <row r="474" spans="1:14">
      <c r="A474" s="4">
        <v>96</v>
      </c>
      <c r="B474" s="92" t="s">
        <v>1159</v>
      </c>
      <c r="C474" s="92" t="s">
        <v>790</v>
      </c>
      <c r="D474" s="92" t="s">
        <v>1652</v>
      </c>
      <c r="E474" s="132" t="s">
        <v>1505</v>
      </c>
      <c r="F474" s="133">
        <v>39355</v>
      </c>
      <c r="G474" s="134"/>
      <c r="H474" s="134"/>
      <c r="I474" s="134"/>
      <c r="J474" s="134"/>
      <c r="K474" s="134">
        <v>1</v>
      </c>
      <c r="L474" s="10" t="s">
        <v>784</v>
      </c>
      <c r="M474" s="11" t="s">
        <v>262</v>
      </c>
      <c r="N474" s="11" t="s">
        <v>262</v>
      </c>
    </row>
    <row r="475" spans="1:14" ht="63.75">
      <c r="A475" s="4">
        <v>97</v>
      </c>
      <c r="B475" s="92" t="s">
        <v>1159</v>
      </c>
      <c r="C475" s="92" t="s">
        <v>790</v>
      </c>
      <c r="D475" s="92" t="s">
        <v>131</v>
      </c>
      <c r="E475" s="132" t="s">
        <v>327</v>
      </c>
      <c r="F475" s="133">
        <v>39354</v>
      </c>
      <c r="G475" s="134"/>
      <c r="H475" s="134"/>
      <c r="I475" s="134"/>
      <c r="J475" s="134">
        <v>1</v>
      </c>
      <c r="K475" s="134"/>
      <c r="L475" s="10" t="s">
        <v>328</v>
      </c>
      <c r="M475" s="11" t="s">
        <v>262</v>
      </c>
      <c r="N475" s="11" t="s">
        <v>262</v>
      </c>
    </row>
    <row r="476" spans="1:14" ht="51">
      <c r="A476" s="4">
        <v>98</v>
      </c>
      <c r="B476" s="92" t="s">
        <v>1159</v>
      </c>
      <c r="C476" s="92" t="s">
        <v>790</v>
      </c>
      <c r="D476" s="92" t="s">
        <v>1652</v>
      </c>
      <c r="E476" s="132" t="s">
        <v>728</v>
      </c>
      <c r="F476" s="133">
        <v>39364</v>
      </c>
      <c r="G476" s="134"/>
      <c r="H476" s="134"/>
      <c r="I476" s="134">
        <v>1</v>
      </c>
      <c r="J476" s="134"/>
      <c r="K476" s="134"/>
      <c r="L476" s="10" t="s">
        <v>729</v>
      </c>
      <c r="M476" s="11" t="s">
        <v>262</v>
      </c>
      <c r="N476" s="11" t="s">
        <v>262</v>
      </c>
    </row>
    <row r="477" spans="1:14" ht="38.25">
      <c r="A477" s="4">
        <v>99</v>
      </c>
      <c r="B477" s="92" t="s">
        <v>1159</v>
      </c>
      <c r="C477" s="92" t="s">
        <v>790</v>
      </c>
      <c r="D477" s="92" t="s">
        <v>1652</v>
      </c>
      <c r="E477" s="132" t="s">
        <v>312</v>
      </c>
      <c r="F477" s="133">
        <v>39373</v>
      </c>
      <c r="G477" s="134"/>
      <c r="H477" s="134">
        <v>1</v>
      </c>
      <c r="I477" s="134"/>
      <c r="J477" s="134"/>
      <c r="K477" s="134"/>
      <c r="L477" s="10" t="s">
        <v>995</v>
      </c>
      <c r="M477" s="11" t="s">
        <v>583</v>
      </c>
      <c r="N477" s="11" t="s">
        <v>262</v>
      </c>
    </row>
    <row r="478" spans="1:14" ht="63.75">
      <c r="A478" s="4">
        <v>100</v>
      </c>
      <c r="B478" s="92" t="s">
        <v>1159</v>
      </c>
      <c r="C478" s="92" t="s">
        <v>714</v>
      </c>
      <c r="D478" s="92" t="s">
        <v>280</v>
      </c>
      <c r="E478" s="132" t="s">
        <v>362</v>
      </c>
      <c r="F478" s="133">
        <v>39351</v>
      </c>
      <c r="G478" s="134"/>
      <c r="H478" s="134"/>
      <c r="I478" s="134"/>
      <c r="J478" s="134"/>
      <c r="K478" s="134">
        <v>1</v>
      </c>
      <c r="L478" s="10" t="s">
        <v>525</v>
      </c>
      <c r="M478" s="11" t="s">
        <v>262</v>
      </c>
      <c r="N478" s="11" t="s">
        <v>262</v>
      </c>
    </row>
    <row r="479" spans="1:14" ht="51">
      <c r="A479" s="4">
        <v>101</v>
      </c>
      <c r="B479" s="92" t="s">
        <v>1159</v>
      </c>
      <c r="C479" s="92" t="s">
        <v>714</v>
      </c>
      <c r="D479" s="92" t="s">
        <v>52</v>
      </c>
      <c r="E479" s="132" t="s">
        <v>660</v>
      </c>
      <c r="F479" s="133">
        <v>39354</v>
      </c>
      <c r="G479" s="134"/>
      <c r="H479" s="134"/>
      <c r="I479" s="134"/>
      <c r="J479" s="134"/>
      <c r="K479" s="134">
        <v>1</v>
      </c>
      <c r="L479" s="10" t="s">
        <v>1009</v>
      </c>
      <c r="M479" s="11" t="s">
        <v>262</v>
      </c>
      <c r="N479" s="11" t="s">
        <v>262</v>
      </c>
    </row>
    <row r="480" spans="1:14" ht="76.5">
      <c r="A480" s="4">
        <v>102</v>
      </c>
      <c r="B480" s="92" t="s">
        <v>1159</v>
      </c>
      <c r="C480" s="92" t="s">
        <v>714</v>
      </c>
      <c r="D480" s="92" t="s">
        <v>264</v>
      </c>
      <c r="E480" s="132" t="s">
        <v>660</v>
      </c>
      <c r="F480" s="133">
        <v>39355</v>
      </c>
      <c r="G480" s="134"/>
      <c r="H480" s="134"/>
      <c r="I480" s="134"/>
      <c r="J480" s="134"/>
      <c r="K480" s="134">
        <v>1</v>
      </c>
      <c r="L480" s="10" t="s">
        <v>1010</v>
      </c>
      <c r="M480" s="11" t="s">
        <v>262</v>
      </c>
      <c r="N480" s="11" t="s">
        <v>262</v>
      </c>
    </row>
    <row r="481" spans="1:14" ht="51">
      <c r="A481" s="4">
        <v>103</v>
      </c>
      <c r="B481" s="92" t="s">
        <v>1159</v>
      </c>
      <c r="C481" s="92" t="s">
        <v>714</v>
      </c>
      <c r="D481" s="92" t="s">
        <v>1347</v>
      </c>
      <c r="E481" s="132" t="s">
        <v>1011</v>
      </c>
      <c r="F481" s="133">
        <v>39358</v>
      </c>
      <c r="G481" s="134"/>
      <c r="H481" s="134"/>
      <c r="I481" s="134">
        <v>1</v>
      </c>
      <c r="J481" s="134"/>
      <c r="K481" s="134"/>
      <c r="L481" s="10" t="s">
        <v>1012</v>
      </c>
      <c r="M481" s="11" t="s">
        <v>262</v>
      </c>
      <c r="N481" s="11" t="s">
        <v>262</v>
      </c>
    </row>
    <row r="482" spans="1:14" ht="89.25">
      <c r="A482" s="4">
        <v>104</v>
      </c>
      <c r="B482" s="92" t="s">
        <v>1159</v>
      </c>
      <c r="C482" s="92" t="s">
        <v>714</v>
      </c>
      <c r="D482" s="92" t="s">
        <v>52</v>
      </c>
      <c r="E482" s="132" t="s">
        <v>1013</v>
      </c>
      <c r="F482" s="133">
        <v>39375</v>
      </c>
      <c r="G482" s="134"/>
      <c r="H482" s="134"/>
      <c r="I482" s="134">
        <v>1</v>
      </c>
      <c r="J482" s="134"/>
      <c r="K482" s="134"/>
      <c r="L482" s="10" t="s">
        <v>1014</v>
      </c>
      <c r="M482" s="11" t="s">
        <v>262</v>
      </c>
      <c r="N482" s="11" t="s">
        <v>262</v>
      </c>
    </row>
    <row r="483" spans="1:14" ht="38.25">
      <c r="A483" s="4">
        <v>105</v>
      </c>
      <c r="B483" s="92" t="s">
        <v>1159</v>
      </c>
      <c r="C483" s="92" t="s">
        <v>621</v>
      </c>
      <c r="D483" s="92" t="s">
        <v>1802</v>
      </c>
      <c r="E483" s="132" t="s">
        <v>660</v>
      </c>
      <c r="F483" s="133">
        <v>39390</v>
      </c>
      <c r="G483" s="134"/>
      <c r="H483" s="134"/>
      <c r="I483" s="134"/>
      <c r="J483" s="134"/>
      <c r="K483" s="134">
        <v>1</v>
      </c>
      <c r="L483" s="10" t="s">
        <v>1015</v>
      </c>
      <c r="M483" s="11" t="s">
        <v>262</v>
      </c>
      <c r="N483" s="11" t="s">
        <v>262</v>
      </c>
    </row>
    <row r="484" spans="1:14">
      <c r="A484" s="4">
        <v>106</v>
      </c>
      <c r="B484" s="92" t="s">
        <v>1159</v>
      </c>
      <c r="C484" s="92" t="s">
        <v>701</v>
      </c>
      <c r="D484" s="92" t="s">
        <v>709</v>
      </c>
      <c r="E484" s="132" t="s">
        <v>1016</v>
      </c>
      <c r="F484" s="133">
        <v>39391</v>
      </c>
      <c r="G484" s="134"/>
      <c r="H484" s="134"/>
      <c r="I484" s="134"/>
      <c r="J484" s="134">
        <v>1</v>
      </c>
      <c r="K484" s="134"/>
      <c r="L484" s="10" t="s">
        <v>1017</v>
      </c>
      <c r="M484" s="11" t="s">
        <v>262</v>
      </c>
      <c r="N484" s="11" t="s">
        <v>262</v>
      </c>
    </row>
    <row r="485" spans="1:14">
      <c r="A485" s="4">
        <v>107</v>
      </c>
      <c r="B485" s="92" t="s">
        <v>1159</v>
      </c>
      <c r="C485" s="92" t="s">
        <v>701</v>
      </c>
      <c r="D485" s="92" t="s">
        <v>711</v>
      </c>
      <c r="E485" s="132" t="s">
        <v>1018</v>
      </c>
      <c r="F485" s="133">
        <v>39392</v>
      </c>
      <c r="G485" s="134"/>
      <c r="H485" s="134"/>
      <c r="I485" s="134">
        <v>1</v>
      </c>
      <c r="J485" s="134"/>
      <c r="K485" s="134"/>
      <c r="L485" s="10" t="s">
        <v>1594</v>
      </c>
      <c r="M485" s="11" t="s">
        <v>262</v>
      </c>
      <c r="N485" s="11" t="s">
        <v>262</v>
      </c>
    </row>
    <row r="486" spans="1:14">
      <c r="A486" s="4">
        <v>108</v>
      </c>
      <c r="B486" s="92" t="s">
        <v>1159</v>
      </c>
      <c r="C486" s="92" t="s">
        <v>701</v>
      </c>
      <c r="D486" s="92" t="s">
        <v>709</v>
      </c>
      <c r="E486" s="132" t="s">
        <v>1019</v>
      </c>
      <c r="F486" s="133">
        <v>39410</v>
      </c>
      <c r="G486" s="134"/>
      <c r="H486" s="134"/>
      <c r="I486" s="134">
        <v>1</v>
      </c>
      <c r="J486" s="134"/>
      <c r="K486" s="134"/>
      <c r="L486" s="10" t="s">
        <v>1020</v>
      </c>
      <c r="M486" s="11" t="s">
        <v>262</v>
      </c>
      <c r="N486" s="11" t="s">
        <v>262</v>
      </c>
    </row>
    <row r="487" spans="1:14" ht="51">
      <c r="A487" s="4">
        <v>109</v>
      </c>
      <c r="B487" s="92" t="s">
        <v>1159</v>
      </c>
      <c r="C487" s="92" t="s">
        <v>714</v>
      </c>
      <c r="D487" s="92" t="s">
        <v>280</v>
      </c>
      <c r="E487" s="132" t="s">
        <v>663</v>
      </c>
      <c r="F487" s="133">
        <v>39391</v>
      </c>
      <c r="G487" s="134"/>
      <c r="H487" s="134"/>
      <c r="I487" s="134"/>
      <c r="J487" s="134"/>
      <c r="K487" s="134">
        <v>1</v>
      </c>
      <c r="L487" s="10" t="s">
        <v>1021</v>
      </c>
      <c r="M487" s="11" t="s">
        <v>262</v>
      </c>
      <c r="N487" s="11" t="s">
        <v>262</v>
      </c>
    </row>
    <row r="488" spans="1:14">
      <c r="A488" s="4">
        <v>110</v>
      </c>
      <c r="B488" s="92" t="s">
        <v>1159</v>
      </c>
      <c r="C488" s="92" t="s">
        <v>790</v>
      </c>
      <c r="D488" s="92" t="s">
        <v>131</v>
      </c>
      <c r="E488" s="132" t="s">
        <v>1022</v>
      </c>
      <c r="F488" s="133">
        <v>39419</v>
      </c>
      <c r="G488" s="134"/>
      <c r="H488" s="134"/>
      <c r="I488" s="134"/>
      <c r="J488" s="134">
        <v>1</v>
      </c>
      <c r="K488" s="134"/>
      <c r="L488" s="10" t="s">
        <v>1023</v>
      </c>
      <c r="M488" s="11" t="s">
        <v>262</v>
      </c>
      <c r="N488" s="11" t="s">
        <v>262</v>
      </c>
    </row>
    <row r="489" spans="1:14" ht="25.5">
      <c r="A489" s="4">
        <v>111</v>
      </c>
      <c r="B489" s="92" t="s">
        <v>1159</v>
      </c>
      <c r="C489" s="92" t="s">
        <v>714</v>
      </c>
      <c r="D489" s="92" t="s">
        <v>52</v>
      </c>
      <c r="E489" s="132" t="s">
        <v>1024</v>
      </c>
      <c r="F489" s="133">
        <v>39416</v>
      </c>
      <c r="G489" s="134"/>
      <c r="H489" s="134"/>
      <c r="I489" s="134">
        <v>1</v>
      </c>
      <c r="J489" s="134"/>
      <c r="K489" s="134"/>
      <c r="L489" s="10" t="s">
        <v>1025</v>
      </c>
      <c r="M489" s="11" t="s">
        <v>262</v>
      </c>
      <c r="N489" s="11"/>
    </row>
    <row r="490" spans="1:14" ht="57" customHeight="1">
      <c r="A490" s="4">
        <v>112</v>
      </c>
      <c r="B490" s="92" t="s">
        <v>1159</v>
      </c>
      <c r="C490" s="92" t="s">
        <v>621</v>
      </c>
      <c r="D490" s="92" t="s">
        <v>1026</v>
      </c>
      <c r="E490" s="132" t="s">
        <v>1027</v>
      </c>
      <c r="F490" s="133">
        <v>39444</v>
      </c>
      <c r="G490" s="134"/>
      <c r="H490" s="134"/>
      <c r="I490" s="134"/>
      <c r="J490" s="134">
        <v>1</v>
      </c>
      <c r="K490" s="134"/>
      <c r="L490" s="10" t="s">
        <v>188</v>
      </c>
      <c r="M490" s="11" t="s">
        <v>262</v>
      </c>
      <c r="N490" s="11" t="s">
        <v>262</v>
      </c>
    </row>
    <row r="491" spans="1:14" ht="57" customHeight="1">
      <c r="A491" s="4">
        <v>113</v>
      </c>
      <c r="B491" s="92" t="s">
        <v>1159</v>
      </c>
      <c r="C491" s="92" t="s">
        <v>790</v>
      </c>
      <c r="D491" s="92" t="s">
        <v>131</v>
      </c>
      <c r="E491" s="132" t="s">
        <v>1948</v>
      </c>
      <c r="F491" s="133">
        <v>39472</v>
      </c>
      <c r="G491" s="134"/>
      <c r="H491" s="134"/>
      <c r="I491" s="134">
        <v>1</v>
      </c>
      <c r="J491" s="134"/>
      <c r="K491" s="134"/>
      <c r="L491" s="10" t="s">
        <v>756</v>
      </c>
      <c r="M491" s="11" t="s">
        <v>262</v>
      </c>
      <c r="N491" s="11" t="s">
        <v>262</v>
      </c>
    </row>
    <row r="492" spans="1:14" ht="57" customHeight="1">
      <c r="A492" s="4">
        <v>114</v>
      </c>
      <c r="B492" s="92" t="s">
        <v>1159</v>
      </c>
      <c r="C492" s="92" t="s">
        <v>790</v>
      </c>
      <c r="D492" s="92" t="s">
        <v>131</v>
      </c>
      <c r="E492" s="132" t="s">
        <v>1949</v>
      </c>
      <c r="F492" s="133">
        <v>39475</v>
      </c>
      <c r="G492" s="134"/>
      <c r="H492" s="134"/>
      <c r="I492" s="134">
        <v>1</v>
      </c>
      <c r="J492" s="134"/>
      <c r="K492" s="134"/>
      <c r="L492" s="10" t="s">
        <v>635</v>
      </c>
      <c r="M492" s="11" t="s">
        <v>262</v>
      </c>
      <c r="N492" s="11" t="s">
        <v>262</v>
      </c>
    </row>
    <row r="493" spans="1:14" ht="57" customHeight="1">
      <c r="A493" s="4">
        <v>115</v>
      </c>
      <c r="B493" s="92" t="s">
        <v>1159</v>
      </c>
      <c r="C493" s="92" t="s">
        <v>714</v>
      </c>
      <c r="D493" s="92" t="s">
        <v>280</v>
      </c>
      <c r="E493" s="132" t="s">
        <v>1950</v>
      </c>
      <c r="F493" s="133">
        <v>39454</v>
      </c>
      <c r="G493" s="134"/>
      <c r="H493" s="134"/>
      <c r="I493" s="134">
        <v>1</v>
      </c>
      <c r="J493" s="134"/>
      <c r="K493" s="134"/>
      <c r="L493" s="10" t="s">
        <v>636</v>
      </c>
      <c r="M493" s="11" t="s">
        <v>262</v>
      </c>
      <c r="N493" s="11" t="s">
        <v>262</v>
      </c>
    </row>
    <row r="494" spans="1:14" s="44" customFormat="1" ht="51">
      <c r="A494" s="137">
        <v>116</v>
      </c>
      <c r="B494" s="92" t="s">
        <v>1159</v>
      </c>
      <c r="C494" s="138" t="s">
        <v>701</v>
      </c>
      <c r="D494" s="138" t="s">
        <v>702</v>
      </c>
      <c r="E494" s="139" t="s">
        <v>1951</v>
      </c>
      <c r="F494" s="140">
        <v>39514</v>
      </c>
      <c r="G494" s="141"/>
      <c r="H494" s="141">
        <v>1</v>
      </c>
      <c r="I494" s="141"/>
      <c r="J494" s="141"/>
      <c r="K494" s="141"/>
      <c r="L494" s="142" t="s">
        <v>1751</v>
      </c>
      <c r="M494" s="11" t="s">
        <v>262</v>
      </c>
      <c r="N494" s="143" t="s">
        <v>262</v>
      </c>
    </row>
    <row r="495" spans="1:14" s="44" customFormat="1" ht="76.5">
      <c r="A495" s="144">
        <v>117</v>
      </c>
      <c r="B495" s="92" t="s">
        <v>1159</v>
      </c>
      <c r="C495" s="138" t="s">
        <v>714</v>
      </c>
      <c r="D495" s="138" t="s">
        <v>52</v>
      </c>
      <c r="E495" s="139" t="s">
        <v>1952</v>
      </c>
      <c r="F495" s="140">
        <v>39512</v>
      </c>
      <c r="G495" s="141"/>
      <c r="H495" s="141"/>
      <c r="I495" s="141">
        <v>1</v>
      </c>
      <c r="J495" s="141"/>
      <c r="K495" s="141"/>
      <c r="L495" s="142" t="s">
        <v>1752</v>
      </c>
      <c r="M495" s="11" t="s">
        <v>262</v>
      </c>
      <c r="N495" s="143" t="s">
        <v>262</v>
      </c>
    </row>
    <row r="496" spans="1:14" ht="38.25">
      <c r="A496" s="4">
        <v>1</v>
      </c>
      <c r="B496" s="7" t="s">
        <v>1160</v>
      </c>
      <c r="C496" s="12" t="s">
        <v>667</v>
      </c>
      <c r="D496" s="12" t="s">
        <v>652</v>
      </c>
      <c r="E496" s="13" t="s">
        <v>1953</v>
      </c>
      <c r="F496" s="119" t="s">
        <v>1954</v>
      </c>
      <c r="G496" s="120">
        <v>1</v>
      </c>
      <c r="H496" s="120"/>
      <c r="I496" s="120"/>
      <c r="J496" s="120"/>
      <c r="K496" s="120"/>
      <c r="L496" s="10" t="s">
        <v>1955</v>
      </c>
      <c r="M496" s="11" t="s">
        <v>1956</v>
      </c>
      <c r="N496" s="11"/>
    </row>
    <row r="497" spans="1:14" ht="25.5">
      <c r="A497" s="4">
        <v>2</v>
      </c>
      <c r="B497" s="7" t="s">
        <v>1160</v>
      </c>
      <c r="C497" s="12" t="s">
        <v>667</v>
      </c>
      <c r="D497" s="12" t="s">
        <v>1957</v>
      </c>
      <c r="E497" s="13" t="s">
        <v>1958</v>
      </c>
      <c r="F497" s="119" t="s">
        <v>1959</v>
      </c>
      <c r="G497" s="120"/>
      <c r="H497" s="120"/>
      <c r="I497" s="120">
        <v>1</v>
      </c>
      <c r="J497" s="120"/>
      <c r="K497" s="120"/>
      <c r="L497" s="10" t="s">
        <v>1960</v>
      </c>
      <c r="M497" s="11"/>
      <c r="N497" s="11"/>
    </row>
    <row r="498" spans="1:14" ht="25.5">
      <c r="A498" s="4">
        <v>3</v>
      </c>
      <c r="B498" s="7" t="s">
        <v>1160</v>
      </c>
      <c r="C498" s="12" t="s">
        <v>667</v>
      </c>
      <c r="D498" s="12" t="s">
        <v>1961</v>
      </c>
      <c r="E498" s="13" t="s">
        <v>1962</v>
      </c>
      <c r="F498" s="119" t="s">
        <v>1963</v>
      </c>
      <c r="G498" s="120"/>
      <c r="H498" s="120"/>
      <c r="I498" s="120"/>
      <c r="J498" s="120">
        <v>1</v>
      </c>
      <c r="K498" s="120"/>
      <c r="L498" s="10" t="s">
        <v>1960</v>
      </c>
      <c r="M498" s="11"/>
      <c r="N498" s="11"/>
    </row>
    <row r="499" spans="1:14" ht="25.5">
      <c r="A499" s="4">
        <v>4</v>
      </c>
      <c r="B499" s="7" t="s">
        <v>1160</v>
      </c>
      <c r="C499" s="12" t="s">
        <v>364</v>
      </c>
      <c r="D499" s="12" t="s">
        <v>1964</v>
      </c>
      <c r="E499" s="13" t="s">
        <v>1965</v>
      </c>
      <c r="F499" s="119">
        <v>39258</v>
      </c>
      <c r="G499" s="120"/>
      <c r="H499" s="120">
        <v>1</v>
      </c>
      <c r="I499" s="120"/>
      <c r="J499" s="120"/>
      <c r="K499" s="120"/>
      <c r="L499" s="10" t="s">
        <v>1770</v>
      </c>
      <c r="M499" s="11" t="s">
        <v>1771</v>
      </c>
      <c r="N499" s="11"/>
    </row>
    <row r="500" spans="1:14" ht="38.25">
      <c r="A500" s="4">
        <v>5</v>
      </c>
      <c r="B500" s="7" t="s">
        <v>1160</v>
      </c>
      <c r="C500" s="12" t="s">
        <v>364</v>
      </c>
      <c r="D500" s="12" t="s">
        <v>1772</v>
      </c>
      <c r="E500" s="13" t="s">
        <v>1773</v>
      </c>
      <c r="F500" s="119">
        <v>39258</v>
      </c>
      <c r="G500" s="120"/>
      <c r="H500" s="120">
        <v>1</v>
      </c>
      <c r="I500" s="120"/>
      <c r="J500" s="120"/>
      <c r="K500" s="120"/>
      <c r="L500" s="10" t="s">
        <v>1774</v>
      </c>
      <c r="M500" s="11" t="s">
        <v>1771</v>
      </c>
      <c r="N500" s="11"/>
    </row>
    <row r="501" spans="1:14" ht="25.5">
      <c r="A501" s="4">
        <v>6</v>
      </c>
      <c r="B501" s="7" t="s">
        <v>1160</v>
      </c>
      <c r="C501" s="12" t="s">
        <v>1775</v>
      </c>
      <c r="D501" s="12" t="s">
        <v>1776</v>
      </c>
      <c r="E501" s="13" t="s">
        <v>1777</v>
      </c>
      <c r="F501" s="119">
        <v>39223</v>
      </c>
      <c r="G501" s="120"/>
      <c r="H501" s="120">
        <v>1</v>
      </c>
      <c r="I501" s="120"/>
      <c r="J501" s="120"/>
      <c r="K501" s="120"/>
      <c r="L501" s="10" t="s">
        <v>47</v>
      </c>
      <c r="M501" s="11" t="s">
        <v>48</v>
      </c>
      <c r="N501" s="11"/>
    </row>
    <row r="502" spans="1:14" ht="38.25">
      <c r="A502" s="4">
        <v>7</v>
      </c>
      <c r="B502" s="7" t="s">
        <v>1160</v>
      </c>
      <c r="C502" s="12" t="s">
        <v>1775</v>
      </c>
      <c r="D502" s="12" t="s">
        <v>49</v>
      </c>
      <c r="E502" s="13" t="s">
        <v>50</v>
      </c>
      <c r="F502" s="119">
        <v>39254</v>
      </c>
      <c r="G502" s="120"/>
      <c r="H502" s="120">
        <v>1</v>
      </c>
      <c r="I502" s="120"/>
      <c r="J502" s="120"/>
      <c r="K502" s="120"/>
      <c r="L502" s="10" t="s">
        <v>1069</v>
      </c>
      <c r="M502" s="11" t="s">
        <v>48</v>
      </c>
      <c r="N502" s="11"/>
    </row>
    <row r="503" spans="1:14" ht="25.5">
      <c r="A503" s="4">
        <v>8</v>
      </c>
      <c r="B503" s="7" t="s">
        <v>1160</v>
      </c>
      <c r="C503" s="12" t="s">
        <v>1775</v>
      </c>
      <c r="D503" s="12" t="s">
        <v>1070</v>
      </c>
      <c r="E503" s="13" t="s">
        <v>1071</v>
      </c>
      <c r="F503" s="119" t="s">
        <v>1072</v>
      </c>
      <c r="G503" s="120"/>
      <c r="H503" s="120"/>
      <c r="I503" s="120">
        <v>1</v>
      </c>
      <c r="J503" s="120"/>
      <c r="K503" s="120"/>
      <c r="L503" s="10" t="s">
        <v>1960</v>
      </c>
      <c r="M503" s="11" t="s">
        <v>48</v>
      </c>
      <c r="N503" s="11"/>
    </row>
    <row r="504" spans="1:14" ht="25.5">
      <c r="A504" s="4">
        <v>9</v>
      </c>
      <c r="B504" s="7" t="s">
        <v>1160</v>
      </c>
      <c r="C504" s="12" t="s">
        <v>1073</v>
      </c>
      <c r="D504" s="12" t="s">
        <v>1074</v>
      </c>
      <c r="E504" s="13" t="s">
        <v>152</v>
      </c>
      <c r="F504" s="119">
        <v>39188</v>
      </c>
      <c r="G504" s="120"/>
      <c r="H504" s="120"/>
      <c r="I504" s="120">
        <v>1</v>
      </c>
      <c r="J504" s="120"/>
      <c r="K504" s="120"/>
      <c r="L504" s="10" t="s">
        <v>76</v>
      </c>
      <c r="M504" s="11" t="s">
        <v>48</v>
      </c>
      <c r="N504" s="11"/>
    </row>
    <row r="505" spans="1:14" ht="38.25">
      <c r="A505" s="4">
        <v>10</v>
      </c>
      <c r="B505" s="7" t="s">
        <v>1160</v>
      </c>
      <c r="C505" s="12" t="s">
        <v>1073</v>
      </c>
      <c r="D505" s="12" t="s">
        <v>77</v>
      </c>
      <c r="E505" s="13" t="s">
        <v>78</v>
      </c>
      <c r="F505" s="119">
        <v>39243</v>
      </c>
      <c r="G505" s="120"/>
      <c r="H505" s="120"/>
      <c r="I505" s="120">
        <v>1</v>
      </c>
      <c r="J505" s="120"/>
      <c r="K505" s="120"/>
      <c r="L505" s="10" t="s">
        <v>1078</v>
      </c>
      <c r="M505" s="11" t="s">
        <v>48</v>
      </c>
      <c r="N505" s="11"/>
    </row>
    <row r="506" spans="1:14" ht="63.75">
      <c r="A506" s="4">
        <v>11</v>
      </c>
      <c r="B506" s="7" t="s">
        <v>1160</v>
      </c>
      <c r="C506" s="12" t="s">
        <v>1073</v>
      </c>
      <c r="D506" s="12" t="s">
        <v>77</v>
      </c>
      <c r="E506" s="13" t="s">
        <v>1079</v>
      </c>
      <c r="F506" s="119">
        <v>39200</v>
      </c>
      <c r="G506" s="120"/>
      <c r="H506" s="120"/>
      <c r="I506" s="120"/>
      <c r="J506" s="120">
        <v>1</v>
      </c>
      <c r="K506" s="120"/>
      <c r="L506" s="10" t="s">
        <v>1080</v>
      </c>
      <c r="M506" s="11" t="s">
        <v>48</v>
      </c>
      <c r="N506" s="11"/>
    </row>
    <row r="507" spans="1:14" ht="25.5">
      <c r="A507" s="4">
        <v>12</v>
      </c>
      <c r="B507" s="7" t="s">
        <v>1160</v>
      </c>
      <c r="C507" s="12" t="s">
        <v>1101</v>
      </c>
      <c r="D507" s="12" t="s">
        <v>1081</v>
      </c>
      <c r="E507" s="13" t="s">
        <v>1082</v>
      </c>
      <c r="F507" s="119">
        <v>39205</v>
      </c>
      <c r="G507" s="120"/>
      <c r="H507" s="120"/>
      <c r="I507" s="120">
        <v>1</v>
      </c>
      <c r="J507" s="120"/>
      <c r="K507" s="120"/>
      <c r="L507" s="10" t="s">
        <v>1083</v>
      </c>
      <c r="M507" s="11" t="s">
        <v>48</v>
      </c>
      <c r="N507" s="11"/>
    </row>
    <row r="508" spans="1:14" ht="38.25">
      <c r="A508" s="4">
        <v>13</v>
      </c>
      <c r="B508" s="7" t="s">
        <v>1160</v>
      </c>
      <c r="C508" s="12" t="s">
        <v>1101</v>
      </c>
      <c r="D508" s="12" t="s">
        <v>1084</v>
      </c>
      <c r="E508" s="13" t="s">
        <v>1085</v>
      </c>
      <c r="F508" s="119">
        <v>39192</v>
      </c>
      <c r="G508" s="120"/>
      <c r="H508" s="120">
        <v>1</v>
      </c>
      <c r="I508" s="120"/>
      <c r="J508" s="120"/>
      <c r="K508" s="120"/>
      <c r="L508" s="10" t="s">
        <v>1086</v>
      </c>
      <c r="M508" s="11" t="s">
        <v>48</v>
      </c>
      <c r="N508" s="11"/>
    </row>
    <row r="509" spans="1:14" ht="25.5">
      <c r="A509" s="4">
        <v>14</v>
      </c>
      <c r="B509" s="7" t="s">
        <v>1160</v>
      </c>
      <c r="C509" s="12" t="s">
        <v>1101</v>
      </c>
      <c r="D509" s="12" t="s">
        <v>1084</v>
      </c>
      <c r="E509" s="13" t="s">
        <v>1087</v>
      </c>
      <c r="F509" s="119">
        <v>39260</v>
      </c>
      <c r="G509" s="120"/>
      <c r="H509" s="120">
        <v>1</v>
      </c>
      <c r="I509" s="120"/>
      <c r="J509" s="120"/>
      <c r="K509" s="120"/>
      <c r="L509" s="10" t="s">
        <v>1088</v>
      </c>
      <c r="M509" s="11" t="s">
        <v>48</v>
      </c>
      <c r="N509" s="11"/>
    </row>
    <row r="510" spans="1:14">
      <c r="A510" s="4">
        <v>15</v>
      </c>
      <c r="B510" s="7" t="s">
        <v>1160</v>
      </c>
      <c r="C510" s="12" t="s">
        <v>1106</v>
      </c>
      <c r="D510" s="12" t="s">
        <v>1089</v>
      </c>
      <c r="E510" s="13" t="s">
        <v>1090</v>
      </c>
      <c r="F510" s="119">
        <v>39183</v>
      </c>
      <c r="G510" s="120"/>
      <c r="H510" s="120"/>
      <c r="I510" s="120">
        <v>1</v>
      </c>
      <c r="J510" s="120"/>
      <c r="K510" s="120"/>
      <c r="L510" s="10" t="s">
        <v>1091</v>
      </c>
      <c r="M510" s="11" t="s">
        <v>262</v>
      </c>
      <c r="N510" s="11"/>
    </row>
    <row r="511" spans="1:14">
      <c r="A511" s="4">
        <v>16</v>
      </c>
      <c r="B511" s="7" t="s">
        <v>1160</v>
      </c>
      <c r="C511" s="12" t="s">
        <v>1106</v>
      </c>
      <c r="D511" s="12" t="s">
        <v>1092</v>
      </c>
      <c r="E511" s="13" t="s">
        <v>1093</v>
      </c>
      <c r="F511" s="119">
        <v>39189</v>
      </c>
      <c r="G511" s="120"/>
      <c r="H511" s="120"/>
      <c r="I511" s="120"/>
      <c r="J511" s="120">
        <v>1</v>
      </c>
      <c r="K511" s="120"/>
      <c r="L511" s="10" t="s">
        <v>1091</v>
      </c>
      <c r="M511" s="11" t="s">
        <v>262</v>
      </c>
      <c r="N511" s="11"/>
    </row>
    <row r="512" spans="1:14" ht="25.5">
      <c r="A512" s="4">
        <v>17</v>
      </c>
      <c r="B512" s="7" t="s">
        <v>1160</v>
      </c>
      <c r="C512" s="12" t="s">
        <v>1106</v>
      </c>
      <c r="D512" s="12" t="s">
        <v>1094</v>
      </c>
      <c r="E512" s="13" t="s">
        <v>1095</v>
      </c>
      <c r="F512" s="119">
        <v>39193</v>
      </c>
      <c r="G512" s="120"/>
      <c r="H512" s="120"/>
      <c r="I512" s="120">
        <v>1</v>
      </c>
      <c r="J512" s="120"/>
      <c r="K512" s="120"/>
      <c r="L512" s="10" t="s">
        <v>1096</v>
      </c>
      <c r="M512" s="11" t="s">
        <v>1097</v>
      </c>
      <c r="N512" s="11"/>
    </row>
    <row r="513" spans="1:14" ht="38.25">
      <c r="A513" s="4">
        <v>18</v>
      </c>
      <c r="B513" s="7" t="s">
        <v>1160</v>
      </c>
      <c r="C513" s="12" t="s">
        <v>1106</v>
      </c>
      <c r="D513" s="12" t="s">
        <v>1098</v>
      </c>
      <c r="E513" s="13" t="s">
        <v>1099</v>
      </c>
      <c r="F513" s="119">
        <v>39197</v>
      </c>
      <c r="G513" s="120">
        <v>1</v>
      </c>
      <c r="H513" s="120"/>
      <c r="I513" s="120"/>
      <c r="J513" s="120"/>
      <c r="K513" s="120"/>
      <c r="L513" s="10" t="s">
        <v>135</v>
      </c>
      <c r="M513" s="11" t="s">
        <v>48</v>
      </c>
      <c r="N513" s="11"/>
    </row>
    <row r="514" spans="1:14" ht="38.25">
      <c r="A514" s="4">
        <v>19</v>
      </c>
      <c r="B514" s="7" t="s">
        <v>1160</v>
      </c>
      <c r="C514" s="12" t="s">
        <v>1106</v>
      </c>
      <c r="D514" s="12" t="s">
        <v>136</v>
      </c>
      <c r="E514" s="13" t="s">
        <v>249</v>
      </c>
      <c r="F514" s="119">
        <v>39239</v>
      </c>
      <c r="G514" s="120"/>
      <c r="H514" s="120">
        <v>1</v>
      </c>
      <c r="I514" s="120"/>
      <c r="J514" s="120"/>
      <c r="K514" s="120"/>
      <c r="L514" s="10" t="s">
        <v>250</v>
      </c>
      <c r="M514" s="11" t="s">
        <v>251</v>
      </c>
      <c r="N514" s="11"/>
    </row>
    <row r="515" spans="1:14" ht="38.25">
      <c r="A515" s="4">
        <v>20</v>
      </c>
      <c r="B515" s="7" t="s">
        <v>1160</v>
      </c>
      <c r="C515" s="12" t="s">
        <v>1073</v>
      </c>
      <c r="D515" s="12"/>
      <c r="E515" s="13" t="s">
        <v>252</v>
      </c>
      <c r="F515" s="119">
        <v>39248</v>
      </c>
      <c r="G515" s="120"/>
      <c r="H515" s="120"/>
      <c r="I515" s="120"/>
      <c r="J515" s="120"/>
      <c r="K515" s="120">
        <v>2</v>
      </c>
      <c r="L515" s="10" t="s">
        <v>253</v>
      </c>
      <c r="M515" s="11"/>
      <c r="N515" s="11"/>
    </row>
    <row r="516" spans="1:14">
      <c r="A516" s="4">
        <v>21</v>
      </c>
      <c r="B516" s="7" t="s">
        <v>1160</v>
      </c>
      <c r="C516" s="12" t="s">
        <v>1101</v>
      </c>
      <c r="D516" s="12"/>
      <c r="E516" s="13" t="s">
        <v>254</v>
      </c>
      <c r="F516" s="119">
        <v>39243</v>
      </c>
      <c r="G516" s="120"/>
      <c r="H516" s="120"/>
      <c r="I516" s="120"/>
      <c r="J516" s="120"/>
      <c r="K516" s="120">
        <v>1</v>
      </c>
      <c r="L516" s="10" t="s">
        <v>255</v>
      </c>
      <c r="M516" s="11"/>
      <c r="N516" s="11"/>
    </row>
    <row r="517" spans="1:14">
      <c r="A517" s="4">
        <v>22</v>
      </c>
      <c r="B517" s="7" t="s">
        <v>1160</v>
      </c>
      <c r="C517" s="12" t="s">
        <v>1101</v>
      </c>
      <c r="D517" s="12"/>
      <c r="E517" s="13" t="s">
        <v>254</v>
      </c>
      <c r="F517" s="119">
        <v>39223</v>
      </c>
      <c r="G517" s="120"/>
      <c r="H517" s="120"/>
      <c r="I517" s="120"/>
      <c r="J517" s="120"/>
      <c r="K517" s="120">
        <v>1</v>
      </c>
      <c r="L517" s="10" t="s">
        <v>1104</v>
      </c>
      <c r="M517" s="11"/>
      <c r="N517" s="11"/>
    </row>
    <row r="518" spans="1:14" ht="25.5">
      <c r="A518" s="4">
        <v>23</v>
      </c>
      <c r="B518" s="7" t="s">
        <v>1160</v>
      </c>
      <c r="C518" s="12" t="s">
        <v>1101</v>
      </c>
      <c r="D518" s="12"/>
      <c r="E518" s="13" t="s">
        <v>1493</v>
      </c>
      <c r="F518" s="119">
        <v>39237</v>
      </c>
      <c r="G518" s="120"/>
      <c r="H518" s="120"/>
      <c r="I518" s="120"/>
      <c r="J518" s="120"/>
      <c r="K518" s="120">
        <v>1</v>
      </c>
      <c r="L518" s="10" t="s">
        <v>256</v>
      </c>
      <c r="M518" s="11"/>
      <c r="N518" s="11"/>
    </row>
    <row r="519" spans="1:14">
      <c r="A519" s="4">
        <v>24</v>
      </c>
      <c r="B519" s="7" t="s">
        <v>1160</v>
      </c>
      <c r="C519" s="12" t="s">
        <v>1101</v>
      </c>
      <c r="D519" s="12"/>
      <c r="E519" s="13" t="s">
        <v>1493</v>
      </c>
      <c r="F519" s="119">
        <v>39258</v>
      </c>
      <c r="G519" s="120"/>
      <c r="H519" s="120"/>
      <c r="I519" s="120"/>
      <c r="J519" s="120"/>
      <c r="K519" s="120">
        <v>1</v>
      </c>
      <c r="L519" s="10" t="s">
        <v>1104</v>
      </c>
      <c r="M519" s="11"/>
      <c r="N519" s="11"/>
    </row>
    <row r="520" spans="1:14">
      <c r="A520" s="4">
        <v>25</v>
      </c>
      <c r="B520" s="7" t="s">
        <v>1160</v>
      </c>
      <c r="C520" s="12" t="s">
        <v>1775</v>
      </c>
      <c r="D520" s="12"/>
      <c r="E520" s="13" t="s">
        <v>1493</v>
      </c>
      <c r="F520" s="119">
        <v>39255</v>
      </c>
      <c r="G520" s="120"/>
      <c r="H520" s="120"/>
      <c r="I520" s="120"/>
      <c r="J520" s="120"/>
      <c r="K520" s="120">
        <v>1</v>
      </c>
      <c r="L520" s="10" t="s">
        <v>257</v>
      </c>
      <c r="M520" s="11"/>
      <c r="N520" s="11"/>
    </row>
    <row r="521" spans="1:14">
      <c r="A521" s="4">
        <v>26</v>
      </c>
      <c r="B521" s="7" t="s">
        <v>1160</v>
      </c>
      <c r="C521" s="12" t="s">
        <v>1775</v>
      </c>
      <c r="D521" s="12"/>
      <c r="E521" s="13" t="s">
        <v>16</v>
      </c>
      <c r="F521" s="119">
        <v>39257</v>
      </c>
      <c r="G521" s="120"/>
      <c r="H521" s="120"/>
      <c r="I521" s="120"/>
      <c r="J521" s="120"/>
      <c r="K521" s="120">
        <v>1</v>
      </c>
      <c r="L521" s="10" t="s">
        <v>258</v>
      </c>
      <c r="M521" s="11"/>
      <c r="N521" s="11"/>
    </row>
    <row r="522" spans="1:14" ht="25.5">
      <c r="A522" s="4">
        <v>27</v>
      </c>
      <c r="B522" s="7" t="s">
        <v>1160</v>
      </c>
      <c r="C522" s="12" t="s">
        <v>667</v>
      </c>
      <c r="D522" s="12"/>
      <c r="E522" s="13" t="s">
        <v>409</v>
      </c>
      <c r="F522" s="119">
        <v>39255</v>
      </c>
      <c r="G522" s="120"/>
      <c r="H522" s="120"/>
      <c r="I522" s="120"/>
      <c r="J522" s="120"/>
      <c r="K522" s="120">
        <v>1</v>
      </c>
      <c r="L522" s="10" t="s">
        <v>410</v>
      </c>
      <c r="M522" s="11"/>
      <c r="N522" s="11"/>
    </row>
    <row r="523" spans="1:14">
      <c r="A523" s="4">
        <v>28</v>
      </c>
      <c r="B523" s="7" t="s">
        <v>1160</v>
      </c>
      <c r="C523" s="12" t="s">
        <v>1775</v>
      </c>
      <c r="D523" s="12" t="s">
        <v>49</v>
      </c>
      <c r="E523" s="13" t="s">
        <v>411</v>
      </c>
      <c r="F523" s="119">
        <v>39265</v>
      </c>
      <c r="G523" s="120">
        <v>0</v>
      </c>
      <c r="H523" s="120"/>
      <c r="I523" s="120"/>
      <c r="J523" s="120"/>
      <c r="K523" s="120">
        <v>1</v>
      </c>
      <c r="L523" s="10" t="s">
        <v>403</v>
      </c>
      <c r="M523" s="11"/>
      <c r="N523" s="11"/>
    </row>
    <row r="524" spans="1:14">
      <c r="A524" s="4">
        <v>29</v>
      </c>
      <c r="B524" s="7" t="s">
        <v>1160</v>
      </c>
      <c r="C524" s="12" t="s">
        <v>1775</v>
      </c>
      <c r="D524" s="12" t="s">
        <v>412</v>
      </c>
      <c r="E524" s="13" t="s">
        <v>413</v>
      </c>
      <c r="F524" s="119">
        <v>39274</v>
      </c>
      <c r="G524" s="120"/>
      <c r="H524" s="120"/>
      <c r="I524" s="120">
        <v>1</v>
      </c>
      <c r="J524" s="120"/>
      <c r="K524" s="120"/>
      <c r="L524" s="10" t="s">
        <v>403</v>
      </c>
      <c r="M524" s="11"/>
      <c r="N524" s="11"/>
    </row>
    <row r="525" spans="1:14" ht="38.25">
      <c r="A525" s="4">
        <v>30</v>
      </c>
      <c r="B525" s="7" t="s">
        <v>1160</v>
      </c>
      <c r="C525" s="12" t="s">
        <v>1101</v>
      </c>
      <c r="D525" s="12" t="s">
        <v>1084</v>
      </c>
      <c r="E525" s="13" t="s">
        <v>411</v>
      </c>
      <c r="F525" s="119">
        <v>39267</v>
      </c>
      <c r="G525" s="120"/>
      <c r="H525" s="120"/>
      <c r="I525" s="120"/>
      <c r="J525" s="120"/>
      <c r="K525" s="120">
        <v>1</v>
      </c>
      <c r="L525" s="10" t="s">
        <v>1056</v>
      </c>
      <c r="M525" s="11"/>
      <c r="N525" s="11"/>
    </row>
    <row r="526" spans="1:14" ht="51">
      <c r="A526" s="4">
        <v>31</v>
      </c>
      <c r="B526" s="7" t="s">
        <v>1160</v>
      </c>
      <c r="C526" s="12" t="s">
        <v>1101</v>
      </c>
      <c r="D526" s="12" t="s">
        <v>1084</v>
      </c>
      <c r="E526" s="13" t="s">
        <v>411</v>
      </c>
      <c r="F526" s="119">
        <v>39267</v>
      </c>
      <c r="G526" s="120"/>
      <c r="H526" s="120"/>
      <c r="I526" s="120"/>
      <c r="J526" s="120"/>
      <c r="K526" s="120">
        <v>1</v>
      </c>
      <c r="L526" s="10" t="s">
        <v>304</v>
      </c>
      <c r="M526" s="11"/>
      <c r="N526" s="11"/>
    </row>
    <row r="527" spans="1:14">
      <c r="A527" s="4">
        <v>32</v>
      </c>
      <c r="B527" s="7" t="s">
        <v>1160</v>
      </c>
      <c r="C527" s="12" t="s">
        <v>1101</v>
      </c>
      <c r="D527" s="12" t="s">
        <v>305</v>
      </c>
      <c r="E527" s="13" t="s">
        <v>411</v>
      </c>
      <c r="F527" s="119">
        <v>39266</v>
      </c>
      <c r="G527" s="120"/>
      <c r="H527" s="120"/>
      <c r="I527" s="120"/>
      <c r="J527" s="120"/>
      <c r="K527" s="120">
        <v>1</v>
      </c>
      <c r="L527" s="10" t="s">
        <v>403</v>
      </c>
      <c r="M527" s="11"/>
      <c r="N527" s="11"/>
    </row>
    <row r="528" spans="1:14" ht="38.25">
      <c r="A528" s="4">
        <v>33</v>
      </c>
      <c r="B528" s="7" t="s">
        <v>1160</v>
      </c>
      <c r="C528" s="12" t="s">
        <v>1101</v>
      </c>
      <c r="D528" s="12" t="s">
        <v>1102</v>
      </c>
      <c r="E528" s="13" t="s">
        <v>411</v>
      </c>
      <c r="F528" s="119">
        <v>39275</v>
      </c>
      <c r="G528" s="120"/>
      <c r="H528" s="120"/>
      <c r="I528" s="120"/>
      <c r="J528" s="120"/>
      <c r="K528" s="120">
        <v>1</v>
      </c>
      <c r="L528" s="10" t="s">
        <v>306</v>
      </c>
      <c r="M528" s="11"/>
      <c r="N528" s="11"/>
    </row>
    <row r="529" spans="1:14" ht="38.25">
      <c r="A529" s="4">
        <v>34</v>
      </c>
      <c r="B529" s="7" t="s">
        <v>1160</v>
      </c>
      <c r="C529" s="12" t="s">
        <v>1101</v>
      </c>
      <c r="D529" s="12" t="s">
        <v>307</v>
      </c>
      <c r="E529" s="13" t="s">
        <v>411</v>
      </c>
      <c r="F529" s="119">
        <v>39292</v>
      </c>
      <c r="G529" s="120"/>
      <c r="H529" s="120"/>
      <c r="I529" s="120"/>
      <c r="J529" s="120"/>
      <c r="K529" s="120">
        <v>1</v>
      </c>
      <c r="L529" s="10" t="s">
        <v>308</v>
      </c>
      <c r="M529" s="11"/>
      <c r="N529" s="11"/>
    </row>
    <row r="530" spans="1:14">
      <c r="A530" s="4">
        <v>35</v>
      </c>
      <c r="B530" s="7" t="s">
        <v>1160</v>
      </c>
      <c r="C530" s="12" t="s">
        <v>1073</v>
      </c>
      <c r="D530" s="12" t="s">
        <v>1074</v>
      </c>
      <c r="E530" s="13" t="s">
        <v>309</v>
      </c>
      <c r="F530" s="119">
        <v>39265</v>
      </c>
      <c r="G530" s="120"/>
      <c r="H530" s="120"/>
      <c r="I530" s="120">
        <v>1</v>
      </c>
      <c r="J530" s="120"/>
      <c r="K530" s="120"/>
      <c r="L530" s="10" t="s">
        <v>403</v>
      </c>
      <c r="M530" s="11"/>
      <c r="N530" s="11"/>
    </row>
    <row r="531" spans="1:14">
      <c r="A531" s="4">
        <v>36</v>
      </c>
      <c r="B531" s="7" t="s">
        <v>1160</v>
      </c>
      <c r="C531" s="12" t="s">
        <v>1073</v>
      </c>
      <c r="D531" s="12" t="s">
        <v>310</v>
      </c>
      <c r="E531" s="13" t="s">
        <v>411</v>
      </c>
      <c r="F531" s="119">
        <v>39271</v>
      </c>
      <c r="G531" s="120"/>
      <c r="H531" s="120"/>
      <c r="I531" s="120"/>
      <c r="J531" s="120">
        <v>1</v>
      </c>
      <c r="K531" s="120"/>
      <c r="L531" s="10" t="s">
        <v>403</v>
      </c>
      <c r="M531" s="11"/>
      <c r="N531" s="11"/>
    </row>
    <row r="532" spans="1:14" ht="63.75">
      <c r="A532" s="4">
        <v>37</v>
      </c>
      <c r="B532" s="7" t="s">
        <v>1160</v>
      </c>
      <c r="C532" s="12" t="s">
        <v>1106</v>
      </c>
      <c r="D532" s="12" t="s">
        <v>1092</v>
      </c>
      <c r="E532" s="13" t="s">
        <v>411</v>
      </c>
      <c r="F532" s="119">
        <v>39264</v>
      </c>
      <c r="G532" s="120"/>
      <c r="H532" s="120"/>
      <c r="I532" s="120"/>
      <c r="J532" s="120"/>
      <c r="K532" s="120">
        <v>1</v>
      </c>
      <c r="L532" s="10" t="s">
        <v>311</v>
      </c>
      <c r="M532" s="11"/>
      <c r="N532" s="11"/>
    </row>
    <row r="533" spans="1:14" ht="76.5">
      <c r="A533" s="4">
        <v>38</v>
      </c>
      <c r="B533" s="7" t="s">
        <v>1160</v>
      </c>
      <c r="C533" s="12" t="s">
        <v>1106</v>
      </c>
      <c r="D533" s="12" t="s">
        <v>136</v>
      </c>
      <c r="E533" s="13" t="s">
        <v>628</v>
      </c>
      <c r="F533" s="119">
        <v>39289</v>
      </c>
      <c r="G533" s="120"/>
      <c r="H533" s="120">
        <v>1</v>
      </c>
      <c r="I533" s="120"/>
      <c r="J533" s="120"/>
      <c r="K533" s="120"/>
      <c r="L533" s="10" t="s">
        <v>629</v>
      </c>
      <c r="M533" s="11" t="s">
        <v>583</v>
      </c>
      <c r="N533" s="11"/>
    </row>
    <row r="534" spans="1:14" ht="51">
      <c r="A534" s="4">
        <v>39</v>
      </c>
      <c r="B534" s="7" t="s">
        <v>1160</v>
      </c>
      <c r="C534" s="12" t="s">
        <v>1073</v>
      </c>
      <c r="D534" s="12" t="s">
        <v>310</v>
      </c>
      <c r="E534" s="13" t="s">
        <v>411</v>
      </c>
      <c r="F534" s="119">
        <v>39295</v>
      </c>
      <c r="G534" s="120"/>
      <c r="H534" s="120"/>
      <c r="I534" s="120"/>
      <c r="J534" s="120"/>
      <c r="K534" s="120">
        <v>1</v>
      </c>
      <c r="L534" s="10" t="s">
        <v>260</v>
      </c>
      <c r="M534" s="11"/>
      <c r="N534" s="11"/>
    </row>
    <row r="535" spans="1:14">
      <c r="A535" s="4">
        <v>40</v>
      </c>
      <c r="B535" s="7" t="s">
        <v>1160</v>
      </c>
      <c r="C535" s="12" t="s">
        <v>1073</v>
      </c>
      <c r="D535" s="12" t="s">
        <v>1074</v>
      </c>
      <c r="E535" s="13" t="s">
        <v>411</v>
      </c>
      <c r="F535" s="119">
        <v>39299</v>
      </c>
      <c r="G535" s="120"/>
      <c r="H535" s="120"/>
      <c r="I535" s="120"/>
      <c r="J535" s="120"/>
      <c r="K535" s="120">
        <v>1</v>
      </c>
      <c r="L535" s="10" t="s">
        <v>1104</v>
      </c>
      <c r="M535" s="11"/>
      <c r="N535" s="11"/>
    </row>
    <row r="536" spans="1:14" ht="51">
      <c r="A536" s="4">
        <v>41</v>
      </c>
      <c r="B536" s="7" t="s">
        <v>1160</v>
      </c>
      <c r="C536" s="12" t="s">
        <v>1101</v>
      </c>
      <c r="D536" s="12" t="s">
        <v>1084</v>
      </c>
      <c r="E536" s="13" t="s">
        <v>411</v>
      </c>
      <c r="F536" s="119">
        <v>39302</v>
      </c>
      <c r="G536" s="120"/>
      <c r="H536" s="120"/>
      <c r="I536" s="120"/>
      <c r="J536" s="120"/>
      <c r="K536" s="120">
        <v>1</v>
      </c>
      <c r="L536" s="10" t="s">
        <v>261</v>
      </c>
      <c r="M536" s="11"/>
      <c r="N536" s="11"/>
    </row>
    <row r="537" spans="1:14" ht="25.5">
      <c r="A537" s="4">
        <v>42</v>
      </c>
      <c r="B537" s="7" t="s">
        <v>1160</v>
      </c>
      <c r="C537" s="12" t="s">
        <v>1775</v>
      </c>
      <c r="D537" s="12" t="s">
        <v>1039</v>
      </c>
      <c r="E537" s="13" t="s">
        <v>411</v>
      </c>
      <c r="F537" s="119">
        <v>39299</v>
      </c>
      <c r="G537" s="120"/>
      <c r="H537" s="120"/>
      <c r="I537" s="120"/>
      <c r="J537" s="120"/>
      <c r="K537" s="120">
        <v>1</v>
      </c>
      <c r="L537" s="10" t="s">
        <v>690</v>
      </c>
      <c r="M537" s="11"/>
      <c r="N537" s="11"/>
    </row>
    <row r="538" spans="1:14" ht="76.5">
      <c r="A538" s="4">
        <v>43</v>
      </c>
      <c r="B538" s="7" t="s">
        <v>1160</v>
      </c>
      <c r="C538" s="12" t="s">
        <v>1073</v>
      </c>
      <c r="D538" s="12" t="s">
        <v>310</v>
      </c>
      <c r="E538" s="13" t="s">
        <v>691</v>
      </c>
      <c r="F538" s="119">
        <v>39322</v>
      </c>
      <c r="G538" s="120"/>
      <c r="H538" s="120"/>
      <c r="I538" s="120"/>
      <c r="J538" s="120">
        <v>1</v>
      </c>
      <c r="K538" s="120"/>
      <c r="L538" s="10" t="s">
        <v>692</v>
      </c>
      <c r="M538" s="11"/>
      <c r="N538" s="11"/>
    </row>
    <row r="539" spans="1:14">
      <c r="A539" s="4">
        <v>44</v>
      </c>
      <c r="B539" s="7" t="s">
        <v>1160</v>
      </c>
      <c r="C539" s="12" t="s">
        <v>1106</v>
      </c>
      <c r="D539" s="12" t="s">
        <v>1089</v>
      </c>
      <c r="E539" s="13" t="s">
        <v>411</v>
      </c>
      <c r="F539" s="119">
        <v>39309</v>
      </c>
      <c r="G539" s="120"/>
      <c r="H539" s="120"/>
      <c r="I539" s="120"/>
      <c r="J539" s="120"/>
      <c r="K539" s="120">
        <v>1</v>
      </c>
      <c r="L539" s="10" t="s">
        <v>1104</v>
      </c>
      <c r="M539" s="11"/>
      <c r="N539" s="11"/>
    </row>
    <row r="540" spans="1:14" ht="76.5">
      <c r="A540" s="4">
        <v>45</v>
      </c>
      <c r="B540" s="7" t="s">
        <v>1160</v>
      </c>
      <c r="C540" s="12" t="s">
        <v>1073</v>
      </c>
      <c r="D540" s="12" t="s">
        <v>693</v>
      </c>
      <c r="E540" s="13" t="s">
        <v>691</v>
      </c>
      <c r="F540" s="119">
        <v>39325</v>
      </c>
      <c r="G540" s="120"/>
      <c r="H540" s="120"/>
      <c r="I540" s="120">
        <v>2</v>
      </c>
      <c r="J540" s="120">
        <v>1</v>
      </c>
      <c r="K540" s="120"/>
      <c r="L540" s="10" t="s">
        <v>694</v>
      </c>
      <c r="M540" s="11"/>
      <c r="N540" s="11"/>
    </row>
    <row r="541" spans="1:14">
      <c r="A541" s="4">
        <v>46</v>
      </c>
      <c r="B541" s="7" t="s">
        <v>1160</v>
      </c>
      <c r="C541" s="12" t="s">
        <v>1106</v>
      </c>
      <c r="D541" s="12" t="s">
        <v>1092</v>
      </c>
      <c r="E541" s="13" t="s">
        <v>411</v>
      </c>
      <c r="F541" s="119">
        <v>39325</v>
      </c>
      <c r="G541" s="120"/>
      <c r="H541" s="120"/>
      <c r="I541" s="120"/>
      <c r="J541" s="120"/>
      <c r="K541" s="120">
        <v>1</v>
      </c>
      <c r="L541" s="10" t="s">
        <v>695</v>
      </c>
      <c r="M541" s="11"/>
      <c r="N541" s="11"/>
    </row>
    <row r="542" spans="1:14" ht="51">
      <c r="A542" s="4">
        <v>47</v>
      </c>
      <c r="B542" s="7" t="s">
        <v>1160</v>
      </c>
      <c r="C542" s="12" t="s">
        <v>1101</v>
      </c>
      <c r="D542" s="12" t="s">
        <v>1084</v>
      </c>
      <c r="E542" s="13" t="s">
        <v>411</v>
      </c>
      <c r="F542" s="119">
        <v>39314</v>
      </c>
      <c r="G542" s="120"/>
      <c r="H542" s="120"/>
      <c r="I542" s="120"/>
      <c r="J542" s="120"/>
      <c r="K542" s="120">
        <v>1</v>
      </c>
      <c r="L542" s="10" t="s">
        <v>696</v>
      </c>
      <c r="M542" s="11"/>
      <c r="N542" s="11"/>
    </row>
    <row r="543" spans="1:14">
      <c r="A543" s="4">
        <v>48</v>
      </c>
      <c r="B543" s="7" t="s">
        <v>1160</v>
      </c>
      <c r="C543" s="12" t="s">
        <v>1101</v>
      </c>
      <c r="D543" s="12" t="s">
        <v>307</v>
      </c>
      <c r="E543" s="13" t="s">
        <v>691</v>
      </c>
      <c r="F543" s="119">
        <v>39318</v>
      </c>
      <c r="G543" s="120"/>
      <c r="H543" s="120"/>
      <c r="I543" s="120">
        <v>1</v>
      </c>
      <c r="J543" s="120"/>
      <c r="K543" s="120"/>
      <c r="L543" s="10" t="s">
        <v>768</v>
      </c>
      <c r="M543" s="11"/>
      <c r="N543" s="11"/>
    </row>
    <row r="544" spans="1:14" ht="25.5">
      <c r="A544" s="4">
        <v>49</v>
      </c>
      <c r="B544" s="7" t="s">
        <v>1160</v>
      </c>
      <c r="C544" s="12" t="s">
        <v>1101</v>
      </c>
      <c r="D544" s="12" t="s">
        <v>307</v>
      </c>
      <c r="E544" s="13" t="s">
        <v>691</v>
      </c>
      <c r="F544" s="119">
        <v>39324</v>
      </c>
      <c r="G544" s="120"/>
      <c r="H544" s="120"/>
      <c r="I544" s="120">
        <v>1</v>
      </c>
      <c r="J544" s="120"/>
      <c r="K544" s="120"/>
      <c r="L544" s="10" t="s">
        <v>697</v>
      </c>
      <c r="M544" s="11"/>
      <c r="N544" s="11"/>
    </row>
    <row r="545" spans="1:14" ht="38.25">
      <c r="A545" s="4">
        <v>50</v>
      </c>
      <c r="B545" s="7" t="s">
        <v>1160</v>
      </c>
      <c r="C545" s="12" t="s">
        <v>667</v>
      </c>
      <c r="D545" s="12" t="s">
        <v>698</v>
      </c>
      <c r="E545" s="13" t="s">
        <v>699</v>
      </c>
      <c r="F545" s="119">
        <v>39339</v>
      </c>
      <c r="G545" s="120"/>
      <c r="H545" s="120">
        <v>1</v>
      </c>
      <c r="I545" s="120"/>
      <c r="J545" s="120"/>
      <c r="K545" s="120"/>
      <c r="L545" s="10" t="s">
        <v>337</v>
      </c>
      <c r="M545" s="11"/>
      <c r="N545" s="11"/>
    </row>
    <row r="546" spans="1:14">
      <c r="A546" s="4">
        <v>51</v>
      </c>
      <c r="B546" s="7" t="s">
        <v>1160</v>
      </c>
      <c r="C546" s="12" t="s">
        <v>1775</v>
      </c>
      <c r="D546" s="12" t="s">
        <v>1070</v>
      </c>
      <c r="E546" s="13" t="s">
        <v>411</v>
      </c>
      <c r="F546" s="119">
        <v>39346</v>
      </c>
      <c r="G546" s="120"/>
      <c r="H546" s="120"/>
      <c r="I546" s="120"/>
      <c r="J546" s="120"/>
      <c r="K546" s="120">
        <v>1</v>
      </c>
      <c r="L546" s="10" t="s">
        <v>1104</v>
      </c>
      <c r="M546" s="11"/>
      <c r="N546" s="11"/>
    </row>
    <row r="547" spans="1:14" ht="63.75">
      <c r="A547" s="4">
        <v>52</v>
      </c>
      <c r="B547" s="7" t="s">
        <v>1160</v>
      </c>
      <c r="C547" s="12" t="s">
        <v>1775</v>
      </c>
      <c r="D547" s="12" t="s">
        <v>1776</v>
      </c>
      <c r="E547" s="13" t="s">
        <v>411</v>
      </c>
      <c r="F547" s="119">
        <v>39347</v>
      </c>
      <c r="G547" s="120"/>
      <c r="H547" s="120"/>
      <c r="I547" s="120"/>
      <c r="J547" s="120"/>
      <c r="K547" s="120">
        <v>1</v>
      </c>
      <c r="L547" s="10" t="s">
        <v>338</v>
      </c>
      <c r="M547" s="11"/>
      <c r="N547" s="11"/>
    </row>
    <row r="548" spans="1:14" ht="76.5">
      <c r="A548" s="4">
        <v>53</v>
      </c>
      <c r="B548" s="7" t="s">
        <v>1160</v>
      </c>
      <c r="C548" s="12" t="s">
        <v>1775</v>
      </c>
      <c r="D548" s="12" t="s">
        <v>1776</v>
      </c>
      <c r="E548" s="13" t="s">
        <v>411</v>
      </c>
      <c r="F548" s="119">
        <v>39324</v>
      </c>
      <c r="G548" s="120"/>
      <c r="H548" s="120"/>
      <c r="I548" s="120"/>
      <c r="J548" s="120"/>
      <c r="K548" s="120">
        <v>1</v>
      </c>
      <c r="L548" s="10" t="s">
        <v>720</v>
      </c>
      <c r="M548" s="11"/>
      <c r="N548" s="11"/>
    </row>
    <row r="549" spans="1:14">
      <c r="A549" s="4">
        <v>54</v>
      </c>
      <c r="B549" s="7" t="s">
        <v>1160</v>
      </c>
      <c r="C549" s="12" t="s">
        <v>1775</v>
      </c>
      <c r="D549" s="12" t="s">
        <v>721</v>
      </c>
      <c r="E549" s="13" t="s">
        <v>411</v>
      </c>
      <c r="F549" s="119">
        <v>39330</v>
      </c>
      <c r="G549" s="120"/>
      <c r="H549" s="120"/>
      <c r="I549" s="120"/>
      <c r="J549" s="120"/>
      <c r="K549" s="120">
        <v>1</v>
      </c>
      <c r="L549" s="10" t="s">
        <v>1104</v>
      </c>
      <c r="M549" s="11"/>
      <c r="N549" s="11"/>
    </row>
    <row r="550" spans="1:14">
      <c r="A550" s="4">
        <v>55</v>
      </c>
      <c r="B550" s="7" t="s">
        <v>1160</v>
      </c>
      <c r="C550" s="12" t="s">
        <v>1073</v>
      </c>
      <c r="D550" s="12" t="s">
        <v>1074</v>
      </c>
      <c r="E550" s="13" t="s">
        <v>411</v>
      </c>
      <c r="F550" s="119">
        <v>39347</v>
      </c>
      <c r="G550" s="120"/>
      <c r="H550" s="120"/>
      <c r="I550" s="120"/>
      <c r="J550" s="120"/>
      <c r="K550" s="120">
        <v>1</v>
      </c>
      <c r="L550" s="10" t="s">
        <v>1104</v>
      </c>
      <c r="M550" s="11"/>
      <c r="N550" s="11"/>
    </row>
    <row r="551" spans="1:14" ht="51">
      <c r="A551" s="4">
        <v>56</v>
      </c>
      <c r="B551" s="7" t="s">
        <v>1160</v>
      </c>
      <c r="C551" s="12" t="s">
        <v>1106</v>
      </c>
      <c r="D551" s="12" t="s">
        <v>1089</v>
      </c>
      <c r="E551" s="13" t="s">
        <v>411</v>
      </c>
      <c r="F551" s="119">
        <v>39344</v>
      </c>
      <c r="G551" s="120"/>
      <c r="H551" s="120"/>
      <c r="I551" s="120"/>
      <c r="J551" s="120"/>
      <c r="K551" s="120">
        <v>1</v>
      </c>
      <c r="L551" s="10" t="s">
        <v>722</v>
      </c>
      <c r="M551" s="11"/>
      <c r="N551" s="11"/>
    </row>
    <row r="552" spans="1:14" ht="76.5">
      <c r="A552" s="4">
        <v>57</v>
      </c>
      <c r="B552" s="7" t="s">
        <v>1160</v>
      </c>
      <c r="C552" s="12" t="s">
        <v>1106</v>
      </c>
      <c r="D552" s="12" t="s">
        <v>1089</v>
      </c>
      <c r="E552" s="13" t="s">
        <v>411</v>
      </c>
      <c r="F552" s="119">
        <v>39347</v>
      </c>
      <c r="G552" s="120"/>
      <c r="H552" s="120"/>
      <c r="I552" s="120"/>
      <c r="J552" s="120"/>
      <c r="K552" s="120">
        <v>1</v>
      </c>
      <c r="L552" s="10" t="s">
        <v>723</v>
      </c>
      <c r="M552" s="11"/>
      <c r="N552" s="11"/>
    </row>
    <row r="553" spans="1:14" ht="51">
      <c r="A553" s="4">
        <v>58</v>
      </c>
      <c r="B553" s="7" t="s">
        <v>1160</v>
      </c>
      <c r="C553" s="12" t="s">
        <v>1101</v>
      </c>
      <c r="D553" s="12" t="s">
        <v>724</v>
      </c>
      <c r="E553" s="13" t="s">
        <v>725</v>
      </c>
      <c r="F553" s="119">
        <v>39330</v>
      </c>
      <c r="G553" s="120"/>
      <c r="H553" s="120"/>
      <c r="I553" s="120">
        <v>1</v>
      </c>
      <c r="J553" s="120"/>
      <c r="K553" s="120"/>
      <c r="L553" s="10" t="s">
        <v>591</v>
      </c>
      <c r="M553" s="11"/>
      <c r="N553" s="11"/>
    </row>
    <row r="554" spans="1:14" ht="51">
      <c r="A554" s="4">
        <v>59</v>
      </c>
      <c r="B554" s="7" t="s">
        <v>1160</v>
      </c>
      <c r="C554" s="12" t="s">
        <v>1101</v>
      </c>
      <c r="D554" s="12" t="s">
        <v>592</v>
      </c>
      <c r="E554" s="13" t="s">
        <v>411</v>
      </c>
      <c r="F554" s="119">
        <v>39353</v>
      </c>
      <c r="G554" s="120"/>
      <c r="H554" s="120"/>
      <c r="I554" s="120"/>
      <c r="J554" s="120"/>
      <c r="K554" s="120">
        <v>1</v>
      </c>
      <c r="L554" s="10" t="s">
        <v>963</v>
      </c>
      <c r="M554" s="11" t="s">
        <v>964</v>
      </c>
      <c r="N554" s="11"/>
    </row>
    <row r="555" spans="1:14" ht="76.5">
      <c r="A555" s="4">
        <v>60</v>
      </c>
      <c r="B555" s="7" t="s">
        <v>1160</v>
      </c>
      <c r="C555" s="12" t="s">
        <v>1101</v>
      </c>
      <c r="D555" s="12" t="s">
        <v>592</v>
      </c>
      <c r="E555" s="13" t="s">
        <v>965</v>
      </c>
      <c r="F555" s="119">
        <v>39365</v>
      </c>
      <c r="G555" s="120"/>
      <c r="H555" s="120"/>
      <c r="I555" s="120"/>
      <c r="J555" s="120">
        <v>1</v>
      </c>
      <c r="K555" s="120"/>
      <c r="L555" s="10" t="s">
        <v>966</v>
      </c>
      <c r="M555" s="11" t="s">
        <v>858</v>
      </c>
      <c r="N555" s="11"/>
    </row>
    <row r="556" spans="1:14" ht="38.25">
      <c r="A556" s="4">
        <v>61</v>
      </c>
      <c r="B556" s="7" t="s">
        <v>1160</v>
      </c>
      <c r="C556" s="12" t="s">
        <v>1101</v>
      </c>
      <c r="D556" s="12" t="s">
        <v>592</v>
      </c>
      <c r="E556" s="13" t="s">
        <v>411</v>
      </c>
      <c r="F556" s="119">
        <v>39365</v>
      </c>
      <c r="G556" s="120"/>
      <c r="H556" s="120"/>
      <c r="I556" s="120"/>
      <c r="J556" s="120"/>
      <c r="K556" s="120">
        <v>1</v>
      </c>
      <c r="L556" s="10" t="s">
        <v>859</v>
      </c>
      <c r="M556" s="11" t="s">
        <v>860</v>
      </c>
      <c r="N556" s="11"/>
    </row>
    <row r="557" spans="1:14" ht="63.75">
      <c r="A557" s="4">
        <v>62</v>
      </c>
      <c r="B557" s="7" t="s">
        <v>1160</v>
      </c>
      <c r="C557" s="12" t="s">
        <v>1106</v>
      </c>
      <c r="D557" s="12" t="s">
        <v>1098</v>
      </c>
      <c r="E557" s="13" t="s">
        <v>861</v>
      </c>
      <c r="F557" s="119">
        <v>39366</v>
      </c>
      <c r="G557" s="120"/>
      <c r="H557" s="120"/>
      <c r="I557" s="120"/>
      <c r="J557" s="120">
        <v>1</v>
      </c>
      <c r="K557" s="120"/>
      <c r="L557" s="10" t="s">
        <v>862</v>
      </c>
      <c r="M557" s="11" t="s">
        <v>863</v>
      </c>
      <c r="N557" s="11"/>
    </row>
    <row r="558" spans="1:14" ht="38.25">
      <c r="A558" s="4">
        <v>63</v>
      </c>
      <c r="B558" s="7" t="s">
        <v>1160</v>
      </c>
      <c r="C558" s="12" t="s">
        <v>1106</v>
      </c>
      <c r="D558" s="12" t="s">
        <v>864</v>
      </c>
      <c r="E558" s="158" t="s">
        <v>411</v>
      </c>
      <c r="F558" s="119">
        <v>39373</v>
      </c>
      <c r="G558" s="120"/>
      <c r="H558" s="120"/>
      <c r="I558" s="120"/>
      <c r="J558" s="120"/>
      <c r="K558" s="120">
        <v>2</v>
      </c>
      <c r="L558" s="10" t="s">
        <v>94</v>
      </c>
      <c r="M558" s="11" t="s">
        <v>860</v>
      </c>
      <c r="N558" s="11"/>
    </row>
    <row r="559" spans="1:14" ht="76.5">
      <c r="A559" s="4">
        <v>64</v>
      </c>
      <c r="B559" s="7" t="s">
        <v>1160</v>
      </c>
      <c r="C559" s="12" t="s">
        <v>1101</v>
      </c>
      <c r="D559" s="12" t="s">
        <v>95</v>
      </c>
      <c r="E559" s="13" t="s">
        <v>96</v>
      </c>
      <c r="F559" s="119">
        <v>39378</v>
      </c>
      <c r="G559" s="120"/>
      <c r="H559" s="120"/>
      <c r="I559" s="120"/>
      <c r="J559" s="120">
        <v>1</v>
      </c>
      <c r="K559" s="120"/>
      <c r="L559" s="10" t="s">
        <v>97</v>
      </c>
      <c r="M559" s="11" t="s">
        <v>98</v>
      </c>
      <c r="N559" s="11"/>
    </row>
    <row r="560" spans="1:14" ht="76.5">
      <c r="A560" s="4">
        <v>65</v>
      </c>
      <c r="B560" s="7" t="s">
        <v>1160</v>
      </c>
      <c r="C560" s="12" t="s">
        <v>1775</v>
      </c>
      <c r="D560" s="12" t="s">
        <v>1070</v>
      </c>
      <c r="E560" s="13" t="s">
        <v>411</v>
      </c>
      <c r="F560" s="119">
        <v>39383</v>
      </c>
      <c r="G560" s="120"/>
      <c r="H560" s="120"/>
      <c r="I560" s="120"/>
      <c r="J560" s="120"/>
      <c r="K560" s="120">
        <v>1</v>
      </c>
      <c r="L560" s="10" t="s">
        <v>79</v>
      </c>
      <c r="M560" s="11"/>
      <c r="N560" s="11"/>
    </row>
    <row r="561" spans="1:14" ht="25.5">
      <c r="A561" s="4">
        <v>66</v>
      </c>
      <c r="B561" s="145" t="s">
        <v>1160</v>
      </c>
      <c r="C561" s="8" t="s">
        <v>1101</v>
      </c>
      <c r="D561" s="8" t="s">
        <v>80</v>
      </c>
      <c r="E561" s="6" t="s">
        <v>81</v>
      </c>
      <c r="F561" s="117">
        <v>39392</v>
      </c>
      <c r="G561" s="6"/>
      <c r="H561" s="6"/>
      <c r="I561" s="6">
        <v>1</v>
      </c>
      <c r="J561" s="6"/>
      <c r="K561" s="6"/>
      <c r="L561" s="11"/>
      <c r="M561" s="6"/>
      <c r="N561" s="11"/>
    </row>
    <row r="562" spans="1:14">
      <c r="A562" s="4">
        <v>67</v>
      </c>
      <c r="B562" s="145" t="s">
        <v>1160</v>
      </c>
      <c r="C562" s="8" t="s">
        <v>82</v>
      </c>
      <c r="D562" s="8" t="s">
        <v>83</v>
      </c>
      <c r="E562" s="6" t="s">
        <v>84</v>
      </c>
      <c r="F562" s="117"/>
      <c r="G562" s="6"/>
      <c r="H562" s="6">
        <v>1</v>
      </c>
      <c r="I562" s="6"/>
      <c r="J562" s="6"/>
      <c r="K562" s="6"/>
      <c r="L562" s="11"/>
      <c r="M562" s="6"/>
      <c r="N562" s="11"/>
    </row>
    <row r="563" spans="1:14" ht="54" customHeight="1">
      <c r="A563" s="4">
        <v>68</v>
      </c>
      <c r="B563" s="145" t="s">
        <v>1160</v>
      </c>
      <c r="C563" s="8" t="s">
        <v>1775</v>
      </c>
      <c r="D563" s="8" t="s">
        <v>85</v>
      </c>
      <c r="E563" s="6" t="s">
        <v>86</v>
      </c>
      <c r="F563" s="117">
        <v>39417</v>
      </c>
      <c r="G563" s="6"/>
      <c r="H563" s="6"/>
      <c r="I563" s="6">
        <v>1</v>
      </c>
      <c r="J563" s="6"/>
      <c r="K563" s="6"/>
      <c r="L563" s="11" t="s">
        <v>87</v>
      </c>
      <c r="M563" s="6"/>
      <c r="N563" s="11"/>
    </row>
    <row r="564" spans="1:14" ht="63.75">
      <c r="A564" s="4">
        <v>69</v>
      </c>
      <c r="B564" s="145" t="s">
        <v>1160</v>
      </c>
      <c r="C564" s="8" t="s">
        <v>1775</v>
      </c>
      <c r="D564" s="8" t="s">
        <v>88</v>
      </c>
      <c r="E564" s="6" t="s">
        <v>89</v>
      </c>
      <c r="F564" s="117">
        <v>39436</v>
      </c>
      <c r="G564" s="6"/>
      <c r="H564" s="6"/>
      <c r="I564" s="6"/>
      <c r="J564" s="6"/>
      <c r="K564" s="6">
        <v>1</v>
      </c>
      <c r="L564" s="11" t="s">
        <v>670</v>
      </c>
      <c r="M564" s="6"/>
      <c r="N564" s="11"/>
    </row>
    <row r="565" spans="1:14" ht="38.25">
      <c r="A565" s="4">
        <v>70</v>
      </c>
      <c r="B565" s="145" t="s">
        <v>1160</v>
      </c>
      <c r="C565" s="8" t="s">
        <v>671</v>
      </c>
      <c r="D565" s="8" t="s">
        <v>698</v>
      </c>
      <c r="E565" s="6" t="s">
        <v>672</v>
      </c>
      <c r="F565" s="117">
        <v>39455</v>
      </c>
      <c r="G565" s="6"/>
      <c r="H565" s="6">
        <v>1</v>
      </c>
      <c r="I565" s="6"/>
      <c r="J565" s="6"/>
      <c r="K565" s="6"/>
      <c r="L565" s="11" t="s">
        <v>673</v>
      </c>
      <c r="M565" s="6"/>
      <c r="N565" s="11"/>
    </row>
    <row r="566" spans="1:14" ht="25.5">
      <c r="A566" s="4">
        <v>71</v>
      </c>
      <c r="B566" s="145" t="s">
        <v>1160</v>
      </c>
      <c r="C566" s="8" t="s">
        <v>674</v>
      </c>
      <c r="D566" s="8" t="s">
        <v>675</v>
      </c>
      <c r="E566" s="6" t="s">
        <v>596</v>
      </c>
      <c r="F566" s="117">
        <v>39456</v>
      </c>
      <c r="G566" s="6"/>
      <c r="H566" s="6"/>
      <c r="I566" s="6">
        <v>1</v>
      </c>
      <c r="J566" s="6"/>
      <c r="K566" s="6"/>
      <c r="L566" s="11" t="s">
        <v>597</v>
      </c>
      <c r="M566" s="6"/>
      <c r="N566" s="11"/>
    </row>
    <row r="567" spans="1:14" ht="25.5">
      <c r="A567" s="4">
        <v>72</v>
      </c>
      <c r="B567" s="145" t="s">
        <v>1160</v>
      </c>
      <c r="C567" s="8" t="s">
        <v>671</v>
      </c>
      <c r="D567" s="8" t="s">
        <v>698</v>
      </c>
      <c r="E567" s="6" t="s">
        <v>598</v>
      </c>
      <c r="F567" s="117">
        <v>39456</v>
      </c>
      <c r="G567" s="6"/>
      <c r="H567" s="6">
        <v>1</v>
      </c>
      <c r="I567" s="6"/>
      <c r="J567" s="6"/>
      <c r="K567" s="6"/>
      <c r="L567" s="11" t="s">
        <v>1163</v>
      </c>
      <c r="M567" s="6"/>
      <c r="N567" s="11"/>
    </row>
    <row r="568" spans="1:14">
      <c r="A568" s="4">
        <v>73</v>
      </c>
      <c r="B568" s="145" t="s">
        <v>1160</v>
      </c>
      <c r="C568" s="8" t="s">
        <v>1100</v>
      </c>
      <c r="D568" s="8" t="s">
        <v>1164</v>
      </c>
      <c r="E568" s="6" t="s">
        <v>89</v>
      </c>
      <c r="F568" s="117">
        <v>39462</v>
      </c>
      <c r="G568" s="6"/>
      <c r="H568" s="6"/>
      <c r="I568" s="6"/>
      <c r="J568" s="6"/>
      <c r="K568" s="6">
        <v>1</v>
      </c>
      <c r="L568" s="11" t="s">
        <v>1165</v>
      </c>
      <c r="M568" s="6"/>
      <c r="N568" s="11"/>
    </row>
    <row r="569" spans="1:14" ht="38.25">
      <c r="A569" s="4">
        <v>74</v>
      </c>
      <c r="B569" s="145" t="s">
        <v>1160</v>
      </c>
      <c r="C569" s="8" t="s">
        <v>1166</v>
      </c>
      <c r="D569" s="8" t="s">
        <v>1167</v>
      </c>
      <c r="E569" s="6" t="s">
        <v>1168</v>
      </c>
      <c r="F569" s="117">
        <v>39465</v>
      </c>
      <c r="G569" s="6"/>
      <c r="H569" s="6">
        <v>1</v>
      </c>
      <c r="I569" s="6"/>
      <c r="J569" s="6"/>
      <c r="K569" s="6"/>
      <c r="L569" s="11" t="s">
        <v>848</v>
      </c>
      <c r="M569" s="6"/>
      <c r="N569" s="11"/>
    </row>
    <row r="570" spans="1:14" ht="51">
      <c r="A570" s="4">
        <v>75</v>
      </c>
      <c r="B570" s="145" t="s">
        <v>1160</v>
      </c>
      <c r="C570" s="8" t="s">
        <v>1101</v>
      </c>
      <c r="D570" s="8" t="s">
        <v>849</v>
      </c>
      <c r="E570" s="6" t="s">
        <v>850</v>
      </c>
      <c r="F570" s="146" t="s">
        <v>851</v>
      </c>
      <c r="G570" s="147"/>
      <c r="H570" s="147"/>
      <c r="I570" s="147"/>
      <c r="J570" s="147">
        <v>1</v>
      </c>
      <c r="K570" s="147"/>
      <c r="L570" s="8" t="s">
        <v>852</v>
      </c>
      <c r="M570" s="6"/>
      <c r="N570" s="6"/>
    </row>
    <row r="571" spans="1:14" ht="51">
      <c r="A571" s="4">
        <v>76</v>
      </c>
      <c r="B571" s="145" t="s">
        <v>1160</v>
      </c>
      <c r="C571" s="8" t="s">
        <v>1101</v>
      </c>
      <c r="D571" s="8" t="s">
        <v>849</v>
      </c>
      <c r="E571" s="6" t="s">
        <v>853</v>
      </c>
      <c r="F571" s="146" t="s">
        <v>851</v>
      </c>
      <c r="G571" s="147"/>
      <c r="H571" s="147"/>
      <c r="I571" s="147"/>
      <c r="J571" s="147">
        <v>1</v>
      </c>
      <c r="K571" s="147"/>
      <c r="L571" s="8" t="s">
        <v>852</v>
      </c>
      <c r="M571" s="6"/>
      <c r="N571" s="6"/>
    </row>
    <row r="572" spans="1:14" ht="25.5">
      <c r="A572" s="4">
        <v>77</v>
      </c>
      <c r="B572" s="145" t="s">
        <v>1160</v>
      </c>
      <c r="C572" s="8" t="s">
        <v>1073</v>
      </c>
      <c r="D572" s="8" t="s">
        <v>854</v>
      </c>
      <c r="E572" s="159" t="s">
        <v>855</v>
      </c>
      <c r="F572" s="146" t="s">
        <v>368</v>
      </c>
      <c r="G572" s="147"/>
      <c r="H572" s="147"/>
      <c r="I572" s="147"/>
      <c r="J572" s="147">
        <v>1</v>
      </c>
      <c r="K572" s="147"/>
      <c r="L572" s="8" t="s">
        <v>856</v>
      </c>
      <c r="M572" s="6"/>
      <c r="N572" s="6"/>
    </row>
    <row r="573" spans="1:14" ht="38.25">
      <c r="A573" s="4">
        <v>78</v>
      </c>
      <c r="B573" s="145" t="s">
        <v>1160</v>
      </c>
      <c r="C573" s="8" t="s">
        <v>1073</v>
      </c>
      <c r="D573" s="8" t="s">
        <v>854</v>
      </c>
      <c r="E573" s="6" t="s">
        <v>1595</v>
      </c>
      <c r="F573" s="146">
        <v>39631</v>
      </c>
      <c r="G573" s="147"/>
      <c r="H573" s="147"/>
      <c r="I573" s="147">
        <v>1</v>
      </c>
      <c r="J573" s="147"/>
      <c r="K573" s="147"/>
      <c r="L573" s="8" t="s">
        <v>1596</v>
      </c>
      <c r="M573" s="6"/>
      <c r="N573" s="6"/>
    </row>
    <row r="574" spans="1:14" ht="51">
      <c r="A574" s="4">
        <v>79</v>
      </c>
      <c r="B574" s="145" t="s">
        <v>1160</v>
      </c>
      <c r="C574" s="8" t="s">
        <v>1106</v>
      </c>
      <c r="D574" s="8" t="s">
        <v>1597</v>
      </c>
      <c r="E574" s="6" t="s">
        <v>1598</v>
      </c>
      <c r="F574" s="146">
        <v>39499</v>
      </c>
      <c r="G574" s="147"/>
      <c r="H574" s="147"/>
      <c r="I574" s="147"/>
      <c r="J574" s="147">
        <v>1</v>
      </c>
      <c r="K574" s="147"/>
      <c r="L574" s="8" t="s">
        <v>1599</v>
      </c>
      <c r="M574" s="6"/>
      <c r="N574" s="6"/>
    </row>
    <row r="575" spans="1:14" ht="25.5">
      <c r="A575" s="4">
        <v>80</v>
      </c>
      <c r="B575" s="145" t="s">
        <v>1160</v>
      </c>
      <c r="C575" s="8" t="s">
        <v>1106</v>
      </c>
      <c r="D575" s="8" t="s">
        <v>1600</v>
      </c>
      <c r="E575" s="6" t="s">
        <v>1601</v>
      </c>
      <c r="F575" s="146" t="s">
        <v>1105</v>
      </c>
      <c r="G575" s="147"/>
      <c r="H575" s="147"/>
      <c r="I575" s="147"/>
      <c r="J575" s="147">
        <v>1</v>
      </c>
      <c r="K575" s="147"/>
      <c r="L575" s="8" t="s">
        <v>1602</v>
      </c>
      <c r="M575" s="6"/>
      <c r="N575" s="6"/>
    </row>
    <row r="576" spans="1:14" ht="76.5">
      <c r="A576" s="4">
        <v>81</v>
      </c>
      <c r="B576" s="145" t="s">
        <v>1160</v>
      </c>
      <c r="C576" s="8" t="s">
        <v>1106</v>
      </c>
      <c r="D576" s="8" t="s">
        <v>1603</v>
      </c>
      <c r="E576" s="6" t="s">
        <v>1604</v>
      </c>
      <c r="F576" s="146" t="s">
        <v>1107</v>
      </c>
      <c r="G576" s="147">
        <v>1</v>
      </c>
      <c r="H576" s="147"/>
      <c r="I576" s="147"/>
      <c r="J576" s="147"/>
      <c r="K576" s="147"/>
      <c r="L576" s="8" t="s">
        <v>1605</v>
      </c>
      <c r="M576" s="6"/>
      <c r="N576" s="6"/>
    </row>
    <row r="577" spans="1:14" ht="25.5">
      <c r="A577" s="4">
        <v>82</v>
      </c>
      <c r="B577" s="145" t="s">
        <v>1160</v>
      </c>
      <c r="C577" s="8" t="s">
        <v>1101</v>
      </c>
      <c r="D577" s="8" t="s">
        <v>1102</v>
      </c>
      <c r="E577" s="6" t="s">
        <v>1606</v>
      </c>
      <c r="F577" s="117">
        <v>39785</v>
      </c>
      <c r="G577" s="6"/>
      <c r="H577" s="6"/>
      <c r="I577" s="6"/>
      <c r="J577" s="6">
        <v>1</v>
      </c>
      <c r="K577" s="6"/>
      <c r="L577" s="8" t="s">
        <v>1607</v>
      </c>
      <c r="M577" s="6"/>
      <c r="N577" s="6"/>
    </row>
    <row r="578" spans="1:14" ht="25.5">
      <c r="A578" s="4">
        <v>83</v>
      </c>
      <c r="B578" s="145" t="s">
        <v>1160</v>
      </c>
      <c r="C578" s="8" t="s">
        <v>1608</v>
      </c>
      <c r="D578" s="8" t="s">
        <v>1609</v>
      </c>
      <c r="E578" s="6" t="s">
        <v>1610</v>
      </c>
      <c r="F578" s="117">
        <v>39512</v>
      </c>
      <c r="G578" s="6"/>
      <c r="H578" s="6"/>
      <c r="I578" s="6">
        <v>1</v>
      </c>
      <c r="J578" s="6"/>
      <c r="K578" s="6"/>
      <c r="L578" s="8" t="s">
        <v>1611</v>
      </c>
      <c r="M578" s="6"/>
      <c r="N578" s="6"/>
    </row>
    <row r="579" spans="1:14" ht="25.5">
      <c r="A579" s="4">
        <v>1</v>
      </c>
      <c r="B579" s="7" t="s">
        <v>1161</v>
      </c>
      <c r="C579" s="12" t="s">
        <v>1612</v>
      </c>
      <c r="D579" s="12" t="s">
        <v>1613</v>
      </c>
      <c r="E579" s="13" t="s">
        <v>57</v>
      </c>
      <c r="F579" s="119">
        <v>39189</v>
      </c>
      <c r="G579" s="120">
        <v>0</v>
      </c>
      <c r="H579" s="120"/>
      <c r="I579" s="120">
        <v>1</v>
      </c>
      <c r="J579" s="120"/>
      <c r="K579" s="120"/>
      <c r="L579" s="10" t="s">
        <v>58</v>
      </c>
      <c r="M579" s="11"/>
      <c r="N579" s="11"/>
    </row>
    <row r="580" spans="1:14" ht="25.5">
      <c r="A580" s="4">
        <v>2</v>
      </c>
      <c r="B580" s="7" t="s">
        <v>1161</v>
      </c>
      <c r="C580" s="12" t="s">
        <v>59</v>
      </c>
      <c r="D580" s="12" t="s">
        <v>60</v>
      </c>
      <c r="E580" s="13" t="s">
        <v>61</v>
      </c>
      <c r="F580" s="119">
        <v>39192</v>
      </c>
      <c r="G580" s="120"/>
      <c r="H580" s="120"/>
      <c r="I580" s="120"/>
      <c r="J580" s="120">
        <v>1</v>
      </c>
      <c r="K580" s="120"/>
      <c r="L580" s="10" t="s">
        <v>62</v>
      </c>
      <c r="M580" s="11"/>
      <c r="N580" s="11"/>
    </row>
    <row r="581" spans="1:14" ht="25.5">
      <c r="A581" s="4">
        <v>3</v>
      </c>
      <c r="B581" s="7" t="s">
        <v>1161</v>
      </c>
      <c r="C581" s="12" t="s">
        <v>1612</v>
      </c>
      <c r="D581" s="12" t="s">
        <v>63</v>
      </c>
      <c r="E581" s="13" t="s">
        <v>1616</v>
      </c>
      <c r="F581" s="119">
        <v>39193</v>
      </c>
      <c r="G581" s="120"/>
      <c r="H581" s="120"/>
      <c r="I581" s="120"/>
      <c r="J581" s="120"/>
      <c r="K581" s="120">
        <v>1</v>
      </c>
      <c r="L581" s="10" t="s">
        <v>1617</v>
      </c>
      <c r="M581" s="11"/>
      <c r="N581" s="11"/>
    </row>
    <row r="582" spans="1:14">
      <c r="A582" s="4">
        <v>4</v>
      </c>
      <c r="B582" s="7" t="s">
        <v>1161</v>
      </c>
      <c r="C582" s="12" t="s">
        <v>1612</v>
      </c>
      <c r="D582" s="12" t="s">
        <v>1618</v>
      </c>
      <c r="E582" s="13" t="s">
        <v>1619</v>
      </c>
      <c r="F582" s="119">
        <v>39193</v>
      </c>
      <c r="G582" s="120"/>
      <c r="H582" s="120"/>
      <c r="I582" s="120"/>
      <c r="J582" s="120"/>
      <c r="K582" s="120">
        <v>1</v>
      </c>
      <c r="L582" s="10" t="s">
        <v>400</v>
      </c>
      <c r="M582" s="11"/>
      <c r="N582" s="11"/>
    </row>
    <row r="583" spans="1:14" ht="25.5">
      <c r="A583" s="4">
        <v>5</v>
      </c>
      <c r="B583" s="7" t="s">
        <v>1161</v>
      </c>
      <c r="C583" s="12" t="s">
        <v>1612</v>
      </c>
      <c r="D583" s="12" t="s">
        <v>1618</v>
      </c>
      <c r="E583" s="13" t="s">
        <v>1620</v>
      </c>
      <c r="F583" s="119">
        <v>39206</v>
      </c>
      <c r="G583" s="120"/>
      <c r="H583" s="120"/>
      <c r="I583" s="120">
        <v>1</v>
      </c>
      <c r="J583" s="120"/>
      <c r="K583" s="120"/>
      <c r="L583" s="10" t="s">
        <v>1621</v>
      </c>
      <c r="M583" s="11"/>
      <c r="N583" s="11"/>
    </row>
    <row r="584" spans="1:14" ht="51">
      <c r="A584" s="4">
        <v>6</v>
      </c>
      <c r="B584" s="7" t="s">
        <v>1161</v>
      </c>
      <c r="C584" s="12" t="s">
        <v>1622</v>
      </c>
      <c r="D584" s="12" t="s">
        <v>1623</v>
      </c>
      <c r="E584" s="13" t="s">
        <v>1624</v>
      </c>
      <c r="F584" s="119">
        <v>39208</v>
      </c>
      <c r="G584" s="120"/>
      <c r="H584" s="120"/>
      <c r="I584" s="120">
        <v>2</v>
      </c>
      <c r="J584" s="120">
        <v>2</v>
      </c>
      <c r="K584" s="120">
        <v>2</v>
      </c>
      <c r="L584" s="10" t="s">
        <v>1625</v>
      </c>
      <c r="M584" s="11"/>
      <c r="N584" s="11"/>
    </row>
    <row r="585" spans="1:14" ht="25.5">
      <c r="A585" s="4">
        <v>7</v>
      </c>
      <c r="B585" s="7" t="s">
        <v>1161</v>
      </c>
      <c r="C585" s="12" t="s">
        <v>1622</v>
      </c>
      <c r="D585" s="12" t="s">
        <v>1626</v>
      </c>
      <c r="E585" s="13" t="s">
        <v>1627</v>
      </c>
      <c r="F585" s="119">
        <v>39217</v>
      </c>
      <c r="G585" s="120"/>
      <c r="H585" s="120">
        <v>1</v>
      </c>
      <c r="I585" s="120"/>
      <c r="J585" s="120"/>
      <c r="K585" s="120"/>
      <c r="L585" s="10" t="s">
        <v>1628</v>
      </c>
      <c r="M585" s="11"/>
      <c r="N585" s="11" t="s">
        <v>1629</v>
      </c>
    </row>
    <row r="586" spans="1:14">
      <c r="A586" s="4">
        <v>8</v>
      </c>
      <c r="B586" s="7" t="s">
        <v>1161</v>
      </c>
      <c r="C586" s="12" t="s">
        <v>1630</v>
      </c>
      <c r="D586" s="12" t="s">
        <v>1631</v>
      </c>
      <c r="E586" s="13" t="s">
        <v>1632</v>
      </c>
      <c r="F586" s="119">
        <v>39241</v>
      </c>
      <c r="G586" s="120"/>
      <c r="H586" s="120"/>
      <c r="I586" s="120">
        <v>1</v>
      </c>
      <c r="J586" s="120"/>
      <c r="K586" s="120"/>
      <c r="L586" s="10" t="s">
        <v>1633</v>
      </c>
      <c r="M586" s="11"/>
      <c r="N586" s="11"/>
    </row>
    <row r="587" spans="1:14">
      <c r="A587" s="4">
        <v>9</v>
      </c>
      <c r="B587" s="7" t="s">
        <v>1161</v>
      </c>
      <c r="C587" s="12" t="s">
        <v>1630</v>
      </c>
      <c r="D587" s="12" t="s">
        <v>1631</v>
      </c>
      <c r="E587" s="13" t="s">
        <v>1634</v>
      </c>
      <c r="F587" s="119">
        <v>39248</v>
      </c>
      <c r="G587" s="120"/>
      <c r="H587" s="120"/>
      <c r="I587" s="120"/>
      <c r="J587" s="120"/>
      <c r="K587" s="120">
        <v>1</v>
      </c>
      <c r="L587" s="10" t="s">
        <v>1635</v>
      </c>
      <c r="M587" s="11"/>
      <c r="N587" s="11"/>
    </row>
    <row r="588" spans="1:14" ht="25.5">
      <c r="A588" s="4">
        <v>10</v>
      </c>
      <c r="B588" s="7" t="s">
        <v>1161</v>
      </c>
      <c r="C588" s="12" t="s">
        <v>59</v>
      </c>
      <c r="D588" s="12" t="s">
        <v>1636</v>
      </c>
      <c r="E588" s="13" t="s">
        <v>1637</v>
      </c>
      <c r="F588" s="119">
        <v>39250</v>
      </c>
      <c r="G588" s="120"/>
      <c r="H588" s="120"/>
      <c r="I588" s="120"/>
      <c r="J588" s="120">
        <v>2</v>
      </c>
      <c r="K588" s="120"/>
      <c r="L588" s="10" t="s">
        <v>1638</v>
      </c>
      <c r="M588" s="11"/>
      <c r="N588" s="11"/>
    </row>
    <row r="589" spans="1:14">
      <c r="A589" s="4">
        <v>11</v>
      </c>
      <c r="B589" s="7" t="s">
        <v>1161</v>
      </c>
      <c r="C589" s="12" t="s">
        <v>59</v>
      </c>
      <c r="D589" s="12" t="s">
        <v>60</v>
      </c>
      <c r="E589" s="13" t="s">
        <v>1639</v>
      </c>
      <c r="F589" s="119">
        <v>39252</v>
      </c>
      <c r="G589" s="120"/>
      <c r="H589" s="120"/>
      <c r="I589" s="120"/>
      <c r="J589" s="120"/>
      <c r="K589" s="120">
        <v>1</v>
      </c>
      <c r="L589" s="10" t="s">
        <v>1640</v>
      </c>
      <c r="M589" s="11"/>
      <c r="N589" s="11"/>
    </row>
    <row r="590" spans="1:14">
      <c r="A590" s="4">
        <v>12</v>
      </c>
      <c r="B590" s="7" t="s">
        <v>1161</v>
      </c>
      <c r="C590" s="12" t="s">
        <v>1612</v>
      </c>
      <c r="D590" s="12" t="s">
        <v>1613</v>
      </c>
      <c r="E590" s="13" t="s">
        <v>1641</v>
      </c>
      <c r="F590" s="119">
        <v>39256</v>
      </c>
      <c r="G590" s="120"/>
      <c r="H590" s="120"/>
      <c r="I590" s="120"/>
      <c r="J590" s="120"/>
      <c r="K590" s="120">
        <v>1</v>
      </c>
      <c r="L590" s="10" t="s">
        <v>1104</v>
      </c>
      <c r="M590" s="11"/>
      <c r="N590" s="11"/>
    </row>
    <row r="591" spans="1:14" ht="25.5">
      <c r="A591" s="4">
        <v>13</v>
      </c>
      <c r="B591" s="7" t="s">
        <v>1161</v>
      </c>
      <c r="C591" s="12" t="s">
        <v>1612</v>
      </c>
      <c r="D591" s="12" t="s">
        <v>63</v>
      </c>
      <c r="E591" s="13" t="s">
        <v>1642</v>
      </c>
      <c r="F591" s="119">
        <v>39257</v>
      </c>
      <c r="G591" s="120"/>
      <c r="H591" s="120"/>
      <c r="I591" s="120">
        <v>1</v>
      </c>
      <c r="J591" s="120"/>
      <c r="K591" s="120"/>
      <c r="L591" s="10" t="s">
        <v>1643</v>
      </c>
      <c r="M591" s="11"/>
      <c r="N591" s="11"/>
    </row>
    <row r="592" spans="1:14">
      <c r="A592" s="4">
        <v>14</v>
      </c>
      <c r="B592" s="7" t="s">
        <v>1161</v>
      </c>
      <c r="C592" s="12" t="s">
        <v>59</v>
      </c>
      <c r="D592" s="12" t="s">
        <v>60</v>
      </c>
      <c r="E592" s="13" t="s">
        <v>1644</v>
      </c>
      <c r="F592" s="119">
        <v>39257</v>
      </c>
      <c r="G592" s="120"/>
      <c r="H592" s="120"/>
      <c r="I592" s="120"/>
      <c r="J592" s="120"/>
      <c r="K592" s="120">
        <v>1</v>
      </c>
      <c r="L592" s="10" t="s">
        <v>1645</v>
      </c>
      <c r="M592" s="11"/>
      <c r="N592" s="11"/>
    </row>
    <row r="593" spans="1:14">
      <c r="A593" s="4">
        <v>15</v>
      </c>
      <c r="B593" s="7" t="s">
        <v>1161</v>
      </c>
      <c r="C593" s="12" t="s">
        <v>59</v>
      </c>
      <c r="D593" s="12" t="s">
        <v>1646</v>
      </c>
      <c r="E593" s="13" t="s">
        <v>1647</v>
      </c>
      <c r="F593" s="119">
        <v>39257</v>
      </c>
      <c r="G593" s="120"/>
      <c r="H593" s="120"/>
      <c r="I593" s="120"/>
      <c r="J593" s="120"/>
      <c r="K593" s="120">
        <v>1</v>
      </c>
      <c r="L593" s="10" t="s">
        <v>1648</v>
      </c>
      <c r="M593" s="11"/>
      <c r="N593" s="11"/>
    </row>
    <row r="594" spans="1:14" ht="25.5">
      <c r="A594" s="4">
        <v>16</v>
      </c>
      <c r="B594" s="7" t="s">
        <v>1161</v>
      </c>
      <c r="C594" s="12" t="s">
        <v>1622</v>
      </c>
      <c r="D594" s="12" t="s">
        <v>1649</v>
      </c>
      <c r="E594" s="13" t="s">
        <v>1650</v>
      </c>
      <c r="F594" s="119">
        <v>39258</v>
      </c>
      <c r="G594" s="120"/>
      <c r="H594" s="120">
        <v>2</v>
      </c>
      <c r="I594" s="120"/>
      <c r="J594" s="120"/>
      <c r="K594" s="120"/>
      <c r="L594" s="10" t="s">
        <v>99</v>
      </c>
      <c r="M594" s="11"/>
      <c r="N594" s="11" t="s">
        <v>100</v>
      </c>
    </row>
    <row r="595" spans="1:14" ht="25.5">
      <c r="A595" s="4">
        <v>17</v>
      </c>
      <c r="B595" s="7" t="s">
        <v>1161</v>
      </c>
      <c r="C595" s="12" t="s">
        <v>1612</v>
      </c>
      <c r="D595" s="12" t="s">
        <v>63</v>
      </c>
      <c r="E595" s="13" t="s">
        <v>101</v>
      </c>
      <c r="F595" s="119">
        <v>2712</v>
      </c>
      <c r="G595" s="120"/>
      <c r="H595" s="120"/>
      <c r="I595" s="120"/>
      <c r="J595" s="120"/>
      <c r="K595" s="120">
        <v>2</v>
      </c>
      <c r="L595" s="10" t="s">
        <v>1104</v>
      </c>
      <c r="M595" s="11"/>
      <c r="N595" s="11"/>
    </row>
    <row r="596" spans="1:14" ht="25.5">
      <c r="A596" s="4">
        <v>18</v>
      </c>
      <c r="B596" s="7" t="s">
        <v>1161</v>
      </c>
      <c r="C596" s="12" t="s">
        <v>1612</v>
      </c>
      <c r="D596" s="12" t="s">
        <v>102</v>
      </c>
      <c r="E596" s="13" t="s">
        <v>103</v>
      </c>
      <c r="F596" s="119">
        <v>2737</v>
      </c>
      <c r="G596" s="120"/>
      <c r="H596" s="120"/>
      <c r="I596" s="120"/>
      <c r="J596" s="120"/>
      <c r="K596" s="120">
        <v>1</v>
      </c>
      <c r="L596" s="10" t="s">
        <v>104</v>
      </c>
      <c r="M596" s="11"/>
      <c r="N596" s="11"/>
    </row>
    <row r="597" spans="1:14">
      <c r="A597" s="4">
        <v>19</v>
      </c>
      <c r="B597" s="7" t="s">
        <v>1161</v>
      </c>
      <c r="C597" s="12" t="s">
        <v>59</v>
      </c>
      <c r="D597" s="12" t="s">
        <v>60</v>
      </c>
      <c r="E597" s="13" t="s">
        <v>105</v>
      </c>
      <c r="F597" s="119">
        <v>2733</v>
      </c>
      <c r="G597" s="120"/>
      <c r="H597" s="120"/>
      <c r="I597" s="120"/>
      <c r="J597" s="120"/>
      <c r="K597" s="120">
        <v>1</v>
      </c>
      <c r="L597" s="10" t="s">
        <v>1104</v>
      </c>
      <c r="M597" s="11"/>
      <c r="N597" s="11"/>
    </row>
    <row r="598" spans="1:14">
      <c r="A598" s="4">
        <v>20</v>
      </c>
      <c r="B598" s="7" t="s">
        <v>1161</v>
      </c>
      <c r="C598" s="12" t="s">
        <v>59</v>
      </c>
      <c r="D598" s="12" t="s">
        <v>1646</v>
      </c>
      <c r="E598" s="13" t="s">
        <v>106</v>
      </c>
      <c r="F598" s="119">
        <v>2725</v>
      </c>
      <c r="G598" s="120"/>
      <c r="H598" s="120"/>
      <c r="I598" s="120"/>
      <c r="J598" s="120"/>
      <c r="K598" s="120">
        <v>1</v>
      </c>
      <c r="L598" s="10" t="s">
        <v>1104</v>
      </c>
      <c r="M598" s="11"/>
      <c r="N598" s="11"/>
    </row>
    <row r="599" spans="1:14" ht="76.5">
      <c r="A599" s="4">
        <v>21</v>
      </c>
      <c r="B599" s="7" t="s">
        <v>1161</v>
      </c>
      <c r="C599" s="12" t="s">
        <v>1612</v>
      </c>
      <c r="D599" s="12" t="s">
        <v>107</v>
      </c>
      <c r="E599" s="13" t="s">
        <v>108</v>
      </c>
      <c r="F599" s="119" t="s">
        <v>109</v>
      </c>
      <c r="G599" s="120"/>
      <c r="H599" s="120"/>
      <c r="I599" s="120"/>
      <c r="J599" s="120">
        <v>1</v>
      </c>
      <c r="K599" s="120"/>
      <c r="L599" s="10" t="s">
        <v>550</v>
      </c>
      <c r="M599" s="11" t="s">
        <v>551</v>
      </c>
      <c r="N599" s="11" t="s">
        <v>552</v>
      </c>
    </row>
    <row r="600" spans="1:14">
      <c r="A600" s="4">
        <v>22</v>
      </c>
      <c r="B600" s="7" t="s">
        <v>1161</v>
      </c>
      <c r="C600" s="12" t="s">
        <v>1612</v>
      </c>
      <c r="D600" s="12" t="s">
        <v>1447</v>
      </c>
      <c r="E600" s="13" t="s">
        <v>1448</v>
      </c>
      <c r="F600" s="119" t="s">
        <v>1449</v>
      </c>
      <c r="G600" s="120"/>
      <c r="H600" s="120"/>
      <c r="I600" s="120"/>
      <c r="J600" s="120"/>
      <c r="K600" s="120">
        <v>1</v>
      </c>
      <c r="L600" s="10" t="s">
        <v>1104</v>
      </c>
      <c r="M600" s="11"/>
      <c r="N600" s="11"/>
    </row>
    <row r="601" spans="1:14" ht="25.5">
      <c r="A601" s="4">
        <v>23</v>
      </c>
      <c r="B601" s="7" t="s">
        <v>1161</v>
      </c>
      <c r="C601" s="12" t="s">
        <v>1612</v>
      </c>
      <c r="D601" s="12" t="s">
        <v>1618</v>
      </c>
      <c r="E601" s="13" t="s">
        <v>1450</v>
      </c>
      <c r="F601" s="119" t="s">
        <v>1451</v>
      </c>
      <c r="G601" s="120"/>
      <c r="H601" s="120"/>
      <c r="I601" s="120">
        <v>1</v>
      </c>
      <c r="J601" s="120"/>
      <c r="K601" s="120"/>
      <c r="L601" s="10" t="s">
        <v>1452</v>
      </c>
      <c r="M601" s="11"/>
      <c r="N601" s="11"/>
    </row>
    <row r="602" spans="1:14">
      <c r="A602" s="4">
        <v>24</v>
      </c>
      <c r="B602" s="7" t="s">
        <v>1161</v>
      </c>
      <c r="C602" s="12" t="s">
        <v>1612</v>
      </c>
      <c r="D602" s="12" t="s">
        <v>1618</v>
      </c>
      <c r="E602" s="13" t="s">
        <v>1453</v>
      </c>
      <c r="F602" s="119" t="s">
        <v>1454</v>
      </c>
      <c r="G602" s="120"/>
      <c r="H602" s="120"/>
      <c r="I602" s="120"/>
      <c r="J602" s="120"/>
      <c r="K602" s="120">
        <v>1</v>
      </c>
      <c r="L602" s="10" t="s">
        <v>1104</v>
      </c>
      <c r="M602" s="11"/>
      <c r="N602" s="11"/>
    </row>
    <row r="603" spans="1:14">
      <c r="A603" s="4">
        <v>25</v>
      </c>
      <c r="B603" s="7" t="s">
        <v>1161</v>
      </c>
      <c r="C603" s="12" t="s">
        <v>1612</v>
      </c>
      <c r="D603" s="12" t="s">
        <v>1455</v>
      </c>
      <c r="E603" s="13" t="s">
        <v>1456</v>
      </c>
      <c r="F603" s="119" t="s">
        <v>1457</v>
      </c>
      <c r="G603" s="120"/>
      <c r="H603" s="120"/>
      <c r="I603" s="120"/>
      <c r="J603" s="120"/>
      <c r="K603" s="120">
        <v>1</v>
      </c>
      <c r="L603" s="10" t="s">
        <v>1458</v>
      </c>
      <c r="M603" s="11"/>
      <c r="N603" s="11"/>
    </row>
    <row r="604" spans="1:14" ht="25.5">
      <c r="A604" s="4">
        <v>26</v>
      </c>
      <c r="B604" s="7" t="s">
        <v>1161</v>
      </c>
      <c r="C604" s="12" t="s">
        <v>1622</v>
      </c>
      <c r="D604" s="12" t="s">
        <v>1459</v>
      </c>
      <c r="E604" s="13" t="s">
        <v>1460</v>
      </c>
      <c r="F604" s="119" t="s">
        <v>1461</v>
      </c>
      <c r="G604" s="120"/>
      <c r="H604" s="120"/>
      <c r="I604" s="120"/>
      <c r="J604" s="120"/>
      <c r="K604" s="120">
        <v>1</v>
      </c>
      <c r="L604" s="10" t="s">
        <v>1462</v>
      </c>
      <c r="M604" s="11"/>
      <c r="N604" s="11"/>
    </row>
    <row r="605" spans="1:14">
      <c r="A605" s="4">
        <v>27</v>
      </c>
      <c r="B605" s="7" t="s">
        <v>1161</v>
      </c>
      <c r="C605" s="12" t="s">
        <v>1622</v>
      </c>
      <c r="D605" s="12" t="s">
        <v>1623</v>
      </c>
      <c r="E605" s="13" t="s">
        <v>1463</v>
      </c>
      <c r="F605" s="119" t="s">
        <v>1464</v>
      </c>
      <c r="G605" s="120"/>
      <c r="H605" s="120"/>
      <c r="I605" s="120"/>
      <c r="J605" s="120"/>
      <c r="K605" s="120">
        <v>1</v>
      </c>
      <c r="L605" s="10" t="s">
        <v>1465</v>
      </c>
      <c r="M605" s="11"/>
      <c r="N605" s="11"/>
    </row>
    <row r="606" spans="1:14">
      <c r="A606" s="4">
        <v>28</v>
      </c>
      <c r="B606" s="7" t="s">
        <v>1161</v>
      </c>
      <c r="C606" s="12" t="s">
        <v>59</v>
      </c>
      <c r="D606" s="12" t="s">
        <v>1466</v>
      </c>
      <c r="E606" s="13" t="s">
        <v>1467</v>
      </c>
      <c r="F606" s="119" t="s">
        <v>1468</v>
      </c>
      <c r="G606" s="120"/>
      <c r="H606" s="120"/>
      <c r="I606" s="120"/>
      <c r="J606" s="120"/>
      <c r="K606" s="120">
        <v>1</v>
      </c>
      <c r="L606" s="10" t="s">
        <v>1469</v>
      </c>
      <c r="M606" s="11"/>
      <c r="N606" s="11"/>
    </row>
    <row r="607" spans="1:14">
      <c r="A607" s="4">
        <v>29</v>
      </c>
      <c r="B607" s="7" t="s">
        <v>1161</v>
      </c>
      <c r="C607" s="12" t="s">
        <v>59</v>
      </c>
      <c r="D607" s="12" t="s">
        <v>1646</v>
      </c>
      <c r="E607" s="13" t="s">
        <v>1470</v>
      </c>
      <c r="F607" s="119" t="s">
        <v>1471</v>
      </c>
      <c r="G607" s="120"/>
      <c r="H607" s="120"/>
      <c r="I607" s="120"/>
      <c r="J607" s="120"/>
      <c r="K607" s="120">
        <v>1</v>
      </c>
      <c r="L607" s="10" t="s">
        <v>1472</v>
      </c>
      <c r="M607" s="11"/>
      <c r="N607" s="11"/>
    </row>
    <row r="608" spans="1:14">
      <c r="A608" s="4">
        <v>30</v>
      </c>
      <c r="B608" s="7" t="s">
        <v>1161</v>
      </c>
      <c r="C608" s="12" t="s">
        <v>59</v>
      </c>
      <c r="D608" s="12" t="s">
        <v>1466</v>
      </c>
      <c r="E608" s="13" t="s">
        <v>1473</v>
      </c>
      <c r="F608" s="119" t="s">
        <v>1474</v>
      </c>
      <c r="G608" s="120"/>
      <c r="H608" s="120"/>
      <c r="I608" s="120"/>
      <c r="J608" s="120"/>
      <c r="K608" s="120">
        <v>1</v>
      </c>
      <c r="L608" s="10" t="s">
        <v>1475</v>
      </c>
      <c r="M608" s="11"/>
      <c r="N608" s="11"/>
    </row>
    <row r="609" spans="1:15">
      <c r="A609" s="4">
        <v>31</v>
      </c>
      <c r="B609" s="7" t="s">
        <v>1161</v>
      </c>
      <c r="C609" s="12" t="s">
        <v>59</v>
      </c>
      <c r="D609" s="12" t="s">
        <v>1476</v>
      </c>
      <c r="E609" s="13" t="s">
        <v>1477</v>
      </c>
      <c r="F609" s="119" t="s">
        <v>1478</v>
      </c>
      <c r="G609" s="120"/>
      <c r="H609" s="120"/>
      <c r="I609" s="120"/>
      <c r="J609" s="120"/>
      <c r="K609" s="120">
        <v>1</v>
      </c>
      <c r="L609" s="10" t="s">
        <v>1479</v>
      </c>
      <c r="M609" s="11"/>
      <c r="N609" s="11"/>
    </row>
    <row r="610" spans="1:15" ht="38.25">
      <c r="A610" s="4">
        <v>32</v>
      </c>
      <c r="B610" s="7" t="s">
        <v>1161</v>
      </c>
      <c r="C610" s="12" t="s">
        <v>1630</v>
      </c>
      <c r="D610" s="12" t="s">
        <v>1480</v>
      </c>
      <c r="E610" s="13" t="s">
        <v>1481</v>
      </c>
      <c r="F610" s="119" t="s">
        <v>1482</v>
      </c>
      <c r="G610" s="120"/>
      <c r="H610" s="120"/>
      <c r="I610" s="120"/>
      <c r="J610" s="120">
        <v>1</v>
      </c>
      <c r="K610" s="120"/>
      <c r="L610" s="10" t="s">
        <v>1483</v>
      </c>
      <c r="M610" s="11"/>
      <c r="N610" s="11"/>
    </row>
    <row r="611" spans="1:15">
      <c r="A611" s="4">
        <v>33</v>
      </c>
      <c r="B611" s="7" t="s">
        <v>1161</v>
      </c>
      <c r="C611" s="12" t="s">
        <v>1630</v>
      </c>
      <c r="D611" s="12" t="s">
        <v>102</v>
      </c>
      <c r="E611" s="13" t="s">
        <v>1484</v>
      </c>
      <c r="F611" s="119" t="s">
        <v>1485</v>
      </c>
      <c r="G611" s="120"/>
      <c r="H611" s="120"/>
      <c r="I611" s="120"/>
      <c r="J611" s="120"/>
      <c r="K611" s="120">
        <v>1</v>
      </c>
      <c r="L611" s="10" t="s">
        <v>1486</v>
      </c>
      <c r="M611" s="11"/>
      <c r="N611" s="11"/>
    </row>
    <row r="612" spans="1:15">
      <c r="A612" s="4">
        <v>34</v>
      </c>
      <c r="B612" s="7" t="s">
        <v>1161</v>
      </c>
      <c r="C612" s="12" t="s">
        <v>1630</v>
      </c>
      <c r="D612" s="12" t="s">
        <v>1487</v>
      </c>
      <c r="E612" s="13" t="s">
        <v>1488</v>
      </c>
      <c r="F612" s="119" t="s">
        <v>1489</v>
      </c>
      <c r="G612" s="120"/>
      <c r="H612" s="120"/>
      <c r="I612" s="120"/>
      <c r="J612" s="120"/>
      <c r="K612" s="120">
        <v>1</v>
      </c>
      <c r="L612" s="10" t="s">
        <v>1490</v>
      </c>
      <c r="M612" s="11"/>
      <c r="N612" s="11"/>
    </row>
    <row r="613" spans="1:15">
      <c r="A613" s="4">
        <v>35</v>
      </c>
      <c r="B613" s="7" t="s">
        <v>1161</v>
      </c>
      <c r="C613" s="12" t="s">
        <v>1630</v>
      </c>
      <c r="D613" s="12" t="s">
        <v>1487</v>
      </c>
      <c r="E613" s="13" t="s">
        <v>1491</v>
      </c>
      <c r="F613" s="119" t="s">
        <v>32</v>
      </c>
      <c r="G613" s="120"/>
      <c r="H613" s="120"/>
      <c r="I613" s="120"/>
      <c r="J613" s="120"/>
      <c r="K613" s="120">
        <v>1</v>
      </c>
      <c r="L613" s="10" t="s">
        <v>372</v>
      </c>
      <c r="M613" s="11"/>
      <c r="N613" s="11"/>
    </row>
    <row r="614" spans="1:15">
      <c r="A614" s="4">
        <v>36</v>
      </c>
      <c r="B614" s="7" t="s">
        <v>1161</v>
      </c>
      <c r="C614" s="12" t="s">
        <v>1630</v>
      </c>
      <c r="D614" s="12" t="s">
        <v>1487</v>
      </c>
      <c r="E614" s="13" t="s">
        <v>373</v>
      </c>
      <c r="F614" s="119" t="s">
        <v>374</v>
      </c>
      <c r="G614" s="120"/>
      <c r="H614" s="120"/>
      <c r="I614" s="120"/>
      <c r="J614" s="120"/>
      <c r="K614" s="120">
        <v>1</v>
      </c>
      <c r="L614" s="10" t="s">
        <v>375</v>
      </c>
      <c r="M614" s="11"/>
      <c r="N614" s="11"/>
    </row>
    <row r="615" spans="1:15" ht="63.75">
      <c r="A615" s="4">
        <v>37</v>
      </c>
      <c r="B615" s="7" t="s">
        <v>1161</v>
      </c>
      <c r="C615" s="12" t="s">
        <v>1630</v>
      </c>
      <c r="D615" s="12" t="s">
        <v>376</v>
      </c>
      <c r="E615" s="13" t="s">
        <v>377</v>
      </c>
      <c r="F615" s="119" t="s">
        <v>1464</v>
      </c>
      <c r="G615" s="120"/>
      <c r="H615" s="120"/>
      <c r="I615" s="120"/>
      <c r="J615" s="120">
        <v>1</v>
      </c>
      <c r="K615" s="120"/>
      <c r="L615" s="10" t="s">
        <v>378</v>
      </c>
      <c r="M615" s="11"/>
      <c r="N615" s="11" t="s">
        <v>624</v>
      </c>
    </row>
    <row r="616" spans="1:15" ht="63.75">
      <c r="A616" s="4">
        <v>38</v>
      </c>
      <c r="B616" s="7" t="s">
        <v>1161</v>
      </c>
      <c r="C616" s="12" t="s">
        <v>59</v>
      </c>
      <c r="D616" s="12" t="s">
        <v>1476</v>
      </c>
      <c r="E616" s="13" t="s">
        <v>625</v>
      </c>
      <c r="F616" s="119" t="s">
        <v>1461</v>
      </c>
      <c r="G616" s="120"/>
      <c r="H616" s="120"/>
      <c r="I616" s="120"/>
      <c r="J616" s="120">
        <v>1</v>
      </c>
      <c r="K616" s="120"/>
      <c r="L616" s="10" t="s">
        <v>626</v>
      </c>
      <c r="M616" s="11"/>
      <c r="N616" s="11" t="s">
        <v>627</v>
      </c>
    </row>
    <row r="617" spans="1:15" ht="25.5">
      <c r="A617" s="4">
        <v>39</v>
      </c>
      <c r="B617" s="7" t="s">
        <v>1161</v>
      </c>
      <c r="C617" s="12" t="s">
        <v>1612</v>
      </c>
      <c r="D617" s="12" t="s">
        <v>1618</v>
      </c>
      <c r="E617" s="13" t="s">
        <v>730</v>
      </c>
      <c r="F617" s="119" t="s">
        <v>731</v>
      </c>
      <c r="G617" s="120"/>
      <c r="H617" s="120"/>
      <c r="I617" s="120"/>
      <c r="J617" s="120"/>
      <c r="K617" s="120">
        <v>1</v>
      </c>
      <c r="L617" s="10" t="s">
        <v>732</v>
      </c>
      <c r="M617" s="11"/>
      <c r="N617" s="11"/>
    </row>
    <row r="618" spans="1:15" ht="25.5">
      <c r="A618" s="4">
        <v>40</v>
      </c>
      <c r="B618" s="7" t="s">
        <v>1161</v>
      </c>
      <c r="C618" s="12" t="s">
        <v>1612</v>
      </c>
      <c r="D618" s="12" t="s">
        <v>1613</v>
      </c>
      <c r="E618" s="13" t="s">
        <v>733</v>
      </c>
      <c r="F618" s="119">
        <v>39333</v>
      </c>
      <c r="G618" s="120"/>
      <c r="H618" s="120"/>
      <c r="I618" s="120"/>
      <c r="J618" s="120">
        <v>1</v>
      </c>
      <c r="K618" s="120"/>
      <c r="L618" s="10" t="s">
        <v>734</v>
      </c>
      <c r="M618" s="11"/>
      <c r="N618" s="11"/>
      <c r="O618" s="2" t="s">
        <v>735</v>
      </c>
    </row>
    <row r="619" spans="1:15" ht="38.25">
      <c r="A619" s="4">
        <v>41</v>
      </c>
      <c r="B619" s="7" t="s">
        <v>1161</v>
      </c>
      <c r="C619" s="12" t="s">
        <v>1622</v>
      </c>
      <c r="D619" s="12" t="s">
        <v>736</v>
      </c>
      <c r="E619" s="13" t="s">
        <v>737</v>
      </c>
      <c r="F619" s="119">
        <v>39363</v>
      </c>
      <c r="G619" s="120"/>
      <c r="H619" s="120">
        <v>1</v>
      </c>
      <c r="I619" s="120"/>
      <c r="J619" s="120"/>
      <c r="K619" s="120"/>
      <c r="L619" s="10" t="s">
        <v>738</v>
      </c>
      <c r="M619" s="11" t="s">
        <v>739</v>
      </c>
      <c r="N619" s="11" t="s">
        <v>552</v>
      </c>
      <c r="O619" s="2" t="s">
        <v>735</v>
      </c>
    </row>
    <row r="620" spans="1:15" ht="51">
      <c r="A620" s="4">
        <v>42</v>
      </c>
      <c r="B620" s="7" t="s">
        <v>1161</v>
      </c>
      <c r="C620" s="12" t="s">
        <v>1622</v>
      </c>
      <c r="D620" s="12" t="s">
        <v>1649</v>
      </c>
      <c r="E620" s="13" t="s">
        <v>740</v>
      </c>
      <c r="F620" s="119" t="s">
        <v>741</v>
      </c>
      <c r="G620" s="120"/>
      <c r="H620" s="120"/>
      <c r="I620" s="120">
        <v>1</v>
      </c>
      <c r="J620" s="120"/>
      <c r="K620" s="120"/>
      <c r="L620" s="10" t="s">
        <v>742</v>
      </c>
      <c r="M620" s="11"/>
      <c r="N620" s="11"/>
      <c r="O620" s="2" t="s">
        <v>735</v>
      </c>
    </row>
    <row r="621" spans="1:15" ht="25.5">
      <c r="A621" s="4">
        <v>43</v>
      </c>
      <c r="B621" s="7" t="s">
        <v>1161</v>
      </c>
      <c r="C621" s="12" t="s">
        <v>59</v>
      </c>
      <c r="D621" s="12" t="s">
        <v>1476</v>
      </c>
      <c r="E621" s="13" t="s">
        <v>743</v>
      </c>
      <c r="F621" s="119" t="s">
        <v>744</v>
      </c>
      <c r="G621" s="120"/>
      <c r="H621" s="120"/>
      <c r="I621" s="120"/>
      <c r="J621" s="120"/>
      <c r="K621" s="120">
        <v>1</v>
      </c>
      <c r="L621" s="10" t="s">
        <v>1104</v>
      </c>
      <c r="M621" s="11"/>
      <c r="N621" s="11"/>
      <c r="O621" s="2" t="s">
        <v>735</v>
      </c>
    </row>
    <row r="622" spans="1:15" ht="25.5">
      <c r="A622" s="4">
        <v>44</v>
      </c>
      <c r="B622" s="7" t="s">
        <v>1161</v>
      </c>
      <c r="C622" s="12" t="s">
        <v>59</v>
      </c>
      <c r="D622" s="12" t="s">
        <v>60</v>
      </c>
      <c r="E622" s="13" t="s">
        <v>745</v>
      </c>
      <c r="F622" s="119" t="s">
        <v>746</v>
      </c>
      <c r="G622" s="120"/>
      <c r="H622" s="120"/>
      <c r="I622" s="120"/>
      <c r="J622" s="120"/>
      <c r="K622" s="120">
        <v>1</v>
      </c>
      <c r="L622" s="10" t="s">
        <v>1104</v>
      </c>
      <c r="M622" s="11"/>
      <c r="N622" s="11"/>
      <c r="O622" s="2" t="s">
        <v>735</v>
      </c>
    </row>
    <row r="623" spans="1:15" ht="25.5">
      <c r="A623" s="4">
        <v>45</v>
      </c>
      <c r="B623" s="7" t="s">
        <v>1161</v>
      </c>
      <c r="C623" s="12" t="s">
        <v>59</v>
      </c>
      <c r="D623" s="12" t="s">
        <v>60</v>
      </c>
      <c r="E623" s="13" t="s">
        <v>747</v>
      </c>
      <c r="F623" s="119" t="s">
        <v>748</v>
      </c>
      <c r="G623" s="120"/>
      <c r="H623" s="120"/>
      <c r="I623" s="120"/>
      <c r="J623" s="120"/>
      <c r="K623" s="120">
        <v>1</v>
      </c>
      <c r="L623" s="10" t="s">
        <v>222</v>
      </c>
      <c r="M623" s="11"/>
      <c r="N623" s="11"/>
      <c r="O623" s="2" t="s">
        <v>735</v>
      </c>
    </row>
    <row r="624" spans="1:15" ht="25.5">
      <c r="A624" s="4">
        <v>46</v>
      </c>
      <c r="B624" s="7" t="s">
        <v>1161</v>
      </c>
      <c r="C624" s="12" t="s">
        <v>59</v>
      </c>
      <c r="D624" s="12" t="s">
        <v>1476</v>
      </c>
      <c r="E624" s="13" t="s">
        <v>749</v>
      </c>
      <c r="F624" s="119" t="s">
        <v>750</v>
      </c>
      <c r="G624" s="120"/>
      <c r="H624" s="120"/>
      <c r="I624" s="120"/>
      <c r="J624" s="120"/>
      <c r="K624" s="120">
        <v>1</v>
      </c>
      <c r="L624" s="10" t="s">
        <v>1104</v>
      </c>
      <c r="M624" s="11"/>
      <c r="N624" s="11"/>
      <c r="O624" s="2" t="s">
        <v>735</v>
      </c>
    </row>
    <row r="625" spans="1:15" ht="25.5">
      <c r="A625" s="4">
        <v>47</v>
      </c>
      <c r="B625" s="7" t="s">
        <v>1161</v>
      </c>
      <c r="C625" s="12" t="s">
        <v>1630</v>
      </c>
      <c r="D625" s="12" t="s">
        <v>1487</v>
      </c>
      <c r="E625" s="13" t="s">
        <v>751</v>
      </c>
      <c r="F625" s="119" t="s">
        <v>752</v>
      </c>
      <c r="G625" s="120"/>
      <c r="H625" s="120"/>
      <c r="I625" s="120"/>
      <c r="J625" s="120"/>
      <c r="K625" s="120">
        <v>1</v>
      </c>
      <c r="L625" s="10" t="s">
        <v>753</v>
      </c>
      <c r="M625" s="11"/>
      <c r="N625" s="11"/>
      <c r="O625" s="2" t="s">
        <v>735</v>
      </c>
    </row>
    <row r="626" spans="1:15" ht="38.25">
      <c r="A626" s="4">
        <v>48</v>
      </c>
      <c r="B626" s="7" t="s">
        <v>1161</v>
      </c>
      <c r="C626" s="12" t="s">
        <v>1630</v>
      </c>
      <c r="D626" s="12" t="s">
        <v>1480</v>
      </c>
      <c r="E626" s="13" t="s">
        <v>754</v>
      </c>
      <c r="F626" s="119" t="s">
        <v>755</v>
      </c>
      <c r="G626" s="120"/>
      <c r="H626" s="120"/>
      <c r="I626" s="120">
        <v>1</v>
      </c>
      <c r="J626" s="120"/>
      <c r="K626" s="120"/>
      <c r="L626" s="10" t="s">
        <v>1661</v>
      </c>
      <c r="M626" s="11"/>
      <c r="N626" s="11" t="s">
        <v>1662</v>
      </c>
      <c r="O626" s="2" t="s">
        <v>735</v>
      </c>
    </row>
    <row r="627" spans="1:15" ht="51">
      <c r="A627" s="4">
        <v>49</v>
      </c>
      <c r="B627" s="7" t="s">
        <v>1161</v>
      </c>
      <c r="C627" s="12" t="s">
        <v>1630</v>
      </c>
      <c r="D627" s="12" t="s">
        <v>1480</v>
      </c>
      <c r="E627" s="13" t="s">
        <v>1663</v>
      </c>
      <c r="F627" s="119" t="s">
        <v>1310</v>
      </c>
      <c r="G627" s="120"/>
      <c r="H627" s="120">
        <v>1</v>
      </c>
      <c r="I627" s="120"/>
      <c r="J627" s="120"/>
      <c r="K627" s="120"/>
      <c r="L627" s="10" t="s">
        <v>1311</v>
      </c>
      <c r="M627" s="11" t="s">
        <v>1312</v>
      </c>
      <c r="N627" s="11" t="s">
        <v>552</v>
      </c>
      <c r="O627" s="2" t="s">
        <v>735</v>
      </c>
    </row>
    <row r="628" spans="1:15" ht="25.5">
      <c r="A628" s="4">
        <v>50</v>
      </c>
      <c r="B628" s="7" t="s">
        <v>1161</v>
      </c>
      <c r="C628" s="12" t="s">
        <v>1630</v>
      </c>
      <c r="D628" s="12" t="s">
        <v>102</v>
      </c>
      <c r="E628" s="13" t="s">
        <v>1313</v>
      </c>
      <c r="F628" s="119" t="s">
        <v>1314</v>
      </c>
      <c r="G628" s="120"/>
      <c r="H628" s="120"/>
      <c r="I628" s="120"/>
      <c r="J628" s="120"/>
      <c r="K628" s="120">
        <v>1</v>
      </c>
      <c r="L628" s="10" t="s">
        <v>1315</v>
      </c>
      <c r="M628" s="11"/>
      <c r="N628" s="11"/>
      <c r="O628" s="2" t="s">
        <v>735</v>
      </c>
    </row>
    <row r="629" spans="1:15" ht="25.5">
      <c r="A629" s="4">
        <v>51</v>
      </c>
      <c r="B629" s="7" t="s">
        <v>1161</v>
      </c>
      <c r="C629" s="12" t="s">
        <v>1630</v>
      </c>
      <c r="D629" s="12" t="s">
        <v>1631</v>
      </c>
      <c r="E629" s="13" t="s">
        <v>1316</v>
      </c>
      <c r="F629" s="119" t="s">
        <v>1317</v>
      </c>
      <c r="G629" s="120"/>
      <c r="H629" s="120"/>
      <c r="I629" s="120"/>
      <c r="J629" s="120"/>
      <c r="K629" s="120">
        <v>1</v>
      </c>
      <c r="L629" s="10" t="s">
        <v>1104</v>
      </c>
      <c r="M629" s="11"/>
      <c r="N629" s="11"/>
      <c r="O629" s="2" t="s">
        <v>735</v>
      </c>
    </row>
    <row r="630" spans="1:15" ht="38.25">
      <c r="A630" s="4">
        <v>52</v>
      </c>
      <c r="B630" s="7" t="s">
        <v>1161</v>
      </c>
      <c r="C630" s="12" t="s">
        <v>1630</v>
      </c>
      <c r="D630" s="12" t="s">
        <v>1480</v>
      </c>
      <c r="E630" s="13" t="s">
        <v>1318</v>
      </c>
      <c r="F630" s="119" t="s">
        <v>1319</v>
      </c>
      <c r="G630" s="120"/>
      <c r="H630" s="120"/>
      <c r="I630" s="120">
        <v>1</v>
      </c>
      <c r="J630" s="120"/>
      <c r="K630" s="120"/>
      <c r="L630" s="10" t="s">
        <v>1320</v>
      </c>
      <c r="M630" s="11"/>
      <c r="N630" s="11"/>
      <c r="O630" s="2" t="s">
        <v>735</v>
      </c>
    </row>
    <row r="631" spans="1:15" ht="25.5">
      <c r="A631" s="4">
        <v>53</v>
      </c>
      <c r="B631" s="7" t="s">
        <v>1161</v>
      </c>
      <c r="C631" s="12" t="s">
        <v>1630</v>
      </c>
      <c r="D631" s="12" t="s">
        <v>1631</v>
      </c>
      <c r="E631" s="13" t="s">
        <v>1321</v>
      </c>
      <c r="F631" s="119" t="s">
        <v>1322</v>
      </c>
      <c r="G631" s="120"/>
      <c r="H631" s="120"/>
      <c r="I631" s="120"/>
      <c r="J631" s="120"/>
      <c r="K631" s="120">
        <v>1</v>
      </c>
      <c r="L631" s="10" t="s">
        <v>688</v>
      </c>
      <c r="M631" s="11"/>
      <c r="N631" s="11"/>
      <c r="O631" s="2" t="s">
        <v>735</v>
      </c>
    </row>
    <row r="632" spans="1:15" ht="25.5">
      <c r="A632" s="4">
        <v>54</v>
      </c>
      <c r="B632" s="7" t="s">
        <v>1161</v>
      </c>
      <c r="C632" s="12" t="s">
        <v>1630</v>
      </c>
      <c r="D632" s="12" t="s">
        <v>1487</v>
      </c>
      <c r="E632" s="13" t="s">
        <v>689</v>
      </c>
      <c r="F632" s="119" t="s">
        <v>442</v>
      </c>
      <c r="G632" s="120"/>
      <c r="H632" s="120"/>
      <c r="I632" s="120"/>
      <c r="J632" s="120"/>
      <c r="K632" s="120">
        <v>1</v>
      </c>
      <c r="L632" s="10" t="s">
        <v>443</v>
      </c>
      <c r="M632" s="11"/>
      <c r="N632" s="11"/>
      <c r="O632" s="2" t="s">
        <v>735</v>
      </c>
    </row>
    <row r="633" spans="1:15" ht="25.5">
      <c r="A633" s="4">
        <v>55</v>
      </c>
      <c r="B633" s="7" t="s">
        <v>1161</v>
      </c>
      <c r="C633" s="12" t="s">
        <v>1622</v>
      </c>
      <c r="D633" s="12" t="s">
        <v>1623</v>
      </c>
      <c r="E633" s="13" t="s">
        <v>444</v>
      </c>
      <c r="F633" s="119" t="s">
        <v>445</v>
      </c>
      <c r="G633" s="120"/>
      <c r="H633" s="120"/>
      <c r="I633" s="120">
        <v>1</v>
      </c>
      <c r="J633" s="120">
        <v>1</v>
      </c>
      <c r="K633" s="120"/>
      <c r="L633" s="10" t="s">
        <v>446</v>
      </c>
      <c r="M633" s="11"/>
      <c r="N633" s="11"/>
      <c r="O633" s="2" t="s">
        <v>735</v>
      </c>
    </row>
    <row r="634" spans="1:15" ht="25.5">
      <c r="A634" s="4">
        <v>56</v>
      </c>
      <c r="B634" s="7" t="s">
        <v>1161</v>
      </c>
      <c r="C634" s="12" t="s">
        <v>59</v>
      </c>
      <c r="D634" s="12" t="s">
        <v>1466</v>
      </c>
      <c r="E634" s="13" t="s">
        <v>447</v>
      </c>
      <c r="F634" s="119" t="s">
        <v>1314</v>
      </c>
      <c r="G634" s="120"/>
      <c r="H634" s="120"/>
      <c r="I634" s="120"/>
      <c r="J634" s="120"/>
      <c r="K634" s="120">
        <v>1</v>
      </c>
      <c r="L634" s="10" t="s">
        <v>732</v>
      </c>
      <c r="M634" s="11"/>
      <c r="N634" s="11"/>
      <c r="O634" s="2" t="s">
        <v>735</v>
      </c>
    </row>
    <row r="635" spans="1:15" ht="25.5">
      <c r="A635" s="4">
        <v>57</v>
      </c>
      <c r="B635" s="7" t="s">
        <v>1161</v>
      </c>
      <c r="C635" s="12" t="s">
        <v>59</v>
      </c>
      <c r="D635" s="12" t="s">
        <v>1646</v>
      </c>
      <c r="E635" s="13" t="s">
        <v>448</v>
      </c>
      <c r="F635" s="119" t="s">
        <v>449</v>
      </c>
      <c r="G635" s="120"/>
      <c r="H635" s="120"/>
      <c r="I635" s="120"/>
      <c r="J635" s="120"/>
      <c r="K635" s="120">
        <v>1</v>
      </c>
      <c r="L635" s="10" t="s">
        <v>450</v>
      </c>
      <c r="M635" s="11"/>
      <c r="N635" s="11"/>
      <c r="O635" s="2" t="s">
        <v>735</v>
      </c>
    </row>
    <row r="636" spans="1:15" ht="25.5">
      <c r="A636" s="4">
        <v>58</v>
      </c>
      <c r="B636" s="7" t="s">
        <v>1161</v>
      </c>
      <c r="C636" s="12" t="s">
        <v>59</v>
      </c>
      <c r="D636" s="12" t="s">
        <v>451</v>
      </c>
      <c r="E636" s="13" t="s">
        <v>452</v>
      </c>
      <c r="F636" s="119" t="s">
        <v>453</v>
      </c>
      <c r="G636" s="120"/>
      <c r="H636" s="120"/>
      <c r="I636" s="120"/>
      <c r="J636" s="120"/>
      <c r="K636" s="120">
        <v>1</v>
      </c>
      <c r="L636" s="10" t="s">
        <v>732</v>
      </c>
      <c r="M636" s="11"/>
      <c r="N636" s="11"/>
      <c r="O636" s="2" t="s">
        <v>735</v>
      </c>
    </row>
    <row r="637" spans="1:15" ht="25.5">
      <c r="A637" s="4">
        <v>59</v>
      </c>
      <c r="B637" s="7" t="s">
        <v>1161</v>
      </c>
      <c r="C637" s="12" t="s">
        <v>59</v>
      </c>
      <c r="D637" s="12" t="s">
        <v>1466</v>
      </c>
      <c r="E637" s="13" t="s">
        <v>1354</v>
      </c>
      <c r="F637" s="119" t="s">
        <v>1557</v>
      </c>
      <c r="G637" s="120"/>
      <c r="H637" s="120"/>
      <c r="I637" s="120"/>
      <c r="J637" s="120"/>
      <c r="K637" s="120">
        <v>1</v>
      </c>
      <c r="L637" s="10" t="s">
        <v>688</v>
      </c>
      <c r="M637" s="11"/>
      <c r="N637" s="11"/>
      <c r="O637" s="2" t="s">
        <v>735</v>
      </c>
    </row>
    <row r="638" spans="1:15" ht="25.5">
      <c r="A638" s="4">
        <v>60</v>
      </c>
      <c r="B638" s="7" t="s">
        <v>1161</v>
      </c>
      <c r="C638" s="12" t="s">
        <v>59</v>
      </c>
      <c r="D638" s="12" t="s">
        <v>1466</v>
      </c>
      <c r="E638" s="13" t="s">
        <v>1558</v>
      </c>
      <c r="F638" s="119" t="s">
        <v>1238</v>
      </c>
      <c r="G638" s="120"/>
      <c r="H638" s="120"/>
      <c r="I638" s="120"/>
      <c r="J638" s="120"/>
      <c r="K638" s="120">
        <v>1</v>
      </c>
      <c r="L638" s="10" t="s">
        <v>688</v>
      </c>
      <c r="M638" s="11"/>
      <c r="N638" s="11"/>
      <c r="O638" s="2" t="s">
        <v>735</v>
      </c>
    </row>
    <row r="639" spans="1:15" ht="25.5">
      <c r="A639" s="4">
        <v>61</v>
      </c>
      <c r="B639" s="7" t="s">
        <v>1161</v>
      </c>
      <c r="C639" s="12" t="s">
        <v>59</v>
      </c>
      <c r="D639" s="12" t="s">
        <v>1476</v>
      </c>
      <c r="E639" s="13" t="s">
        <v>1239</v>
      </c>
      <c r="F639" s="119" t="s">
        <v>1314</v>
      </c>
      <c r="G639" s="120"/>
      <c r="H639" s="120"/>
      <c r="I639" s="120"/>
      <c r="J639" s="120">
        <v>1</v>
      </c>
      <c r="K639" s="120" t="s">
        <v>1240</v>
      </c>
      <c r="L639" s="10" t="s">
        <v>688</v>
      </c>
      <c r="M639" s="11"/>
      <c r="N639" s="11"/>
      <c r="O639" s="2" t="s">
        <v>735</v>
      </c>
    </row>
    <row r="640" spans="1:15" ht="25.5">
      <c r="A640" s="4">
        <v>62</v>
      </c>
      <c r="B640" s="7" t="s">
        <v>1161</v>
      </c>
      <c r="C640" s="12" t="s">
        <v>59</v>
      </c>
      <c r="D640" s="12" t="s">
        <v>1476</v>
      </c>
      <c r="E640" s="13" t="s">
        <v>1241</v>
      </c>
      <c r="F640" s="119" t="s">
        <v>442</v>
      </c>
      <c r="G640" s="120"/>
      <c r="H640" s="120"/>
      <c r="I640" s="120"/>
      <c r="J640" s="120"/>
      <c r="K640" s="120">
        <v>1</v>
      </c>
      <c r="L640" s="10" t="s">
        <v>688</v>
      </c>
      <c r="M640" s="11"/>
      <c r="N640" s="11"/>
      <c r="O640" s="2" t="s">
        <v>735</v>
      </c>
    </row>
    <row r="641" spans="1:15" ht="25.5">
      <c r="A641" s="4">
        <v>63</v>
      </c>
      <c r="B641" s="7" t="s">
        <v>1161</v>
      </c>
      <c r="C641" s="12" t="s">
        <v>59</v>
      </c>
      <c r="D641" s="12" t="s">
        <v>1636</v>
      </c>
      <c r="E641" s="13" t="s">
        <v>1242</v>
      </c>
      <c r="F641" s="119" t="s">
        <v>442</v>
      </c>
      <c r="G641" s="120"/>
      <c r="H641" s="120"/>
      <c r="I641" s="120"/>
      <c r="J641" s="120"/>
      <c r="K641" s="120">
        <v>1</v>
      </c>
      <c r="L641" s="10" t="s">
        <v>688</v>
      </c>
      <c r="M641" s="11"/>
      <c r="N641" s="11"/>
      <c r="O641" s="2" t="s">
        <v>735</v>
      </c>
    </row>
    <row r="642" spans="1:15" ht="25.5">
      <c r="A642" s="4">
        <v>64</v>
      </c>
      <c r="B642" s="7" t="s">
        <v>1161</v>
      </c>
      <c r="C642" s="12" t="s">
        <v>59</v>
      </c>
      <c r="D642" s="12" t="s">
        <v>1476</v>
      </c>
      <c r="E642" s="13" t="s">
        <v>1243</v>
      </c>
      <c r="F642" s="119" t="s">
        <v>1244</v>
      </c>
      <c r="G642" s="120"/>
      <c r="H642" s="120"/>
      <c r="I642" s="120"/>
      <c r="J642" s="120"/>
      <c r="K642" s="120">
        <v>1</v>
      </c>
      <c r="L642" s="10" t="s">
        <v>688</v>
      </c>
      <c r="M642" s="11"/>
      <c r="N642" s="11"/>
      <c r="O642" s="2" t="s">
        <v>735</v>
      </c>
    </row>
    <row r="643" spans="1:15" ht="38.25">
      <c r="A643" s="4">
        <v>65</v>
      </c>
      <c r="B643" s="7" t="s">
        <v>1161</v>
      </c>
      <c r="C643" s="12" t="s">
        <v>1612</v>
      </c>
      <c r="D643" s="12" t="s">
        <v>1618</v>
      </c>
      <c r="E643" s="13" t="s">
        <v>1245</v>
      </c>
      <c r="F643" s="119" t="s">
        <v>1246</v>
      </c>
      <c r="G643" s="120"/>
      <c r="H643" s="120"/>
      <c r="I643" s="120">
        <v>1</v>
      </c>
      <c r="J643" s="120"/>
      <c r="K643" s="120"/>
      <c r="L643" s="10" t="s">
        <v>1680</v>
      </c>
      <c r="M643" s="11"/>
      <c r="N643" s="11"/>
      <c r="O643" s="2" t="s">
        <v>735</v>
      </c>
    </row>
    <row r="644" spans="1:15" ht="25.5">
      <c r="A644" s="4">
        <v>66</v>
      </c>
      <c r="B644" s="7" t="s">
        <v>1161</v>
      </c>
      <c r="C644" s="12" t="s">
        <v>1612</v>
      </c>
      <c r="D644" s="12" t="s">
        <v>1618</v>
      </c>
      <c r="E644" s="13" t="s">
        <v>1681</v>
      </c>
      <c r="F644" s="119">
        <v>39334</v>
      </c>
      <c r="G644" s="120"/>
      <c r="H644" s="120"/>
      <c r="I644" s="120">
        <v>1</v>
      </c>
      <c r="J644" s="120"/>
      <c r="K644" s="120"/>
      <c r="L644" s="10" t="s">
        <v>1682</v>
      </c>
      <c r="M644" s="11"/>
      <c r="N644" s="11"/>
    </row>
    <row r="645" spans="1:15">
      <c r="A645" s="4">
        <v>67</v>
      </c>
      <c r="B645" s="7" t="s">
        <v>1161</v>
      </c>
      <c r="C645" s="12" t="s">
        <v>1612</v>
      </c>
      <c r="D645" s="12" t="s">
        <v>1683</v>
      </c>
      <c r="E645" s="13" t="s">
        <v>1684</v>
      </c>
      <c r="F645" s="119">
        <v>39335</v>
      </c>
      <c r="G645" s="120"/>
      <c r="H645" s="120"/>
      <c r="I645" s="120"/>
      <c r="J645" s="120"/>
      <c r="K645" s="120">
        <v>1</v>
      </c>
      <c r="L645" s="10" t="s">
        <v>1104</v>
      </c>
      <c r="M645" s="11"/>
      <c r="N645" s="11"/>
    </row>
    <row r="646" spans="1:15">
      <c r="A646" s="4">
        <v>68</v>
      </c>
      <c r="B646" s="7" t="s">
        <v>1161</v>
      </c>
      <c r="C646" s="12" t="s">
        <v>1630</v>
      </c>
      <c r="D646" s="12" t="s">
        <v>102</v>
      </c>
      <c r="E646" s="13" t="s">
        <v>1685</v>
      </c>
      <c r="F646" s="119">
        <v>39328</v>
      </c>
      <c r="G646" s="120"/>
      <c r="H646" s="120"/>
      <c r="I646" s="120"/>
      <c r="J646" s="120"/>
      <c r="K646" s="120">
        <v>1</v>
      </c>
      <c r="L646" s="10" t="s">
        <v>1104</v>
      </c>
      <c r="M646" s="11"/>
      <c r="N646" s="11"/>
    </row>
    <row r="647" spans="1:15" ht="51">
      <c r="A647" s="4">
        <v>69</v>
      </c>
      <c r="B647" s="7" t="s">
        <v>1161</v>
      </c>
      <c r="C647" s="12" t="s">
        <v>1630</v>
      </c>
      <c r="D647" s="12" t="s">
        <v>1487</v>
      </c>
      <c r="E647" s="13" t="s">
        <v>1686</v>
      </c>
      <c r="F647" s="119">
        <v>39334</v>
      </c>
      <c r="G647" s="120"/>
      <c r="H647" s="120">
        <v>1</v>
      </c>
      <c r="I647" s="120"/>
      <c r="J647" s="120"/>
      <c r="K647" s="120"/>
      <c r="L647" s="10" t="s">
        <v>1687</v>
      </c>
      <c r="M647" s="11" t="s">
        <v>1312</v>
      </c>
      <c r="N647" s="11" t="s">
        <v>552</v>
      </c>
    </row>
    <row r="648" spans="1:15">
      <c r="A648" s="4">
        <v>70</v>
      </c>
      <c r="B648" s="7" t="s">
        <v>1161</v>
      </c>
      <c r="C648" s="12" t="s">
        <v>1630</v>
      </c>
      <c r="D648" s="12" t="s">
        <v>1487</v>
      </c>
      <c r="E648" s="13" t="s">
        <v>1688</v>
      </c>
      <c r="F648" s="119" t="s">
        <v>259</v>
      </c>
      <c r="G648" s="120"/>
      <c r="H648" s="120"/>
      <c r="I648" s="120">
        <v>1</v>
      </c>
      <c r="J648" s="120"/>
      <c r="K648" s="120"/>
      <c r="L648" s="10" t="s">
        <v>36</v>
      </c>
      <c r="M648" s="11"/>
      <c r="N648" s="11"/>
    </row>
    <row r="649" spans="1:15">
      <c r="A649" s="4">
        <v>71</v>
      </c>
      <c r="B649" s="7" t="s">
        <v>1161</v>
      </c>
      <c r="C649" s="12" t="s">
        <v>1630</v>
      </c>
      <c r="D649" s="12" t="s">
        <v>1487</v>
      </c>
      <c r="E649" s="13" t="s">
        <v>37</v>
      </c>
      <c r="F649" s="119" t="s">
        <v>38</v>
      </c>
      <c r="G649" s="120"/>
      <c r="H649" s="120"/>
      <c r="I649" s="120"/>
      <c r="J649" s="120"/>
      <c r="K649" s="120">
        <v>1</v>
      </c>
      <c r="L649" s="10" t="s">
        <v>1104</v>
      </c>
      <c r="M649" s="11"/>
      <c r="N649" s="11"/>
    </row>
    <row r="650" spans="1:15">
      <c r="A650" s="4">
        <v>72</v>
      </c>
      <c r="B650" s="7" t="s">
        <v>1161</v>
      </c>
      <c r="C650" s="12" t="s">
        <v>1630</v>
      </c>
      <c r="D650" s="12" t="s">
        <v>1487</v>
      </c>
      <c r="E650" s="13" t="s">
        <v>39</v>
      </c>
      <c r="F650" s="119" t="s">
        <v>40</v>
      </c>
      <c r="G650" s="120"/>
      <c r="H650" s="120"/>
      <c r="I650" s="120"/>
      <c r="J650" s="120"/>
      <c r="K650" s="120">
        <v>1</v>
      </c>
      <c r="L650" s="10" t="s">
        <v>1104</v>
      </c>
      <c r="M650" s="11"/>
      <c r="N650" s="11"/>
    </row>
    <row r="651" spans="1:15">
      <c r="A651" s="4">
        <v>73</v>
      </c>
      <c r="B651" s="7" t="s">
        <v>1161</v>
      </c>
      <c r="C651" s="12" t="s">
        <v>1622</v>
      </c>
      <c r="D651" s="12" t="s">
        <v>41</v>
      </c>
      <c r="E651" s="13" t="s">
        <v>42</v>
      </c>
      <c r="F651" s="119">
        <v>39150</v>
      </c>
      <c r="G651" s="120"/>
      <c r="H651" s="120"/>
      <c r="I651" s="120"/>
      <c r="J651" s="120"/>
      <c r="K651" s="120">
        <v>1</v>
      </c>
      <c r="L651" s="10" t="s">
        <v>753</v>
      </c>
      <c r="M651" s="11"/>
      <c r="N651" s="11"/>
    </row>
    <row r="652" spans="1:15">
      <c r="A652" s="4">
        <v>74</v>
      </c>
      <c r="B652" s="7" t="s">
        <v>1161</v>
      </c>
      <c r="C652" s="12" t="s">
        <v>1622</v>
      </c>
      <c r="D652" s="12" t="s">
        <v>1623</v>
      </c>
      <c r="E652" s="13" t="s">
        <v>43</v>
      </c>
      <c r="F652" s="119" t="s">
        <v>44</v>
      </c>
      <c r="G652" s="120"/>
      <c r="H652" s="120"/>
      <c r="I652" s="120"/>
      <c r="J652" s="120"/>
      <c r="K652" s="120">
        <v>1</v>
      </c>
      <c r="L652" s="10" t="s">
        <v>753</v>
      </c>
      <c r="M652" s="11"/>
      <c r="N652" s="11"/>
    </row>
    <row r="653" spans="1:15">
      <c r="A653" s="4">
        <v>75</v>
      </c>
      <c r="B653" s="7" t="s">
        <v>1161</v>
      </c>
      <c r="C653" s="12" t="s">
        <v>59</v>
      </c>
      <c r="D653" s="12" t="s">
        <v>1476</v>
      </c>
      <c r="E653" s="13" t="s">
        <v>45</v>
      </c>
      <c r="F653" s="119" t="s">
        <v>46</v>
      </c>
      <c r="G653" s="120"/>
      <c r="H653" s="120"/>
      <c r="I653" s="120"/>
      <c r="J653" s="120"/>
      <c r="K653" s="120">
        <v>1</v>
      </c>
      <c r="L653" s="10" t="s">
        <v>1712</v>
      </c>
      <c r="M653" s="11"/>
      <c r="N653" s="11"/>
    </row>
    <row r="654" spans="1:15">
      <c r="A654" s="4">
        <v>76</v>
      </c>
      <c r="B654" s="7" t="s">
        <v>1161</v>
      </c>
      <c r="C654" s="12" t="s">
        <v>59</v>
      </c>
      <c r="D654" s="12" t="s">
        <v>60</v>
      </c>
      <c r="E654" s="13" t="s">
        <v>1713</v>
      </c>
      <c r="F654" s="119">
        <v>39091</v>
      </c>
      <c r="G654" s="120"/>
      <c r="H654" s="120"/>
      <c r="I654" s="120"/>
      <c r="J654" s="120"/>
      <c r="K654" s="120">
        <v>1</v>
      </c>
      <c r="L654" s="10" t="s">
        <v>1714</v>
      </c>
      <c r="M654" s="11"/>
      <c r="N654" s="11"/>
    </row>
    <row r="655" spans="1:15">
      <c r="A655" s="4">
        <v>77</v>
      </c>
      <c r="B655" s="7" t="s">
        <v>1161</v>
      </c>
      <c r="C655" s="12" t="s">
        <v>59</v>
      </c>
      <c r="D655" s="12" t="s">
        <v>1476</v>
      </c>
      <c r="E655" s="13" t="s">
        <v>1715</v>
      </c>
      <c r="F655" s="119" t="s">
        <v>1716</v>
      </c>
      <c r="G655" s="120"/>
      <c r="H655" s="120"/>
      <c r="I655" s="120"/>
      <c r="J655" s="120"/>
      <c r="K655" s="120">
        <v>1</v>
      </c>
      <c r="L655" s="10" t="s">
        <v>1714</v>
      </c>
      <c r="M655" s="11"/>
      <c r="N655" s="11"/>
    </row>
    <row r="656" spans="1:15">
      <c r="A656" s="4">
        <v>78</v>
      </c>
      <c r="B656" s="7" t="s">
        <v>1161</v>
      </c>
      <c r="C656" s="12" t="s">
        <v>59</v>
      </c>
      <c r="D656" s="12" t="s">
        <v>60</v>
      </c>
      <c r="E656" s="13" t="s">
        <v>1717</v>
      </c>
      <c r="F656" s="119" t="s">
        <v>259</v>
      </c>
      <c r="G656" s="120"/>
      <c r="H656" s="120"/>
      <c r="I656" s="120"/>
      <c r="J656" s="120"/>
      <c r="K656" s="120">
        <v>1</v>
      </c>
      <c r="L656" s="10" t="s">
        <v>1712</v>
      </c>
      <c r="M656" s="11"/>
      <c r="N656" s="11"/>
    </row>
    <row r="657" spans="1:14">
      <c r="A657" s="4">
        <v>79</v>
      </c>
      <c r="B657" s="7" t="s">
        <v>1161</v>
      </c>
      <c r="C657" s="12" t="s">
        <v>59</v>
      </c>
      <c r="D657" s="12" t="s">
        <v>60</v>
      </c>
      <c r="E657" s="13" t="s">
        <v>1718</v>
      </c>
      <c r="F657" s="119" t="s">
        <v>1719</v>
      </c>
      <c r="G657" s="120"/>
      <c r="H657" s="120"/>
      <c r="I657" s="120"/>
      <c r="J657" s="120"/>
      <c r="K657" s="120">
        <v>1</v>
      </c>
      <c r="L657" s="10" t="s">
        <v>1712</v>
      </c>
      <c r="M657" s="11"/>
      <c r="N657" s="11"/>
    </row>
    <row r="658" spans="1:14">
      <c r="A658" s="4">
        <v>80</v>
      </c>
      <c r="B658" s="7" t="s">
        <v>1161</v>
      </c>
      <c r="C658" s="12" t="s">
        <v>59</v>
      </c>
      <c r="D658" s="12" t="s">
        <v>1646</v>
      </c>
      <c r="E658" s="13" t="s">
        <v>1720</v>
      </c>
      <c r="F658" s="119" t="s">
        <v>1721</v>
      </c>
      <c r="G658" s="120"/>
      <c r="H658" s="120"/>
      <c r="I658" s="120"/>
      <c r="J658" s="120"/>
      <c r="K658" s="120">
        <v>1</v>
      </c>
      <c r="L658" s="10" t="s">
        <v>1712</v>
      </c>
      <c r="M658" s="11"/>
      <c r="N658" s="11"/>
    </row>
    <row r="659" spans="1:14">
      <c r="A659" s="4">
        <v>81</v>
      </c>
      <c r="B659" s="7" t="s">
        <v>1161</v>
      </c>
      <c r="C659" s="12" t="s">
        <v>59</v>
      </c>
      <c r="D659" s="12" t="s">
        <v>1646</v>
      </c>
      <c r="E659" s="13" t="s">
        <v>1722</v>
      </c>
      <c r="F659" s="119" t="s">
        <v>1723</v>
      </c>
      <c r="G659" s="120"/>
      <c r="H659" s="120"/>
      <c r="I659" s="120"/>
      <c r="J659" s="120"/>
      <c r="K659" s="120">
        <v>1</v>
      </c>
      <c r="L659" s="10" t="s">
        <v>1714</v>
      </c>
      <c r="M659" s="11"/>
      <c r="N659" s="11"/>
    </row>
    <row r="660" spans="1:14">
      <c r="A660" s="4">
        <v>82</v>
      </c>
      <c r="B660" s="7" t="s">
        <v>1161</v>
      </c>
      <c r="C660" s="12" t="s">
        <v>59</v>
      </c>
      <c r="D660" s="12" t="s">
        <v>1646</v>
      </c>
      <c r="E660" s="13" t="s">
        <v>1724</v>
      </c>
      <c r="F660" s="119" t="s">
        <v>1725</v>
      </c>
      <c r="G660" s="120"/>
      <c r="H660" s="120"/>
      <c r="I660" s="120"/>
      <c r="J660" s="120"/>
      <c r="K660" s="120">
        <v>1</v>
      </c>
      <c r="L660" s="10" t="s">
        <v>1712</v>
      </c>
      <c r="M660" s="11"/>
      <c r="N660" s="11"/>
    </row>
    <row r="661" spans="1:14">
      <c r="A661" s="4">
        <v>83</v>
      </c>
      <c r="B661" s="7" t="s">
        <v>1161</v>
      </c>
      <c r="C661" s="12" t="s">
        <v>59</v>
      </c>
      <c r="D661" s="12" t="s">
        <v>60</v>
      </c>
      <c r="E661" s="13" t="s">
        <v>1726</v>
      </c>
      <c r="F661" s="119" t="s">
        <v>40</v>
      </c>
      <c r="G661" s="120"/>
      <c r="H661" s="120"/>
      <c r="I661" s="120"/>
      <c r="J661" s="120"/>
      <c r="K661" s="120">
        <v>1</v>
      </c>
      <c r="L661" s="10" t="s">
        <v>1714</v>
      </c>
      <c r="M661" s="11"/>
      <c r="N661" s="11"/>
    </row>
    <row r="662" spans="1:14">
      <c r="A662" s="4">
        <v>84</v>
      </c>
      <c r="B662" s="7" t="s">
        <v>1161</v>
      </c>
      <c r="C662" s="12" t="s">
        <v>59</v>
      </c>
      <c r="D662" s="12" t="s">
        <v>1646</v>
      </c>
      <c r="E662" s="13" t="s">
        <v>1727</v>
      </c>
      <c r="F662" s="119" t="s">
        <v>1728</v>
      </c>
      <c r="G662" s="120"/>
      <c r="H662" s="120"/>
      <c r="I662" s="120"/>
      <c r="J662" s="120"/>
      <c r="K662" s="120">
        <v>1</v>
      </c>
      <c r="L662" s="10" t="s">
        <v>1714</v>
      </c>
      <c r="M662" s="11"/>
      <c r="N662" s="11"/>
    </row>
    <row r="663" spans="1:14">
      <c r="A663" s="4">
        <v>85</v>
      </c>
      <c r="B663" s="7" t="s">
        <v>1161</v>
      </c>
      <c r="C663" s="12" t="s">
        <v>59</v>
      </c>
      <c r="D663" s="12" t="s">
        <v>1646</v>
      </c>
      <c r="E663" s="13" t="s">
        <v>1729</v>
      </c>
      <c r="F663" s="119" t="s">
        <v>1730</v>
      </c>
      <c r="G663" s="120"/>
      <c r="H663" s="120"/>
      <c r="I663" s="120"/>
      <c r="J663" s="120"/>
      <c r="K663" s="120">
        <v>1</v>
      </c>
      <c r="L663" s="10" t="s">
        <v>1714</v>
      </c>
      <c r="M663" s="11"/>
      <c r="N663" s="11"/>
    </row>
    <row r="664" spans="1:14" ht="25.5">
      <c r="A664" s="4">
        <v>86</v>
      </c>
      <c r="B664" s="7" t="s">
        <v>1161</v>
      </c>
      <c r="C664" s="12" t="s">
        <v>59</v>
      </c>
      <c r="D664" s="12" t="s">
        <v>1731</v>
      </c>
      <c r="E664" s="13" t="s">
        <v>1887</v>
      </c>
      <c r="F664" s="119" t="s">
        <v>1888</v>
      </c>
      <c r="G664" s="120"/>
      <c r="H664" s="120"/>
      <c r="I664" s="120"/>
      <c r="J664" s="120"/>
      <c r="K664" s="120">
        <v>1</v>
      </c>
      <c r="L664" s="10" t="s">
        <v>1889</v>
      </c>
      <c r="M664" s="11"/>
      <c r="N664" s="11"/>
    </row>
    <row r="665" spans="1:14" ht="25.5">
      <c r="A665" s="4">
        <v>87</v>
      </c>
      <c r="B665" s="7" t="s">
        <v>1161</v>
      </c>
      <c r="C665" s="12" t="s">
        <v>59</v>
      </c>
      <c r="D665" s="12" t="s">
        <v>1466</v>
      </c>
      <c r="E665" s="13" t="s">
        <v>1890</v>
      </c>
      <c r="F665" s="119" t="s">
        <v>1891</v>
      </c>
      <c r="G665" s="120"/>
      <c r="H665" s="120"/>
      <c r="I665" s="120">
        <v>1</v>
      </c>
      <c r="J665" s="120"/>
      <c r="K665" s="120"/>
      <c r="L665" s="10" t="s">
        <v>1892</v>
      </c>
      <c r="M665" s="11"/>
      <c r="N665" s="11"/>
    </row>
    <row r="666" spans="1:14" ht="38.25">
      <c r="A666" s="4">
        <v>88</v>
      </c>
      <c r="B666" s="7" t="s">
        <v>1161</v>
      </c>
      <c r="C666" s="12" t="s">
        <v>1893</v>
      </c>
      <c r="D666" s="12" t="s">
        <v>1894</v>
      </c>
      <c r="E666" s="13" t="s">
        <v>1895</v>
      </c>
      <c r="F666" s="119" t="s">
        <v>1896</v>
      </c>
      <c r="G666" s="120"/>
      <c r="H666" s="120"/>
      <c r="I666" s="120"/>
      <c r="J666" s="120">
        <v>1</v>
      </c>
      <c r="K666" s="120"/>
      <c r="L666" s="10" t="s">
        <v>1897</v>
      </c>
      <c r="M666" s="11"/>
      <c r="N666" s="11"/>
    </row>
    <row r="667" spans="1:14" ht="25.5">
      <c r="A667" s="4">
        <v>89</v>
      </c>
      <c r="B667" s="7" t="s">
        <v>1161</v>
      </c>
      <c r="C667" s="12" t="s">
        <v>59</v>
      </c>
      <c r="D667" s="12" t="s">
        <v>1898</v>
      </c>
      <c r="E667" s="13" t="s">
        <v>1899</v>
      </c>
      <c r="F667" s="119" t="s">
        <v>1900</v>
      </c>
      <c r="G667" s="120"/>
      <c r="H667" s="120"/>
      <c r="I667" s="120"/>
      <c r="J667" s="120">
        <v>1</v>
      </c>
      <c r="K667" s="120"/>
      <c r="L667" s="10" t="s">
        <v>1901</v>
      </c>
      <c r="M667" s="11"/>
      <c r="N667" s="11"/>
    </row>
    <row r="668" spans="1:14" ht="25.5">
      <c r="A668" s="4">
        <v>90</v>
      </c>
      <c r="B668" s="7" t="s">
        <v>1161</v>
      </c>
      <c r="C668" s="12" t="s">
        <v>1902</v>
      </c>
      <c r="D668" s="12" t="s">
        <v>1631</v>
      </c>
      <c r="E668" s="13" t="s">
        <v>1903</v>
      </c>
      <c r="F668" s="119" t="s">
        <v>25</v>
      </c>
      <c r="G668" s="120"/>
      <c r="H668" s="120"/>
      <c r="I668" s="120"/>
      <c r="J668" s="120"/>
      <c r="K668" s="120">
        <v>1</v>
      </c>
      <c r="L668" s="10" t="s">
        <v>1904</v>
      </c>
      <c r="M668" s="11"/>
      <c r="N668" s="11"/>
    </row>
    <row r="669" spans="1:14" ht="25.5">
      <c r="A669" s="4">
        <v>91</v>
      </c>
      <c r="B669" s="7" t="s">
        <v>1161</v>
      </c>
      <c r="C669" s="12" t="s">
        <v>59</v>
      </c>
      <c r="D669" s="12" t="s">
        <v>1905</v>
      </c>
      <c r="E669" s="13" t="s">
        <v>1906</v>
      </c>
      <c r="F669" s="119" t="s">
        <v>1907</v>
      </c>
      <c r="G669" s="120"/>
      <c r="H669" s="120"/>
      <c r="I669" s="120"/>
      <c r="J669" s="120"/>
      <c r="K669" s="120">
        <v>1</v>
      </c>
      <c r="L669" s="10" t="s">
        <v>1908</v>
      </c>
      <c r="M669" s="11"/>
      <c r="N669" s="11"/>
    </row>
    <row r="670" spans="1:14" ht="25.5">
      <c r="A670" s="4">
        <v>92</v>
      </c>
      <c r="B670" s="7" t="s">
        <v>1161</v>
      </c>
      <c r="C670" s="12" t="s">
        <v>59</v>
      </c>
      <c r="D670" s="12" t="s">
        <v>1526</v>
      </c>
      <c r="E670" s="13" t="s">
        <v>1527</v>
      </c>
      <c r="F670" s="119" t="s">
        <v>1528</v>
      </c>
      <c r="G670" s="120"/>
      <c r="H670" s="120"/>
      <c r="I670" s="120"/>
      <c r="J670" s="120"/>
      <c r="K670" s="120">
        <v>1</v>
      </c>
      <c r="L670" s="10" t="s">
        <v>1529</v>
      </c>
      <c r="M670" s="11"/>
      <c r="N670" s="11"/>
    </row>
    <row r="671" spans="1:14" ht="38.25">
      <c r="A671" s="4">
        <v>93</v>
      </c>
      <c r="B671" s="7" t="s">
        <v>1161</v>
      </c>
      <c r="C671" s="12" t="s">
        <v>1630</v>
      </c>
      <c r="D671" s="12" t="s">
        <v>1631</v>
      </c>
      <c r="E671" s="13" t="s">
        <v>1530</v>
      </c>
      <c r="F671" s="119" t="s">
        <v>1528</v>
      </c>
      <c r="G671" s="120"/>
      <c r="H671" s="120">
        <v>1</v>
      </c>
      <c r="I671" s="120"/>
      <c r="J671" s="120"/>
      <c r="K671" s="120"/>
      <c r="L671" s="10" t="s">
        <v>676</v>
      </c>
      <c r="M671" s="11"/>
      <c r="N671" s="11"/>
    </row>
    <row r="672" spans="1:14">
      <c r="A672" s="4">
        <v>94</v>
      </c>
      <c r="B672" s="7" t="s">
        <v>1161</v>
      </c>
      <c r="C672" s="12" t="s">
        <v>1902</v>
      </c>
      <c r="D672" s="12" t="s">
        <v>1487</v>
      </c>
      <c r="E672" s="13" t="s">
        <v>677</v>
      </c>
      <c r="F672" s="119" t="s">
        <v>1528</v>
      </c>
      <c r="G672" s="120"/>
      <c r="H672" s="120"/>
      <c r="I672" s="120">
        <v>1</v>
      </c>
      <c r="J672" s="120"/>
      <c r="K672" s="120"/>
      <c r="L672" s="10" t="s">
        <v>1104</v>
      </c>
      <c r="M672" s="11"/>
      <c r="N672" s="11"/>
    </row>
    <row r="673" spans="1:14" ht="25.5">
      <c r="A673" s="4">
        <v>95</v>
      </c>
      <c r="B673" s="7" t="s">
        <v>1161</v>
      </c>
      <c r="C673" s="12" t="s">
        <v>1630</v>
      </c>
      <c r="D673" s="12" t="s">
        <v>1487</v>
      </c>
      <c r="E673" s="13" t="s">
        <v>212</v>
      </c>
      <c r="F673" s="119" t="s">
        <v>1528</v>
      </c>
      <c r="G673" s="120"/>
      <c r="H673" s="120">
        <v>1</v>
      </c>
      <c r="I673" s="120"/>
      <c r="J673" s="120"/>
      <c r="K673" s="120"/>
      <c r="L673" s="10" t="s">
        <v>678</v>
      </c>
      <c r="M673" s="11"/>
      <c r="N673" s="11"/>
    </row>
    <row r="674" spans="1:14">
      <c r="A674" s="4">
        <v>96</v>
      </c>
      <c r="B674" s="7" t="s">
        <v>1161</v>
      </c>
      <c r="C674" s="12" t="s">
        <v>1902</v>
      </c>
      <c r="D674" s="12" t="s">
        <v>1487</v>
      </c>
      <c r="E674" s="13" t="s">
        <v>213</v>
      </c>
      <c r="F674" s="119" t="s">
        <v>679</v>
      </c>
      <c r="G674" s="120"/>
      <c r="H674" s="120"/>
      <c r="I674" s="120"/>
      <c r="J674" s="120"/>
      <c r="K674" s="120">
        <v>1</v>
      </c>
      <c r="L674" s="10" t="s">
        <v>1104</v>
      </c>
      <c r="M674" s="11"/>
      <c r="N674" s="11"/>
    </row>
    <row r="675" spans="1:14" ht="51">
      <c r="A675" s="4">
        <v>97</v>
      </c>
      <c r="B675" s="7" t="s">
        <v>1161</v>
      </c>
      <c r="C675" s="12" t="s">
        <v>1902</v>
      </c>
      <c r="D675" s="12" t="s">
        <v>1487</v>
      </c>
      <c r="E675" s="13" t="s">
        <v>214</v>
      </c>
      <c r="F675" s="119" t="s">
        <v>680</v>
      </c>
      <c r="G675" s="120"/>
      <c r="H675" s="120"/>
      <c r="I675" s="120"/>
      <c r="J675" s="120"/>
      <c r="K675" s="120">
        <v>1</v>
      </c>
      <c r="L675" s="10" t="s">
        <v>681</v>
      </c>
      <c r="M675" s="11"/>
      <c r="N675" s="11"/>
    </row>
    <row r="676" spans="1:14" ht="38.25">
      <c r="A676" s="4">
        <v>98</v>
      </c>
      <c r="B676" s="7" t="s">
        <v>1161</v>
      </c>
      <c r="C676" s="12" t="s">
        <v>1902</v>
      </c>
      <c r="D676" s="12" t="s">
        <v>102</v>
      </c>
      <c r="E676" s="13" t="s">
        <v>682</v>
      </c>
      <c r="F676" s="119" t="s">
        <v>683</v>
      </c>
      <c r="G676" s="120"/>
      <c r="H676" s="120"/>
      <c r="I676" s="120"/>
      <c r="J676" s="120">
        <v>1</v>
      </c>
      <c r="K676" s="120"/>
      <c r="L676" s="10" t="s">
        <v>684</v>
      </c>
      <c r="M676" s="11"/>
      <c r="N676" s="11"/>
    </row>
    <row r="677" spans="1:14" ht="76.5">
      <c r="A677" s="4">
        <v>99</v>
      </c>
      <c r="B677" s="145" t="s">
        <v>1161</v>
      </c>
      <c r="C677" s="8" t="s">
        <v>1893</v>
      </c>
      <c r="D677" s="8" t="s">
        <v>685</v>
      </c>
      <c r="E677" s="6" t="s">
        <v>686</v>
      </c>
      <c r="F677" s="117" t="s">
        <v>216</v>
      </c>
      <c r="G677" s="6"/>
      <c r="H677" s="6"/>
      <c r="I677" s="6"/>
      <c r="J677" s="6">
        <v>1</v>
      </c>
      <c r="K677" s="6"/>
      <c r="L677" s="148" t="s">
        <v>1942</v>
      </c>
      <c r="M677" s="6" t="s">
        <v>1943</v>
      </c>
      <c r="N677" s="11" t="s">
        <v>1944</v>
      </c>
    </row>
    <row r="678" spans="1:14" ht="25.5">
      <c r="A678" s="4">
        <v>100</v>
      </c>
      <c r="B678" s="145" t="s">
        <v>1161</v>
      </c>
      <c r="C678" s="8" t="s">
        <v>1945</v>
      </c>
      <c r="D678" s="8" t="s">
        <v>1946</v>
      </c>
      <c r="E678" s="6" t="s">
        <v>1947</v>
      </c>
      <c r="F678" s="117" t="s">
        <v>217</v>
      </c>
      <c r="G678" s="6"/>
      <c r="H678" s="6"/>
      <c r="I678" s="6"/>
      <c r="J678" s="6"/>
      <c r="K678" s="6">
        <v>1</v>
      </c>
      <c r="L678" s="149" t="s">
        <v>991</v>
      </c>
      <c r="M678" s="6"/>
      <c r="N678" s="11" t="s">
        <v>225</v>
      </c>
    </row>
    <row r="679" spans="1:14" ht="25.5">
      <c r="A679" s="4">
        <v>101</v>
      </c>
      <c r="B679" s="145" t="s">
        <v>1161</v>
      </c>
      <c r="C679" s="8" t="s">
        <v>1945</v>
      </c>
      <c r="D679" s="8" t="s">
        <v>992</v>
      </c>
      <c r="E679" s="6" t="s">
        <v>993</v>
      </c>
      <c r="F679" s="117" t="s">
        <v>218</v>
      </c>
      <c r="G679" s="6"/>
      <c r="H679" s="6"/>
      <c r="I679" s="6"/>
      <c r="J679" s="6"/>
      <c r="K679" s="6">
        <v>1</v>
      </c>
      <c r="L679" s="11" t="s">
        <v>383</v>
      </c>
      <c r="M679" s="6"/>
      <c r="N679" s="11" t="s">
        <v>225</v>
      </c>
    </row>
    <row r="680" spans="1:14" ht="89.25">
      <c r="A680" s="4">
        <v>102</v>
      </c>
      <c r="B680" s="145" t="s">
        <v>1161</v>
      </c>
      <c r="C680" s="8" t="s">
        <v>1945</v>
      </c>
      <c r="D680" s="8" t="s">
        <v>992</v>
      </c>
      <c r="E680" s="159" t="s">
        <v>1521</v>
      </c>
      <c r="F680" s="117" t="s">
        <v>219</v>
      </c>
      <c r="G680" s="6"/>
      <c r="H680" s="6"/>
      <c r="I680" s="6">
        <v>1</v>
      </c>
      <c r="J680" s="6">
        <v>1</v>
      </c>
      <c r="K680" s="6"/>
      <c r="L680" s="148" t="s">
        <v>1522</v>
      </c>
      <c r="M680" s="6"/>
      <c r="N680" s="11" t="s">
        <v>341</v>
      </c>
    </row>
    <row r="681" spans="1:14" ht="38.25">
      <c r="A681" s="4">
        <v>103</v>
      </c>
      <c r="B681" s="145" t="s">
        <v>1161</v>
      </c>
      <c r="C681" s="8" t="s">
        <v>1945</v>
      </c>
      <c r="D681" s="8" t="s">
        <v>992</v>
      </c>
      <c r="E681" s="6" t="s">
        <v>1523</v>
      </c>
      <c r="F681" s="117" t="s">
        <v>220</v>
      </c>
      <c r="G681" s="6"/>
      <c r="H681" s="6"/>
      <c r="I681" s="6">
        <v>1</v>
      </c>
      <c r="J681" s="6"/>
      <c r="K681" s="6"/>
      <c r="L681" s="148" t="s">
        <v>905</v>
      </c>
      <c r="M681" s="6" t="s">
        <v>906</v>
      </c>
      <c r="N681" s="11" t="s">
        <v>907</v>
      </c>
    </row>
    <row r="682" spans="1:14" ht="76.5">
      <c r="A682" s="4">
        <v>104</v>
      </c>
      <c r="B682" s="145" t="s">
        <v>1161</v>
      </c>
      <c r="C682" s="8" t="s">
        <v>59</v>
      </c>
      <c r="D682" s="8" t="s">
        <v>992</v>
      </c>
      <c r="E682" s="6" t="s">
        <v>908</v>
      </c>
      <c r="F682" s="117" t="s">
        <v>221</v>
      </c>
      <c r="G682" s="6">
        <v>0</v>
      </c>
      <c r="H682" s="6">
        <v>0</v>
      </c>
      <c r="I682" s="6">
        <v>1</v>
      </c>
      <c r="J682" s="6">
        <v>0</v>
      </c>
      <c r="K682" s="6">
        <v>0</v>
      </c>
      <c r="L682" s="148" t="s">
        <v>241</v>
      </c>
      <c r="M682" s="6"/>
      <c r="N682" s="11"/>
    </row>
    <row r="683" spans="1:14" ht="63.75">
      <c r="A683" s="4">
        <v>105</v>
      </c>
      <c r="B683" s="145" t="s">
        <v>1161</v>
      </c>
      <c r="C683" s="8" t="s">
        <v>1622</v>
      </c>
      <c r="D683" s="8" t="s">
        <v>1459</v>
      </c>
      <c r="E683" s="6" t="s">
        <v>242</v>
      </c>
      <c r="F683" s="117" t="s">
        <v>223</v>
      </c>
      <c r="G683" s="6">
        <v>0</v>
      </c>
      <c r="H683" s="6">
        <v>0</v>
      </c>
      <c r="I683" s="6">
        <v>0</v>
      </c>
      <c r="J683" s="6">
        <v>1</v>
      </c>
      <c r="K683" s="6">
        <v>0</v>
      </c>
      <c r="L683" s="148" t="s">
        <v>243</v>
      </c>
      <c r="M683" s="6"/>
      <c r="N683" s="11"/>
    </row>
    <row r="684" spans="1:14" ht="38.25">
      <c r="A684" s="4">
        <v>106</v>
      </c>
      <c r="B684" s="145" t="s">
        <v>1161</v>
      </c>
      <c r="C684" s="8" t="s">
        <v>59</v>
      </c>
      <c r="D684" s="8" t="s">
        <v>992</v>
      </c>
      <c r="E684" s="6" t="s">
        <v>244</v>
      </c>
      <c r="F684" s="117" t="s">
        <v>224</v>
      </c>
      <c r="G684" s="6">
        <v>0</v>
      </c>
      <c r="H684" s="6">
        <v>0</v>
      </c>
      <c r="I684" s="6">
        <v>0</v>
      </c>
      <c r="J684" s="6">
        <v>0</v>
      </c>
      <c r="K684" s="6">
        <v>1</v>
      </c>
      <c r="L684" s="148" t="s">
        <v>245</v>
      </c>
      <c r="M684" s="6"/>
      <c r="N684" s="11" t="s">
        <v>246</v>
      </c>
    </row>
    <row r="685" spans="1:14" ht="63.75">
      <c r="A685" s="4">
        <v>107</v>
      </c>
      <c r="B685" s="145" t="s">
        <v>1161</v>
      </c>
      <c r="C685" s="8" t="s">
        <v>247</v>
      </c>
      <c r="D685" s="8" t="s">
        <v>1455</v>
      </c>
      <c r="E685" s="6" t="s">
        <v>226</v>
      </c>
      <c r="F685" s="117" t="s">
        <v>227</v>
      </c>
      <c r="G685" s="6">
        <v>0</v>
      </c>
      <c r="H685" s="6">
        <v>0</v>
      </c>
      <c r="I685" s="6">
        <v>1</v>
      </c>
      <c r="J685" s="6">
        <v>0</v>
      </c>
      <c r="K685" s="6">
        <v>0</v>
      </c>
      <c r="L685" s="148" t="s">
        <v>248</v>
      </c>
      <c r="M685" s="6"/>
      <c r="N685" s="11" t="s">
        <v>909</v>
      </c>
    </row>
    <row r="686" spans="1:14" ht="51">
      <c r="A686" s="4">
        <v>108</v>
      </c>
      <c r="B686" s="145" t="s">
        <v>1161</v>
      </c>
      <c r="C686" s="8" t="s">
        <v>247</v>
      </c>
      <c r="D686" s="8" t="s">
        <v>910</v>
      </c>
      <c r="E686" s="159" t="s">
        <v>228</v>
      </c>
      <c r="F686" s="117" t="s">
        <v>229</v>
      </c>
      <c r="G686" s="6">
        <v>0</v>
      </c>
      <c r="H686" s="6">
        <v>0</v>
      </c>
      <c r="I686" s="6">
        <v>0</v>
      </c>
      <c r="J686" s="6">
        <v>0</v>
      </c>
      <c r="K686" s="6">
        <v>2</v>
      </c>
      <c r="L686" s="148" t="s">
        <v>171</v>
      </c>
      <c r="M686" s="6"/>
      <c r="N686" s="11" t="s">
        <v>172</v>
      </c>
    </row>
    <row r="687" spans="1:14">
      <c r="A687" s="4">
        <v>1</v>
      </c>
      <c r="B687" s="7" t="s">
        <v>1162</v>
      </c>
      <c r="C687" s="12" t="s">
        <v>173</v>
      </c>
      <c r="D687" s="12" t="s">
        <v>174</v>
      </c>
      <c r="E687" s="13" t="s">
        <v>175</v>
      </c>
      <c r="F687" s="119">
        <v>39219</v>
      </c>
      <c r="G687" s="120"/>
      <c r="H687" s="120"/>
      <c r="I687" s="120"/>
      <c r="J687" s="120">
        <v>1</v>
      </c>
      <c r="K687" s="120"/>
      <c r="L687" s="10" t="s">
        <v>403</v>
      </c>
      <c r="M687" s="11" t="s">
        <v>159</v>
      </c>
      <c r="N687" s="11" t="s">
        <v>159</v>
      </c>
    </row>
    <row r="688" spans="1:14">
      <c r="A688" s="4">
        <v>2</v>
      </c>
      <c r="B688" s="7" t="s">
        <v>1162</v>
      </c>
      <c r="C688" s="12" t="s">
        <v>173</v>
      </c>
      <c r="D688" s="12" t="s">
        <v>176</v>
      </c>
      <c r="E688" s="13" t="s">
        <v>177</v>
      </c>
      <c r="F688" s="119">
        <v>39226</v>
      </c>
      <c r="G688" s="120"/>
      <c r="H688" s="120"/>
      <c r="I688" s="120">
        <v>1</v>
      </c>
      <c r="J688" s="120"/>
      <c r="K688" s="120"/>
      <c r="L688" s="10" t="s">
        <v>1108</v>
      </c>
      <c r="M688" s="11" t="s">
        <v>159</v>
      </c>
      <c r="N688" s="11" t="s">
        <v>159</v>
      </c>
    </row>
    <row r="689" spans="1:14">
      <c r="A689" s="4">
        <v>3</v>
      </c>
      <c r="B689" s="7" t="s">
        <v>1162</v>
      </c>
      <c r="C689" s="12" t="s">
        <v>173</v>
      </c>
      <c r="D689" s="12" t="s">
        <v>174</v>
      </c>
      <c r="E689" s="13" t="s">
        <v>1247</v>
      </c>
      <c r="F689" s="119">
        <v>39245</v>
      </c>
      <c r="G689" s="120"/>
      <c r="H689" s="120">
        <v>1</v>
      </c>
      <c r="I689" s="120"/>
      <c r="J689" s="120"/>
      <c r="K689" s="120"/>
      <c r="L689" s="10" t="s">
        <v>1248</v>
      </c>
      <c r="M689" s="11"/>
      <c r="N689" s="11" t="s">
        <v>159</v>
      </c>
    </row>
    <row r="690" spans="1:14" ht="25.5">
      <c r="A690" s="4">
        <v>4</v>
      </c>
      <c r="B690" s="7" t="s">
        <v>1162</v>
      </c>
      <c r="C690" s="12" t="s">
        <v>173</v>
      </c>
      <c r="D690" s="12" t="s">
        <v>1249</v>
      </c>
      <c r="E690" s="13" t="s">
        <v>1250</v>
      </c>
      <c r="F690" s="119">
        <v>39262</v>
      </c>
      <c r="G690" s="120"/>
      <c r="H690" s="120">
        <v>1</v>
      </c>
      <c r="I690" s="120"/>
      <c r="J690" s="120"/>
      <c r="K690" s="120"/>
      <c r="L690" s="10" t="s">
        <v>1251</v>
      </c>
      <c r="M690" s="11"/>
      <c r="N690" s="11"/>
    </row>
    <row r="691" spans="1:14">
      <c r="A691" s="4">
        <v>5</v>
      </c>
      <c r="B691" s="7" t="s">
        <v>1162</v>
      </c>
      <c r="C691" s="12" t="s">
        <v>1252</v>
      </c>
      <c r="D691" s="12" t="s">
        <v>1253</v>
      </c>
      <c r="E691" s="13" t="s">
        <v>1254</v>
      </c>
      <c r="F691" s="119">
        <v>39234</v>
      </c>
      <c r="G691" s="120"/>
      <c r="H691" s="120"/>
      <c r="I691" s="120"/>
      <c r="J691" s="120">
        <v>1</v>
      </c>
      <c r="K691" s="120"/>
      <c r="L691" s="10" t="s">
        <v>403</v>
      </c>
      <c r="M691" s="11" t="s">
        <v>159</v>
      </c>
      <c r="N691" s="11" t="s">
        <v>159</v>
      </c>
    </row>
    <row r="692" spans="1:14">
      <c r="A692" s="4">
        <v>6</v>
      </c>
      <c r="B692" s="7" t="s">
        <v>1162</v>
      </c>
      <c r="C692" s="12" t="s">
        <v>1252</v>
      </c>
      <c r="D692" s="12" t="s">
        <v>1253</v>
      </c>
      <c r="E692" s="13" t="s">
        <v>1255</v>
      </c>
      <c r="F692" s="119">
        <v>39234</v>
      </c>
      <c r="G692" s="120"/>
      <c r="H692" s="120"/>
      <c r="I692" s="120"/>
      <c r="J692" s="120">
        <v>1</v>
      </c>
      <c r="K692" s="120"/>
      <c r="L692" s="10" t="s">
        <v>403</v>
      </c>
      <c r="M692" s="11" t="s">
        <v>159</v>
      </c>
      <c r="N692" s="11" t="s">
        <v>159</v>
      </c>
    </row>
    <row r="693" spans="1:14">
      <c r="A693" s="4">
        <v>7</v>
      </c>
      <c r="B693" s="7" t="s">
        <v>1162</v>
      </c>
      <c r="C693" s="12" t="s">
        <v>1256</v>
      </c>
      <c r="D693" s="12" t="s">
        <v>1257</v>
      </c>
      <c r="E693" s="13" t="s">
        <v>1258</v>
      </c>
      <c r="F693" s="119">
        <v>39238</v>
      </c>
      <c r="G693" s="120"/>
      <c r="H693" s="120"/>
      <c r="I693" s="120"/>
      <c r="J693" s="120">
        <v>1</v>
      </c>
      <c r="K693" s="120"/>
      <c r="L693" s="10" t="s">
        <v>400</v>
      </c>
      <c r="M693" s="11" t="s">
        <v>159</v>
      </c>
      <c r="N693" s="11" t="s">
        <v>159</v>
      </c>
    </row>
    <row r="694" spans="1:14">
      <c r="A694" s="4">
        <v>8</v>
      </c>
      <c r="B694" s="7" t="s">
        <v>1162</v>
      </c>
      <c r="C694" s="12" t="s">
        <v>173</v>
      </c>
      <c r="D694" s="12" t="s">
        <v>1259</v>
      </c>
      <c r="E694" s="13" t="s">
        <v>1260</v>
      </c>
      <c r="F694" s="119">
        <v>39234</v>
      </c>
      <c r="G694" s="120"/>
      <c r="H694" s="120"/>
      <c r="I694" s="120"/>
      <c r="J694" s="120"/>
      <c r="K694" s="120">
        <v>1</v>
      </c>
      <c r="L694" s="10" t="s">
        <v>1261</v>
      </c>
      <c r="M694" s="11" t="s">
        <v>159</v>
      </c>
      <c r="N694" s="11" t="s">
        <v>159</v>
      </c>
    </row>
    <row r="695" spans="1:14">
      <c r="A695" s="4">
        <v>9</v>
      </c>
      <c r="B695" s="7" t="s">
        <v>1162</v>
      </c>
      <c r="C695" s="12" t="s">
        <v>173</v>
      </c>
      <c r="D695" s="12" t="s">
        <v>1262</v>
      </c>
      <c r="E695" s="13" t="s">
        <v>1263</v>
      </c>
      <c r="F695" s="119">
        <v>39254</v>
      </c>
      <c r="G695" s="120"/>
      <c r="H695" s="120"/>
      <c r="I695" s="120"/>
      <c r="J695" s="120"/>
      <c r="K695" s="120">
        <v>1</v>
      </c>
      <c r="L695" s="10" t="s">
        <v>403</v>
      </c>
      <c r="M695" s="11" t="s">
        <v>159</v>
      </c>
      <c r="N695" s="11" t="s">
        <v>159</v>
      </c>
    </row>
    <row r="696" spans="1:14">
      <c r="A696" s="4">
        <v>10</v>
      </c>
      <c r="B696" s="7" t="s">
        <v>1162</v>
      </c>
      <c r="C696" s="12" t="s">
        <v>173</v>
      </c>
      <c r="D696" s="12" t="s">
        <v>1259</v>
      </c>
      <c r="E696" s="13" t="s">
        <v>1264</v>
      </c>
      <c r="F696" s="119">
        <v>39254</v>
      </c>
      <c r="G696" s="120"/>
      <c r="H696" s="120"/>
      <c r="I696" s="120"/>
      <c r="J696" s="120"/>
      <c r="K696" s="120">
        <v>1</v>
      </c>
      <c r="L696" s="10" t="s">
        <v>1265</v>
      </c>
      <c r="M696" s="11" t="s">
        <v>159</v>
      </c>
      <c r="N696" s="11" t="s">
        <v>159</v>
      </c>
    </row>
    <row r="697" spans="1:14">
      <c r="A697" s="4">
        <v>11</v>
      </c>
      <c r="B697" s="7" t="s">
        <v>1162</v>
      </c>
      <c r="C697" s="12" t="s">
        <v>173</v>
      </c>
      <c r="D697" s="12" t="s">
        <v>1266</v>
      </c>
      <c r="E697" s="13" t="s">
        <v>1267</v>
      </c>
      <c r="F697" s="119">
        <v>39239</v>
      </c>
      <c r="G697" s="120"/>
      <c r="H697" s="120"/>
      <c r="I697" s="120"/>
      <c r="J697" s="120"/>
      <c r="K697" s="120">
        <v>1</v>
      </c>
      <c r="L697" s="10" t="s">
        <v>403</v>
      </c>
      <c r="M697" s="11" t="s">
        <v>159</v>
      </c>
      <c r="N697" s="11" t="s">
        <v>159</v>
      </c>
    </row>
    <row r="698" spans="1:14">
      <c r="A698" s="4">
        <v>12</v>
      </c>
      <c r="B698" s="7" t="s">
        <v>1162</v>
      </c>
      <c r="C698" s="12" t="s">
        <v>173</v>
      </c>
      <c r="D698" s="12" t="s">
        <v>1259</v>
      </c>
      <c r="E698" s="13" t="s">
        <v>1268</v>
      </c>
      <c r="F698" s="119">
        <v>39248</v>
      </c>
      <c r="G698" s="120"/>
      <c r="H698" s="120"/>
      <c r="I698" s="120"/>
      <c r="J698" s="120"/>
      <c r="K698" s="120">
        <v>1</v>
      </c>
      <c r="L698" s="10" t="s">
        <v>1269</v>
      </c>
      <c r="M698" s="11" t="s">
        <v>159</v>
      </c>
      <c r="N698" s="11" t="s">
        <v>159</v>
      </c>
    </row>
    <row r="699" spans="1:14">
      <c r="A699" s="4">
        <v>13</v>
      </c>
      <c r="B699" s="7" t="s">
        <v>1162</v>
      </c>
      <c r="C699" s="12" t="s">
        <v>1252</v>
      </c>
      <c r="D699" s="12" t="s">
        <v>1270</v>
      </c>
      <c r="E699" s="13" t="s">
        <v>1271</v>
      </c>
      <c r="F699" s="119">
        <v>39250</v>
      </c>
      <c r="G699" s="120"/>
      <c r="H699" s="120"/>
      <c r="I699" s="120"/>
      <c r="J699" s="120"/>
      <c r="K699" s="120">
        <v>1</v>
      </c>
      <c r="L699" s="10" t="s">
        <v>1265</v>
      </c>
      <c r="M699" s="11" t="s">
        <v>159</v>
      </c>
      <c r="N699" s="11" t="s">
        <v>159</v>
      </c>
    </row>
    <row r="700" spans="1:14">
      <c r="A700" s="4">
        <v>14</v>
      </c>
      <c r="B700" s="7" t="s">
        <v>1162</v>
      </c>
      <c r="C700" s="12" t="s">
        <v>1252</v>
      </c>
      <c r="D700" s="12" t="s">
        <v>1253</v>
      </c>
      <c r="E700" s="13" t="s">
        <v>1272</v>
      </c>
      <c r="F700" s="119">
        <v>39251</v>
      </c>
      <c r="G700" s="120"/>
      <c r="H700" s="120"/>
      <c r="I700" s="120"/>
      <c r="J700" s="120"/>
      <c r="K700" s="120">
        <v>1</v>
      </c>
      <c r="L700" s="10" t="s">
        <v>1265</v>
      </c>
      <c r="M700" s="11" t="s">
        <v>159</v>
      </c>
      <c r="N700" s="11" t="s">
        <v>159</v>
      </c>
    </row>
    <row r="701" spans="1:14" ht="25.5">
      <c r="A701" s="4">
        <v>15</v>
      </c>
      <c r="B701" s="7" t="s">
        <v>1162</v>
      </c>
      <c r="C701" s="12" t="s">
        <v>1252</v>
      </c>
      <c r="D701" s="12" t="s">
        <v>1253</v>
      </c>
      <c r="E701" s="13" t="s">
        <v>1273</v>
      </c>
      <c r="F701" s="119">
        <v>39254</v>
      </c>
      <c r="G701" s="120"/>
      <c r="H701" s="120"/>
      <c r="I701" s="120"/>
      <c r="J701" s="120"/>
      <c r="K701" s="120">
        <v>1</v>
      </c>
      <c r="L701" s="10" t="s">
        <v>1274</v>
      </c>
      <c r="M701" s="11" t="s">
        <v>159</v>
      </c>
      <c r="N701" s="11" t="s">
        <v>159</v>
      </c>
    </row>
    <row r="702" spans="1:14">
      <c r="A702" s="4">
        <v>16</v>
      </c>
      <c r="B702" s="7" t="s">
        <v>1162</v>
      </c>
      <c r="C702" s="12" t="s">
        <v>1252</v>
      </c>
      <c r="D702" s="12" t="s">
        <v>1275</v>
      </c>
      <c r="E702" s="13" t="s">
        <v>1276</v>
      </c>
      <c r="F702" s="119">
        <v>39252</v>
      </c>
      <c r="G702" s="120"/>
      <c r="H702" s="120"/>
      <c r="I702" s="120"/>
      <c r="J702" s="120"/>
      <c r="K702" s="120">
        <v>1</v>
      </c>
      <c r="L702" s="10" t="s">
        <v>1269</v>
      </c>
      <c r="M702" s="11" t="s">
        <v>159</v>
      </c>
      <c r="N702" s="11" t="s">
        <v>159</v>
      </c>
    </row>
    <row r="703" spans="1:14">
      <c r="A703" s="4">
        <v>17</v>
      </c>
      <c r="B703" s="7" t="s">
        <v>1162</v>
      </c>
      <c r="C703" s="12" t="s">
        <v>1256</v>
      </c>
      <c r="D703" s="12" t="s">
        <v>1277</v>
      </c>
      <c r="E703" s="13" t="s">
        <v>1278</v>
      </c>
      <c r="F703" s="119">
        <v>39248</v>
      </c>
      <c r="G703" s="120"/>
      <c r="H703" s="120"/>
      <c r="I703" s="120"/>
      <c r="J703" s="120"/>
      <c r="K703" s="120">
        <v>1</v>
      </c>
      <c r="L703" s="10" t="s">
        <v>400</v>
      </c>
      <c r="M703" s="11" t="s">
        <v>159</v>
      </c>
      <c r="N703" s="11" t="s">
        <v>159</v>
      </c>
    </row>
    <row r="704" spans="1:14">
      <c r="A704" s="4">
        <v>18</v>
      </c>
      <c r="B704" s="7" t="s">
        <v>1162</v>
      </c>
      <c r="C704" s="12" t="s">
        <v>1252</v>
      </c>
      <c r="D704" s="12" t="s">
        <v>1270</v>
      </c>
      <c r="E704" s="13" t="s">
        <v>1271</v>
      </c>
      <c r="F704" s="119">
        <v>39250</v>
      </c>
      <c r="G704" s="120"/>
      <c r="H704" s="120"/>
      <c r="I704" s="120">
        <v>1</v>
      </c>
      <c r="J704" s="120"/>
      <c r="K704" s="120"/>
      <c r="L704" s="10" t="s">
        <v>1265</v>
      </c>
      <c r="M704" s="11" t="s">
        <v>159</v>
      </c>
      <c r="N704" s="11" t="s">
        <v>159</v>
      </c>
    </row>
    <row r="705" spans="1:14">
      <c r="A705" s="4">
        <v>19</v>
      </c>
      <c r="B705" s="7" t="s">
        <v>1162</v>
      </c>
      <c r="C705" s="12" t="s">
        <v>1256</v>
      </c>
      <c r="D705" s="12" t="s">
        <v>1279</v>
      </c>
      <c r="E705" s="13" t="s">
        <v>1280</v>
      </c>
      <c r="F705" s="119">
        <v>39233</v>
      </c>
      <c r="G705" s="120"/>
      <c r="H705" s="120"/>
      <c r="I705" s="120">
        <v>1</v>
      </c>
      <c r="J705" s="120"/>
      <c r="K705" s="120"/>
      <c r="L705" s="10" t="s">
        <v>1108</v>
      </c>
      <c r="M705" s="11" t="s">
        <v>159</v>
      </c>
      <c r="N705" s="11" t="s">
        <v>159</v>
      </c>
    </row>
    <row r="706" spans="1:14">
      <c r="A706" s="4">
        <v>20</v>
      </c>
      <c r="B706" s="7" t="s">
        <v>1162</v>
      </c>
      <c r="C706" s="12" t="s">
        <v>1256</v>
      </c>
      <c r="D706" s="12" t="s">
        <v>1257</v>
      </c>
      <c r="E706" s="13" t="s">
        <v>1281</v>
      </c>
      <c r="F706" s="119">
        <v>39238</v>
      </c>
      <c r="G706" s="120"/>
      <c r="H706" s="120"/>
      <c r="I706" s="120"/>
      <c r="J706" s="120">
        <v>1</v>
      </c>
      <c r="K706" s="120"/>
      <c r="L706" s="10" t="s">
        <v>400</v>
      </c>
      <c r="M706" s="11" t="s">
        <v>159</v>
      </c>
      <c r="N706" s="11" t="s">
        <v>159</v>
      </c>
    </row>
    <row r="707" spans="1:14">
      <c r="A707" s="4">
        <v>21</v>
      </c>
      <c r="B707" s="7" t="s">
        <v>1162</v>
      </c>
      <c r="C707" s="12" t="s">
        <v>1256</v>
      </c>
      <c r="D707" s="12" t="s">
        <v>1257</v>
      </c>
      <c r="E707" s="13" t="s">
        <v>1864</v>
      </c>
      <c r="F707" s="119">
        <v>39238</v>
      </c>
      <c r="G707" s="120"/>
      <c r="H707" s="120"/>
      <c r="I707" s="120"/>
      <c r="J707" s="120">
        <v>1</v>
      </c>
      <c r="K707" s="120"/>
      <c r="L707" s="10" t="s">
        <v>400</v>
      </c>
      <c r="M707" s="11" t="s">
        <v>159</v>
      </c>
      <c r="N707" s="11" t="s">
        <v>159</v>
      </c>
    </row>
    <row r="708" spans="1:14">
      <c r="A708" s="4">
        <v>22</v>
      </c>
      <c r="B708" s="7" t="s">
        <v>1162</v>
      </c>
      <c r="C708" s="12" t="s">
        <v>1256</v>
      </c>
      <c r="D708" s="12" t="s">
        <v>1865</v>
      </c>
      <c r="E708" s="13" t="s">
        <v>1866</v>
      </c>
      <c r="F708" s="119"/>
      <c r="G708" s="120"/>
      <c r="H708" s="120"/>
      <c r="I708" s="120"/>
      <c r="J708" s="120">
        <v>1</v>
      </c>
      <c r="K708" s="120"/>
      <c r="L708" s="10" t="s">
        <v>1867</v>
      </c>
      <c r="M708" s="11" t="s">
        <v>159</v>
      </c>
      <c r="N708" s="11" t="s">
        <v>159</v>
      </c>
    </row>
    <row r="709" spans="1:14">
      <c r="A709" s="4">
        <v>23</v>
      </c>
      <c r="B709" s="7" t="s">
        <v>1162</v>
      </c>
      <c r="C709" s="12" t="s">
        <v>173</v>
      </c>
      <c r="D709" s="12" t="s">
        <v>176</v>
      </c>
      <c r="E709" s="13" t="s">
        <v>1868</v>
      </c>
      <c r="F709" s="119">
        <v>39272</v>
      </c>
      <c r="G709" s="120"/>
      <c r="H709" s="120"/>
      <c r="I709" s="120"/>
      <c r="J709" s="120"/>
      <c r="K709" s="120">
        <v>1</v>
      </c>
      <c r="L709" s="10" t="s">
        <v>1869</v>
      </c>
      <c r="M709" s="11" t="s">
        <v>159</v>
      </c>
      <c r="N709" s="11" t="s">
        <v>159</v>
      </c>
    </row>
    <row r="710" spans="1:14">
      <c r="A710" s="4">
        <v>24</v>
      </c>
      <c r="B710" s="7" t="s">
        <v>1162</v>
      </c>
      <c r="C710" s="12" t="s">
        <v>1252</v>
      </c>
      <c r="D710" s="12" t="s">
        <v>1870</v>
      </c>
      <c r="E710" s="13" t="s">
        <v>1871</v>
      </c>
      <c r="F710" s="119">
        <v>39268</v>
      </c>
      <c r="G710" s="120"/>
      <c r="H710" s="120"/>
      <c r="I710" s="120"/>
      <c r="J710" s="120"/>
      <c r="K710" s="120">
        <v>1</v>
      </c>
      <c r="L710" s="10" t="s">
        <v>1265</v>
      </c>
      <c r="M710" s="11" t="s">
        <v>159</v>
      </c>
      <c r="N710" s="11" t="s">
        <v>159</v>
      </c>
    </row>
    <row r="711" spans="1:14">
      <c r="A711" s="4">
        <v>25</v>
      </c>
      <c r="B711" s="7" t="s">
        <v>1162</v>
      </c>
      <c r="C711" s="12" t="s">
        <v>1256</v>
      </c>
      <c r="D711" s="12" t="s">
        <v>1279</v>
      </c>
      <c r="E711" s="13" t="s">
        <v>1872</v>
      </c>
      <c r="F711" s="119">
        <v>39264</v>
      </c>
      <c r="G711" s="120"/>
      <c r="H711" s="120"/>
      <c r="I711" s="120">
        <v>1</v>
      </c>
      <c r="J711" s="120"/>
      <c r="K711" s="120"/>
      <c r="L711" s="10" t="s">
        <v>1873</v>
      </c>
      <c r="M711" s="11" t="s">
        <v>159</v>
      </c>
      <c r="N711" s="11"/>
    </row>
    <row r="712" spans="1:14">
      <c r="A712" s="4">
        <v>26</v>
      </c>
      <c r="B712" s="7" t="s">
        <v>1162</v>
      </c>
      <c r="C712" s="12" t="s">
        <v>1256</v>
      </c>
      <c r="D712" s="12" t="s">
        <v>1865</v>
      </c>
      <c r="E712" s="13" t="s">
        <v>1874</v>
      </c>
      <c r="F712" s="119">
        <v>39268</v>
      </c>
      <c r="G712" s="120"/>
      <c r="H712" s="120"/>
      <c r="I712" s="120"/>
      <c r="J712" s="120"/>
      <c r="K712" s="120">
        <v>1</v>
      </c>
      <c r="L712" s="10" t="s">
        <v>400</v>
      </c>
      <c r="M712" s="11" t="s">
        <v>159</v>
      </c>
      <c r="N712" s="11" t="s">
        <v>159</v>
      </c>
    </row>
    <row r="713" spans="1:14">
      <c r="A713" s="4">
        <v>27</v>
      </c>
      <c r="B713" s="7" t="s">
        <v>1162</v>
      </c>
      <c r="C713" s="12" t="s">
        <v>1256</v>
      </c>
      <c r="D713" s="12" t="s">
        <v>1865</v>
      </c>
      <c r="E713" s="13" t="s">
        <v>521</v>
      </c>
      <c r="F713" s="119">
        <v>39265</v>
      </c>
      <c r="G713" s="120"/>
      <c r="H713" s="120"/>
      <c r="I713" s="120"/>
      <c r="J713" s="120"/>
      <c r="K713" s="120">
        <v>1</v>
      </c>
      <c r="L713" s="10" t="s">
        <v>400</v>
      </c>
      <c r="M713" s="11" t="s">
        <v>159</v>
      </c>
      <c r="N713" s="11" t="s">
        <v>159</v>
      </c>
    </row>
    <row r="714" spans="1:14">
      <c r="A714" s="4">
        <v>28</v>
      </c>
      <c r="B714" s="7" t="s">
        <v>1162</v>
      </c>
      <c r="C714" s="12" t="s">
        <v>1256</v>
      </c>
      <c r="D714" s="12" t="s">
        <v>1865</v>
      </c>
      <c r="E714" s="13" t="s">
        <v>522</v>
      </c>
      <c r="F714" s="119">
        <v>39277</v>
      </c>
      <c r="G714" s="120"/>
      <c r="H714" s="120"/>
      <c r="I714" s="120"/>
      <c r="J714" s="120"/>
      <c r="K714" s="120">
        <v>1</v>
      </c>
      <c r="L714" s="10" t="s">
        <v>1265</v>
      </c>
      <c r="M714" s="11" t="s">
        <v>159</v>
      </c>
      <c r="N714" s="11" t="s">
        <v>159</v>
      </c>
    </row>
    <row r="715" spans="1:14">
      <c r="A715" s="4">
        <v>29</v>
      </c>
      <c r="B715" s="7" t="s">
        <v>1162</v>
      </c>
      <c r="C715" s="12" t="s">
        <v>1256</v>
      </c>
      <c r="D715" s="12" t="s">
        <v>1277</v>
      </c>
      <c r="E715" s="13" t="s">
        <v>523</v>
      </c>
      <c r="F715" s="119">
        <v>39263</v>
      </c>
      <c r="G715" s="120"/>
      <c r="H715" s="120"/>
      <c r="I715" s="120"/>
      <c r="J715" s="120"/>
      <c r="K715" s="120">
        <v>1</v>
      </c>
      <c r="L715" s="10" t="s">
        <v>400</v>
      </c>
      <c r="M715" s="11" t="s">
        <v>159</v>
      </c>
      <c r="N715" s="11" t="s">
        <v>159</v>
      </c>
    </row>
    <row r="716" spans="1:14">
      <c r="A716" s="4">
        <v>30</v>
      </c>
      <c r="B716" s="7" t="s">
        <v>1162</v>
      </c>
      <c r="C716" s="12" t="s">
        <v>1252</v>
      </c>
      <c r="D716" s="12" t="s">
        <v>1253</v>
      </c>
      <c r="E716" s="13" t="s">
        <v>1112</v>
      </c>
      <c r="F716" s="119">
        <v>39234</v>
      </c>
      <c r="G716" s="120"/>
      <c r="H716" s="120"/>
      <c r="I716" s="120">
        <v>1</v>
      </c>
      <c r="J716" s="120"/>
      <c r="K716" s="120"/>
      <c r="L716" s="10" t="s">
        <v>1108</v>
      </c>
      <c r="M716" s="11" t="s">
        <v>159</v>
      </c>
      <c r="N716" s="11" t="s">
        <v>159</v>
      </c>
    </row>
    <row r="717" spans="1:14">
      <c r="A717" s="4">
        <v>31</v>
      </c>
      <c r="B717" s="7" t="s">
        <v>1162</v>
      </c>
      <c r="C717" s="12" t="s">
        <v>1256</v>
      </c>
      <c r="D717" s="12" t="s">
        <v>1277</v>
      </c>
      <c r="E717" s="13" t="s">
        <v>1113</v>
      </c>
      <c r="F717" s="119">
        <v>39258</v>
      </c>
      <c r="G717" s="120"/>
      <c r="H717" s="120"/>
      <c r="I717" s="120">
        <v>1</v>
      </c>
      <c r="J717" s="120"/>
      <c r="K717" s="120"/>
      <c r="L717" s="10" t="s">
        <v>1108</v>
      </c>
      <c r="M717" s="11" t="s">
        <v>159</v>
      </c>
      <c r="N717" s="11" t="s">
        <v>159</v>
      </c>
    </row>
    <row r="718" spans="1:14">
      <c r="A718" s="4">
        <v>32</v>
      </c>
      <c r="B718" s="7" t="s">
        <v>1162</v>
      </c>
      <c r="C718" s="12" t="s">
        <v>173</v>
      </c>
      <c r="D718" s="12" t="s">
        <v>1259</v>
      </c>
      <c r="E718" s="13" t="s">
        <v>1114</v>
      </c>
      <c r="F718" s="119">
        <v>39276</v>
      </c>
      <c r="G718" s="120"/>
      <c r="H718" s="120"/>
      <c r="I718" s="120">
        <v>1</v>
      </c>
      <c r="J718" s="120"/>
      <c r="K718" s="120"/>
      <c r="L718" s="10" t="s">
        <v>1108</v>
      </c>
      <c r="M718" s="11" t="s">
        <v>159</v>
      </c>
      <c r="N718" s="11" t="s">
        <v>159</v>
      </c>
    </row>
    <row r="719" spans="1:14">
      <c r="A719" s="4">
        <v>33</v>
      </c>
      <c r="B719" s="7" t="s">
        <v>1162</v>
      </c>
      <c r="C719" s="12" t="s">
        <v>173</v>
      </c>
      <c r="D719" s="12" t="s">
        <v>1259</v>
      </c>
      <c r="E719" s="13" t="s">
        <v>1115</v>
      </c>
      <c r="F719" s="119">
        <v>39278</v>
      </c>
      <c r="G719" s="120"/>
      <c r="H719" s="120"/>
      <c r="I719" s="120"/>
      <c r="J719" s="120"/>
      <c r="K719" s="120">
        <v>1</v>
      </c>
      <c r="L719" s="10" t="s">
        <v>1116</v>
      </c>
      <c r="M719" s="11" t="s">
        <v>159</v>
      </c>
      <c r="N719" s="11" t="s">
        <v>159</v>
      </c>
    </row>
    <row r="720" spans="1:14">
      <c r="A720" s="4">
        <v>34</v>
      </c>
      <c r="B720" s="7" t="s">
        <v>1162</v>
      </c>
      <c r="C720" s="12" t="s">
        <v>173</v>
      </c>
      <c r="D720" s="12" t="s">
        <v>1259</v>
      </c>
      <c r="E720" s="13" t="s">
        <v>1117</v>
      </c>
      <c r="F720" s="119">
        <v>39294</v>
      </c>
      <c r="G720" s="120"/>
      <c r="H720" s="120"/>
      <c r="I720" s="120">
        <v>1</v>
      </c>
      <c r="J720" s="120"/>
      <c r="K720" s="120"/>
      <c r="L720" s="10" t="s">
        <v>1116</v>
      </c>
      <c r="M720" s="11" t="s">
        <v>159</v>
      </c>
      <c r="N720" s="11" t="s">
        <v>159</v>
      </c>
    </row>
    <row r="721" spans="1:14">
      <c r="A721" s="4">
        <v>35</v>
      </c>
      <c r="B721" s="7" t="s">
        <v>1162</v>
      </c>
      <c r="C721" s="12" t="s">
        <v>173</v>
      </c>
      <c r="D721" s="12" t="s">
        <v>1259</v>
      </c>
      <c r="E721" s="13" t="s">
        <v>1118</v>
      </c>
      <c r="F721" s="119">
        <v>39298</v>
      </c>
      <c r="G721" s="120"/>
      <c r="H721" s="120"/>
      <c r="I721" s="120">
        <v>1</v>
      </c>
      <c r="J721" s="120"/>
      <c r="K721" s="120"/>
      <c r="L721" s="10" t="s">
        <v>1108</v>
      </c>
      <c r="M721" s="11" t="s">
        <v>159</v>
      </c>
      <c r="N721" s="11" t="s">
        <v>159</v>
      </c>
    </row>
    <row r="722" spans="1:14">
      <c r="A722" s="4">
        <v>36</v>
      </c>
      <c r="B722" s="7" t="s">
        <v>1162</v>
      </c>
      <c r="C722" s="12" t="s">
        <v>173</v>
      </c>
      <c r="D722" s="12" t="s">
        <v>1249</v>
      </c>
      <c r="E722" s="13" t="s">
        <v>1119</v>
      </c>
      <c r="F722" s="119">
        <v>39297</v>
      </c>
      <c r="G722" s="120"/>
      <c r="H722" s="120">
        <v>1</v>
      </c>
      <c r="I722" s="120"/>
      <c r="J722" s="120"/>
      <c r="K722" s="120"/>
      <c r="L722" s="10" t="s">
        <v>1120</v>
      </c>
      <c r="M722" s="11" t="s">
        <v>1121</v>
      </c>
      <c r="N722" s="11"/>
    </row>
    <row r="723" spans="1:14">
      <c r="A723" s="4">
        <v>37</v>
      </c>
      <c r="B723" s="7" t="s">
        <v>1162</v>
      </c>
      <c r="C723" s="12" t="s">
        <v>1252</v>
      </c>
      <c r="D723" s="12" t="s">
        <v>1122</v>
      </c>
      <c r="E723" s="13" t="s">
        <v>1123</v>
      </c>
      <c r="F723" s="119">
        <v>39295</v>
      </c>
      <c r="G723" s="120"/>
      <c r="H723" s="120"/>
      <c r="I723" s="120"/>
      <c r="J723" s="120"/>
      <c r="K723" s="120">
        <v>1</v>
      </c>
      <c r="L723" s="10" t="s">
        <v>1265</v>
      </c>
      <c r="M723" s="11"/>
      <c r="N723" s="11"/>
    </row>
    <row r="724" spans="1:14">
      <c r="A724" s="4">
        <v>38</v>
      </c>
      <c r="B724" s="7" t="s">
        <v>1162</v>
      </c>
      <c r="C724" s="12" t="s">
        <v>1256</v>
      </c>
      <c r="D724" s="12" t="s">
        <v>1124</v>
      </c>
      <c r="E724" s="13" t="s">
        <v>1125</v>
      </c>
      <c r="F724" s="119">
        <v>39302</v>
      </c>
      <c r="G724" s="120"/>
      <c r="H724" s="120"/>
      <c r="I724" s="120">
        <v>1</v>
      </c>
      <c r="J724" s="120"/>
      <c r="K724" s="120"/>
      <c r="L724" s="10" t="s">
        <v>1108</v>
      </c>
      <c r="M724" s="11" t="s">
        <v>159</v>
      </c>
      <c r="N724" s="11" t="s">
        <v>159</v>
      </c>
    </row>
    <row r="725" spans="1:14">
      <c r="A725" s="4">
        <v>39</v>
      </c>
      <c r="B725" s="7" t="s">
        <v>1162</v>
      </c>
      <c r="C725" s="12" t="s">
        <v>1256</v>
      </c>
      <c r="D725" s="12" t="s">
        <v>1865</v>
      </c>
      <c r="E725" s="13" t="s">
        <v>1126</v>
      </c>
      <c r="F725" s="119">
        <v>39308</v>
      </c>
      <c r="G725" s="120"/>
      <c r="H725" s="120"/>
      <c r="I725" s="120">
        <v>1</v>
      </c>
      <c r="J725" s="120"/>
      <c r="K725" s="120"/>
      <c r="L725" s="10" t="s">
        <v>1127</v>
      </c>
      <c r="M725" s="11" t="s">
        <v>159</v>
      </c>
      <c r="N725" s="11" t="s">
        <v>159</v>
      </c>
    </row>
    <row r="726" spans="1:14">
      <c r="A726" s="4">
        <v>40</v>
      </c>
      <c r="B726" s="7" t="s">
        <v>1162</v>
      </c>
      <c r="C726" s="12" t="s">
        <v>1252</v>
      </c>
      <c r="D726" s="12" t="s">
        <v>1275</v>
      </c>
      <c r="E726" s="13" t="s">
        <v>1128</v>
      </c>
      <c r="F726" s="119">
        <v>39297</v>
      </c>
      <c r="G726" s="120"/>
      <c r="H726" s="120"/>
      <c r="I726" s="120"/>
      <c r="J726" s="120"/>
      <c r="K726" s="120">
        <v>1</v>
      </c>
      <c r="L726" s="10" t="s">
        <v>1129</v>
      </c>
      <c r="M726" s="11" t="s">
        <v>159</v>
      </c>
      <c r="N726" s="11" t="s">
        <v>159</v>
      </c>
    </row>
    <row r="727" spans="1:14" ht="25.5">
      <c r="A727" s="4">
        <v>41</v>
      </c>
      <c r="B727" s="7" t="s">
        <v>1162</v>
      </c>
      <c r="C727" s="12" t="s">
        <v>173</v>
      </c>
      <c r="D727" s="12" t="s">
        <v>1262</v>
      </c>
      <c r="E727" s="13" t="s">
        <v>1130</v>
      </c>
      <c r="F727" s="119">
        <v>39322</v>
      </c>
      <c r="G727" s="120"/>
      <c r="H727" s="120"/>
      <c r="I727" s="120">
        <v>1</v>
      </c>
      <c r="J727" s="120"/>
      <c r="K727" s="120"/>
      <c r="L727" s="10" t="s">
        <v>1131</v>
      </c>
      <c r="M727" s="11" t="s">
        <v>159</v>
      </c>
      <c r="N727" s="11" t="s">
        <v>159</v>
      </c>
    </row>
    <row r="728" spans="1:14">
      <c r="A728" s="4">
        <v>42</v>
      </c>
      <c r="B728" s="7" t="s">
        <v>1162</v>
      </c>
      <c r="C728" s="12" t="s">
        <v>173</v>
      </c>
      <c r="D728" s="12" t="s">
        <v>1266</v>
      </c>
      <c r="E728" s="13" t="s">
        <v>1132</v>
      </c>
      <c r="F728" s="119">
        <v>39273</v>
      </c>
      <c r="G728" s="120"/>
      <c r="H728" s="120"/>
      <c r="I728" s="120"/>
      <c r="J728" s="120">
        <v>1</v>
      </c>
      <c r="K728" s="120"/>
      <c r="L728" s="10" t="s">
        <v>1869</v>
      </c>
      <c r="M728" s="11" t="s">
        <v>159</v>
      </c>
      <c r="N728" s="11" t="s">
        <v>159</v>
      </c>
    </row>
    <row r="729" spans="1:14">
      <c r="A729" s="4">
        <v>43</v>
      </c>
      <c r="B729" s="7" t="s">
        <v>1162</v>
      </c>
      <c r="C729" s="12" t="s">
        <v>173</v>
      </c>
      <c r="D729" s="12" t="s">
        <v>176</v>
      </c>
      <c r="E729" s="13" t="s">
        <v>1133</v>
      </c>
      <c r="F729" s="119">
        <v>39265</v>
      </c>
      <c r="G729" s="120"/>
      <c r="H729" s="120"/>
      <c r="I729" s="120"/>
      <c r="J729" s="120"/>
      <c r="K729" s="120">
        <v>1</v>
      </c>
      <c r="L729" s="10" t="s">
        <v>403</v>
      </c>
      <c r="M729" s="11" t="s">
        <v>159</v>
      </c>
      <c r="N729" s="11" t="s">
        <v>159</v>
      </c>
    </row>
    <row r="730" spans="1:14">
      <c r="A730" s="4">
        <v>44</v>
      </c>
      <c r="B730" s="7" t="s">
        <v>1162</v>
      </c>
      <c r="C730" s="12" t="s">
        <v>173</v>
      </c>
      <c r="D730" s="12" t="s">
        <v>1259</v>
      </c>
      <c r="E730" s="13" t="s">
        <v>1134</v>
      </c>
      <c r="F730" s="119">
        <v>39321</v>
      </c>
      <c r="G730" s="120"/>
      <c r="H730" s="120"/>
      <c r="I730" s="120"/>
      <c r="J730" s="120"/>
      <c r="K730" s="120">
        <v>1</v>
      </c>
      <c r="L730" s="10" t="s">
        <v>1116</v>
      </c>
      <c r="M730" s="11" t="s">
        <v>159</v>
      </c>
      <c r="N730" s="11" t="s">
        <v>159</v>
      </c>
    </row>
    <row r="731" spans="1:14">
      <c r="A731" s="4">
        <v>45</v>
      </c>
      <c r="B731" s="7" t="s">
        <v>1162</v>
      </c>
      <c r="C731" s="12" t="s">
        <v>1256</v>
      </c>
      <c r="D731" s="12" t="s">
        <v>1135</v>
      </c>
      <c r="E731" s="13" t="s">
        <v>1136</v>
      </c>
      <c r="F731" s="119">
        <v>39292</v>
      </c>
      <c r="G731" s="120"/>
      <c r="H731" s="120"/>
      <c r="I731" s="120"/>
      <c r="J731" s="120"/>
      <c r="K731" s="120">
        <v>1</v>
      </c>
      <c r="L731" s="10" t="s">
        <v>400</v>
      </c>
      <c r="M731" s="11" t="s">
        <v>159</v>
      </c>
      <c r="N731" s="11" t="s">
        <v>159</v>
      </c>
    </row>
    <row r="732" spans="1:14">
      <c r="A732" s="4">
        <v>46</v>
      </c>
      <c r="B732" s="7" t="s">
        <v>1162</v>
      </c>
      <c r="C732" s="12" t="s">
        <v>173</v>
      </c>
      <c r="D732" s="12" t="s">
        <v>1259</v>
      </c>
      <c r="E732" s="13" t="s">
        <v>1137</v>
      </c>
      <c r="F732" s="119">
        <v>39335</v>
      </c>
      <c r="G732" s="120"/>
      <c r="H732" s="120"/>
      <c r="I732" s="120"/>
      <c r="J732" s="120"/>
      <c r="K732" s="120">
        <v>1</v>
      </c>
      <c r="L732" s="10" t="s">
        <v>1129</v>
      </c>
      <c r="M732" s="11" t="s">
        <v>159</v>
      </c>
      <c r="N732" s="11" t="s">
        <v>159</v>
      </c>
    </row>
    <row r="733" spans="1:14" ht="25.5">
      <c r="A733" s="4">
        <v>47</v>
      </c>
      <c r="B733" s="7" t="s">
        <v>1162</v>
      </c>
      <c r="C733" s="12" t="s">
        <v>1252</v>
      </c>
      <c r="D733" s="12" t="s">
        <v>1138</v>
      </c>
      <c r="E733" s="13" t="s">
        <v>1139</v>
      </c>
      <c r="F733" s="119">
        <v>39350</v>
      </c>
      <c r="G733" s="120"/>
      <c r="H733" s="120"/>
      <c r="I733" s="120"/>
      <c r="J733" s="120"/>
      <c r="K733" s="120">
        <v>1</v>
      </c>
      <c r="L733" s="10" t="s">
        <v>1140</v>
      </c>
      <c r="M733" s="11" t="s">
        <v>159</v>
      </c>
      <c r="N733" s="11" t="s">
        <v>159</v>
      </c>
    </row>
    <row r="734" spans="1:14" ht="25.5">
      <c r="A734" s="4">
        <v>48</v>
      </c>
      <c r="B734" s="7" t="s">
        <v>1162</v>
      </c>
      <c r="C734" s="12" t="s">
        <v>1252</v>
      </c>
      <c r="D734" s="12" t="s">
        <v>1270</v>
      </c>
      <c r="E734" s="13" t="s">
        <v>1141</v>
      </c>
      <c r="F734" s="119">
        <v>39337</v>
      </c>
      <c r="G734" s="120"/>
      <c r="H734" s="120"/>
      <c r="I734" s="120">
        <v>1</v>
      </c>
      <c r="J734" s="120"/>
      <c r="K734" s="120"/>
      <c r="L734" s="10" t="s">
        <v>1142</v>
      </c>
      <c r="M734" s="11" t="s">
        <v>159</v>
      </c>
      <c r="N734" s="11" t="s">
        <v>159</v>
      </c>
    </row>
    <row r="735" spans="1:14">
      <c r="A735" s="4">
        <v>49</v>
      </c>
      <c r="B735" s="7" t="s">
        <v>1162</v>
      </c>
      <c r="C735" s="12" t="s">
        <v>1252</v>
      </c>
      <c r="D735" s="12" t="s">
        <v>1270</v>
      </c>
      <c r="E735" s="13" t="s">
        <v>1143</v>
      </c>
      <c r="F735" s="119">
        <v>39354</v>
      </c>
      <c r="G735" s="120"/>
      <c r="H735" s="120"/>
      <c r="I735" s="120"/>
      <c r="J735" s="120"/>
      <c r="K735" s="120">
        <v>1</v>
      </c>
      <c r="L735" s="10" t="s">
        <v>403</v>
      </c>
      <c r="M735" s="11" t="s">
        <v>159</v>
      </c>
      <c r="N735" s="11" t="s">
        <v>159</v>
      </c>
    </row>
    <row r="736" spans="1:14">
      <c r="A736" s="4">
        <v>50</v>
      </c>
      <c r="B736" s="7" t="s">
        <v>1162</v>
      </c>
      <c r="C736" s="12" t="s">
        <v>1252</v>
      </c>
      <c r="D736" s="12" t="s">
        <v>1122</v>
      </c>
      <c r="E736" s="13" t="s">
        <v>1144</v>
      </c>
      <c r="F736" s="119">
        <v>39353</v>
      </c>
      <c r="G736" s="120"/>
      <c r="H736" s="120"/>
      <c r="I736" s="120"/>
      <c r="J736" s="120"/>
      <c r="K736" s="120">
        <v>1</v>
      </c>
      <c r="L736" s="10" t="s">
        <v>403</v>
      </c>
      <c r="M736" s="11" t="s">
        <v>159</v>
      </c>
      <c r="N736" s="11" t="s">
        <v>159</v>
      </c>
    </row>
    <row r="737" spans="1:14">
      <c r="A737" s="4">
        <v>51</v>
      </c>
      <c r="B737" s="7" t="s">
        <v>1162</v>
      </c>
      <c r="C737" s="12" t="s">
        <v>1256</v>
      </c>
      <c r="D737" s="12" t="s">
        <v>1865</v>
      </c>
      <c r="E737" s="13" t="s">
        <v>1145</v>
      </c>
      <c r="F737" s="119">
        <v>39349</v>
      </c>
      <c r="G737" s="120"/>
      <c r="H737" s="120"/>
      <c r="I737" s="120"/>
      <c r="J737" s="120"/>
      <c r="K737" s="120">
        <v>1</v>
      </c>
      <c r="L737" s="10" t="s">
        <v>403</v>
      </c>
      <c r="M737" s="11" t="s">
        <v>159</v>
      </c>
      <c r="N737" s="11" t="s">
        <v>159</v>
      </c>
    </row>
    <row r="738" spans="1:14">
      <c r="A738" s="4">
        <v>52</v>
      </c>
      <c r="B738" s="7" t="s">
        <v>1162</v>
      </c>
      <c r="C738" s="12" t="s">
        <v>1256</v>
      </c>
      <c r="D738" s="12" t="s">
        <v>1135</v>
      </c>
      <c r="E738" s="13" t="s">
        <v>1146</v>
      </c>
      <c r="F738" s="119">
        <v>39323</v>
      </c>
      <c r="G738" s="120"/>
      <c r="H738" s="120"/>
      <c r="I738" s="120"/>
      <c r="J738" s="120"/>
      <c r="K738" s="120">
        <v>1</v>
      </c>
      <c r="L738" s="10" t="s">
        <v>403</v>
      </c>
      <c r="M738" s="11" t="s">
        <v>159</v>
      </c>
      <c r="N738" s="11" t="s">
        <v>159</v>
      </c>
    </row>
    <row r="739" spans="1:14">
      <c r="A739" s="4">
        <v>53</v>
      </c>
      <c r="B739" s="7" t="s">
        <v>1162</v>
      </c>
      <c r="C739" s="12" t="s">
        <v>173</v>
      </c>
      <c r="D739" s="12" t="s">
        <v>1259</v>
      </c>
      <c r="E739" s="13" t="s">
        <v>1147</v>
      </c>
      <c r="F739" s="119">
        <v>39344</v>
      </c>
      <c r="G739" s="120"/>
      <c r="H739" s="120"/>
      <c r="I739" s="120"/>
      <c r="J739" s="120">
        <v>1</v>
      </c>
      <c r="K739" s="120"/>
      <c r="L739" s="10" t="s">
        <v>1148</v>
      </c>
      <c r="M739" s="11" t="s">
        <v>1149</v>
      </c>
      <c r="N739" s="11"/>
    </row>
    <row r="740" spans="1:14">
      <c r="A740" s="4">
        <v>54</v>
      </c>
      <c r="B740" s="7" t="s">
        <v>1162</v>
      </c>
      <c r="C740" s="12" t="s">
        <v>173</v>
      </c>
      <c r="D740" s="12" t="s">
        <v>176</v>
      </c>
      <c r="E740" s="13" t="s">
        <v>1150</v>
      </c>
      <c r="F740" s="119">
        <v>39347</v>
      </c>
      <c r="G740" s="120"/>
      <c r="H740" s="120"/>
      <c r="I740" s="120">
        <v>1</v>
      </c>
      <c r="J740" s="120"/>
      <c r="K740" s="120"/>
      <c r="L740" s="10" t="s">
        <v>1108</v>
      </c>
      <c r="M740" s="11"/>
      <c r="N740" s="11"/>
    </row>
    <row r="741" spans="1:14" ht="25.5">
      <c r="A741" s="4">
        <v>55</v>
      </c>
      <c r="B741" s="7" t="s">
        <v>1162</v>
      </c>
      <c r="C741" s="12" t="s">
        <v>173</v>
      </c>
      <c r="D741" s="12" t="s">
        <v>1259</v>
      </c>
      <c r="E741" s="13" t="s">
        <v>1151</v>
      </c>
      <c r="F741" s="119">
        <v>39348</v>
      </c>
      <c r="G741" s="120"/>
      <c r="H741" s="120"/>
      <c r="I741" s="120"/>
      <c r="J741" s="120"/>
      <c r="K741" s="120">
        <v>1</v>
      </c>
      <c r="L741" s="10" t="s">
        <v>1129</v>
      </c>
      <c r="M741" s="11"/>
      <c r="N741" s="11"/>
    </row>
    <row r="742" spans="1:14" ht="25.5">
      <c r="A742" s="4">
        <v>56</v>
      </c>
      <c r="B742" s="7" t="s">
        <v>1162</v>
      </c>
      <c r="C742" s="12" t="s">
        <v>173</v>
      </c>
      <c r="D742" s="12" t="s">
        <v>1266</v>
      </c>
      <c r="E742" s="13" t="s">
        <v>1152</v>
      </c>
      <c r="F742" s="119">
        <v>39358</v>
      </c>
      <c r="G742" s="120"/>
      <c r="H742" s="120"/>
      <c r="I742" s="120">
        <v>1</v>
      </c>
      <c r="J742" s="120"/>
      <c r="K742" s="120"/>
      <c r="L742" s="10" t="s">
        <v>1363</v>
      </c>
      <c r="M742" s="11"/>
      <c r="N742" s="11"/>
    </row>
    <row r="743" spans="1:14">
      <c r="A743" s="4">
        <v>57</v>
      </c>
      <c r="B743" s="7" t="s">
        <v>1162</v>
      </c>
      <c r="C743" s="12" t="s">
        <v>173</v>
      </c>
      <c r="D743" s="12" t="s">
        <v>1259</v>
      </c>
      <c r="E743" s="13" t="s">
        <v>1364</v>
      </c>
      <c r="F743" s="119">
        <v>39358</v>
      </c>
      <c r="G743" s="120"/>
      <c r="H743" s="120"/>
      <c r="I743" s="120"/>
      <c r="J743" s="120">
        <v>1</v>
      </c>
      <c r="K743" s="120"/>
      <c r="L743" s="10" t="s">
        <v>768</v>
      </c>
      <c r="M743" s="11"/>
      <c r="N743" s="11"/>
    </row>
    <row r="744" spans="1:14" ht="25.5">
      <c r="A744" s="4">
        <v>58</v>
      </c>
      <c r="B744" s="7" t="s">
        <v>1162</v>
      </c>
      <c r="C744" s="12" t="s">
        <v>173</v>
      </c>
      <c r="D744" s="12" t="s">
        <v>1259</v>
      </c>
      <c r="E744" s="13" t="s">
        <v>1365</v>
      </c>
      <c r="F744" s="119">
        <v>39366</v>
      </c>
      <c r="G744" s="120"/>
      <c r="H744" s="120"/>
      <c r="I744" s="120"/>
      <c r="J744" s="120"/>
      <c r="K744" s="120">
        <v>1</v>
      </c>
      <c r="L744" s="10" t="s">
        <v>768</v>
      </c>
      <c r="M744" s="11"/>
      <c r="N744" s="11"/>
    </row>
    <row r="745" spans="1:14">
      <c r="A745" s="4">
        <v>59</v>
      </c>
      <c r="B745" s="7" t="s">
        <v>1162</v>
      </c>
      <c r="C745" s="12" t="s">
        <v>1256</v>
      </c>
      <c r="D745" s="12" t="s">
        <v>1124</v>
      </c>
      <c r="E745" s="13" t="s">
        <v>1366</v>
      </c>
      <c r="F745" s="119">
        <v>39360</v>
      </c>
      <c r="G745" s="120">
        <v>1</v>
      </c>
      <c r="H745" s="120"/>
      <c r="I745" s="120"/>
      <c r="J745" s="120"/>
      <c r="K745" s="120"/>
      <c r="L745" s="10" t="s">
        <v>1367</v>
      </c>
      <c r="M745" s="11"/>
      <c r="N745" s="11"/>
    </row>
    <row r="746" spans="1:14">
      <c r="A746" s="4">
        <v>60</v>
      </c>
      <c r="B746" s="7" t="s">
        <v>1162</v>
      </c>
      <c r="C746" s="12" t="s">
        <v>1252</v>
      </c>
      <c r="D746" s="12" t="s">
        <v>1122</v>
      </c>
      <c r="E746" s="13" t="s">
        <v>1368</v>
      </c>
      <c r="F746" s="119">
        <v>39353</v>
      </c>
      <c r="G746" s="120"/>
      <c r="H746" s="120"/>
      <c r="I746" s="120"/>
      <c r="J746" s="120"/>
      <c r="K746" s="120">
        <v>1</v>
      </c>
      <c r="L746" s="10" t="s">
        <v>1369</v>
      </c>
      <c r="M746" s="11"/>
      <c r="N746" s="11"/>
    </row>
    <row r="747" spans="1:14">
      <c r="A747" s="4">
        <v>61</v>
      </c>
      <c r="B747" s="145" t="s">
        <v>1162</v>
      </c>
      <c r="C747" s="8" t="s">
        <v>173</v>
      </c>
      <c r="D747" s="8" t="s">
        <v>176</v>
      </c>
      <c r="E747" s="6" t="s">
        <v>1370</v>
      </c>
      <c r="F747" s="117">
        <v>39394</v>
      </c>
      <c r="G747" s="6"/>
      <c r="H747" s="6"/>
      <c r="I747" s="6"/>
      <c r="J747" s="6"/>
      <c r="K747" s="6">
        <v>1</v>
      </c>
      <c r="L747" s="11" t="s">
        <v>1533</v>
      </c>
      <c r="M747" s="6"/>
      <c r="N747" s="11"/>
    </row>
    <row r="748" spans="1:14" ht="25.5">
      <c r="A748" s="4">
        <v>62</v>
      </c>
      <c r="B748" s="145" t="s">
        <v>1162</v>
      </c>
      <c r="C748" s="12" t="s">
        <v>1252</v>
      </c>
      <c r="D748" s="8" t="s">
        <v>1275</v>
      </c>
      <c r="E748" s="6" t="s">
        <v>1534</v>
      </c>
      <c r="F748" s="117">
        <v>39394</v>
      </c>
      <c r="G748" s="6"/>
      <c r="H748" s="6"/>
      <c r="I748" s="6"/>
      <c r="J748" s="6"/>
      <c r="K748" s="6">
        <v>1</v>
      </c>
      <c r="L748" s="11" t="s">
        <v>1129</v>
      </c>
      <c r="M748" s="6"/>
      <c r="N748" s="11"/>
    </row>
    <row r="749" spans="1:14" ht="51">
      <c r="A749" s="4">
        <v>63</v>
      </c>
      <c r="B749" s="7" t="s">
        <v>1162</v>
      </c>
      <c r="C749" s="12" t="s">
        <v>1256</v>
      </c>
      <c r="D749" s="12" t="s">
        <v>1279</v>
      </c>
      <c r="E749" s="6" t="s">
        <v>1535</v>
      </c>
      <c r="F749" s="117">
        <v>39405</v>
      </c>
      <c r="G749" s="6"/>
      <c r="H749" s="6">
        <v>1</v>
      </c>
      <c r="I749" s="6"/>
      <c r="J749" s="6"/>
      <c r="K749" s="6"/>
      <c r="L749" s="11" t="s">
        <v>1536</v>
      </c>
      <c r="M749" s="6"/>
      <c r="N749" s="11"/>
    </row>
    <row r="750" spans="1:14" ht="25.5">
      <c r="A750" s="4">
        <v>64</v>
      </c>
      <c r="B750" s="7" t="s">
        <v>1162</v>
      </c>
      <c r="C750" s="8" t="s">
        <v>173</v>
      </c>
      <c r="D750" s="8" t="s">
        <v>1259</v>
      </c>
      <c r="E750" s="6" t="s">
        <v>490</v>
      </c>
      <c r="F750" s="117">
        <v>39632</v>
      </c>
      <c r="G750" s="6"/>
      <c r="H750" s="6"/>
      <c r="I750" s="6">
        <v>1</v>
      </c>
      <c r="J750" s="6"/>
      <c r="K750" s="6"/>
      <c r="L750" s="11" t="s">
        <v>491</v>
      </c>
      <c r="M750" s="6" t="s">
        <v>159</v>
      </c>
      <c r="N750" s="11" t="s">
        <v>159</v>
      </c>
    </row>
    <row r="751" spans="1:14" ht="25.5">
      <c r="A751" s="4">
        <v>65</v>
      </c>
      <c r="B751" s="7" t="s">
        <v>1162</v>
      </c>
      <c r="C751" s="8" t="s">
        <v>173</v>
      </c>
      <c r="D751" s="8" t="s">
        <v>174</v>
      </c>
      <c r="E751" s="6" t="s">
        <v>492</v>
      </c>
      <c r="F751" s="117" t="s">
        <v>493</v>
      </c>
      <c r="G751" s="6"/>
      <c r="H751" s="6">
        <v>1</v>
      </c>
      <c r="I751" s="6"/>
      <c r="J751" s="6"/>
      <c r="K751" s="6"/>
      <c r="L751" s="11" t="s">
        <v>494</v>
      </c>
      <c r="M751" s="6"/>
      <c r="N751" s="11" t="s">
        <v>495</v>
      </c>
    </row>
    <row r="752" spans="1:14" ht="25.5">
      <c r="A752" s="4">
        <v>66</v>
      </c>
      <c r="B752" s="7" t="s">
        <v>1162</v>
      </c>
      <c r="C752" s="8" t="s">
        <v>1256</v>
      </c>
      <c r="D752" s="8" t="s">
        <v>496</v>
      </c>
      <c r="E752" s="6" t="s">
        <v>497</v>
      </c>
      <c r="F752" s="117" t="s">
        <v>498</v>
      </c>
      <c r="G752" s="6"/>
      <c r="H752" s="6"/>
      <c r="I752" s="6">
        <v>1</v>
      </c>
      <c r="J752" s="6"/>
      <c r="K752" s="6"/>
      <c r="L752" s="11" t="s">
        <v>339</v>
      </c>
      <c r="M752" s="6" t="s">
        <v>159</v>
      </c>
      <c r="N752" s="11" t="s">
        <v>159</v>
      </c>
    </row>
    <row r="753" spans="1:14">
      <c r="A753" s="863" t="s">
        <v>404</v>
      </c>
      <c r="B753" s="863"/>
      <c r="C753" s="863"/>
      <c r="D753" s="863"/>
      <c r="E753" s="863"/>
      <c r="F753" s="863"/>
      <c r="G753" s="2">
        <f>SUM(G6:G749)</f>
        <v>10</v>
      </c>
      <c r="H753" s="2">
        <f>SUM(H6:H749)</f>
        <v>80</v>
      </c>
      <c r="I753" s="2">
        <f>SUM(I6:I749)</f>
        <v>179</v>
      </c>
      <c r="J753" s="2">
        <f>SUM(J6:J752)</f>
        <v>101</v>
      </c>
      <c r="K753" s="2">
        <f>SUM(K6:K749)</f>
        <v>409</v>
      </c>
      <c r="L753" s="150"/>
      <c r="N753" s="150"/>
    </row>
    <row r="754" spans="1:14">
      <c r="L754" s="150"/>
      <c r="N754" s="150"/>
    </row>
    <row r="755" spans="1:14">
      <c r="G755" s="2">
        <v>10</v>
      </c>
      <c r="H755" s="2">
        <v>81</v>
      </c>
      <c r="I755" s="2">
        <v>181</v>
      </c>
      <c r="J755" s="2">
        <v>101</v>
      </c>
      <c r="K755" s="2">
        <v>409</v>
      </c>
      <c r="L755" s="150"/>
      <c r="N755" s="150"/>
    </row>
    <row r="756" spans="1:14">
      <c r="L756" s="150"/>
      <c r="N756" s="150"/>
    </row>
    <row r="757" spans="1:14">
      <c r="L757" s="150"/>
      <c r="N757" s="150"/>
    </row>
    <row r="758" spans="1:14">
      <c r="L758" s="150"/>
      <c r="N758" s="150"/>
    </row>
    <row r="759" spans="1:14">
      <c r="L759" s="150"/>
      <c r="N759" s="150"/>
    </row>
    <row r="760" spans="1:14">
      <c r="L760" s="150"/>
      <c r="N760" s="150"/>
    </row>
    <row r="761" spans="1:14">
      <c r="L761" s="150"/>
      <c r="N761" s="150"/>
    </row>
    <row r="762" spans="1:14">
      <c r="L762" s="150"/>
      <c r="N762" s="150"/>
    </row>
    <row r="763" spans="1:14">
      <c r="L763" s="150"/>
      <c r="N763" s="150"/>
    </row>
    <row r="764" spans="1:14">
      <c r="L764" s="150"/>
      <c r="N764" s="150"/>
    </row>
    <row r="765" spans="1:14">
      <c r="L765" s="150"/>
      <c r="N765" s="150"/>
    </row>
    <row r="766" spans="1:14">
      <c r="L766" s="150"/>
      <c r="N766" s="150"/>
    </row>
    <row r="767" spans="1:14">
      <c r="L767" s="150"/>
      <c r="N767" s="150"/>
    </row>
    <row r="768" spans="1:14">
      <c r="L768" s="150"/>
      <c r="N768" s="150"/>
    </row>
    <row r="769" spans="12:14">
      <c r="L769" s="150"/>
      <c r="N769" s="150"/>
    </row>
    <row r="770" spans="12:14">
      <c r="L770" s="150"/>
      <c r="N770" s="150"/>
    </row>
    <row r="771" spans="12:14">
      <c r="L771" s="150"/>
      <c r="N771" s="150"/>
    </row>
    <row r="772" spans="12:14">
      <c r="L772" s="150"/>
      <c r="N772" s="150"/>
    </row>
    <row r="773" spans="12:14">
      <c r="L773" s="150"/>
      <c r="N773" s="150"/>
    </row>
    <row r="774" spans="12:14">
      <c r="L774" s="150"/>
      <c r="N774" s="150"/>
    </row>
    <row r="775" spans="12:14">
      <c r="L775" s="150"/>
      <c r="N775" s="150"/>
    </row>
    <row r="776" spans="12:14">
      <c r="L776" s="150"/>
      <c r="N776" s="150"/>
    </row>
    <row r="777" spans="12:14">
      <c r="L777" s="150"/>
      <c r="N777" s="150"/>
    </row>
    <row r="778" spans="12:14">
      <c r="L778" s="150"/>
      <c r="N778" s="150"/>
    </row>
    <row r="779" spans="12:14">
      <c r="L779" s="150"/>
      <c r="N779" s="150"/>
    </row>
    <row r="780" spans="12:14">
      <c r="L780" s="150"/>
      <c r="N780" s="150"/>
    </row>
    <row r="781" spans="12:14">
      <c r="L781" s="150"/>
      <c r="N781" s="150"/>
    </row>
    <row r="782" spans="12:14">
      <c r="L782" s="150"/>
      <c r="N782" s="150"/>
    </row>
    <row r="783" spans="12:14">
      <c r="L783" s="150"/>
      <c r="N783" s="150"/>
    </row>
    <row r="784" spans="12:14">
      <c r="N784" s="150"/>
    </row>
    <row r="785" spans="14:14">
      <c r="N785" s="150"/>
    </row>
    <row r="786" spans="14:14">
      <c r="N786" s="150"/>
    </row>
    <row r="787" spans="14:14">
      <c r="N787" s="150"/>
    </row>
    <row r="788" spans="14:14">
      <c r="N788" s="150"/>
    </row>
    <row r="789" spans="14:14">
      <c r="N789" s="150"/>
    </row>
    <row r="790" spans="14:14">
      <c r="N790" s="150"/>
    </row>
    <row r="791" spans="14:14">
      <c r="N791" s="150"/>
    </row>
    <row r="792" spans="14:14">
      <c r="N792" s="150"/>
    </row>
    <row r="793" spans="14:14">
      <c r="N793" s="150"/>
    </row>
    <row r="794" spans="14:14">
      <c r="N794" s="150"/>
    </row>
    <row r="795" spans="14:14">
      <c r="N795" s="150"/>
    </row>
    <row r="796" spans="14:14">
      <c r="N796" s="150"/>
    </row>
    <row r="797" spans="14:14">
      <c r="N797" s="150"/>
    </row>
    <row r="798" spans="14:14">
      <c r="N798" s="150"/>
    </row>
    <row r="799" spans="14:14">
      <c r="N799" s="150"/>
    </row>
    <row r="800" spans="14:14">
      <c r="N800" s="150"/>
    </row>
    <row r="801" spans="14:14">
      <c r="N801" s="150"/>
    </row>
    <row r="802" spans="14:14">
      <c r="N802" s="150"/>
    </row>
    <row r="803" spans="14:14">
      <c r="N803" s="150"/>
    </row>
    <row r="804" spans="14:14">
      <c r="N804" s="150"/>
    </row>
    <row r="805" spans="14:14">
      <c r="N805" s="150"/>
    </row>
    <row r="806" spans="14:14">
      <c r="N806" s="150"/>
    </row>
    <row r="807" spans="14:14">
      <c r="N807" s="150"/>
    </row>
    <row r="808" spans="14:14">
      <c r="N808" s="150"/>
    </row>
    <row r="809" spans="14:14">
      <c r="N809" s="150"/>
    </row>
    <row r="810" spans="14:14">
      <c r="N810" s="150"/>
    </row>
    <row r="811" spans="14:14">
      <c r="N811" s="150"/>
    </row>
    <row r="812" spans="14:14">
      <c r="N812" s="150"/>
    </row>
    <row r="813" spans="14:14">
      <c r="N813" s="150"/>
    </row>
    <row r="814" spans="14:14">
      <c r="N814" s="150"/>
    </row>
    <row r="815" spans="14:14">
      <c r="N815" s="150"/>
    </row>
    <row r="816" spans="14:14">
      <c r="N816" s="150"/>
    </row>
    <row r="817" spans="14:14">
      <c r="N817" s="150"/>
    </row>
    <row r="818" spans="14:14">
      <c r="N818" s="150"/>
    </row>
    <row r="819" spans="14:14">
      <c r="N819" s="150"/>
    </row>
    <row r="820" spans="14:14">
      <c r="N820" s="150"/>
    </row>
    <row r="821" spans="14:14">
      <c r="N821" s="150"/>
    </row>
    <row r="822" spans="14:14">
      <c r="N822" s="150"/>
    </row>
    <row r="823" spans="14:14">
      <c r="N823" s="150"/>
    </row>
    <row r="824" spans="14:14">
      <c r="N824" s="150"/>
    </row>
    <row r="825" spans="14:14">
      <c r="N825" s="150"/>
    </row>
    <row r="826" spans="14:14">
      <c r="N826" s="150"/>
    </row>
    <row r="827" spans="14:14">
      <c r="N827" s="150"/>
    </row>
    <row r="828" spans="14:14">
      <c r="N828" s="150"/>
    </row>
    <row r="829" spans="14:14">
      <c r="N829" s="150"/>
    </row>
    <row r="830" spans="14:14">
      <c r="N830" s="150"/>
    </row>
    <row r="831" spans="14:14">
      <c r="N831" s="150"/>
    </row>
    <row r="832" spans="14:14">
      <c r="N832" s="150"/>
    </row>
    <row r="833" spans="14:14">
      <c r="N833" s="150"/>
    </row>
    <row r="834" spans="14:14">
      <c r="N834" s="150"/>
    </row>
    <row r="835" spans="14:14">
      <c r="N835" s="150"/>
    </row>
    <row r="836" spans="14:14">
      <c r="N836" s="150"/>
    </row>
    <row r="837" spans="14:14">
      <c r="N837" s="150"/>
    </row>
    <row r="838" spans="14:14">
      <c r="N838" s="150"/>
    </row>
    <row r="839" spans="14:14">
      <c r="N839" s="150"/>
    </row>
    <row r="840" spans="14:14">
      <c r="N840" s="150"/>
    </row>
    <row r="841" spans="14:14">
      <c r="N841" s="150"/>
    </row>
    <row r="842" spans="14:14">
      <c r="N842" s="150"/>
    </row>
    <row r="843" spans="14:14">
      <c r="N843" s="150"/>
    </row>
  </sheetData>
  <mergeCells count="17">
    <mergeCell ref="A753:F753"/>
    <mergeCell ref="G3:K3"/>
    <mergeCell ref="L3:L5"/>
    <mergeCell ref="M3:M5"/>
    <mergeCell ref="G4:H4"/>
    <mergeCell ref="I4:J4"/>
    <mergeCell ref="K4:K5"/>
    <mergeCell ref="A1:N1"/>
    <mergeCell ref="A3:A5"/>
    <mergeCell ref="B3:B5"/>
    <mergeCell ref="C3:C5"/>
    <mergeCell ref="D3:D5"/>
    <mergeCell ref="E3:E5"/>
    <mergeCell ref="F3:F5"/>
    <mergeCell ref="A2:L2"/>
    <mergeCell ref="M2:N2"/>
    <mergeCell ref="N3:N5"/>
  </mergeCells>
  <phoneticPr fontId="0" type="noConversion"/>
  <dataValidations count="2">
    <dataValidation type="list" allowBlank="1" showInputMessage="1" showErrorMessage="1" sqref="C379:C495">
      <formula1>"City Division, Rural Division-1, Rural Division-2, Veraval"</formula1>
    </dataValidation>
    <dataValidation type="list" allowBlank="1" showInputMessage="1" showErrorMessage="1" sqref="D379:D495">
      <formula1>"GIDC JND, Satellite, Gandhigram, Central, Junagadh(R), Bilkha, Bhesan, Visavadar-1, Visavadar-2, Shapur, Mendarda, Manavadar-1, Manavadar-2, GIDC VRL, Veraval Town, Prabhas Patan, Pranchi, Talala"</formula1>
    </dataValidation>
  </dataValidations>
  <printOptions horizontalCentered="1" verticalCentered="1" gridLines="1"/>
  <pageMargins left="0" right="0" top="0" bottom="0.5" header="0.26180555599999999" footer="0.25"/>
  <pageSetup paperSize="9" scale="70" firstPageNumber="0" orientation="landscape" horizontalDpi="1200" verticalDpi="1200" r:id="rId1"/>
  <headerFooter alignWithMargins="0">
    <oddFooter>&amp;L&amp;A&amp;C&amp;Z&amp;F&amp;R&amp;P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view="pageBreakPreview" zoomScale="60" zoomScaleNormal="85" workbookViewId="0"/>
  </sheetViews>
  <sheetFormatPr defaultColWidth="9.140625" defaultRowHeight="12.75"/>
  <cols>
    <col min="1" max="1" width="90.85546875" style="277" customWidth="1"/>
    <col min="2" max="16384" width="9.140625" style="277"/>
  </cols>
  <sheetData>
    <row r="1" spans="1:1" ht="66" customHeight="1" thickTop="1" thickBot="1">
      <c r="A1" s="276" t="s">
        <v>3777</v>
      </c>
    </row>
    <row r="2" spans="1:1" ht="65.25" customHeight="1" thickTop="1" thickBot="1">
      <c r="A2" s="284" t="s">
        <v>2027</v>
      </c>
    </row>
    <row r="3" spans="1:1" ht="58.7" customHeight="1" thickTop="1" thickBot="1">
      <c r="A3" s="276" t="s">
        <v>382</v>
      </c>
    </row>
    <row r="4" spans="1:1" ht="49.7" customHeight="1" thickTop="1" thickBot="1">
      <c r="A4" s="285" t="s">
        <v>3776</v>
      </c>
    </row>
    <row r="5" spans="1:1" ht="13.5" thickTop="1"/>
  </sheetData>
  <phoneticPr fontId="0" type="noConversion"/>
  <printOptions horizontalCentered="1" verticalCentered="1"/>
  <pageMargins left="0.75" right="0.75" top="1" bottom="1" header="0.5" footer="0.5"/>
  <pageSetup paperSize="9" scale="11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70" zoomScaleNormal="85" zoomScaleSheetLayoutView="70" workbookViewId="0">
      <pane xSplit="3" ySplit="3" topLeftCell="D4" activePane="bottomRight" state="frozen"/>
      <selection activeCell="B52" sqref="B52"/>
      <selection pane="topRight" activeCell="B52" sqref="B52"/>
      <selection pane="bottomLeft" activeCell="B52" sqref="B52"/>
      <selection pane="bottomRight" activeCell="B52" sqref="B52"/>
    </sheetView>
  </sheetViews>
  <sheetFormatPr defaultColWidth="9.140625" defaultRowHeight="15"/>
  <cols>
    <col min="1" max="1" width="14.42578125" style="590" customWidth="1"/>
    <col min="2" max="2" width="27.42578125" style="590" customWidth="1"/>
    <col min="3" max="3" width="13.5703125" style="590" customWidth="1"/>
    <col min="4" max="9" width="17.42578125" style="590" customWidth="1"/>
    <col min="10" max="10" width="12.42578125" style="589" customWidth="1"/>
    <col min="11" max="11" width="17.42578125" style="590" customWidth="1"/>
    <col min="12" max="13" width="19.42578125" style="590" customWidth="1"/>
    <col min="14" max="16384" width="9.140625" style="590"/>
  </cols>
  <sheetData>
    <row r="1" spans="1:14" ht="23.25">
      <c r="A1" s="873" t="s">
        <v>3653</v>
      </c>
      <c r="B1" s="873"/>
      <c r="C1" s="873"/>
      <c r="D1" s="873"/>
      <c r="E1" s="873"/>
      <c r="F1" s="873"/>
      <c r="G1" s="873"/>
      <c r="H1" s="873"/>
      <c r="I1" s="873"/>
    </row>
    <row r="2" spans="1:14" ht="15.75">
      <c r="A2" s="591"/>
      <c r="B2" s="592"/>
      <c r="C2" s="592"/>
      <c r="D2" s="593"/>
      <c r="E2" s="593"/>
      <c r="F2" s="593"/>
      <c r="G2" s="593"/>
      <c r="H2" s="594"/>
      <c r="I2" s="591"/>
    </row>
    <row r="3" spans="1:14" ht="118.5" customHeight="1">
      <c r="A3" s="595" t="s">
        <v>1045</v>
      </c>
      <c r="B3" s="874" t="s">
        <v>3654</v>
      </c>
      <c r="C3" s="874"/>
      <c r="D3" s="595" t="s">
        <v>3655</v>
      </c>
      <c r="E3" s="595" t="s">
        <v>3656</v>
      </c>
      <c r="F3" s="595" t="s">
        <v>3657</v>
      </c>
      <c r="G3" s="595" t="s">
        <v>3658</v>
      </c>
      <c r="H3" s="595" t="s">
        <v>3659</v>
      </c>
      <c r="I3" s="595" t="s">
        <v>3660</v>
      </c>
      <c r="J3" s="427"/>
      <c r="K3" s="427"/>
      <c r="L3" s="427"/>
      <c r="M3" s="427"/>
      <c r="N3" s="596"/>
    </row>
    <row r="4" spans="1:14" ht="24.6" hidden="1" customHeight="1">
      <c r="A4" s="867" t="s">
        <v>3661</v>
      </c>
      <c r="B4" s="867" t="s">
        <v>3662</v>
      </c>
      <c r="C4" s="867"/>
      <c r="D4" s="597">
        <v>3904949</v>
      </c>
      <c r="E4" s="597">
        <v>3998</v>
      </c>
      <c r="F4" s="597">
        <v>49526</v>
      </c>
      <c r="G4" s="597">
        <v>44775</v>
      </c>
      <c r="H4" s="597">
        <v>3394</v>
      </c>
      <c r="I4" s="598">
        <v>3953528</v>
      </c>
      <c r="J4" s="427"/>
      <c r="K4" s="427"/>
      <c r="L4" s="427"/>
      <c r="M4" s="427"/>
    </row>
    <row r="5" spans="1:14" ht="24.6" hidden="1" customHeight="1">
      <c r="A5" s="867"/>
      <c r="B5" s="867" t="s">
        <v>3663</v>
      </c>
      <c r="C5" s="867"/>
      <c r="D5" s="597">
        <v>32209</v>
      </c>
      <c r="E5" s="597">
        <v>35</v>
      </c>
      <c r="F5" s="597">
        <v>360</v>
      </c>
      <c r="G5" s="597">
        <v>285</v>
      </c>
      <c r="H5" s="597">
        <v>41</v>
      </c>
      <c r="I5" s="598">
        <v>32452</v>
      </c>
      <c r="J5" s="427"/>
      <c r="K5" s="427"/>
      <c r="L5" s="427"/>
      <c r="M5" s="427"/>
    </row>
    <row r="6" spans="1:14" ht="24.6" hidden="1" customHeight="1">
      <c r="A6" s="867"/>
      <c r="B6" s="867" t="s">
        <v>3664</v>
      </c>
      <c r="C6" s="867"/>
      <c r="D6" s="597">
        <v>751067</v>
      </c>
      <c r="E6" s="597">
        <v>1848</v>
      </c>
      <c r="F6" s="597">
        <v>19299</v>
      </c>
      <c r="G6" s="597">
        <v>16838</v>
      </c>
      <c r="H6" s="597">
        <v>2136</v>
      </c>
      <c r="I6" s="598">
        <v>765455</v>
      </c>
      <c r="J6" s="427"/>
      <c r="K6" s="427"/>
      <c r="L6" s="427"/>
      <c r="M6" s="427"/>
    </row>
    <row r="7" spans="1:14" ht="24.6" hidden="1" customHeight="1">
      <c r="A7" s="867"/>
      <c r="B7" s="867" t="s">
        <v>3665</v>
      </c>
      <c r="C7" s="867"/>
      <c r="D7" s="597">
        <v>18632</v>
      </c>
      <c r="E7" s="597">
        <v>48</v>
      </c>
      <c r="F7" s="597">
        <v>206</v>
      </c>
      <c r="G7" s="597">
        <v>193</v>
      </c>
      <c r="H7" s="597">
        <v>42</v>
      </c>
      <c r="I7" s="598">
        <v>18762</v>
      </c>
      <c r="J7" s="427"/>
      <c r="K7" s="427"/>
      <c r="L7" s="427"/>
      <c r="M7" s="427"/>
    </row>
    <row r="8" spans="1:14" ht="24.6" hidden="1" customHeight="1">
      <c r="A8" s="867"/>
      <c r="B8" s="875" t="s">
        <v>3666</v>
      </c>
      <c r="C8" s="599" t="s">
        <v>3667</v>
      </c>
      <c r="D8" s="597">
        <v>254662</v>
      </c>
      <c r="E8" s="597">
        <v>0</v>
      </c>
      <c r="F8" s="597"/>
      <c r="G8" s="597">
        <v>-125</v>
      </c>
      <c r="H8" s="597"/>
      <c r="I8" s="598">
        <v>254537</v>
      </c>
      <c r="J8" s="427"/>
      <c r="K8" s="427"/>
      <c r="L8" s="427"/>
      <c r="M8" s="427"/>
    </row>
    <row r="9" spans="1:14" ht="24.6" hidden="1" customHeight="1">
      <c r="A9" s="867"/>
      <c r="B9" s="875"/>
      <c r="C9" s="599" t="s">
        <v>3668</v>
      </c>
      <c r="D9" s="597">
        <v>862427</v>
      </c>
      <c r="E9" s="597">
        <v>5419</v>
      </c>
      <c r="F9" s="597">
        <v>21473</v>
      </c>
      <c r="G9" s="597">
        <v>11419</v>
      </c>
      <c r="H9" s="597">
        <v>9986</v>
      </c>
      <c r="I9" s="598">
        <v>874806</v>
      </c>
      <c r="J9" s="427"/>
      <c r="K9" s="427"/>
      <c r="L9" s="427"/>
      <c r="M9" s="427"/>
    </row>
    <row r="10" spans="1:14" ht="33.4" hidden="1" customHeight="1">
      <c r="A10" s="867"/>
      <c r="B10" s="876" t="s">
        <v>3669</v>
      </c>
      <c r="C10" s="876"/>
      <c r="D10" s="869" t="s">
        <v>3670</v>
      </c>
      <c r="E10" s="870"/>
      <c r="F10" s="870"/>
      <c r="G10" s="870"/>
      <c r="H10" s="870"/>
      <c r="I10" s="871"/>
      <c r="J10" s="427"/>
      <c r="K10" s="427"/>
      <c r="L10" s="427"/>
      <c r="M10" s="427"/>
    </row>
    <row r="11" spans="1:14" ht="24.6" hidden="1" customHeight="1">
      <c r="A11" s="867"/>
      <c r="B11" s="875" t="s">
        <v>3671</v>
      </c>
      <c r="C11" s="875"/>
      <c r="D11" s="597">
        <v>7477</v>
      </c>
      <c r="E11" s="597">
        <v>72</v>
      </c>
      <c r="F11" s="597">
        <v>351</v>
      </c>
      <c r="G11" s="597">
        <v>265</v>
      </c>
      <c r="H11" s="597">
        <v>49</v>
      </c>
      <c r="I11" s="598">
        <v>7782</v>
      </c>
      <c r="J11" s="427"/>
      <c r="K11" s="427"/>
      <c r="L11" s="427"/>
      <c r="M11" s="427"/>
    </row>
    <row r="12" spans="1:14" ht="24.6" hidden="1" customHeight="1">
      <c r="A12" s="867"/>
      <c r="B12" s="867" t="s">
        <v>3672</v>
      </c>
      <c r="C12" s="867"/>
      <c r="D12" s="597">
        <v>0</v>
      </c>
      <c r="E12" s="597">
        <v>0</v>
      </c>
      <c r="F12" s="597"/>
      <c r="G12" s="597"/>
      <c r="H12" s="597"/>
      <c r="I12" s="598"/>
      <c r="J12" s="427"/>
      <c r="K12" s="427"/>
      <c r="L12" s="427"/>
      <c r="M12" s="427"/>
    </row>
    <row r="13" spans="1:14" ht="24.6" hidden="1" customHeight="1">
      <c r="A13" s="867"/>
      <c r="B13" s="867" t="s">
        <v>404</v>
      </c>
      <c r="C13" s="867"/>
      <c r="D13" s="600">
        <v>5831423</v>
      </c>
      <c r="E13" s="600">
        <f t="shared" ref="E13:I13" si="0">SUM(E4:E12)</f>
        <v>11420</v>
      </c>
      <c r="F13" s="600">
        <f t="shared" si="0"/>
        <v>91215</v>
      </c>
      <c r="G13" s="600">
        <f t="shared" si="0"/>
        <v>73650</v>
      </c>
      <c r="H13" s="600">
        <f t="shared" si="0"/>
        <v>15648</v>
      </c>
      <c r="I13" s="600">
        <f t="shared" si="0"/>
        <v>5907322</v>
      </c>
      <c r="J13" s="427"/>
      <c r="K13" s="427"/>
      <c r="L13" s="427"/>
      <c r="M13" s="427"/>
    </row>
    <row r="14" spans="1:14" ht="24.6" hidden="1" customHeight="1">
      <c r="A14" s="867" t="s">
        <v>3673</v>
      </c>
      <c r="B14" s="867" t="s">
        <v>3662</v>
      </c>
      <c r="C14" s="867"/>
      <c r="D14" s="597">
        <v>3953528</v>
      </c>
      <c r="E14" s="597">
        <v>3394</v>
      </c>
      <c r="F14" s="597">
        <v>40862</v>
      </c>
      <c r="G14" s="597">
        <v>41916</v>
      </c>
      <c r="H14" s="597">
        <v>2066</v>
      </c>
      <c r="I14" s="601">
        <v>3973596</v>
      </c>
      <c r="J14" s="427"/>
      <c r="K14" s="427"/>
      <c r="L14" s="427"/>
      <c r="M14" s="427"/>
    </row>
    <row r="15" spans="1:14" ht="24.6" hidden="1" customHeight="1">
      <c r="A15" s="867"/>
      <c r="B15" s="867" t="s">
        <v>3663</v>
      </c>
      <c r="C15" s="867"/>
      <c r="D15" s="597">
        <v>32452</v>
      </c>
      <c r="E15" s="597">
        <v>41</v>
      </c>
      <c r="F15" s="597">
        <v>370</v>
      </c>
      <c r="G15" s="597">
        <v>385</v>
      </c>
      <c r="H15" s="597">
        <v>67</v>
      </c>
      <c r="I15" s="601">
        <v>32635</v>
      </c>
      <c r="J15" s="427"/>
      <c r="K15" s="427"/>
      <c r="L15" s="427"/>
      <c r="M15" s="427"/>
    </row>
    <row r="16" spans="1:14" ht="24.6" hidden="1" customHeight="1">
      <c r="A16" s="867"/>
      <c r="B16" s="867" t="s">
        <v>3664</v>
      </c>
      <c r="C16" s="867"/>
      <c r="D16" s="597">
        <v>765455</v>
      </c>
      <c r="E16" s="597">
        <v>2136</v>
      </c>
      <c r="F16" s="597">
        <v>15820</v>
      </c>
      <c r="G16" s="597">
        <v>17068</v>
      </c>
      <c r="H16" s="597">
        <v>1470</v>
      </c>
      <c r="I16" s="601">
        <v>776531</v>
      </c>
      <c r="J16" s="427"/>
      <c r="K16" s="427"/>
      <c r="L16" s="427"/>
      <c r="M16" s="427"/>
    </row>
    <row r="17" spans="1:13" ht="24.6" hidden="1" customHeight="1">
      <c r="A17" s="867"/>
      <c r="B17" s="867" t="s">
        <v>3665</v>
      </c>
      <c r="C17" s="867"/>
      <c r="D17" s="597">
        <v>18762</v>
      </c>
      <c r="E17" s="597">
        <v>42</v>
      </c>
      <c r="F17" s="597">
        <v>252</v>
      </c>
      <c r="G17" s="597">
        <v>216</v>
      </c>
      <c r="H17" s="597">
        <v>54</v>
      </c>
      <c r="I17" s="601">
        <v>18780</v>
      </c>
      <c r="J17" s="427"/>
      <c r="K17" s="427"/>
      <c r="L17" s="427"/>
      <c r="M17" s="427"/>
    </row>
    <row r="18" spans="1:13" ht="24.6" hidden="1" customHeight="1">
      <c r="A18" s="867"/>
      <c r="B18" s="868" t="s">
        <v>3666</v>
      </c>
      <c r="C18" s="599" t="s">
        <v>3667</v>
      </c>
      <c r="D18" s="597">
        <v>254537</v>
      </c>
      <c r="E18" s="597"/>
      <c r="F18" s="597"/>
      <c r="G18" s="597">
        <v>-495</v>
      </c>
      <c r="H18" s="597"/>
      <c r="I18" s="601">
        <v>254042</v>
      </c>
      <c r="J18" s="427"/>
      <c r="K18" s="427"/>
      <c r="L18" s="427"/>
      <c r="M18" s="427"/>
    </row>
    <row r="19" spans="1:13" ht="24.6" hidden="1" customHeight="1">
      <c r="A19" s="867"/>
      <c r="B19" s="868"/>
      <c r="C19" s="599" t="s">
        <v>3668</v>
      </c>
      <c r="D19" s="597">
        <v>874806</v>
      </c>
      <c r="E19" s="597">
        <v>9986</v>
      </c>
      <c r="F19" s="597">
        <v>19641</v>
      </c>
      <c r="G19" s="597">
        <v>29155</v>
      </c>
      <c r="H19" s="597">
        <v>8623</v>
      </c>
      <c r="I19" s="601">
        <v>895043</v>
      </c>
      <c r="J19" s="427"/>
    </row>
    <row r="20" spans="1:13" ht="24.6" hidden="1" customHeight="1">
      <c r="A20" s="867"/>
      <c r="B20" s="872" t="s">
        <v>3669</v>
      </c>
      <c r="C20" s="872"/>
      <c r="D20" s="869" t="s">
        <v>3670</v>
      </c>
      <c r="E20" s="870"/>
      <c r="F20" s="870"/>
      <c r="G20" s="870"/>
      <c r="H20" s="870"/>
      <c r="I20" s="871"/>
      <c r="J20" s="602"/>
    </row>
    <row r="21" spans="1:13" ht="24.6" hidden="1" customHeight="1">
      <c r="A21" s="867"/>
      <c r="B21" s="868" t="s">
        <v>3671</v>
      </c>
      <c r="C21" s="868"/>
      <c r="D21" s="597">
        <v>7782</v>
      </c>
      <c r="E21" s="597">
        <v>49</v>
      </c>
      <c r="F21" s="597">
        <v>398</v>
      </c>
      <c r="G21" s="597">
        <v>268</v>
      </c>
      <c r="H21" s="597">
        <v>56</v>
      </c>
      <c r="I21" s="601">
        <v>7958</v>
      </c>
    </row>
    <row r="22" spans="1:13" ht="24.6" hidden="1" customHeight="1">
      <c r="A22" s="867"/>
      <c r="B22" s="868" t="s">
        <v>3672</v>
      </c>
      <c r="C22" s="868"/>
      <c r="D22" s="597"/>
      <c r="E22" s="597"/>
      <c r="F22" s="597"/>
      <c r="G22" s="597"/>
      <c r="H22" s="597"/>
      <c r="I22" s="601"/>
    </row>
    <row r="23" spans="1:13" ht="24.6" hidden="1" customHeight="1">
      <c r="A23" s="867"/>
      <c r="B23" s="880" t="s">
        <v>404</v>
      </c>
      <c r="C23" s="880"/>
      <c r="D23" s="600">
        <f>SUM(D14:D22)</f>
        <v>5907322</v>
      </c>
      <c r="E23" s="600">
        <f t="shared" ref="E23:I23" si="1">SUM(E14:E22)</f>
        <v>15648</v>
      </c>
      <c r="F23" s="600">
        <f t="shared" si="1"/>
        <v>77343</v>
      </c>
      <c r="G23" s="600">
        <f t="shared" si="1"/>
        <v>88513</v>
      </c>
      <c r="H23" s="600">
        <f t="shared" si="1"/>
        <v>12336</v>
      </c>
      <c r="I23" s="600">
        <f t="shared" si="1"/>
        <v>5958585</v>
      </c>
    </row>
    <row r="24" spans="1:13" ht="24.6" customHeight="1">
      <c r="A24" s="867" t="s">
        <v>3674</v>
      </c>
      <c r="B24" s="868" t="s">
        <v>3662</v>
      </c>
      <c r="C24" s="868"/>
      <c r="D24" s="597">
        <f>D4</f>
        <v>3904949</v>
      </c>
      <c r="E24" s="597">
        <f>E14</f>
        <v>3394</v>
      </c>
      <c r="F24" s="597">
        <f>F4+F14</f>
        <v>90388</v>
      </c>
      <c r="G24" s="597">
        <f>G4+G14</f>
        <v>86691</v>
      </c>
      <c r="H24" s="597">
        <f>H14</f>
        <v>2066</v>
      </c>
      <c r="I24" s="597">
        <f>I14</f>
        <v>3973596</v>
      </c>
    </row>
    <row r="25" spans="1:13" ht="24.6" customHeight="1">
      <c r="A25" s="867"/>
      <c r="B25" s="868" t="s">
        <v>3663</v>
      </c>
      <c r="C25" s="868"/>
      <c r="D25" s="597">
        <f t="shared" ref="D25:D32" si="2">D5</f>
        <v>32209</v>
      </c>
      <c r="E25" s="597">
        <f t="shared" ref="E25:E31" si="3">E15</f>
        <v>41</v>
      </c>
      <c r="F25" s="597">
        <f t="shared" ref="F25:G32" si="4">F5+F15</f>
        <v>730</v>
      </c>
      <c r="G25" s="597">
        <f t="shared" si="4"/>
        <v>670</v>
      </c>
      <c r="H25" s="597">
        <f t="shared" ref="H25:I29" si="5">H15</f>
        <v>67</v>
      </c>
      <c r="I25" s="597">
        <f t="shared" si="5"/>
        <v>32635</v>
      </c>
    </row>
    <row r="26" spans="1:13" ht="24.6" customHeight="1">
      <c r="A26" s="867"/>
      <c r="B26" s="868" t="s">
        <v>3664</v>
      </c>
      <c r="C26" s="868"/>
      <c r="D26" s="597">
        <f t="shared" si="2"/>
        <v>751067</v>
      </c>
      <c r="E26" s="597">
        <f t="shared" si="3"/>
        <v>2136</v>
      </c>
      <c r="F26" s="597">
        <f t="shared" si="4"/>
        <v>35119</v>
      </c>
      <c r="G26" s="597">
        <f t="shared" si="4"/>
        <v>33906</v>
      </c>
      <c r="H26" s="597">
        <f t="shared" si="5"/>
        <v>1470</v>
      </c>
      <c r="I26" s="597">
        <f t="shared" si="5"/>
        <v>776531</v>
      </c>
    </row>
    <row r="27" spans="1:13" ht="24.6" customHeight="1">
      <c r="A27" s="867"/>
      <c r="B27" s="868" t="s">
        <v>3665</v>
      </c>
      <c r="C27" s="868"/>
      <c r="D27" s="597">
        <f t="shared" si="2"/>
        <v>18632</v>
      </c>
      <c r="E27" s="597">
        <f t="shared" si="3"/>
        <v>42</v>
      </c>
      <c r="F27" s="597">
        <f t="shared" si="4"/>
        <v>458</v>
      </c>
      <c r="G27" s="597">
        <f t="shared" si="4"/>
        <v>409</v>
      </c>
      <c r="H27" s="597">
        <f t="shared" si="5"/>
        <v>54</v>
      </c>
      <c r="I27" s="597">
        <f t="shared" si="5"/>
        <v>18780</v>
      </c>
    </row>
    <row r="28" spans="1:13" ht="24.6" customHeight="1">
      <c r="A28" s="867"/>
      <c r="B28" s="868" t="s">
        <v>3666</v>
      </c>
      <c r="C28" s="599" t="s">
        <v>3667</v>
      </c>
      <c r="D28" s="597">
        <f t="shared" si="2"/>
        <v>254662</v>
      </c>
      <c r="E28" s="597">
        <f t="shared" si="3"/>
        <v>0</v>
      </c>
      <c r="F28" s="597">
        <f t="shared" si="4"/>
        <v>0</v>
      </c>
      <c r="G28" s="597">
        <f t="shared" si="4"/>
        <v>-620</v>
      </c>
      <c r="H28" s="597">
        <f t="shared" si="5"/>
        <v>0</v>
      </c>
      <c r="I28" s="597">
        <f t="shared" si="5"/>
        <v>254042</v>
      </c>
    </row>
    <row r="29" spans="1:13" ht="24.6" customHeight="1">
      <c r="A29" s="867"/>
      <c r="B29" s="868"/>
      <c r="C29" s="599" t="s">
        <v>3668</v>
      </c>
      <c r="D29" s="597">
        <f t="shared" si="2"/>
        <v>862427</v>
      </c>
      <c r="E29" s="597">
        <f t="shared" si="3"/>
        <v>9986</v>
      </c>
      <c r="F29" s="597">
        <f t="shared" si="4"/>
        <v>41114</v>
      </c>
      <c r="G29" s="597">
        <f t="shared" si="4"/>
        <v>40574</v>
      </c>
      <c r="H29" s="597">
        <f t="shared" si="5"/>
        <v>8623</v>
      </c>
      <c r="I29" s="597">
        <f t="shared" si="5"/>
        <v>895043</v>
      </c>
    </row>
    <row r="30" spans="1:13" ht="24.6" customHeight="1">
      <c r="A30" s="867"/>
      <c r="B30" s="868" t="s">
        <v>3669</v>
      </c>
      <c r="C30" s="868"/>
      <c r="D30" s="877" t="str">
        <f t="shared" si="2"/>
        <v>Category merged with GLP</v>
      </c>
      <c r="E30" s="878"/>
      <c r="F30" s="878"/>
      <c r="G30" s="878"/>
      <c r="H30" s="878"/>
      <c r="I30" s="879"/>
    </row>
    <row r="31" spans="1:13" ht="24.6" customHeight="1">
      <c r="A31" s="867"/>
      <c r="B31" s="867" t="s">
        <v>3671</v>
      </c>
      <c r="C31" s="867"/>
      <c r="D31" s="597">
        <f t="shared" si="2"/>
        <v>7477</v>
      </c>
      <c r="E31" s="597">
        <f t="shared" si="3"/>
        <v>49</v>
      </c>
      <c r="F31" s="597">
        <f t="shared" si="4"/>
        <v>749</v>
      </c>
      <c r="G31" s="597">
        <f t="shared" si="4"/>
        <v>533</v>
      </c>
      <c r="H31" s="597">
        <f t="shared" ref="H31:I32" si="6">H21</f>
        <v>56</v>
      </c>
      <c r="I31" s="597">
        <f t="shared" si="6"/>
        <v>7958</v>
      </c>
    </row>
    <row r="32" spans="1:13" ht="24.6" customHeight="1">
      <c r="A32" s="867"/>
      <c r="B32" s="867" t="s">
        <v>3672</v>
      </c>
      <c r="C32" s="867"/>
      <c r="D32" s="597">
        <f t="shared" si="2"/>
        <v>0</v>
      </c>
      <c r="E32" s="597"/>
      <c r="F32" s="597">
        <f t="shared" si="4"/>
        <v>0</v>
      </c>
      <c r="G32" s="597">
        <f t="shared" si="4"/>
        <v>0</v>
      </c>
      <c r="H32" s="597">
        <f t="shared" si="6"/>
        <v>0</v>
      </c>
      <c r="I32" s="597">
        <f t="shared" si="6"/>
        <v>0</v>
      </c>
    </row>
    <row r="33" spans="1:9" ht="24.6" customHeight="1">
      <c r="A33" s="867"/>
      <c r="B33" s="880" t="s">
        <v>404</v>
      </c>
      <c r="C33" s="880"/>
      <c r="D33" s="600">
        <f>SUM(D24:D32)</f>
        <v>5831423</v>
      </c>
      <c r="E33" s="600">
        <f t="shared" ref="E33:I33" si="7">SUM(E24:E32)</f>
        <v>15648</v>
      </c>
      <c r="F33" s="600">
        <f t="shared" si="7"/>
        <v>168558</v>
      </c>
      <c r="G33" s="600">
        <f t="shared" si="7"/>
        <v>162163</v>
      </c>
      <c r="H33" s="600">
        <f t="shared" si="7"/>
        <v>12336</v>
      </c>
      <c r="I33" s="600">
        <f t="shared" si="7"/>
        <v>5958585</v>
      </c>
    </row>
  </sheetData>
  <mergeCells count="35">
    <mergeCell ref="D30:I30"/>
    <mergeCell ref="B31:C31"/>
    <mergeCell ref="B32:C32"/>
    <mergeCell ref="B33:C33"/>
    <mergeCell ref="A14:A23"/>
    <mergeCell ref="B22:C22"/>
    <mergeCell ref="B23:C23"/>
    <mergeCell ref="A24:A33"/>
    <mergeCell ref="B24:C24"/>
    <mergeCell ref="B25:C25"/>
    <mergeCell ref="B26:C26"/>
    <mergeCell ref="B27:C27"/>
    <mergeCell ref="B28:B29"/>
    <mergeCell ref="B30:C30"/>
    <mergeCell ref="B16:C16"/>
    <mergeCell ref="B17:C17"/>
    <mergeCell ref="B21:C21"/>
    <mergeCell ref="B20:C20"/>
    <mergeCell ref="A1:I1"/>
    <mergeCell ref="B3:C3"/>
    <mergeCell ref="A4:A13"/>
    <mergeCell ref="B4:C4"/>
    <mergeCell ref="B5:C5"/>
    <mergeCell ref="B6:C6"/>
    <mergeCell ref="B7:C7"/>
    <mergeCell ref="B8:B9"/>
    <mergeCell ref="B10:C10"/>
    <mergeCell ref="D10:I10"/>
    <mergeCell ref="B11:C11"/>
    <mergeCell ref="B12:C12"/>
    <mergeCell ref="B13:C13"/>
    <mergeCell ref="B14:C14"/>
    <mergeCell ref="B15:C15"/>
    <mergeCell ref="B18:B19"/>
    <mergeCell ref="D20:I20"/>
  </mergeCells>
  <pageMargins left="0.70866141732283472" right="0.70866141732283472" top="0.74803149606299213" bottom="0.74803149606299213" header="0.31496062992125984" footer="0.31496062992125984"/>
  <pageSetup paperSize="9" scale="55" orientation="landscape" r:id="rId1"/>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view="pageBreakPreview" zoomScaleSheetLayoutView="100" workbookViewId="0">
      <selection activeCell="B49" sqref="B49:B55"/>
    </sheetView>
  </sheetViews>
  <sheetFormatPr defaultColWidth="9.140625" defaultRowHeight="12.75"/>
  <cols>
    <col min="1" max="1" width="9.140625" style="398"/>
    <col min="2" max="2" width="4.140625" style="398" customWidth="1"/>
    <col min="3" max="3" width="28.5703125" style="398" customWidth="1"/>
    <col min="4" max="4" width="25.85546875" style="398" customWidth="1"/>
    <col min="5" max="5" width="23.140625" style="398" customWidth="1"/>
    <col min="6" max="6" width="17.42578125" style="398" customWidth="1"/>
    <col min="7" max="16384" width="9.140625" style="398"/>
  </cols>
  <sheetData>
    <row r="1" spans="1:6" ht="24" customHeight="1">
      <c r="A1" s="882" t="s">
        <v>558</v>
      </c>
      <c r="B1" s="882"/>
      <c r="C1" s="882"/>
      <c r="D1" s="882"/>
      <c r="E1" s="882"/>
      <c r="F1" s="882"/>
    </row>
    <row r="2" spans="1:6">
      <c r="B2" s="883" t="s">
        <v>424</v>
      </c>
      <c r="C2" s="883"/>
      <c r="D2" s="883"/>
      <c r="E2" s="883"/>
      <c r="F2" s="883"/>
    </row>
    <row r="3" spans="1:6" ht="45.95" customHeight="1">
      <c r="A3" s="399" t="s">
        <v>230</v>
      </c>
      <c r="B3" s="399" t="s">
        <v>1761</v>
      </c>
      <c r="C3" s="399" t="s">
        <v>425</v>
      </c>
      <c r="D3" s="399" t="s">
        <v>426</v>
      </c>
      <c r="E3" s="399" t="s">
        <v>427</v>
      </c>
      <c r="F3" s="399" t="s">
        <v>428</v>
      </c>
    </row>
    <row r="4" spans="1:6" ht="28.5" customHeight="1">
      <c r="A4" s="884" t="s">
        <v>1154</v>
      </c>
      <c r="B4" s="881">
        <v>1</v>
      </c>
      <c r="C4" s="400" t="s">
        <v>429</v>
      </c>
      <c r="D4" s="881" t="s">
        <v>286</v>
      </c>
      <c r="E4" s="401">
        <v>0</v>
      </c>
      <c r="F4" s="401">
        <v>0</v>
      </c>
    </row>
    <row r="5" spans="1:6" ht="15">
      <c r="A5" s="884"/>
      <c r="B5" s="881"/>
      <c r="C5" s="402" t="s">
        <v>430</v>
      </c>
      <c r="D5" s="881"/>
      <c r="E5" s="401">
        <v>0</v>
      </c>
      <c r="F5" s="401">
        <v>0</v>
      </c>
    </row>
    <row r="6" spans="1:6" ht="15">
      <c r="A6" s="884"/>
      <c r="B6" s="881"/>
      <c r="C6" s="402" t="s">
        <v>431</v>
      </c>
      <c r="D6" s="881"/>
      <c r="E6" s="401">
        <v>0</v>
      </c>
      <c r="F6" s="401">
        <v>0</v>
      </c>
    </row>
    <row r="7" spans="1:6" ht="15">
      <c r="A7" s="884"/>
      <c r="B7" s="881"/>
      <c r="C7" s="402" t="s">
        <v>432</v>
      </c>
      <c r="D7" s="881"/>
      <c r="E7" s="401">
        <v>0</v>
      </c>
      <c r="F7" s="401">
        <v>0</v>
      </c>
    </row>
    <row r="8" spans="1:6" ht="24" customHeight="1">
      <c r="A8" s="884"/>
      <c r="B8" s="881"/>
      <c r="C8" s="400" t="s">
        <v>433</v>
      </c>
      <c r="D8" s="881"/>
      <c r="E8" s="401">
        <v>0</v>
      </c>
      <c r="F8" s="401">
        <v>0</v>
      </c>
    </row>
    <row r="9" spans="1:6" ht="22.7" customHeight="1">
      <c r="A9" s="884"/>
      <c r="B9" s="881"/>
      <c r="C9" s="400" t="s">
        <v>434</v>
      </c>
      <c r="D9" s="881"/>
      <c r="E9" s="401">
        <v>0</v>
      </c>
      <c r="F9" s="401">
        <v>0</v>
      </c>
    </row>
    <row r="10" spans="1:6" ht="28.5" customHeight="1">
      <c r="A10" s="884"/>
      <c r="B10" s="881"/>
      <c r="C10" s="400" t="s">
        <v>435</v>
      </c>
      <c r="D10" s="881"/>
      <c r="E10" s="401">
        <v>0</v>
      </c>
      <c r="F10" s="401">
        <v>0</v>
      </c>
    </row>
    <row r="11" spans="1:6" ht="44.25" customHeight="1">
      <c r="A11" s="884"/>
      <c r="B11" s="402">
        <v>2</v>
      </c>
      <c r="C11" s="400" t="s">
        <v>436</v>
      </c>
      <c r="D11" s="405" t="s">
        <v>286</v>
      </c>
      <c r="E11" s="401">
        <v>0</v>
      </c>
      <c r="F11" s="401">
        <v>0</v>
      </c>
    </row>
    <row r="12" spans="1:6" ht="66.75" customHeight="1">
      <c r="A12" s="884"/>
      <c r="B12" s="402">
        <v>3</v>
      </c>
      <c r="C12" s="400" t="s">
        <v>437</v>
      </c>
      <c r="D12" s="405" t="s">
        <v>286</v>
      </c>
      <c r="E12" s="401">
        <v>0</v>
      </c>
      <c r="F12" s="401">
        <v>0</v>
      </c>
    </row>
    <row r="13" spans="1:6" ht="65.25" customHeight="1">
      <c r="A13" s="884"/>
      <c r="B13" s="400">
        <v>4</v>
      </c>
      <c r="C13" s="400" t="s">
        <v>438</v>
      </c>
      <c r="D13" s="405" t="s">
        <v>286</v>
      </c>
      <c r="E13" s="401">
        <v>0</v>
      </c>
      <c r="F13" s="401">
        <v>0</v>
      </c>
    </row>
    <row r="14" spans="1:6" ht="42.75" customHeight="1">
      <c r="A14" s="884"/>
      <c r="B14" s="400">
        <v>5</v>
      </c>
      <c r="C14" s="400" t="s">
        <v>439</v>
      </c>
      <c r="D14" s="405" t="s">
        <v>286</v>
      </c>
      <c r="E14" s="401">
        <v>0</v>
      </c>
      <c r="F14" s="401">
        <v>0</v>
      </c>
    </row>
    <row r="15" spans="1:6" ht="38.25" customHeight="1">
      <c r="A15" s="884"/>
      <c r="B15" s="400">
        <v>6</v>
      </c>
      <c r="C15" s="400" t="s">
        <v>440</v>
      </c>
      <c r="D15" s="405" t="s">
        <v>286</v>
      </c>
      <c r="E15" s="401">
        <v>0</v>
      </c>
      <c r="F15" s="401">
        <v>0</v>
      </c>
    </row>
    <row r="16" spans="1:6" ht="33" customHeight="1">
      <c r="A16" s="884"/>
      <c r="B16" s="400">
        <v>7</v>
      </c>
      <c r="C16" s="400" t="s">
        <v>441</v>
      </c>
      <c r="D16" s="405" t="s">
        <v>286</v>
      </c>
      <c r="E16" s="401">
        <v>0</v>
      </c>
      <c r="F16" s="401">
        <v>0</v>
      </c>
    </row>
    <row r="17" spans="1:6" ht="15">
      <c r="A17" s="884"/>
      <c r="B17" s="881" t="s">
        <v>1040</v>
      </c>
      <c r="C17" s="881"/>
      <c r="D17" s="881"/>
      <c r="E17" s="401">
        <v>0</v>
      </c>
      <c r="F17" s="401">
        <v>0</v>
      </c>
    </row>
    <row r="18" spans="1:6" ht="15">
      <c r="A18" s="884"/>
      <c r="B18" s="881"/>
      <c r="C18" s="881"/>
      <c r="D18" s="881"/>
      <c r="E18" s="401">
        <v>0</v>
      </c>
      <c r="F18" s="401">
        <v>0</v>
      </c>
    </row>
    <row r="19" spans="1:6" ht="15">
      <c r="A19" s="884" t="s">
        <v>1155</v>
      </c>
      <c r="B19" s="881">
        <v>1</v>
      </c>
      <c r="C19" s="400" t="s">
        <v>429</v>
      </c>
      <c r="D19" s="885" t="s">
        <v>286</v>
      </c>
      <c r="E19" s="401" t="s">
        <v>286</v>
      </c>
      <c r="F19" s="401" t="s">
        <v>286</v>
      </c>
    </row>
    <row r="20" spans="1:6" ht="15">
      <c r="A20" s="884"/>
      <c r="B20" s="881"/>
      <c r="C20" s="402" t="s">
        <v>430</v>
      </c>
      <c r="D20" s="886"/>
      <c r="E20" s="401" t="s">
        <v>286</v>
      </c>
      <c r="F20" s="401" t="s">
        <v>286</v>
      </c>
    </row>
    <row r="21" spans="1:6" ht="15">
      <c r="A21" s="884"/>
      <c r="B21" s="881"/>
      <c r="C21" s="402" t="s">
        <v>431</v>
      </c>
      <c r="D21" s="886"/>
      <c r="E21" s="401" t="s">
        <v>286</v>
      </c>
      <c r="F21" s="401" t="s">
        <v>286</v>
      </c>
    </row>
    <row r="22" spans="1:6" ht="15">
      <c r="A22" s="884"/>
      <c r="B22" s="881"/>
      <c r="C22" s="402" t="s">
        <v>432</v>
      </c>
      <c r="D22" s="886"/>
      <c r="E22" s="401" t="s">
        <v>286</v>
      </c>
      <c r="F22" s="401" t="s">
        <v>286</v>
      </c>
    </row>
    <row r="23" spans="1:6" ht="15">
      <c r="A23" s="884"/>
      <c r="B23" s="881"/>
      <c r="C23" s="400" t="s">
        <v>433</v>
      </c>
      <c r="D23" s="886"/>
      <c r="E23" s="401" t="s">
        <v>286</v>
      </c>
      <c r="F23" s="401" t="s">
        <v>286</v>
      </c>
    </row>
    <row r="24" spans="1:6" ht="15">
      <c r="A24" s="884"/>
      <c r="B24" s="881"/>
      <c r="C24" s="400" t="s">
        <v>434</v>
      </c>
      <c r="D24" s="886"/>
      <c r="E24" s="401" t="s">
        <v>286</v>
      </c>
      <c r="F24" s="401" t="s">
        <v>286</v>
      </c>
    </row>
    <row r="25" spans="1:6" ht="25.5">
      <c r="A25" s="884"/>
      <c r="B25" s="881"/>
      <c r="C25" s="400" t="s">
        <v>435</v>
      </c>
      <c r="D25" s="887"/>
      <c r="E25" s="401" t="s">
        <v>286</v>
      </c>
      <c r="F25" s="401" t="s">
        <v>286</v>
      </c>
    </row>
    <row r="26" spans="1:6" ht="15">
      <c r="A26" s="884"/>
      <c r="B26" s="402">
        <v>2</v>
      </c>
      <c r="C26" s="400" t="s">
        <v>436</v>
      </c>
      <c r="D26" s="405" t="s">
        <v>286</v>
      </c>
      <c r="E26" s="401" t="s">
        <v>286</v>
      </c>
      <c r="F26" s="401" t="s">
        <v>286</v>
      </c>
    </row>
    <row r="27" spans="1:6" ht="15">
      <c r="A27" s="884"/>
      <c r="B27" s="402">
        <v>3</v>
      </c>
      <c r="C27" s="400" t="s">
        <v>437</v>
      </c>
      <c r="D27" s="405" t="s">
        <v>286</v>
      </c>
      <c r="E27" s="401" t="s">
        <v>286</v>
      </c>
      <c r="F27" s="401" t="s">
        <v>286</v>
      </c>
    </row>
    <row r="28" spans="1:6" ht="15">
      <c r="A28" s="884"/>
      <c r="B28" s="400">
        <v>4</v>
      </c>
      <c r="C28" s="400" t="s">
        <v>438</v>
      </c>
      <c r="D28" s="405" t="s">
        <v>286</v>
      </c>
      <c r="E28" s="401" t="s">
        <v>286</v>
      </c>
      <c r="F28" s="401" t="s">
        <v>286</v>
      </c>
    </row>
    <row r="29" spans="1:6" ht="25.5">
      <c r="A29" s="884"/>
      <c r="B29" s="400">
        <v>5</v>
      </c>
      <c r="C29" s="400" t="s">
        <v>439</v>
      </c>
      <c r="D29" s="405" t="s">
        <v>286</v>
      </c>
      <c r="E29" s="401" t="s">
        <v>286</v>
      </c>
      <c r="F29" s="401" t="s">
        <v>286</v>
      </c>
    </row>
    <row r="30" spans="1:6" ht="25.5">
      <c r="A30" s="884"/>
      <c r="B30" s="400">
        <v>6</v>
      </c>
      <c r="C30" s="400" t="s">
        <v>440</v>
      </c>
      <c r="D30" s="405" t="s">
        <v>286</v>
      </c>
      <c r="E30" s="401" t="s">
        <v>286</v>
      </c>
      <c r="F30" s="401" t="s">
        <v>286</v>
      </c>
    </row>
    <row r="31" spans="1:6" ht="15">
      <c r="A31" s="884"/>
      <c r="B31" s="400">
        <v>7</v>
      </c>
      <c r="C31" s="400" t="s">
        <v>441</v>
      </c>
      <c r="D31" s="405" t="s">
        <v>286</v>
      </c>
      <c r="E31" s="401" t="s">
        <v>286</v>
      </c>
      <c r="F31" s="401" t="s">
        <v>286</v>
      </c>
    </row>
    <row r="32" spans="1:6">
      <c r="A32" s="884"/>
      <c r="B32" s="881" t="s">
        <v>1040</v>
      </c>
      <c r="C32" s="881"/>
      <c r="D32" s="881"/>
      <c r="E32" s="881"/>
      <c r="F32" s="881"/>
    </row>
    <row r="33" spans="1:6">
      <c r="A33" s="884"/>
      <c r="B33" s="881"/>
      <c r="C33" s="881"/>
      <c r="D33" s="881"/>
      <c r="E33" s="881"/>
      <c r="F33" s="881"/>
    </row>
    <row r="34" spans="1:6" ht="15">
      <c r="A34" s="884" t="s">
        <v>726</v>
      </c>
      <c r="B34" s="881">
        <v>1</v>
      </c>
      <c r="C34" s="400" t="s">
        <v>429</v>
      </c>
      <c r="D34" s="881" t="s">
        <v>286</v>
      </c>
      <c r="E34" s="401" t="s">
        <v>286</v>
      </c>
      <c r="F34" s="401" t="s">
        <v>286</v>
      </c>
    </row>
    <row r="35" spans="1:6" ht="15">
      <c r="A35" s="884"/>
      <c r="B35" s="881"/>
      <c r="C35" s="402" t="s">
        <v>430</v>
      </c>
      <c r="D35" s="881"/>
      <c r="E35" s="401" t="s">
        <v>286</v>
      </c>
      <c r="F35" s="401" t="s">
        <v>286</v>
      </c>
    </row>
    <row r="36" spans="1:6" ht="15">
      <c r="A36" s="884"/>
      <c r="B36" s="881"/>
      <c r="C36" s="402" t="s">
        <v>431</v>
      </c>
      <c r="D36" s="881"/>
      <c r="E36" s="401" t="s">
        <v>286</v>
      </c>
      <c r="F36" s="401" t="s">
        <v>286</v>
      </c>
    </row>
    <row r="37" spans="1:6" ht="15">
      <c r="A37" s="884"/>
      <c r="B37" s="881"/>
      <c r="C37" s="402" t="s">
        <v>432</v>
      </c>
      <c r="D37" s="881"/>
      <c r="E37" s="401" t="s">
        <v>286</v>
      </c>
      <c r="F37" s="401" t="s">
        <v>286</v>
      </c>
    </row>
    <row r="38" spans="1:6" ht="15">
      <c r="A38" s="884"/>
      <c r="B38" s="881"/>
      <c r="C38" s="400" t="s">
        <v>433</v>
      </c>
      <c r="D38" s="881"/>
      <c r="E38" s="401" t="s">
        <v>286</v>
      </c>
      <c r="F38" s="401" t="s">
        <v>286</v>
      </c>
    </row>
    <row r="39" spans="1:6" ht="15">
      <c r="A39" s="884"/>
      <c r="B39" s="881"/>
      <c r="C39" s="400" t="s">
        <v>434</v>
      </c>
      <c r="D39" s="881"/>
      <c r="E39" s="401" t="s">
        <v>286</v>
      </c>
      <c r="F39" s="401" t="s">
        <v>286</v>
      </c>
    </row>
    <row r="40" spans="1:6" ht="25.5">
      <c r="A40" s="884"/>
      <c r="B40" s="881"/>
      <c r="C40" s="400" t="s">
        <v>435</v>
      </c>
      <c r="D40" s="881"/>
      <c r="E40" s="401" t="s">
        <v>286</v>
      </c>
      <c r="F40" s="401" t="s">
        <v>286</v>
      </c>
    </row>
    <row r="41" spans="1:6" ht="15">
      <c r="A41" s="884"/>
      <c r="B41" s="402">
        <v>2</v>
      </c>
      <c r="C41" s="400" t="s">
        <v>436</v>
      </c>
      <c r="D41" s="401" t="s">
        <v>286</v>
      </c>
      <c r="E41" s="401" t="s">
        <v>286</v>
      </c>
      <c r="F41" s="401" t="s">
        <v>286</v>
      </c>
    </row>
    <row r="42" spans="1:6" ht="15">
      <c r="A42" s="884"/>
      <c r="B42" s="402">
        <v>3</v>
      </c>
      <c r="C42" s="400" t="s">
        <v>437</v>
      </c>
      <c r="D42" s="401" t="s">
        <v>286</v>
      </c>
      <c r="E42" s="401" t="s">
        <v>286</v>
      </c>
      <c r="F42" s="401" t="s">
        <v>286</v>
      </c>
    </row>
    <row r="43" spans="1:6" ht="15">
      <c r="A43" s="884"/>
      <c r="B43" s="400">
        <v>4</v>
      </c>
      <c r="C43" s="400" t="s">
        <v>438</v>
      </c>
      <c r="D43" s="401" t="s">
        <v>286</v>
      </c>
      <c r="E43" s="401" t="s">
        <v>286</v>
      </c>
      <c r="F43" s="401" t="s">
        <v>286</v>
      </c>
    </row>
    <row r="44" spans="1:6" ht="25.5">
      <c r="A44" s="884"/>
      <c r="B44" s="400">
        <v>5</v>
      </c>
      <c r="C44" s="400" t="s">
        <v>439</v>
      </c>
      <c r="D44" s="401" t="s">
        <v>286</v>
      </c>
      <c r="E44" s="401" t="s">
        <v>286</v>
      </c>
      <c r="F44" s="401" t="s">
        <v>286</v>
      </c>
    </row>
    <row r="45" spans="1:6" ht="25.5">
      <c r="A45" s="884"/>
      <c r="B45" s="400">
        <v>6</v>
      </c>
      <c r="C45" s="400" t="s">
        <v>440</v>
      </c>
      <c r="D45" s="401" t="s">
        <v>286</v>
      </c>
      <c r="E45" s="401" t="s">
        <v>286</v>
      </c>
      <c r="F45" s="401" t="s">
        <v>286</v>
      </c>
    </row>
    <row r="46" spans="1:6" ht="15">
      <c r="A46" s="884"/>
      <c r="B46" s="400">
        <v>7</v>
      </c>
      <c r="C46" s="400" t="s">
        <v>441</v>
      </c>
      <c r="D46" s="401" t="s">
        <v>286</v>
      </c>
      <c r="E46" s="401" t="s">
        <v>286</v>
      </c>
      <c r="F46" s="401" t="s">
        <v>286</v>
      </c>
    </row>
    <row r="47" spans="1:6">
      <c r="A47" s="884"/>
      <c r="B47" s="881" t="s">
        <v>1040</v>
      </c>
      <c r="C47" s="881"/>
      <c r="D47" s="881"/>
      <c r="E47" s="881"/>
      <c r="F47" s="881"/>
    </row>
    <row r="48" spans="1:6">
      <c r="A48" s="884"/>
      <c r="B48" s="881"/>
      <c r="C48" s="881"/>
      <c r="D48" s="881"/>
      <c r="E48" s="881"/>
      <c r="F48" s="881"/>
    </row>
    <row r="49" spans="1:6" ht="15">
      <c r="A49" s="884" t="s">
        <v>1156</v>
      </c>
      <c r="B49" s="881">
        <v>1</v>
      </c>
      <c r="C49" s="400" t="s">
        <v>429</v>
      </c>
      <c r="D49" s="888" t="s">
        <v>2075</v>
      </c>
      <c r="E49" s="403">
        <v>0</v>
      </c>
      <c r="F49" s="403">
        <v>0</v>
      </c>
    </row>
    <row r="50" spans="1:6" ht="15">
      <c r="A50" s="884"/>
      <c r="B50" s="881"/>
      <c r="C50" s="402" t="s">
        <v>430</v>
      </c>
      <c r="D50" s="888"/>
      <c r="E50" s="403">
        <v>0</v>
      </c>
      <c r="F50" s="403">
        <v>0</v>
      </c>
    </row>
    <row r="51" spans="1:6" ht="15">
      <c r="A51" s="884"/>
      <c r="B51" s="881"/>
      <c r="C51" s="402" t="s">
        <v>431</v>
      </c>
      <c r="D51" s="888"/>
      <c r="E51" s="403">
        <v>0</v>
      </c>
      <c r="F51" s="403">
        <v>0</v>
      </c>
    </row>
    <row r="52" spans="1:6" ht="15">
      <c r="A52" s="884"/>
      <c r="B52" s="881"/>
      <c r="C52" s="402" t="s">
        <v>432</v>
      </c>
      <c r="D52" s="888"/>
      <c r="E52" s="403">
        <v>0</v>
      </c>
      <c r="F52" s="403">
        <v>0</v>
      </c>
    </row>
    <row r="53" spans="1:6" ht="15">
      <c r="A53" s="884"/>
      <c r="B53" s="881"/>
      <c r="C53" s="400" t="s">
        <v>433</v>
      </c>
      <c r="D53" s="888"/>
      <c r="E53" s="403">
        <v>0</v>
      </c>
      <c r="F53" s="403">
        <v>0</v>
      </c>
    </row>
    <row r="54" spans="1:6" ht="15">
      <c r="A54" s="884"/>
      <c r="B54" s="881"/>
      <c r="C54" s="400" t="s">
        <v>434</v>
      </c>
      <c r="D54" s="888"/>
      <c r="E54" s="403">
        <v>0</v>
      </c>
      <c r="F54" s="403">
        <v>0</v>
      </c>
    </row>
    <row r="55" spans="1:6" ht="25.5">
      <c r="A55" s="884"/>
      <c r="B55" s="881"/>
      <c r="C55" s="400" t="s">
        <v>435</v>
      </c>
      <c r="D55" s="888"/>
      <c r="E55" s="403">
        <v>0</v>
      </c>
      <c r="F55" s="403">
        <v>0</v>
      </c>
    </row>
    <row r="56" spans="1:6" ht="15">
      <c r="A56" s="884"/>
      <c r="B56" s="402">
        <v>2</v>
      </c>
      <c r="C56" s="400" t="s">
        <v>436</v>
      </c>
      <c r="D56" s="404">
        <v>0</v>
      </c>
      <c r="E56" s="403">
        <v>0</v>
      </c>
      <c r="F56" s="403">
        <v>0</v>
      </c>
    </row>
    <row r="57" spans="1:6" ht="15">
      <c r="A57" s="884"/>
      <c r="B57" s="402">
        <v>3</v>
      </c>
      <c r="C57" s="400" t="s">
        <v>437</v>
      </c>
      <c r="D57" s="404">
        <v>0</v>
      </c>
      <c r="E57" s="403">
        <v>0</v>
      </c>
      <c r="F57" s="403">
        <v>0</v>
      </c>
    </row>
    <row r="58" spans="1:6" ht="15">
      <c r="A58" s="884"/>
      <c r="B58" s="400">
        <v>4</v>
      </c>
      <c r="C58" s="400" t="s">
        <v>438</v>
      </c>
      <c r="D58" s="404">
        <v>0</v>
      </c>
      <c r="E58" s="403">
        <v>0</v>
      </c>
      <c r="F58" s="403">
        <v>0</v>
      </c>
    </row>
    <row r="59" spans="1:6" ht="25.5">
      <c r="A59" s="884"/>
      <c r="B59" s="400">
        <v>5</v>
      </c>
      <c r="C59" s="400" t="s">
        <v>439</v>
      </c>
      <c r="D59" s="404">
        <v>0</v>
      </c>
      <c r="E59" s="403">
        <v>0</v>
      </c>
      <c r="F59" s="403">
        <v>0</v>
      </c>
    </row>
    <row r="60" spans="1:6" ht="25.5">
      <c r="A60" s="884"/>
      <c r="B60" s="400">
        <v>6</v>
      </c>
      <c r="C60" s="400" t="s">
        <v>440</v>
      </c>
      <c r="D60" s="404">
        <v>0</v>
      </c>
      <c r="E60" s="403">
        <v>0</v>
      </c>
      <c r="F60" s="403">
        <v>0</v>
      </c>
    </row>
    <row r="61" spans="1:6" ht="15">
      <c r="A61" s="884"/>
      <c r="B61" s="400">
        <v>7</v>
      </c>
      <c r="C61" s="400" t="s">
        <v>441</v>
      </c>
      <c r="D61" s="404">
        <v>0</v>
      </c>
      <c r="E61" s="403">
        <v>0</v>
      </c>
      <c r="F61" s="403">
        <v>0</v>
      </c>
    </row>
    <row r="62" spans="1:6">
      <c r="A62" s="884"/>
      <c r="B62" s="881" t="s">
        <v>1040</v>
      </c>
      <c r="C62" s="881"/>
      <c r="D62" s="881"/>
      <c r="E62" s="881"/>
      <c r="F62" s="881"/>
    </row>
    <row r="63" spans="1:6">
      <c r="A63" s="884"/>
      <c r="B63" s="881"/>
      <c r="C63" s="881"/>
      <c r="D63" s="881"/>
      <c r="E63" s="881"/>
      <c r="F63" s="881"/>
    </row>
    <row r="64" spans="1:6" ht="15">
      <c r="A64" s="884" t="s">
        <v>1157</v>
      </c>
      <c r="B64" s="881">
        <v>1</v>
      </c>
      <c r="C64" s="400" t="s">
        <v>429</v>
      </c>
      <c r="D64" s="881" t="s">
        <v>286</v>
      </c>
      <c r="E64" s="401"/>
      <c r="F64" s="401"/>
    </row>
    <row r="65" spans="1:6" ht="15">
      <c r="A65" s="884"/>
      <c r="B65" s="881"/>
      <c r="C65" s="402" t="s">
        <v>430</v>
      </c>
      <c r="D65" s="881"/>
      <c r="E65" s="401"/>
      <c r="F65" s="401"/>
    </row>
    <row r="66" spans="1:6" ht="15">
      <c r="A66" s="884"/>
      <c r="B66" s="881"/>
      <c r="C66" s="402" t="s">
        <v>431</v>
      </c>
      <c r="D66" s="881"/>
      <c r="E66" s="401"/>
      <c r="F66" s="401"/>
    </row>
    <row r="67" spans="1:6" ht="15">
      <c r="A67" s="884"/>
      <c r="B67" s="881"/>
      <c r="C67" s="402" t="s">
        <v>432</v>
      </c>
      <c r="D67" s="881"/>
      <c r="E67" s="401"/>
      <c r="F67" s="401"/>
    </row>
    <row r="68" spans="1:6" ht="15">
      <c r="A68" s="884"/>
      <c r="B68" s="881"/>
      <c r="C68" s="400" t="s">
        <v>433</v>
      </c>
      <c r="D68" s="881"/>
      <c r="E68" s="401"/>
      <c r="F68" s="401"/>
    </row>
    <row r="69" spans="1:6" ht="15">
      <c r="A69" s="884"/>
      <c r="B69" s="881"/>
      <c r="C69" s="400" t="s">
        <v>434</v>
      </c>
      <c r="D69" s="881"/>
      <c r="E69" s="401"/>
      <c r="F69" s="401"/>
    </row>
    <row r="70" spans="1:6" ht="25.5">
      <c r="A70" s="884"/>
      <c r="B70" s="881"/>
      <c r="C70" s="400" t="s">
        <v>435</v>
      </c>
      <c r="D70" s="881"/>
      <c r="E70" s="401"/>
      <c r="F70" s="401"/>
    </row>
    <row r="71" spans="1:6" ht="15">
      <c r="A71" s="884"/>
      <c r="B71" s="402">
        <v>2</v>
      </c>
      <c r="C71" s="400" t="s">
        <v>436</v>
      </c>
      <c r="D71" s="405"/>
      <c r="E71" s="401"/>
      <c r="F71" s="401"/>
    </row>
    <row r="72" spans="1:6" ht="15">
      <c r="A72" s="884"/>
      <c r="B72" s="402">
        <v>3</v>
      </c>
      <c r="C72" s="400" t="s">
        <v>437</v>
      </c>
      <c r="D72" s="405"/>
      <c r="E72" s="401"/>
      <c r="F72" s="401"/>
    </row>
    <row r="73" spans="1:6" ht="15">
      <c r="A73" s="884"/>
      <c r="B73" s="400">
        <v>4</v>
      </c>
      <c r="C73" s="400" t="s">
        <v>438</v>
      </c>
      <c r="D73" s="405"/>
      <c r="E73" s="401"/>
      <c r="F73" s="401"/>
    </row>
    <row r="74" spans="1:6" ht="25.5">
      <c r="A74" s="884"/>
      <c r="B74" s="400">
        <v>5</v>
      </c>
      <c r="C74" s="400" t="s">
        <v>439</v>
      </c>
      <c r="D74" s="405"/>
      <c r="E74" s="401"/>
      <c r="F74" s="401"/>
    </row>
    <row r="75" spans="1:6" ht="25.5">
      <c r="A75" s="884"/>
      <c r="B75" s="400">
        <v>6</v>
      </c>
      <c r="C75" s="400" t="s">
        <v>440</v>
      </c>
      <c r="D75" s="405"/>
      <c r="E75" s="401"/>
      <c r="F75" s="401"/>
    </row>
    <row r="76" spans="1:6" ht="15">
      <c r="A76" s="884"/>
      <c r="B76" s="400">
        <v>7</v>
      </c>
      <c r="C76" s="400" t="s">
        <v>441</v>
      </c>
      <c r="D76" s="405"/>
      <c r="E76" s="401"/>
      <c r="F76" s="401"/>
    </row>
    <row r="77" spans="1:6">
      <c r="A77" s="884"/>
      <c r="B77" s="881" t="s">
        <v>1040</v>
      </c>
      <c r="C77" s="881"/>
      <c r="D77" s="881"/>
      <c r="E77" s="881"/>
      <c r="F77" s="881"/>
    </row>
    <row r="78" spans="1:6">
      <c r="A78" s="884"/>
      <c r="B78" s="881"/>
      <c r="C78" s="881"/>
      <c r="D78" s="881"/>
      <c r="E78" s="881"/>
      <c r="F78" s="881"/>
    </row>
    <row r="79" spans="1:6" ht="15">
      <c r="A79" s="884" t="s">
        <v>1158</v>
      </c>
      <c r="B79" s="881">
        <v>1</v>
      </c>
      <c r="C79" s="400" t="s">
        <v>429</v>
      </c>
      <c r="D79" s="881" t="s">
        <v>286</v>
      </c>
      <c r="E79" s="401"/>
      <c r="F79" s="401"/>
    </row>
    <row r="80" spans="1:6" ht="15">
      <c r="A80" s="884"/>
      <c r="B80" s="881"/>
      <c r="C80" s="402" t="s">
        <v>430</v>
      </c>
      <c r="D80" s="881"/>
      <c r="E80" s="401"/>
      <c r="F80" s="401"/>
    </row>
    <row r="81" spans="1:6" ht="15">
      <c r="A81" s="884"/>
      <c r="B81" s="881"/>
      <c r="C81" s="402" t="s">
        <v>431</v>
      </c>
      <c r="D81" s="881"/>
      <c r="E81" s="401"/>
      <c r="F81" s="401"/>
    </row>
    <row r="82" spans="1:6" ht="15">
      <c r="A82" s="884"/>
      <c r="B82" s="881"/>
      <c r="C82" s="402" t="s">
        <v>432</v>
      </c>
      <c r="D82" s="881"/>
      <c r="E82" s="401"/>
      <c r="F82" s="401"/>
    </row>
    <row r="83" spans="1:6" ht="15">
      <c r="A83" s="884"/>
      <c r="B83" s="881"/>
      <c r="C83" s="400" t="s">
        <v>433</v>
      </c>
      <c r="D83" s="881"/>
      <c r="E83" s="401"/>
      <c r="F83" s="401"/>
    </row>
    <row r="84" spans="1:6" ht="15">
      <c r="A84" s="884"/>
      <c r="B84" s="881"/>
      <c r="C84" s="400" t="s">
        <v>434</v>
      </c>
      <c r="D84" s="881"/>
      <c r="E84" s="401"/>
      <c r="F84" s="401"/>
    </row>
    <row r="85" spans="1:6" ht="25.5">
      <c r="A85" s="884"/>
      <c r="B85" s="881"/>
      <c r="C85" s="400" t="s">
        <v>435</v>
      </c>
      <c r="D85" s="881"/>
      <c r="E85" s="401"/>
      <c r="F85" s="401"/>
    </row>
    <row r="86" spans="1:6" ht="15">
      <c r="A86" s="884"/>
      <c r="B86" s="402">
        <v>2</v>
      </c>
      <c r="C86" s="400" t="s">
        <v>436</v>
      </c>
      <c r="D86" s="405"/>
      <c r="E86" s="401"/>
      <c r="F86" s="401"/>
    </row>
    <row r="87" spans="1:6" ht="15">
      <c r="A87" s="884"/>
      <c r="B87" s="402">
        <v>3</v>
      </c>
      <c r="C87" s="400" t="s">
        <v>437</v>
      </c>
      <c r="D87" s="405"/>
      <c r="E87" s="401"/>
      <c r="F87" s="401"/>
    </row>
    <row r="88" spans="1:6" ht="15">
      <c r="A88" s="884"/>
      <c r="B88" s="400">
        <v>4</v>
      </c>
      <c r="C88" s="400" t="s">
        <v>438</v>
      </c>
      <c r="D88" s="405"/>
      <c r="E88" s="401"/>
      <c r="F88" s="401"/>
    </row>
    <row r="89" spans="1:6" ht="25.5">
      <c r="A89" s="884"/>
      <c r="B89" s="400">
        <v>5</v>
      </c>
      <c r="C89" s="400" t="s">
        <v>439</v>
      </c>
      <c r="D89" s="405"/>
      <c r="E89" s="401"/>
      <c r="F89" s="401"/>
    </row>
    <row r="90" spans="1:6" ht="25.5">
      <c r="A90" s="884"/>
      <c r="B90" s="400">
        <v>6</v>
      </c>
      <c r="C90" s="400" t="s">
        <v>440</v>
      </c>
      <c r="D90" s="405"/>
      <c r="E90" s="401"/>
      <c r="F90" s="401"/>
    </row>
    <row r="91" spans="1:6" ht="15">
      <c r="A91" s="884"/>
      <c r="B91" s="400">
        <v>7</v>
      </c>
      <c r="C91" s="400" t="s">
        <v>441</v>
      </c>
      <c r="D91" s="405"/>
      <c r="E91" s="401"/>
      <c r="F91" s="401"/>
    </row>
    <row r="92" spans="1:6">
      <c r="A92" s="884"/>
      <c r="B92" s="881" t="s">
        <v>1040</v>
      </c>
      <c r="C92" s="881"/>
      <c r="D92" s="881"/>
      <c r="E92" s="881"/>
      <c r="F92" s="881"/>
    </row>
    <row r="93" spans="1:6">
      <c r="A93" s="884"/>
      <c r="B93" s="881"/>
      <c r="C93" s="881"/>
      <c r="D93" s="881"/>
      <c r="E93" s="881"/>
      <c r="F93" s="881"/>
    </row>
    <row r="94" spans="1:6" ht="15">
      <c r="A94" s="884" t="s">
        <v>2019</v>
      </c>
      <c r="B94" s="881">
        <v>1</v>
      </c>
      <c r="C94" s="400" t="s">
        <v>429</v>
      </c>
      <c r="D94" s="889" t="s">
        <v>286</v>
      </c>
      <c r="E94" s="404" t="s">
        <v>286</v>
      </c>
      <c r="F94" s="404" t="s">
        <v>286</v>
      </c>
    </row>
    <row r="95" spans="1:6" ht="15">
      <c r="A95" s="884"/>
      <c r="B95" s="881"/>
      <c r="C95" s="402" t="s">
        <v>430</v>
      </c>
      <c r="D95" s="890"/>
      <c r="E95" s="404" t="s">
        <v>286</v>
      </c>
      <c r="F95" s="404" t="s">
        <v>286</v>
      </c>
    </row>
    <row r="96" spans="1:6" ht="15">
      <c r="A96" s="884"/>
      <c r="B96" s="881"/>
      <c r="C96" s="402" t="s">
        <v>431</v>
      </c>
      <c r="D96" s="890"/>
      <c r="E96" s="404" t="s">
        <v>286</v>
      </c>
      <c r="F96" s="404" t="s">
        <v>286</v>
      </c>
    </row>
    <row r="97" spans="1:6" ht="15">
      <c r="A97" s="884"/>
      <c r="B97" s="881"/>
      <c r="C97" s="402" t="s">
        <v>432</v>
      </c>
      <c r="D97" s="890"/>
      <c r="E97" s="404" t="s">
        <v>286</v>
      </c>
      <c r="F97" s="404" t="s">
        <v>286</v>
      </c>
    </row>
    <row r="98" spans="1:6" ht="15">
      <c r="A98" s="884"/>
      <c r="B98" s="881"/>
      <c r="C98" s="400" t="s">
        <v>433</v>
      </c>
      <c r="D98" s="890"/>
      <c r="E98" s="404" t="s">
        <v>286</v>
      </c>
      <c r="F98" s="404" t="s">
        <v>286</v>
      </c>
    </row>
    <row r="99" spans="1:6" ht="15">
      <c r="A99" s="884"/>
      <c r="B99" s="881"/>
      <c r="C99" s="400" t="s">
        <v>434</v>
      </c>
      <c r="D99" s="890"/>
      <c r="E99" s="404" t="s">
        <v>286</v>
      </c>
      <c r="F99" s="404" t="s">
        <v>286</v>
      </c>
    </row>
    <row r="100" spans="1:6" ht="25.5">
      <c r="A100" s="884"/>
      <c r="B100" s="881"/>
      <c r="C100" s="400" t="s">
        <v>435</v>
      </c>
      <c r="D100" s="891"/>
      <c r="E100" s="404" t="s">
        <v>286</v>
      </c>
      <c r="F100" s="404" t="s">
        <v>286</v>
      </c>
    </row>
    <row r="101" spans="1:6" ht="15">
      <c r="A101" s="884"/>
      <c r="B101" s="402">
        <v>2</v>
      </c>
      <c r="C101" s="400" t="s">
        <v>436</v>
      </c>
      <c r="D101" s="404" t="s">
        <v>286</v>
      </c>
      <c r="E101" s="404" t="s">
        <v>286</v>
      </c>
      <c r="F101" s="404" t="s">
        <v>286</v>
      </c>
    </row>
    <row r="102" spans="1:6" ht="15">
      <c r="A102" s="884"/>
      <c r="B102" s="402">
        <v>3</v>
      </c>
      <c r="C102" s="400" t="s">
        <v>437</v>
      </c>
      <c r="D102" s="404" t="s">
        <v>286</v>
      </c>
      <c r="E102" s="404" t="s">
        <v>286</v>
      </c>
      <c r="F102" s="404" t="s">
        <v>286</v>
      </c>
    </row>
    <row r="103" spans="1:6" ht="15">
      <c r="A103" s="884"/>
      <c r="B103" s="400">
        <v>4</v>
      </c>
      <c r="C103" s="400" t="s">
        <v>438</v>
      </c>
      <c r="D103" s="404" t="s">
        <v>286</v>
      </c>
      <c r="E103" s="404" t="s">
        <v>286</v>
      </c>
      <c r="F103" s="404" t="s">
        <v>286</v>
      </c>
    </row>
    <row r="104" spans="1:6" ht="25.5">
      <c r="A104" s="884"/>
      <c r="B104" s="400">
        <v>5</v>
      </c>
      <c r="C104" s="400" t="s">
        <v>439</v>
      </c>
      <c r="D104" s="404" t="s">
        <v>286</v>
      </c>
      <c r="E104" s="404" t="s">
        <v>286</v>
      </c>
      <c r="F104" s="404" t="s">
        <v>286</v>
      </c>
    </row>
    <row r="105" spans="1:6" ht="25.5">
      <c r="A105" s="884"/>
      <c r="B105" s="400">
        <v>6</v>
      </c>
      <c r="C105" s="400" t="s">
        <v>440</v>
      </c>
      <c r="D105" s="404" t="s">
        <v>286</v>
      </c>
      <c r="E105" s="404" t="s">
        <v>286</v>
      </c>
      <c r="F105" s="404" t="s">
        <v>286</v>
      </c>
    </row>
    <row r="106" spans="1:6" ht="15">
      <c r="A106" s="884"/>
      <c r="B106" s="400">
        <v>7</v>
      </c>
      <c r="C106" s="400" t="s">
        <v>441</v>
      </c>
      <c r="D106" s="404" t="s">
        <v>286</v>
      </c>
      <c r="E106" s="404" t="s">
        <v>286</v>
      </c>
      <c r="F106" s="404" t="s">
        <v>286</v>
      </c>
    </row>
    <row r="107" spans="1:6">
      <c r="A107" s="884"/>
      <c r="B107" s="881" t="s">
        <v>1040</v>
      </c>
      <c r="C107" s="881"/>
      <c r="D107" s="881"/>
      <c r="E107" s="881"/>
      <c r="F107" s="881"/>
    </row>
    <row r="108" spans="1:6">
      <c r="A108" s="884"/>
      <c r="B108" s="881"/>
      <c r="C108" s="881"/>
      <c r="D108" s="881"/>
      <c r="E108" s="881"/>
      <c r="F108" s="881"/>
    </row>
    <row r="109" spans="1:6" ht="15">
      <c r="A109" s="884" t="s">
        <v>1159</v>
      </c>
      <c r="B109" s="881">
        <v>1</v>
      </c>
      <c r="C109" s="400" t="s">
        <v>429</v>
      </c>
      <c r="D109" s="888" t="s">
        <v>2075</v>
      </c>
      <c r="E109" s="403">
        <v>0</v>
      </c>
      <c r="F109" s="403">
        <v>0</v>
      </c>
    </row>
    <row r="110" spans="1:6" ht="15">
      <c r="A110" s="884"/>
      <c r="B110" s="881"/>
      <c r="C110" s="402" t="s">
        <v>430</v>
      </c>
      <c r="D110" s="888"/>
      <c r="E110" s="403">
        <v>0</v>
      </c>
      <c r="F110" s="403">
        <v>0</v>
      </c>
    </row>
    <row r="111" spans="1:6" ht="15">
      <c r="A111" s="884"/>
      <c r="B111" s="881"/>
      <c r="C111" s="402" t="s">
        <v>431</v>
      </c>
      <c r="D111" s="888"/>
      <c r="E111" s="403">
        <v>0</v>
      </c>
      <c r="F111" s="403">
        <v>0</v>
      </c>
    </row>
    <row r="112" spans="1:6" ht="15">
      <c r="A112" s="884"/>
      <c r="B112" s="881"/>
      <c r="C112" s="402" t="s">
        <v>432</v>
      </c>
      <c r="D112" s="888"/>
      <c r="E112" s="403">
        <v>0</v>
      </c>
      <c r="F112" s="403">
        <v>0</v>
      </c>
    </row>
    <row r="113" spans="1:6" ht="15">
      <c r="A113" s="884"/>
      <c r="B113" s="881"/>
      <c r="C113" s="400" t="s">
        <v>433</v>
      </c>
      <c r="D113" s="888"/>
      <c r="E113" s="403">
        <v>0</v>
      </c>
      <c r="F113" s="403">
        <v>0</v>
      </c>
    </row>
    <row r="114" spans="1:6" ht="15">
      <c r="A114" s="884"/>
      <c r="B114" s="881"/>
      <c r="C114" s="400" t="s">
        <v>434</v>
      </c>
      <c r="D114" s="888"/>
      <c r="E114" s="403">
        <v>0</v>
      </c>
      <c r="F114" s="403">
        <v>0</v>
      </c>
    </row>
    <row r="115" spans="1:6" ht="25.5">
      <c r="A115" s="884"/>
      <c r="B115" s="881"/>
      <c r="C115" s="400" t="s">
        <v>435</v>
      </c>
      <c r="D115" s="888"/>
      <c r="E115" s="403">
        <v>0</v>
      </c>
      <c r="F115" s="403">
        <v>0</v>
      </c>
    </row>
    <row r="116" spans="1:6" ht="15">
      <c r="A116" s="884"/>
      <c r="B116" s="402">
        <v>2</v>
      </c>
      <c r="C116" s="400" t="s">
        <v>436</v>
      </c>
      <c r="D116" s="404">
        <v>0</v>
      </c>
      <c r="E116" s="403">
        <v>0</v>
      </c>
      <c r="F116" s="403">
        <v>0</v>
      </c>
    </row>
    <row r="117" spans="1:6" ht="15">
      <c r="A117" s="884"/>
      <c r="B117" s="402">
        <v>3</v>
      </c>
      <c r="C117" s="400" t="s">
        <v>437</v>
      </c>
      <c r="D117" s="404">
        <v>0</v>
      </c>
      <c r="E117" s="403">
        <v>0</v>
      </c>
      <c r="F117" s="403">
        <v>0</v>
      </c>
    </row>
    <row r="118" spans="1:6" ht="15">
      <c r="A118" s="884"/>
      <c r="B118" s="400">
        <v>4</v>
      </c>
      <c r="C118" s="400" t="s">
        <v>438</v>
      </c>
      <c r="D118" s="404">
        <v>0</v>
      </c>
      <c r="E118" s="403">
        <v>0</v>
      </c>
      <c r="F118" s="403">
        <v>0</v>
      </c>
    </row>
    <row r="119" spans="1:6" ht="25.5">
      <c r="A119" s="884"/>
      <c r="B119" s="400">
        <v>5</v>
      </c>
      <c r="C119" s="400" t="s">
        <v>439</v>
      </c>
      <c r="D119" s="404">
        <v>0</v>
      </c>
      <c r="E119" s="403">
        <v>0</v>
      </c>
      <c r="F119" s="403">
        <v>0</v>
      </c>
    </row>
    <row r="120" spans="1:6" ht="25.5">
      <c r="A120" s="884"/>
      <c r="B120" s="400">
        <v>6</v>
      </c>
      <c r="C120" s="400" t="s">
        <v>440</v>
      </c>
      <c r="D120" s="404">
        <v>0</v>
      </c>
      <c r="E120" s="403">
        <v>0</v>
      </c>
      <c r="F120" s="403">
        <v>0</v>
      </c>
    </row>
    <row r="121" spans="1:6" ht="15">
      <c r="A121" s="884"/>
      <c r="B121" s="400">
        <v>7</v>
      </c>
      <c r="C121" s="400" t="s">
        <v>441</v>
      </c>
      <c r="D121" s="404">
        <v>0</v>
      </c>
      <c r="E121" s="403">
        <v>0</v>
      </c>
      <c r="F121" s="403">
        <v>0</v>
      </c>
    </row>
    <row r="122" spans="1:6">
      <c r="A122" s="884"/>
      <c r="B122" s="881" t="s">
        <v>1040</v>
      </c>
      <c r="C122" s="881"/>
      <c r="D122" s="881"/>
      <c r="E122" s="881"/>
      <c r="F122" s="881"/>
    </row>
    <row r="123" spans="1:6">
      <c r="A123" s="884"/>
      <c r="B123" s="881"/>
      <c r="C123" s="881"/>
      <c r="D123" s="881"/>
      <c r="E123" s="881"/>
      <c r="F123" s="881"/>
    </row>
    <row r="124" spans="1:6" ht="15">
      <c r="A124" s="884" t="s">
        <v>1160</v>
      </c>
      <c r="B124" s="881">
        <v>1</v>
      </c>
      <c r="C124" s="400" t="s">
        <v>429</v>
      </c>
      <c r="D124" s="888" t="s">
        <v>286</v>
      </c>
      <c r="E124" s="401"/>
      <c r="F124" s="401"/>
    </row>
    <row r="125" spans="1:6" ht="15">
      <c r="A125" s="884"/>
      <c r="B125" s="881"/>
      <c r="C125" s="402" t="s">
        <v>430</v>
      </c>
      <c r="D125" s="888"/>
      <c r="E125" s="401"/>
      <c r="F125" s="401"/>
    </row>
    <row r="126" spans="1:6" ht="15">
      <c r="A126" s="884"/>
      <c r="B126" s="881"/>
      <c r="C126" s="402" t="s">
        <v>431</v>
      </c>
      <c r="D126" s="888"/>
      <c r="E126" s="401"/>
      <c r="F126" s="401"/>
    </row>
    <row r="127" spans="1:6" ht="15">
      <c r="A127" s="884"/>
      <c r="B127" s="881"/>
      <c r="C127" s="402" t="s">
        <v>432</v>
      </c>
      <c r="D127" s="888"/>
      <c r="E127" s="401"/>
      <c r="F127" s="401"/>
    </row>
    <row r="128" spans="1:6" ht="15">
      <c r="A128" s="884"/>
      <c r="B128" s="881"/>
      <c r="C128" s="400" t="s">
        <v>433</v>
      </c>
      <c r="D128" s="888"/>
      <c r="E128" s="401"/>
      <c r="F128" s="401"/>
    </row>
    <row r="129" spans="1:6" ht="15">
      <c r="A129" s="884"/>
      <c r="B129" s="881"/>
      <c r="C129" s="400" t="s">
        <v>434</v>
      </c>
      <c r="D129" s="888"/>
      <c r="E129" s="401"/>
      <c r="F129" s="401"/>
    </row>
    <row r="130" spans="1:6" ht="25.5">
      <c r="A130" s="884"/>
      <c r="B130" s="881"/>
      <c r="C130" s="400" t="s">
        <v>435</v>
      </c>
      <c r="D130" s="888"/>
      <c r="E130" s="401"/>
      <c r="F130" s="401"/>
    </row>
    <row r="131" spans="1:6" ht="15">
      <c r="A131" s="884"/>
      <c r="B131" s="402">
        <v>2</v>
      </c>
      <c r="C131" s="400" t="s">
        <v>436</v>
      </c>
      <c r="D131" s="404" t="s">
        <v>286</v>
      </c>
      <c r="E131" s="401"/>
      <c r="F131" s="401"/>
    </row>
    <row r="132" spans="1:6" ht="15">
      <c r="A132" s="884"/>
      <c r="B132" s="402">
        <v>3</v>
      </c>
      <c r="C132" s="400" t="s">
        <v>437</v>
      </c>
      <c r="D132" s="404" t="s">
        <v>286</v>
      </c>
      <c r="E132" s="401"/>
      <c r="F132" s="401"/>
    </row>
    <row r="133" spans="1:6" ht="15">
      <c r="A133" s="884"/>
      <c r="B133" s="400">
        <v>4</v>
      </c>
      <c r="C133" s="400" t="s">
        <v>438</v>
      </c>
      <c r="D133" s="404" t="s">
        <v>286</v>
      </c>
      <c r="E133" s="401"/>
      <c r="F133" s="401"/>
    </row>
    <row r="134" spans="1:6" ht="25.5">
      <c r="A134" s="884"/>
      <c r="B134" s="400">
        <v>5</v>
      </c>
      <c r="C134" s="400" t="s">
        <v>439</v>
      </c>
      <c r="D134" s="404" t="s">
        <v>286</v>
      </c>
      <c r="E134" s="401"/>
      <c r="F134" s="401"/>
    </row>
    <row r="135" spans="1:6" ht="25.5">
      <c r="A135" s="884"/>
      <c r="B135" s="400">
        <v>6</v>
      </c>
      <c r="C135" s="400" t="s">
        <v>440</v>
      </c>
      <c r="D135" s="404" t="s">
        <v>286</v>
      </c>
      <c r="E135" s="401"/>
      <c r="F135" s="401"/>
    </row>
    <row r="136" spans="1:6" ht="15">
      <c r="A136" s="884"/>
      <c r="B136" s="400">
        <v>7</v>
      </c>
      <c r="C136" s="400" t="s">
        <v>441</v>
      </c>
      <c r="D136" s="404" t="s">
        <v>286</v>
      </c>
      <c r="E136" s="401"/>
      <c r="F136" s="401"/>
    </row>
    <row r="137" spans="1:6">
      <c r="A137" s="884"/>
      <c r="B137" s="881" t="s">
        <v>1040</v>
      </c>
      <c r="C137" s="881"/>
      <c r="D137" s="881"/>
      <c r="E137" s="881"/>
      <c r="F137" s="881"/>
    </row>
    <row r="138" spans="1:6">
      <c r="A138" s="884"/>
      <c r="B138" s="881"/>
      <c r="C138" s="881"/>
      <c r="D138" s="881"/>
      <c r="E138" s="881"/>
      <c r="F138" s="881"/>
    </row>
    <row r="139" spans="1:6" ht="15">
      <c r="A139" s="884" t="s">
        <v>727</v>
      </c>
      <c r="B139" s="881">
        <v>1</v>
      </c>
      <c r="C139" s="400" t="s">
        <v>429</v>
      </c>
      <c r="D139" s="881" t="s">
        <v>2076</v>
      </c>
      <c r="E139" s="401"/>
      <c r="F139" s="401"/>
    </row>
    <row r="140" spans="1:6" ht="15">
      <c r="A140" s="884"/>
      <c r="B140" s="881"/>
      <c r="C140" s="402" t="s">
        <v>430</v>
      </c>
      <c r="D140" s="881"/>
      <c r="E140" s="401"/>
      <c r="F140" s="401"/>
    </row>
    <row r="141" spans="1:6" ht="15">
      <c r="A141" s="884"/>
      <c r="B141" s="881"/>
      <c r="C141" s="402" t="s">
        <v>431</v>
      </c>
      <c r="D141" s="881"/>
      <c r="E141" s="401"/>
      <c r="F141" s="401"/>
    </row>
    <row r="142" spans="1:6" ht="15">
      <c r="A142" s="884"/>
      <c r="B142" s="881"/>
      <c r="C142" s="402" t="s">
        <v>432</v>
      </c>
      <c r="D142" s="881"/>
      <c r="E142" s="401"/>
      <c r="F142" s="401"/>
    </row>
    <row r="143" spans="1:6" ht="15">
      <c r="A143" s="884"/>
      <c r="B143" s="881"/>
      <c r="C143" s="400" t="s">
        <v>433</v>
      </c>
      <c r="D143" s="881"/>
      <c r="E143" s="401"/>
      <c r="F143" s="401"/>
    </row>
    <row r="144" spans="1:6" ht="15">
      <c r="A144" s="884"/>
      <c r="B144" s="881"/>
      <c r="C144" s="400" t="s">
        <v>434</v>
      </c>
      <c r="D144" s="881"/>
      <c r="E144" s="401"/>
      <c r="F144" s="401"/>
    </row>
    <row r="145" spans="1:6" ht="25.5">
      <c r="A145" s="884"/>
      <c r="B145" s="881"/>
      <c r="C145" s="400" t="s">
        <v>435</v>
      </c>
      <c r="D145" s="881"/>
      <c r="E145" s="401"/>
      <c r="F145" s="401"/>
    </row>
    <row r="146" spans="1:6" ht="15">
      <c r="A146" s="884"/>
      <c r="B146" s="402">
        <v>2</v>
      </c>
      <c r="C146" s="400" t="s">
        <v>436</v>
      </c>
      <c r="D146" s="405" t="s">
        <v>2076</v>
      </c>
      <c r="E146" s="401"/>
      <c r="F146" s="401"/>
    </row>
    <row r="147" spans="1:6" ht="15">
      <c r="A147" s="884"/>
      <c r="B147" s="402">
        <v>3</v>
      </c>
      <c r="C147" s="400" t="s">
        <v>437</v>
      </c>
      <c r="D147" s="405" t="s">
        <v>2076</v>
      </c>
      <c r="E147" s="401"/>
      <c r="F147" s="401"/>
    </row>
    <row r="148" spans="1:6" ht="15">
      <c r="A148" s="884"/>
      <c r="B148" s="400">
        <v>4</v>
      </c>
      <c r="C148" s="400" t="s">
        <v>438</v>
      </c>
      <c r="D148" s="405" t="s">
        <v>2076</v>
      </c>
      <c r="E148" s="401"/>
      <c r="F148" s="401"/>
    </row>
    <row r="149" spans="1:6" ht="25.5">
      <c r="A149" s="884"/>
      <c r="B149" s="400">
        <v>5</v>
      </c>
      <c r="C149" s="400" t="s">
        <v>439</v>
      </c>
      <c r="D149" s="405" t="s">
        <v>2076</v>
      </c>
      <c r="E149" s="401"/>
      <c r="F149" s="401"/>
    </row>
    <row r="150" spans="1:6" ht="25.5">
      <c r="A150" s="884"/>
      <c r="B150" s="400">
        <v>6</v>
      </c>
      <c r="C150" s="400" t="s">
        <v>440</v>
      </c>
      <c r="D150" s="405" t="s">
        <v>2076</v>
      </c>
      <c r="E150" s="401"/>
      <c r="F150" s="401"/>
    </row>
    <row r="151" spans="1:6" ht="15">
      <c r="A151" s="884"/>
      <c r="B151" s="400">
        <v>7</v>
      </c>
      <c r="C151" s="400" t="s">
        <v>441</v>
      </c>
      <c r="D151" s="405" t="s">
        <v>2076</v>
      </c>
      <c r="E151" s="401"/>
      <c r="F151" s="401"/>
    </row>
    <row r="152" spans="1:6">
      <c r="A152" s="884"/>
      <c r="B152" s="881" t="s">
        <v>1040</v>
      </c>
      <c r="C152" s="881"/>
      <c r="D152" s="881"/>
      <c r="E152" s="881"/>
      <c r="F152" s="881"/>
    </row>
    <row r="153" spans="1:6">
      <c r="A153" s="884"/>
      <c r="B153" s="881"/>
      <c r="C153" s="881"/>
      <c r="D153" s="881"/>
      <c r="E153" s="881"/>
      <c r="F153" s="881"/>
    </row>
    <row r="154" spans="1:6" ht="15">
      <c r="A154" s="884" t="s">
        <v>1161</v>
      </c>
      <c r="B154" s="881">
        <v>1</v>
      </c>
      <c r="C154" s="400" t="s">
        <v>429</v>
      </c>
      <c r="D154" s="881" t="s">
        <v>286</v>
      </c>
      <c r="E154" s="401" t="s">
        <v>286</v>
      </c>
      <c r="F154" s="401" t="s">
        <v>286</v>
      </c>
    </row>
    <row r="155" spans="1:6" ht="15">
      <c r="A155" s="884"/>
      <c r="B155" s="881"/>
      <c r="C155" s="402" t="s">
        <v>430</v>
      </c>
      <c r="D155" s="881"/>
      <c r="E155" s="401" t="s">
        <v>286</v>
      </c>
      <c r="F155" s="401" t="s">
        <v>286</v>
      </c>
    </row>
    <row r="156" spans="1:6" ht="15">
      <c r="A156" s="884"/>
      <c r="B156" s="881"/>
      <c r="C156" s="402" t="s">
        <v>431</v>
      </c>
      <c r="D156" s="881"/>
      <c r="E156" s="401" t="s">
        <v>286</v>
      </c>
      <c r="F156" s="401" t="s">
        <v>286</v>
      </c>
    </row>
    <row r="157" spans="1:6" ht="15">
      <c r="A157" s="884"/>
      <c r="B157" s="881"/>
      <c r="C157" s="402" t="s">
        <v>432</v>
      </c>
      <c r="D157" s="881"/>
      <c r="E157" s="401" t="s">
        <v>286</v>
      </c>
      <c r="F157" s="401" t="s">
        <v>286</v>
      </c>
    </row>
    <row r="158" spans="1:6" ht="15">
      <c r="A158" s="884"/>
      <c r="B158" s="881"/>
      <c r="C158" s="400" t="s">
        <v>433</v>
      </c>
      <c r="D158" s="881"/>
      <c r="E158" s="401" t="s">
        <v>286</v>
      </c>
      <c r="F158" s="401" t="s">
        <v>286</v>
      </c>
    </row>
    <row r="159" spans="1:6" ht="15">
      <c r="A159" s="884"/>
      <c r="B159" s="881"/>
      <c r="C159" s="400" t="s">
        <v>434</v>
      </c>
      <c r="D159" s="881"/>
      <c r="E159" s="401" t="s">
        <v>286</v>
      </c>
      <c r="F159" s="401" t="s">
        <v>286</v>
      </c>
    </row>
    <row r="160" spans="1:6" ht="25.5">
      <c r="A160" s="884"/>
      <c r="B160" s="881"/>
      <c r="C160" s="400" t="s">
        <v>435</v>
      </c>
      <c r="D160" s="881"/>
      <c r="E160" s="401" t="s">
        <v>286</v>
      </c>
      <c r="F160" s="401" t="s">
        <v>286</v>
      </c>
    </row>
    <row r="161" spans="1:6" ht="15">
      <c r="A161" s="884"/>
      <c r="B161" s="402">
        <v>2</v>
      </c>
      <c r="C161" s="400" t="s">
        <v>436</v>
      </c>
      <c r="D161" s="405" t="s">
        <v>286</v>
      </c>
      <c r="E161" s="401" t="s">
        <v>286</v>
      </c>
      <c r="F161" s="401" t="s">
        <v>286</v>
      </c>
    </row>
    <row r="162" spans="1:6" ht="15">
      <c r="A162" s="884"/>
      <c r="B162" s="402">
        <v>3</v>
      </c>
      <c r="C162" s="400" t="s">
        <v>437</v>
      </c>
      <c r="D162" s="405" t="s">
        <v>286</v>
      </c>
      <c r="E162" s="401" t="s">
        <v>286</v>
      </c>
      <c r="F162" s="401" t="s">
        <v>286</v>
      </c>
    </row>
    <row r="163" spans="1:6" ht="15">
      <c r="A163" s="884"/>
      <c r="B163" s="400">
        <v>4</v>
      </c>
      <c r="C163" s="400" t="s">
        <v>438</v>
      </c>
      <c r="D163" s="405" t="s">
        <v>286</v>
      </c>
      <c r="E163" s="401" t="s">
        <v>286</v>
      </c>
      <c r="F163" s="401" t="s">
        <v>286</v>
      </c>
    </row>
    <row r="164" spans="1:6" ht="25.5">
      <c r="A164" s="884"/>
      <c r="B164" s="400">
        <v>5</v>
      </c>
      <c r="C164" s="400" t="s">
        <v>439</v>
      </c>
      <c r="D164" s="405" t="s">
        <v>286</v>
      </c>
      <c r="E164" s="401" t="s">
        <v>286</v>
      </c>
      <c r="F164" s="401" t="s">
        <v>286</v>
      </c>
    </row>
    <row r="165" spans="1:6" ht="25.5">
      <c r="A165" s="884"/>
      <c r="B165" s="400">
        <v>6</v>
      </c>
      <c r="C165" s="400" t="s">
        <v>440</v>
      </c>
      <c r="D165" s="405" t="s">
        <v>286</v>
      </c>
      <c r="E165" s="401" t="s">
        <v>286</v>
      </c>
      <c r="F165" s="401" t="s">
        <v>286</v>
      </c>
    </row>
    <row r="166" spans="1:6" ht="15">
      <c r="A166" s="884"/>
      <c r="B166" s="400">
        <v>7</v>
      </c>
      <c r="C166" s="400" t="s">
        <v>441</v>
      </c>
      <c r="D166" s="405" t="s">
        <v>286</v>
      </c>
      <c r="E166" s="401" t="s">
        <v>286</v>
      </c>
      <c r="F166" s="401" t="s">
        <v>286</v>
      </c>
    </row>
    <row r="167" spans="1:6">
      <c r="A167" s="884"/>
      <c r="B167" s="881" t="s">
        <v>1040</v>
      </c>
      <c r="C167" s="881"/>
      <c r="D167" s="881"/>
      <c r="E167" s="881"/>
      <c r="F167" s="881"/>
    </row>
    <row r="168" spans="1:6">
      <c r="A168" s="884"/>
      <c r="B168" s="881"/>
      <c r="C168" s="881"/>
      <c r="D168" s="881"/>
      <c r="E168" s="881"/>
      <c r="F168" s="881"/>
    </row>
    <row r="169" spans="1:6" ht="15">
      <c r="A169" s="884" t="s">
        <v>1162</v>
      </c>
      <c r="B169" s="881">
        <v>1</v>
      </c>
      <c r="C169" s="400" t="s">
        <v>429</v>
      </c>
      <c r="D169" s="881" t="s">
        <v>286</v>
      </c>
      <c r="E169" s="403">
        <v>0</v>
      </c>
      <c r="F169" s="403">
        <v>0</v>
      </c>
    </row>
    <row r="170" spans="1:6" ht="15">
      <c r="A170" s="884"/>
      <c r="B170" s="881"/>
      <c r="C170" s="402" t="s">
        <v>430</v>
      </c>
      <c r="D170" s="881"/>
      <c r="E170" s="403">
        <v>0</v>
      </c>
      <c r="F170" s="403">
        <v>0</v>
      </c>
    </row>
    <row r="171" spans="1:6" ht="15">
      <c r="A171" s="884"/>
      <c r="B171" s="881"/>
      <c r="C171" s="402" t="s">
        <v>431</v>
      </c>
      <c r="D171" s="881"/>
      <c r="E171" s="403">
        <v>0</v>
      </c>
      <c r="F171" s="403">
        <v>0</v>
      </c>
    </row>
    <row r="172" spans="1:6" ht="15">
      <c r="A172" s="884"/>
      <c r="B172" s="881"/>
      <c r="C172" s="402" t="s">
        <v>432</v>
      </c>
      <c r="D172" s="881"/>
      <c r="E172" s="403">
        <v>0</v>
      </c>
      <c r="F172" s="403">
        <v>0</v>
      </c>
    </row>
    <row r="173" spans="1:6" ht="15">
      <c r="A173" s="884"/>
      <c r="B173" s="881"/>
      <c r="C173" s="400" t="s">
        <v>433</v>
      </c>
      <c r="D173" s="881"/>
      <c r="E173" s="403">
        <v>0</v>
      </c>
      <c r="F173" s="403">
        <v>0</v>
      </c>
    </row>
    <row r="174" spans="1:6" ht="15">
      <c r="A174" s="884"/>
      <c r="B174" s="881"/>
      <c r="C174" s="400" t="s">
        <v>434</v>
      </c>
      <c r="D174" s="881"/>
      <c r="E174" s="403">
        <v>0</v>
      </c>
      <c r="F174" s="403">
        <v>0</v>
      </c>
    </row>
    <row r="175" spans="1:6" ht="25.5">
      <c r="A175" s="884"/>
      <c r="B175" s="881"/>
      <c r="C175" s="400" t="s">
        <v>435</v>
      </c>
      <c r="D175" s="881"/>
      <c r="E175" s="403">
        <v>0</v>
      </c>
      <c r="F175" s="403">
        <v>0</v>
      </c>
    </row>
    <row r="176" spans="1:6" ht="15">
      <c r="A176" s="884"/>
      <c r="B176" s="402">
        <v>2</v>
      </c>
      <c r="C176" s="400" t="s">
        <v>436</v>
      </c>
      <c r="D176" s="405" t="s">
        <v>286</v>
      </c>
      <c r="E176" s="403">
        <v>0</v>
      </c>
      <c r="F176" s="403">
        <v>0</v>
      </c>
    </row>
    <row r="177" spans="1:6" ht="15">
      <c r="A177" s="884"/>
      <c r="B177" s="402">
        <v>3</v>
      </c>
      <c r="C177" s="400" t="s">
        <v>437</v>
      </c>
      <c r="D177" s="405" t="s">
        <v>286</v>
      </c>
      <c r="E177" s="403">
        <v>0</v>
      </c>
      <c r="F177" s="403">
        <v>0</v>
      </c>
    </row>
    <row r="178" spans="1:6" ht="15">
      <c r="A178" s="884"/>
      <c r="B178" s="400">
        <v>4</v>
      </c>
      <c r="C178" s="400" t="s">
        <v>438</v>
      </c>
      <c r="D178" s="405" t="s">
        <v>286</v>
      </c>
      <c r="E178" s="403">
        <v>0</v>
      </c>
      <c r="F178" s="403">
        <v>0</v>
      </c>
    </row>
    <row r="179" spans="1:6" ht="25.5">
      <c r="A179" s="884"/>
      <c r="B179" s="400">
        <v>5</v>
      </c>
      <c r="C179" s="400" t="s">
        <v>439</v>
      </c>
      <c r="D179" s="405" t="s">
        <v>286</v>
      </c>
      <c r="E179" s="403">
        <v>0</v>
      </c>
      <c r="F179" s="403">
        <v>0</v>
      </c>
    </row>
    <row r="180" spans="1:6" ht="25.5">
      <c r="A180" s="884"/>
      <c r="B180" s="400">
        <v>6</v>
      </c>
      <c r="C180" s="400" t="s">
        <v>440</v>
      </c>
      <c r="D180" s="405" t="s">
        <v>286</v>
      </c>
      <c r="E180" s="403">
        <v>0</v>
      </c>
      <c r="F180" s="403">
        <v>0</v>
      </c>
    </row>
    <row r="181" spans="1:6" ht="15">
      <c r="A181" s="884"/>
      <c r="B181" s="400">
        <v>7</v>
      </c>
      <c r="C181" s="400" t="s">
        <v>441</v>
      </c>
      <c r="D181" s="405" t="s">
        <v>286</v>
      </c>
      <c r="E181" s="403">
        <v>0</v>
      </c>
      <c r="F181" s="403">
        <v>0</v>
      </c>
    </row>
    <row r="182" spans="1:6">
      <c r="A182" s="884"/>
      <c r="B182" s="881" t="s">
        <v>1040</v>
      </c>
      <c r="C182" s="881"/>
      <c r="D182" s="881"/>
      <c r="E182" s="881"/>
      <c r="F182" s="881"/>
    </row>
    <row r="183" spans="1:6">
      <c r="A183" s="884"/>
      <c r="B183" s="881"/>
      <c r="C183" s="881"/>
      <c r="D183" s="881"/>
      <c r="E183" s="881"/>
      <c r="F183" s="881"/>
    </row>
  </sheetData>
  <mergeCells count="72">
    <mergeCell ref="F182:F183"/>
    <mergeCell ref="A154:A168"/>
    <mergeCell ref="B154:B160"/>
    <mergeCell ref="D154:D160"/>
    <mergeCell ref="B167:D168"/>
    <mergeCell ref="E167:E168"/>
    <mergeCell ref="F167:F168"/>
    <mergeCell ref="A169:A183"/>
    <mergeCell ref="B169:B175"/>
    <mergeCell ref="D169:D175"/>
    <mergeCell ref="B182:D183"/>
    <mergeCell ref="E182:E183"/>
    <mergeCell ref="F152:F153"/>
    <mergeCell ref="A124:A138"/>
    <mergeCell ref="B124:B130"/>
    <mergeCell ref="D124:D130"/>
    <mergeCell ref="B137:D138"/>
    <mergeCell ref="E137:E138"/>
    <mergeCell ref="F137:F138"/>
    <mergeCell ref="A139:A153"/>
    <mergeCell ref="B139:B145"/>
    <mergeCell ref="D139:D145"/>
    <mergeCell ref="B152:D153"/>
    <mergeCell ref="E152:E153"/>
    <mergeCell ref="F122:F123"/>
    <mergeCell ref="A94:A108"/>
    <mergeCell ref="B94:B100"/>
    <mergeCell ref="D94:D100"/>
    <mergeCell ref="B107:D108"/>
    <mergeCell ref="E107:E108"/>
    <mergeCell ref="F107:F108"/>
    <mergeCell ref="A109:A123"/>
    <mergeCell ref="B109:B115"/>
    <mergeCell ref="D109:D115"/>
    <mergeCell ref="B122:D123"/>
    <mergeCell ref="E122:E123"/>
    <mergeCell ref="F92:F93"/>
    <mergeCell ref="A64:A78"/>
    <mergeCell ref="B64:B70"/>
    <mergeCell ref="D64:D70"/>
    <mergeCell ref="B77:D78"/>
    <mergeCell ref="E77:E78"/>
    <mergeCell ref="F77:F78"/>
    <mergeCell ref="A79:A93"/>
    <mergeCell ref="B79:B85"/>
    <mergeCell ref="D79:D85"/>
    <mergeCell ref="B92:D93"/>
    <mergeCell ref="E92:E93"/>
    <mergeCell ref="F62:F63"/>
    <mergeCell ref="A34:A48"/>
    <mergeCell ref="B34:B40"/>
    <mergeCell ref="D34:D40"/>
    <mergeCell ref="B47:D48"/>
    <mergeCell ref="E47:E48"/>
    <mergeCell ref="F47:F48"/>
    <mergeCell ref="A49:A63"/>
    <mergeCell ref="B49:B55"/>
    <mergeCell ref="D49:D55"/>
    <mergeCell ref="B62:D63"/>
    <mergeCell ref="E62:E63"/>
    <mergeCell ref="F32:F33"/>
    <mergeCell ref="A1:F1"/>
    <mergeCell ref="B2:F2"/>
    <mergeCell ref="A4:A18"/>
    <mergeCell ref="B4:B10"/>
    <mergeCell ref="D4:D10"/>
    <mergeCell ref="B17:D18"/>
    <mergeCell ref="A19:A33"/>
    <mergeCell ref="B19:B25"/>
    <mergeCell ref="D19:D25"/>
    <mergeCell ref="B32:D33"/>
    <mergeCell ref="E32:E33"/>
  </mergeCells>
  <printOptions horizontalCentered="1" verticalCentered="1"/>
  <pageMargins left="0.75" right="0.75" top="1" bottom="1" header="0.5" footer="0.5"/>
  <pageSetup paperSize="9" scale="80"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view="pageBreakPreview" topLeftCell="A19" zoomScaleNormal="100" zoomScaleSheetLayoutView="100" workbookViewId="0">
      <selection activeCell="H36" sqref="H36"/>
    </sheetView>
  </sheetViews>
  <sheetFormatPr defaultColWidth="9.140625" defaultRowHeight="12.75"/>
  <cols>
    <col min="1" max="1" width="3.28515625" style="304" customWidth="1"/>
    <col min="2" max="2" width="12.28515625" style="304" customWidth="1"/>
    <col min="3" max="3" width="15.42578125" style="304" customWidth="1"/>
    <col min="4" max="4" width="15.5703125" style="304" customWidth="1"/>
    <col min="5" max="5" width="18.7109375" style="304" customWidth="1"/>
    <col min="6" max="6" width="13.28515625" style="304" customWidth="1"/>
    <col min="7" max="7" width="14" style="304" customWidth="1"/>
    <col min="8" max="8" width="13.5703125" style="304" customWidth="1"/>
    <col min="9" max="10" width="9.140625" style="304"/>
    <col min="11" max="11" width="9.140625" style="304" customWidth="1"/>
    <col min="12" max="12" width="10.7109375" style="304" bestFit="1" customWidth="1"/>
    <col min="13" max="256" width="9.140625" style="304"/>
    <col min="257" max="257" width="3.28515625" style="304" customWidth="1"/>
    <col min="258" max="258" width="12.28515625" style="304" customWidth="1"/>
    <col min="259" max="259" width="15.42578125" style="304" customWidth="1"/>
    <col min="260" max="260" width="15.5703125" style="304" customWidth="1"/>
    <col min="261" max="261" width="18.7109375" style="304" customWidth="1"/>
    <col min="262" max="262" width="13.28515625" style="304" customWidth="1"/>
    <col min="263" max="263" width="14" style="304" customWidth="1"/>
    <col min="264" max="264" width="13.5703125" style="304" customWidth="1"/>
    <col min="265" max="266" width="9.140625" style="304"/>
    <col min="267" max="267" width="9.140625" style="304" customWidth="1"/>
    <col min="268" max="268" width="10.7109375" style="304" bestFit="1" customWidth="1"/>
    <col min="269" max="512" width="9.140625" style="304"/>
    <col min="513" max="513" width="3.28515625" style="304" customWidth="1"/>
    <col min="514" max="514" width="12.28515625" style="304" customWidth="1"/>
    <col min="515" max="515" width="15.42578125" style="304" customWidth="1"/>
    <col min="516" max="516" width="15.5703125" style="304" customWidth="1"/>
    <col min="517" max="517" width="18.7109375" style="304" customWidth="1"/>
    <col min="518" max="518" width="13.28515625" style="304" customWidth="1"/>
    <col min="519" max="519" width="14" style="304" customWidth="1"/>
    <col min="520" max="520" width="13.5703125" style="304" customWidth="1"/>
    <col min="521" max="522" width="9.140625" style="304"/>
    <col min="523" max="523" width="9.140625" style="304" customWidth="1"/>
    <col min="524" max="524" width="10.7109375" style="304" bestFit="1" customWidth="1"/>
    <col min="525" max="768" width="9.140625" style="304"/>
    <col min="769" max="769" width="3.28515625" style="304" customWidth="1"/>
    <col min="770" max="770" width="12.28515625" style="304" customWidth="1"/>
    <col min="771" max="771" width="15.42578125" style="304" customWidth="1"/>
    <col min="772" max="772" width="15.5703125" style="304" customWidth="1"/>
    <col min="773" max="773" width="18.7109375" style="304" customWidth="1"/>
    <col min="774" max="774" width="13.28515625" style="304" customWidth="1"/>
    <col min="775" max="775" width="14" style="304" customWidth="1"/>
    <col min="776" max="776" width="13.5703125" style="304" customWidth="1"/>
    <col min="777" max="778" width="9.140625" style="304"/>
    <col min="779" max="779" width="9.140625" style="304" customWidth="1"/>
    <col min="780" max="780" width="10.7109375" style="304" bestFit="1" customWidth="1"/>
    <col min="781" max="1024" width="9.140625" style="304"/>
    <col min="1025" max="1025" width="3.28515625" style="304" customWidth="1"/>
    <col min="1026" max="1026" width="12.28515625" style="304" customWidth="1"/>
    <col min="1027" max="1027" width="15.42578125" style="304" customWidth="1"/>
    <col min="1028" max="1028" width="15.5703125" style="304" customWidth="1"/>
    <col min="1029" max="1029" width="18.7109375" style="304" customWidth="1"/>
    <col min="1030" max="1030" width="13.28515625" style="304" customWidth="1"/>
    <col min="1031" max="1031" width="14" style="304" customWidth="1"/>
    <col min="1032" max="1032" width="13.5703125" style="304" customWidth="1"/>
    <col min="1033" max="1034" width="9.140625" style="304"/>
    <col min="1035" max="1035" width="9.140625" style="304" customWidth="1"/>
    <col min="1036" max="1036" width="10.7109375" style="304" bestFit="1" customWidth="1"/>
    <col min="1037" max="1280" width="9.140625" style="304"/>
    <col min="1281" max="1281" width="3.28515625" style="304" customWidth="1"/>
    <col min="1282" max="1282" width="12.28515625" style="304" customWidth="1"/>
    <col min="1283" max="1283" width="15.42578125" style="304" customWidth="1"/>
    <col min="1284" max="1284" width="15.5703125" style="304" customWidth="1"/>
    <col min="1285" max="1285" width="18.7109375" style="304" customWidth="1"/>
    <col min="1286" max="1286" width="13.28515625" style="304" customWidth="1"/>
    <col min="1287" max="1287" width="14" style="304" customWidth="1"/>
    <col min="1288" max="1288" width="13.5703125" style="304" customWidth="1"/>
    <col min="1289" max="1290" width="9.140625" style="304"/>
    <col min="1291" max="1291" width="9.140625" style="304" customWidth="1"/>
    <col min="1292" max="1292" width="10.7109375" style="304" bestFit="1" customWidth="1"/>
    <col min="1293" max="1536" width="9.140625" style="304"/>
    <col min="1537" max="1537" width="3.28515625" style="304" customWidth="1"/>
    <col min="1538" max="1538" width="12.28515625" style="304" customWidth="1"/>
    <col min="1539" max="1539" width="15.42578125" style="304" customWidth="1"/>
    <col min="1540" max="1540" width="15.5703125" style="304" customWidth="1"/>
    <col min="1541" max="1541" width="18.7109375" style="304" customWidth="1"/>
    <col min="1542" max="1542" width="13.28515625" style="304" customWidth="1"/>
    <col min="1543" max="1543" width="14" style="304" customWidth="1"/>
    <col min="1544" max="1544" width="13.5703125" style="304" customWidth="1"/>
    <col min="1545" max="1546" width="9.140625" style="304"/>
    <col min="1547" max="1547" width="9.140625" style="304" customWidth="1"/>
    <col min="1548" max="1548" width="10.7109375" style="304" bestFit="1" customWidth="1"/>
    <col min="1549" max="1792" width="9.140625" style="304"/>
    <col min="1793" max="1793" width="3.28515625" style="304" customWidth="1"/>
    <col min="1794" max="1794" width="12.28515625" style="304" customWidth="1"/>
    <col min="1795" max="1795" width="15.42578125" style="304" customWidth="1"/>
    <col min="1796" max="1796" width="15.5703125" style="304" customWidth="1"/>
    <col min="1797" max="1797" width="18.7109375" style="304" customWidth="1"/>
    <col min="1798" max="1798" width="13.28515625" style="304" customWidth="1"/>
    <col min="1799" max="1799" width="14" style="304" customWidth="1"/>
    <col min="1800" max="1800" width="13.5703125" style="304" customWidth="1"/>
    <col min="1801" max="1802" width="9.140625" style="304"/>
    <col min="1803" max="1803" width="9.140625" style="304" customWidth="1"/>
    <col min="1804" max="1804" width="10.7109375" style="304" bestFit="1" customWidth="1"/>
    <col min="1805" max="2048" width="9.140625" style="304"/>
    <col min="2049" max="2049" width="3.28515625" style="304" customWidth="1"/>
    <col min="2050" max="2050" width="12.28515625" style="304" customWidth="1"/>
    <col min="2051" max="2051" width="15.42578125" style="304" customWidth="1"/>
    <col min="2052" max="2052" width="15.5703125" style="304" customWidth="1"/>
    <col min="2053" max="2053" width="18.7109375" style="304" customWidth="1"/>
    <col min="2054" max="2054" width="13.28515625" style="304" customWidth="1"/>
    <col min="2055" max="2055" width="14" style="304" customWidth="1"/>
    <col min="2056" max="2056" width="13.5703125" style="304" customWidth="1"/>
    <col min="2057" max="2058" width="9.140625" style="304"/>
    <col min="2059" max="2059" width="9.140625" style="304" customWidth="1"/>
    <col min="2060" max="2060" width="10.7109375" style="304" bestFit="1" customWidth="1"/>
    <col min="2061" max="2304" width="9.140625" style="304"/>
    <col min="2305" max="2305" width="3.28515625" style="304" customWidth="1"/>
    <col min="2306" max="2306" width="12.28515625" style="304" customWidth="1"/>
    <col min="2307" max="2307" width="15.42578125" style="304" customWidth="1"/>
    <col min="2308" max="2308" width="15.5703125" style="304" customWidth="1"/>
    <col min="2309" max="2309" width="18.7109375" style="304" customWidth="1"/>
    <col min="2310" max="2310" width="13.28515625" style="304" customWidth="1"/>
    <col min="2311" max="2311" width="14" style="304" customWidth="1"/>
    <col min="2312" max="2312" width="13.5703125" style="304" customWidth="1"/>
    <col min="2313" max="2314" width="9.140625" style="304"/>
    <col min="2315" max="2315" width="9.140625" style="304" customWidth="1"/>
    <col min="2316" max="2316" width="10.7109375" style="304" bestFit="1" customWidth="1"/>
    <col min="2317" max="2560" width="9.140625" style="304"/>
    <col min="2561" max="2561" width="3.28515625" style="304" customWidth="1"/>
    <col min="2562" max="2562" width="12.28515625" style="304" customWidth="1"/>
    <col min="2563" max="2563" width="15.42578125" style="304" customWidth="1"/>
    <col min="2564" max="2564" width="15.5703125" style="304" customWidth="1"/>
    <col min="2565" max="2565" width="18.7109375" style="304" customWidth="1"/>
    <col min="2566" max="2566" width="13.28515625" style="304" customWidth="1"/>
    <col min="2567" max="2567" width="14" style="304" customWidth="1"/>
    <col min="2568" max="2568" width="13.5703125" style="304" customWidth="1"/>
    <col min="2569" max="2570" width="9.140625" style="304"/>
    <col min="2571" max="2571" width="9.140625" style="304" customWidth="1"/>
    <col min="2572" max="2572" width="10.7109375" style="304" bestFit="1" customWidth="1"/>
    <col min="2573" max="2816" width="9.140625" style="304"/>
    <col min="2817" max="2817" width="3.28515625" style="304" customWidth="1"/>
    <col min="2818" max="2818" width="12.28515625" style="304" customWidth="1"/>
    <col min="2819" max="2819" width="15.42578125" style="304" customWidth="1"/>
    <col min="2820" max="2820" width="15.5703125" style="304" customWidth="1"/>
    <col min="2821" max="2821" width="18.7109375" style="304" customWidth="1"/>
    <col min="2822" max="2822" width="13.28515625" style="304" customWidth="1"/>
    <col min="2823" max="2823" width="14" style="304" customWidth="1"/>
    <col min="2824" max="2824" width="13.5703125" style="304" customWidth="1"/>
    <col min="2825" max="2826" width="9.140625" style="304"/>
    <col min="2827" max="2827" width="9.140625" style="304" customWidth="1"/>
    <col min="2828" max="2828" width="10.7109375" style="304" bestFit="1" customWidth="1"/>
    <col min="2829" max="3072" width="9.140625" style="304"/>
    <col min="3073" max="3073" width="3.28515625" style="304" customWidth="1"/>
    <col min="3074" max="3074" width="12.28515625" style="304" customWidth="1"/>
    <col min="3075" max="3075" width="15.42578125" style="304" customWidth="1"/>
    <col min="3076" max="3076" width="15.5703125" style="304" customWidth="1"/>
    <col min="3077" max="3077" width="18.7109375" style="304" customWidth="1"/>
    <col min="3078" max="3078" width="13.28515625" style="304" customWidth="1"/>
    <col min="3079" max="3079" width="14" style="304" customWidth="1"/>
    <col min="3080" max="3080" width="13.5703125" style="304" customWidth="1"/>
    <col min="3081" max="3082" width="9.140625" style="304"/>
    <col min="3083" max="3083" width="9.140625" style="304" customWidth="1"/>
    <col min="3084" max="3084" width="10.7109375" style="304" bestFit="1" customWidth="1"/>
    <col min="3085" max="3328" width="9.140625" style="304"/>
    <col min="3329" max="3329" width="3.28515625" style="304" customWidth="1"/>
    <col min="3330" max="3330" width="12.28515625" style="304" customWidth="1"/>
    <col min="3331" max="3331" width="15.42578125" style="304" customWidth="1"/>
    <col min="3332" max="3332" width="15.5703125" style="304" customWidth="1"/>
    <col min="3333" max="3333" width="18.7109375" style="304" customWidth="1"/>
    <col min="3334" max="3334" width="13.28515625" style="304" customWidth="1"/>
    <col min="3335" max="3335" width="14" style="304" customWidth="1"/>
    <col min="3336" max="3336" width="13.5703125" style="304" customWidth="1"/>
    <col min="3337" max="3338" width="9.140625" style="304"/>
    <col min="3339" max="3339" width="9.140625" style="304" customWidth="1"/>
    <col min="3340" max="3340" width="10.7109375" style="304" bestFit="1" customWidth="1"/>
    <col min="3341" max="3584" width="9.140625" style="304"/>
    <col min="3585" max="3585" width="3.28515625" style="304" customWidth="1"/>
    <col min="3586" max="3586" width="12.28515625" style="304" customWidth="1"/>
    <col min="3587" max="3587" width="15.42578125" style="304" customWidth="1"/>
    <col min="3588" max="3588" width="15.5703125" style="304" customWidth="1"/>
    <col min="3589" max="3589" width="18.7109375" style="304" customWidth="1"/>
    <col min="3590" max="3590" width="13.28515625" style="304" customWidth="1"/>
    <col min="3591" max="3591" width="14" style="304" customWidth="1"/>
    <col min="3592" max="3592" width="13.5703125" style="304" customWidth="1"/>
    <col min="3593" max="3594" width="9.140625" style="304"/>
    <col min="3595" max="3595" width="9.140625" style="304" customWidth="1"/>
    <col min="3596" max="3596" width="10.7109375" style="304" bestFit="1" customWidth="1"/>
    <col min="3597" max="3840" width="9.140625" style="304"/>
    <col min="3841" max="3841" width="3.28515625" style="304" customWidth="1"/>
    <col min="3842" max="3842" width="12.28515625" style="304" customWidth="1"/>
    <col min="3843" max="3843" width="15.42578125" style="304" customWidth="1"/>
    <col min="3844" max="3844" width="15.5703125" style="304" customWidth="1"/>
    <col min="3845" max="3845" width="18.7109375" style="304" customWidth="1"/>
    <col min="3846" max="3846" width="13.28515625" style="304" customWidth="1"/>
    <col min="3847" max="3847" width="14" style="304" customWidth="1"/>
    <col min="3848" max="3848" width="13.5703125" style="304" customWidth="1"/>
    <col min="3849" max="3850" width="9.140625" style="304"/>
    <col min="3851" max="3851" width="9.140625" style="304" customWidth="1"/>
    <col min="3852" max="3852" width="10.7109375" style="304" bestFit="1" customWidth="1"/>
    <col min="3853" max="4096" width="9.140625" style="304"/>
    <col min="4097" max="4097" width="3.28515625" style="304" customWidth="1"/>
    <col min="4098" max="4098" width="12.28515625" style="304" customWidth="1"/>
    <col min="4099" max="4099" width="15.42578125" style="304" customWidth="1"/>
    <col min="4100" max="4100" width="15.5703125" style="304" customWidth="1"/>
    <col min="4101" max="4101" width="18.7109375" style="304" customWidth="1"/>
    <col min="4102" max="4102" width="13.28515625" style="304" customWidth="1"/>
    <col min="4103" max="4103" width="14" style="304" customWidth="1"/>
    <col min="4104" max="4104" width="13.5703125" style="304" customWidth="1"/>
    <col min="4105" max="4106" width="9.140625" style="304"/>
    <col min="4107" max="4107" width="9.140625" style="304" customWidth="1"/>
    <col min="4108" max="4108" width="10.7109375" style="304" bestFit="1" customWidth="1"/>
    <col min="4109" max="4352" width="9.140625" style="304"/>
    <col min="4353" max="4353" width="3.28515625" style="304" customWidth="1"/>
    <col min="4354" max="4354" width="12.28515625" style="304" customWidth="1"/>
    <col min="4355" max="4355" width="15.42578125" style="304" customWidth="1"/>
    <col min="4356" max="4356" width="15.5703125" style="304" customWidth="1"/>
    <col min="4357" max="4357" width="18.7109375" style="304" customWidth="1"/>
    <col min="4358" max="4358" width="13.28515625" style="304" customWidth="1"/>
    <col min="4359" max="4359" width="14" style="304" customWidth="1"/>
    <col min="4360" max="4360" width="13.5703125" style="304" customWidth="1"/>
    <col min="4361" max="4362" width="9.140625" style="304"/>
    <col min="4363" max="4363" width="9.140625" style="304" customWidth="1"/>
    <col min="4364" max="4364" width="10.7109375" style="304" bestFit="1" customWidth="1"/>
    <col min="4365" max="4608" width="9.140625" style="304"/>
    <col min="4609" max="4609" width="3.28515625" style="304" customWidth="1"/>
    <col min="4610" max="4610" width="12.28515625" style="304" customWidth="1"/>
    <col min="4611" max="4611" width="15.42578125" style="304" customWidth="1"/>
    <col min="4612" max="4612" width="15.5703125" style="304" customWidth="1"/>
    <col min="4613" max="4613" width="18.7109375" style="304" customWidth="1"/>
    <col min="4614" max="4614" width="13.28515625" style="304" customWidth="1"/>
    <col min="4615" max="4615" width="14" style="304" customWidth="1"/>
    <col min="4616" max="4616" width="13.5703125" style="304" customWidth="1"/>
    <col min="4617" max="4618" width="9.140625" style="304"/>
    <col min="4619" max="4619" width="9.140625" style="304" customWidth="1"/>
    <col min="4620" max="4620" width="10.7109375" style="304" bestFit="1" customWidth="1"/>
    <col min="4621" max="4864" width="9.140625" style="304"/>
    <col min="4865" max="4865" width="3.28515625" style="304" customWidth="1"/>
    <col min="4866" max="4866" width="12.28515625" style="304" customWidth="1"/>
    <col min="4867" max="4867" width="15.42578125" style="304" customWidth="1"/>
    <col min="4868" max="4868" width="15.5703125" style="304" customWidth="1"/>
    <col min="4869" max="4869" width="18.7109375" style="304" customWidth="1"/>
    <col min="4870" max="4870" width="13.28515625" style="304" customWidth="1"/>
    <col min="4871" max="4871" width="14" style="304" customWidth="1"/>
    <col min="4872" max="4872" width="13.5703125" style="304" customWidth="1"/>
    <col min="4873" max="4874" width="9.140625" style="304"/>
    <col min="4875" max="4875" width="9.140625" style="304" customWidth="1"/>
    <col min="4876" max="4876" width="10.7109375" style="304" bestFit="1" customWidth="1"/>
    <col min="4877" max="5120" width="9.140625" style="304"/>
    <col min="5121" max="5121" width="3.28515625" style="304" customWidth="1"/>
    <col min="5122" max="5122" width="12.28515625" style="304" customWidth="1"/>
    <col min="5123" max="5123" width="15.42578125" style="304" customWidth="1"/>
    <col min="5124" max="5124" width="15.5703125" style="304" customWidth="1"/>
    <col min="5125" max="5125" width="18.7109375" style="304" customWidth="1"/>
    <col min="5126" max="5126" width="13.28515625" style="304" customWidth="1"/>
    <col min="5127" max="5127" width="14" style="304" customWidth="1"/>
    <col min="5128" max="5128" width="13.5703125" style="304" customWidth="1"/>
    <col min="5129" max="5130" width="9.140625" style="304"/>
    <col min="5131" max="5131" width="9.140625" style="304" customWidth="1"/>
    <col min="5132" max="5132" width="10.7109375" style="304" bestFit="1" customWidth="1"/>
    <col min="5133" max="5376" width="9.140625" style="304"/>
    <col min="5377" max="5377" width="3.28515625" style="304" customWidth="1"/>
    <col min="5378" max="5378" width="12.28515625" style="304" customWidth="1"/>
    <col min="5379" max="5379" width="15.42578125" style="304" customWidth="1"/>
    <col min="5380" max="5380" width="15.5703125" style="304" customWidth="1"/>
    <col min="5381" max="5381" width="18.7109375" style="304" customWidth="1"/>
    <col min="5382" max="5382" width="13.28515625" style="304" customWidth="1"/>
    <col min="5383" max="5383" width="14" style="304" customWidth="1"/>
    <col min="5384" max="5384" width="13.5703125" style="304" customWidth="1"/>
    <col min="5385" max="5386" width="9.140625" style="304"/>
    <col min="5387" max="5387" width="9.140625" style="304" customWidth="1"/>
    <col min="5388" max="5388" width="10.7109375" style="304" bestFit="1" customWidth="1"/>
    <col min="5389" max="5632" width="9.140625" style="304"/>
    <col min="5633" max="5633" width="3.28515625" style="304" customWidth="1"/>
    <col min="5634" max="5634" width="12.28515625" style="304" customWidth="1"/>
    <col min="5635" max="5635" width="15.42578125" style="304" customWidth="1"/>
    <col min="5636" max="5636" width="15.5703125" style="304" customWidth="1"/>
    <col min="5637" max="5637" width="18.7109375" style="304" customWidth="1"/>
    <col min="5638" max="5638" width="13.28515625" style="304" customWidth="1"/>
    <col min="5639" max="5639" width="14" style="304" customWidth="1"/>
    <col min="5640" max="5640" width="13.5703125" style="304" customWidth="1"/>
    <col min="5641" max="5642" width="9.140625" style="304"/>
    <col min="5643" max="5643" width="9.140625" style="304" customWidth="1"/>
    <col min="5644" max="5644" width="10.7109375" style="304" bestFit="1" customWidth="1"/>
    <col min="5645" max="5888" width="9.140625" style="304"/>
    <col min="5889" max="5889" width="3.28515625" style="304" customWidth="1"/>
    <col min="5890" max="5890" width="12.28515625" style="304" customWidth="1"/>
    <col min="5891" max="5891" width="15.42578125" style="304" customWidth="1"/>
    <col min="5892" max="5892" width="15.5703125" style="304" customWidth="1"/>
    <col min="5893" max="5893" width="18.7109375" style="304" customWidth="1"/>
    <col min="5894" max="5894" width="13.28515625" style="304" customWidth="1"/>
    <col min="5895" max="5895" width="14" style="304" customWidth="1"/>
    <col min="5896" max="5896" width="13.5703125" style="304" customWidth="1"/>
    <col min="5897" max="5898" width="9.140625" style="304"/>
    <col min="5899" max="5899" width="9.140625" style="304" customWidth="1"/>
    <col min="5900" max="5900" width="10.7109375" style="304" bestFit="1" customWidth="1"/>
    <col min="5901" max="6144" width="9.140625" style="304"/>
    <col min="6145" max="6145" width="3.28515625" style="304" customWidth="1"/>
    <col min="6146" max="6146" width="12.28515625" style="304" customWidth="1"/>
    <col min="6147" max="6147" width="15.42578125" style="304" customWidth="1"/>
    <col min="6148" max="6148" width="15.5703125" style="304" customWidth="1"/>
    <col min="6149" max="6149" width="18.7109375" style="304" customWidth="1"/>
    <col min="6150" max="6150" width="13.28515625" style="304" customWidth="1"/>
    <col min="6151" max="6151" width="14" style="304" customWidth="1"/>
    <col min="6152" max="6152" width="13.5703125" style="304" customWidth="1"/>
    <col min="6153" max="6154" width="9.140625" style="304"/>
    <col min="6155" max="6155" width="9.140625" style="304" customWidth="1"/>
    <col min="6156" max="6156" width="10.7109375" style="304" bestFit="1" customWidth="1"/>
    <col min="6157" max="6400" width="9.140625" style="304"/>
    <col min="6401" max="6401" width="3.28515625" style="304" customWidth="1"/>
    <col min="6402" max="6402" width="12.28515625" style="304" customWidth="1"/>
    <col min="6403" max="6403" width="15.42578125" style="304" customWidth="1"/>
    <col min="6404" max="6404" width="15.5703125" style="304" customWidth="1"/>
    <col min="6405" max="6405" width="18.7109375" style="304" customWidth="1"/>
    <col min="6406" max="6406" width="13.28515625" style="304" customWidth="1"/>
    <col min="6407" max="6407" width="14" style="304" customWidth="1"/>
    <col min="6408" max="6408" width="13.5703125" style="304" customWidth="1"/>
    <col min="6409" max="6410" width="9.140625" style="304"/>
    <col min="6411" max="6411" width="9.140625" style="304" customWidth="1"/>
    <col min="6412" max="6412" width="10.7109375" style="304" bestFit="1" customWidth="1"/>
    <col min="6413" max="6656" width="9.140625" style="304"/>
    <col min="6657" max="6657" width="3.28515625" style="304" customWidth="1"/>
    <col min="6658" max="6658" width="12.28515625" style="304" customWidth="1"/>
    <col min="6659" max="6659" width="15.42578125" style="304" customWidth="1"/>
    <col min="6660" max="6660" width="15.5703125" style="304" customWidth="1"/>
    <col min="6661" max="6661" width="18.7109375" style="304" customWidth="1"/>
    <col min="6662" max="6662" width="13.28515625" style="304" customWidth="1"/>
    <col min="6663" max="6663" width="14" style="304" customWidth="1"/>
    <col min="6664" max="6664" width="13.5703125" style="304" customWidth="1"/>
    <col min="6665" max="6666" width="9.140625" style="304"/>
    <col min="6667" max="6667" width="9.140625" style="304" customWidth="1"/>
    <col min="6668" max="6668" width="10.7109375" style="304" bestFit="1" customWidth="1"/>
    <col min="6669" max="6912" width="9.140625" style="304"/>
    <col min="6913" max="6913" width="3.28515625" style="304" customWidth="1"/>
    <col min="6914" max="6914" width="12.28515625" style="304" customWidth="1"/>
    <col min="6915" max="6915" width="15.42578125" style="304" customWidth="1"/>
    <col min="6916" max="6916" width="15.5703125" style="304" customWidth="1"/>
    <col min="6917" max="6917" width="18.7109375" style="304" customWidth="1"/>
    <col min="6918" max="6918" width="13.28515625" style="304" customWidth="1"/>
    <col min="6919" max="6919" width="14" style="304" customWidth="1"/>
    <col min="6920" max="6920" width="13.5703125" style="304" customWidth="1"/>
    <col min="6921" max="6922" width="9.140625" style="304"/>
    <col min="6923" max="6923" width="9.140625" style="304" customWidth="1"/>
    <col min="6924" max="6924" width="10.7109375" style="304" bestFit="1" customWidth="1"/>
    <col min="6925" max="7168" width="9.140625" style="304"/>
    <col min="7169" max="7169" width="3.28515625" style="304" customWidth="1"/>
    <col min="7170" max="7170" width="12.28515625" style="304" customWidth="1"/>
    <col min="7171" max="7171" width="15.42578125" style="304" customWidth="1"/>
    <col min="7172" max="7172" width="15.5703125" style="304" customWidth="1"/>
    <col min="7173" max="7173" width="18.7109375" style="304" customWidth="1"/>
    <col min="7174" max="7174" width="13.28515625" style="304" customWidth="1"/>
    <col min="7175" max="7175" width="14" style="304" customWidth="1"/>
    <col min="7176" max="7176" width="13.5703125" style="304" customWidth="1"/>
    <col min="7177" max="7178" width="9.140625" style="304"/>
    <col min="7179" max="7179" width="9.140625" style="304" customWidth="1"/>
    <col min="7180" max="7180" width="10.7109375" style="304" bestFit="1" customWidth="1"/>
    <col min="7181" max="7424" width="9.140625" style="304"/>
    <col min="7425" max="7425" width="3.28515625" style="304" customWidth="1"/>
    <col min="7426" max="7426" width="12.28515625" style="304" customWidth="1"/>
    <col min="7427" max="7427" width="15.42578125" style="304" customWidth="1"/>
    <col min="7428" max="7428" width="15.5703125" style="304" customWidth="1"/>
    <col min="7429" max="7429" width="18.7109375" style="304" customWidth="1"/>
    <col min="7430" max="7430" width="13.28515625" style="304" customWidth="1"/>
    <col min="7431" max="7431" width="14" style="304" customWidth="1"/>
    <col min="7432" max="7432" width="13.5703125" style="304" customWidth="1"/>
    <col min="7433" max="7434" width="9.140625" style="304"/>
    <col min="7435" max="7435" width="9.140625" style="304" customWidth="1"/>
    <col min="7436" max="7436" width="10.7109375" style="304" bestFit="1" customWidth="1"/>
    <col min="7437" max="7680" width="9.140625" style="304"/>
    <col min="7681" max="7681" width="3.28515625" style="304" customWidth="1"/>
    <col min="7682" max="7682" width="12.28515625" style="304" customWidth="1"/>
    <col min="7683" max="7683" width="15.42578125" style="304" customWidth="1"/>
    <col min="7684" max="7684" width="15.5703125" style="304" customWidth="1"/>
    <col min="7685" max="7685" width="18.7109375" style="304" customWidth="1"/>
    <col min="7686" max="7686" width="13.28515625" style="304" customWidth="1"/>
    <col min="7687" max="7687" width="14" style="304" customWidth="1"/>
    <col min="7688" max="7688" width="13.5703125" style="304" customWidth="1"/>
    <col min="7689" max="7690" width="9.140625" style="304"/>
    <col min="7691" max="7691" width="9.140625" style="304" customWidth="1"/>
    <col min="7692" max="7692" width="10.7109375" style="304" bestFit="1" customWidth="1"/>
    <col min="7693" max="7936" width="9.140625" style="304"/>
    <col min="7937" max="7937" width="3.28515625" style="304" customWidth="1"/>
    <col min="7938" max="7938" width="12.28515625" style="304" customWidth="1"/>
    <col min="7939" max="7939" width="15.42578125" style="304" customWidth="1"/>
    <col min="7940" max="7940" width="15.5703125" style="304" customWidth="1"/>
    <col min="7941" max="7941" width="18.7109375" style="304" customWidth="1"/>
    <col min="7942" max="7942" width="13.28515625" style="304" customWidth="1"/>
    <col min="7943" max="7943" width="14" style="304" customWidth="1"/>
    <col min="7944" max="7944" width="13.5703125" style="304" customWidth="1"/>
    <col min="7945" max="7946" width="9.140625" style="304"/>
    <col min="7947" max="7947" width="9.140625" style="304" customWidth="1"/>
    <col min="7948" max="7948" width="10.7109375" style="304" bestFit="1" customWidth="1"/>
    <col min="7949" max="8192" width="9.140625" style="304"/>
    <col min="8193" max="8193" width="3.28515625" style="304" customWidth="1"/>
    <col min="8194" max="8194" width="12.28515625" style="304" customWidth="1"/>
    <col min="8195" max="8195" width="15.42578125" style="304" customWidth="1"/>
    <col min="8196" max="8196" width="15.5703125" style="304" customWidth="1"/>
    <col min="8197" max="8197" width="18.7109375" style="304" customWidth="1"/>
    <col min="8198" max="8198" width="13.28515625" style="304" customWidth="1"/>
    <col min="8199" max="8199" width="14" style="304" customWidth="1"/>
    <col min="8200" max="8200" width="13.5703125" style="304" customWidth="1"/>
    <col min="8201" max="8202" width="9.140625" style="304"/>
    <col min="8203" max="8203" width="9.140625" style="304" customWidth="1"/>
    <col min="8204" max="8204" width="10.7109375" style="304" bestFit="1" customWidth="1"/>
    <col min="8205" max="8448" width="9.140625" style="304"/>
    <col min="8449" max="8449" width="3.28515625" style="304" customWidth="1"/>
    <col min="8450" max="8450" width="12.28515625" style="304" customWidth="1"/>
    <col min="8451" max="8451" width="15.42578125" style="304" customWidth="1"/>
    <col min="8452" max="8452" width="15.5703125" style="304" customWidth="1"/>
    <col min="8453" max="8453" width="18.7109375" style="304" customWidth="1"/>
    <col min="8454" max="8454" width="13.28515625" style="304" customWidth="1"/>
    <col min="8455" max="8455" width="14" style="304" customWidth="1"/>
    <col min="8456" max="8456" width="13.5703125" style="304" customWidth="1"/>
    <col min="8457" max="8458" width="9.140625" style="304"/>
    <col min="8459" max="8459" width="9.140625" style="304" customWidth="1"/>
    <col min="8460" max="8460" width="10.7109375" style="304" bestFit="1" customWidth="1"/>
    <col min="8461" max="8704" width="9.140625" style="304"/>
    <col min="8705" max="8705" width="3.28515625" style="304" customWidth="1"/>
    <col min="8706" max="8706" width="12.28515625" style="304" customWidth="1"/>
    <col min="8707" max="8707" width="15.42578125" style="304" customWidth="1"/>
    <col min="8708" max="8708" width="15.5703125" style="304" customWidth="1"/>
    <col min="8709" max="8709" width="18.7109375" style="304" customWidth="1"/>
    <col min="8710" max="8710" width="13.28515625" style="304" customWidth="1"/>
    <col min="8711" max="8711" width="14" style="304" customWidth="1"/>
    <col min="8712" max="8712" width="13.5703125" style="304" customWidth="1"/>
    <col min="8713" max="8714" width="9.140625" style="304"/>
    <col min="8715" max="8715" width="9.140625" style="304" customWidth="1"/>
    <col min="8716" max="8716" width="10.7109375" style="304" bestFit="1" customWidth="1"/>
    <col min="8717" max="8960" width="9.140625" style="304"/>
    <col min="8961" max="8961" width="3.28515625" style="304" customWidth="1"/>
    <col min="8962" max="8962" width="12.28515625" style="304" customWidth="1"/>
    <col min="8963" max="8963" width="15.42578125" style="304" customWidth="1"/>
    <col min="8964" max="8964" width="15.5703125" style="304" customWidth="1"/>
    <col min="8965" max="8965" width="18.7109375" style="304" customWidth="1"/>
    <col min="8966" max="8966" width="13.28515625" style="304" customWidth="1"/>
    <col min="8967" max="8967" width="14" style="304" customWidth="1"/>
    <col min="8968" max="8968" width="13.5703125" style="304" customWidth="1"/>
    <col min="8969" max="8970" width="9.140625" style="304"/>
    <col min="8971" max="8971" width="9.140625" style="304" customWidth="1"/>
    <col min="8972" max="8972" width="10.7109375" style="304" bestFit="1" customWidth="1"/>
    <col min="8973" max="9216" width="9.140625" style="304"/>
    <col min="9217" max="9217" width="3.28515625" style="304" customWidth="1"/>
    <col min="9218" max="9218" width="12.28515625" style="304" customWidth="1"/>
    <col min="9219" max="9219" width="15.42578125" style="304" customWidth="1"/>
    <col min="9220" max="9220" width="15.5703125" style="304" customWidth="1"/>
    <col min="9221" max="9221" width="18.7109375" style="304" customWidth="1"/>
    <col min="9222" max="9222" width="13.28515625" style="304" customWidth="1"/>
    <col min="9223" max="9223" width="14" style="304" customWidth="1"/>
    <col min="9224" max="9224" width="13.5703125" style="304" customWidth="1"/>
    <col min="9225" max="9226" width="9.140625" style="304"/>
    <col min="9227" max="9227" width="9.140625" style="304" customWidth="1"/>
    <col min="9228" max="9228" width="10.7109375" style="304" bestFit="1" customWidth="1"/>
    <col min="9229" max="9472" width="9.140625" style="304"/>
    <col min="9473" max="9473" width="3.28515625" style="304" customWidth="1"/>
    <col min="9474" max="9474" width="12.28515625" style="304" customWidth="1"/>
    <col min="9475" max="9475" width="15.42578125" style="304" customWidth="1"/>
    <col min="9476" max="9476" width="15.5703125" style="304" customWidth="1"/>
    <col min="9477" max="9477" width="18.7109375" style="304" customWidth="1"/>
    <col min="9478" max="9478" width="13.28515625" style="304" customWidth="1"/>
    <col min="9479" max="9479" width="14" style="304" customWidth="1"/>
    <col min="9480" max="9480" width="13.5703125" style="304" customWidth="1"/>
    <col min="9481" max="9482" width="9.140625" style="304"/>
    <col min="9483" max="9483" width="9.140625" style="304" customWidth="1"/>
    <col min="9484" max="9484" width="10.7109375" style="304" bestFit="1" customWidth="1"/>
    <col min="9485" max="9728" width="9.140625" style="304"/>
    <col min="9729" max="9729" width="3.28515625" style="304" customWidth="1"/>
    <col min="9730" max="9730" width="12.28515625" style="304" customWidth="1"/>
    <col min="9731" max="9731" width="15.42578125" style="304" customWidth="1"/>
    <col min="9732" max="9732" width="15.5703125" style="304" customWidth="1"/>
    <col min="9733" max="9733" width="18.7109375" style="304" customWidth="1"/>
    <col min="9734" max="9734" width="13.28515625" style="304" customWidth="1"/>
    <col min="9735" max="9735" width="14" style="304" customWidth="1"/>
    <col min="9736" max="9736" width="13.5703125" style="304" customWidth="1"/>
    <col min="9737" max="9738" width="9.140625" style="304"/>
    <col min="9739" max="9739" width="9.140625" style="304" customWidth="1"/>
    <col min="9740" max="9740" width="10.7109375" style="304" bestFit="1" customWidth="1"/>
    <col min="9741" max="9984" width="9.140625" style="304"/>
    <col min="9985" max="9985" width="3.28515625" style="304" customWidth="1"/>
    <col min="9986" max="9986" width="12.28515625" style="304" customWidth="1"/>
    <col min="9987" max="9987" width="15.42578125" style="304" customWidth="1"/>
    <col min="9988" max="9988" width="15.5703125" style="304" customWidth="1"/>
    <col min="9989" max="9989" width="18.7109375" style="304" customWidth="1"/>
    <col min="9990" max="9990" width="13.28515625" style="304" customWidth="1"/>
    <col min="9991" max="9991" width="14" style="304" customWidth="1"/>
    <col min="9992" max="9992" width="13.5703125" style="304" customWidth="1"/>
    <col min="9993" max="9994" width="9.140625" style="304"/>
    <col min="9995" max="9995" width="9.140625" style="304" customWidth="1"/>
    <col min="9996" max="9996" width="10.7109375" style="304" bestFit="1" customWidth="1"/>
    <col min="9997" max="10240" width="9.140625" style="304"/>
    <col min="10241" max="10241" width="3.28515625" style="304" customWidth="1"/>
    <col min="10242" max="10242" width="12.28515625" style="304" customWidth="1"/>
    <col min="10243" max="10243" width="15.42578125" style="304" customWidth="1"/>
    <col min="10244" max="10244" width="15.5703125" style="304" customWidth="1"/>
    <col min="10245" max="10245" width="18.7109375" style="304" customWidth="1"/>
    <col min="10246" max="10246" width="13.28515625" style="304" customWidth="1"/>
    <col min="10247" max="10247" width="14" style="304" customWidth="1"/>
    <col min="10248" max="10248" width="13.5703125" style="304" customWidth="1"/>
    <col min="10249" max="10250" width="9.140625" style="304"/>
    <col min="10251" max="10251" width="9.140625" style="304" customWidth="1"/>
    <col min="10252" max="10252" width="10.7109375" style="304" bestFit="1" customWidth="1"/>
    <col min="10253" max="10496" width="9.140625" style="304"/>
    <col min="10497" max="10497" width="3.28515625" style="304" customWidth="1"/>
    <col min="10498" max="10498" width="12.28515625" style="304" customWidth="1"/>
    <col min="10499" max="10499" width="15.42578125" style="304" customWidth="1"/>
    <col min="10500" max="10500" width="15.5703125" style="304" customWidth="1"/>
    <col min="10501" max="10501" width="18.7109375" style="304" customWidth="1"/>
    <col min="10502" max="10502" width="13.28515625" style="304" customWidth="1"/>
    <col min="10503" max="10503" width="14" style="304" customWidth="1"/>
    <col min="10504" max="10504" width="13.5703125" style="304" customWidth="1"/>
    <col min="10505" max="10506" width="9.140625" style="304"/>
    <col min="10507" max="10507" width="9.140625" style="304" customWidth="1"/>
    <col min="10508" max="10508" width="10.7109375" style="304" bestFit="1" customWidth="1"/>
    <col min="10509" max="10752" width="9.140625" style="304"/>
    <col min="10753" max="10753" width="3.28515625" style="304" customWidth="1"/>
    <col min="10754" max="10754" width="12.28515625" style="304" customWidth="1"/>
    <col min="10755" max="10755" width="15.42578125" style="304" customWidth="1"/>
    <col min="10756" max="10756" width="15.5703125" style="304" customWidth="1"/>
    <col min="10757" max="10757" width="18.7109375" style="304" customWidth="1"/>
    <col min="10758" max="10758" width="13.28515625" style="304" customWidth="1"/>
    <col min="10759" max="10759" width="14" style="304" customWidth="1"/>
    <col min="10760" max="10760" width="13.5703125" style="304" customWidth="1"/>
    <col min="10761" max="10762" width="9.140625" style="304"/>
    <col min="10763" max="10763" width="9.140625" style="304" customWidth="1"/>
    <col min="10764" max="10764" width="10.7109375" style="304" bestFit="1" customWidth="1"/>
    <col min="10765" max="11008" width="9.140625" style="304"/>
    <col min="11009" max="11009" width="3.28515625" style="304" customWidth="1"/>
    <col min="11010" max="11010" width="12.28515625" style="304" customWidth="1"/>
    <col min="11011" max="11011" width="15.42578125" style="304" customWidth="1"/>
    <col min="11012" max="11012" width="15.5703125" style="304" customWidth="1"/>
    <col min="11013" max="11013" width="18.7109375" style="304" customWidth="1"/>
    <col min="11014" max="11014" width="13.28515625" style="304" customWidth="1"/>
    <col min="11015" max="11015" width="14" style="304" customWidth="1"/>
    <col min="11016" max="11016" width="13.5703125" style="304" customWidth="1"/>
    <col min="11017" max="11018" width="9.140625" style="304"/>
    <col min="11019" max="11019" width="9.140625" style="304" customWidth="1"/>
    <col min="11020" max="11020" width="10.7109375" style="304" bestFit="1" customWidth="1"/>
    <col min="11021" max="11264" width="9.140625" style="304"/>
    <col min="11265" max="11265" width="3.28515625" style="304" customWidth="1"/>
    <col min="11266" max="11266" width="12.28515625" style="304" customWidth="1"/>
    <col min="11267" max="11267" width="15.42578125" style="304" customWidth="1"/>
    <col min="11268" max="11268" width="15.5703125" style="304" customWidth="1"/>
    <col min="11269" max="11269" width="18.7109375" style="304" customWidth="1"/>
    <col min="11270" max="11270" width="13.28515625" style="304" customWidth="1"/>
    <col min="11271" max="11271" width="14" style="304" customWidth="1"/>
    <col min="11272" max="11272" width="13.5703125" style="304" customWidth="1"/>
    <col min="11273" max="11274" width="9.140625" style="304"/>
    <col min="11275" max="11275" width="9.140625" style="304" customWidth="1"/>
    <col min="11276" max="11276" width="10.7109375" style="304" bestFit="1" customWidth="1"/>
    <col min="11277" max="11520" width="9.140625" style="304"/>
    <col min="11521" max="11521" width="3.28515625" style="304" customWidth="1"/>
    <col min="11522" max="11522" width="12.28515625" style="304" customWidth="1"/>
    <col min="11523" max="11523" width="15.42578125" style="304" customWidth="1"/>
    <col min="11524" max="11524" width="15.5703125" style="304" customWidth="1"/>
    <col min="11525" max="11525" width="18.7109375" style="304" customWidth="1"/>
    <col min="11526" max="11526" width="13.28515625" style="304" customWidth="1"/>
    <col min="11527" max="11527" width="14" style="304" customWidth="1"/>
    <col min="11528" max="11528" width="13.5703125" style="304" customWidth="1"/>
    <col min="11529" max="11530" width="9.140625" style="304"/>
    <col min="11531" max="11531" width="9.140625" style="304" customWidth="1"/>
    <col min="11532" max="11532" width="10.7109375" style="304" bestFit="1" customWidth="1"/>
    <col min="11533" max="11776" width="9.140625" style="304"/>
    <col min="11777" max="11777" width="3.28515625" style="304" customWidth="1"/>
    <col min="11778" max="11778" width="12.28515625" style="304" customWidth="1"/>
    <col min="11779" max="11779" width="15.42578125" style="304" customWidth="1"/>
    <col min="11780" max="11780" width="15.5703125" style="304" customWidth="1"/>
    <col min="11781" max="11781" width="18.7109375" style="304" customWidth="1"/>
    <col min="11782" max="11782" width="13.28515625" style="304" customWidth="1"/>
    <col min="11783" max="11783" width="14" style="304" customWidth="1"/>
    <col min="11784" max="11784" width="13.5703125" style="304" customWidth="1"/>
    <col min="11785" max="11786" width="9.140625" style="304"/>
    <col min="11787" max="11787" width="9.140625" style="304" customWidth="1"/>
    <col min="11788" max="11788" width="10.7109375" style="304" bestFit="1" customWidth="1"/>
    <col min="11789" max="12032" width="9.140625" style="304"/>
    <col min="12033" max="12033" width="3.28515625" style="304" customWidth="1"/>
    <col min="12034" max="12034" width="12.28515625" style="304" customWidth="1"/>
    <col min="12035" max="12035" width="15.42578125" style="304" customWidth="1"/>
    <col min="12036" max="12036" width="15.5703125" style="304" customWidth="1"/>
    <col min="12037" max="12037" width="18.7109375" style="304" customWidth="1"/>
    <col min="12038" max="12038" width="13.28515625" style="304" customWidth="1"/>
    <col min="12039" max="12039" width="14" style="304" customWidth="1"/>
    <col min="12040" max="12040" width="13.5703125" style="304" customWidth="1"/>
    <col min="12041" max="12042" width="9.140625" style="304"/>
    <col min="12043" max="12043" width="9.140625" style="304" customWidth="1"/>
    <col min="12044" max="12044" width="10.7109375" style="304" bestFit="1" customWidth="1"/>
    <col min="12045" max="12288" width="9.140625" style="304"/>
    <col min="12289" max="12289" width="3.28515625" style="304" customWidth="1"/>
    <col min="12290" max="12290" width="12.28515625" style="304" customWidth="1"/>
    <col min="12291" max="12291" width="15.42578125" style="304" customWidth="1"/>
    <col min="12292" max="12292" width="15.5703125" style="304" customWidth="1"/>
    <col min="12293" max="12293" width="18.7109375" style="304" customWidth="1"/>
    <col min="12294" max="12294" width="13.28515625" style="304" customWidth="1"/>
    <col min="12295" max="12295" width="14" style="304" customWidth="1"/>
    <col min="12296" max="12296" width="13.5703125" style="304" customWidth="1"/>
    <col min="12297" max="12298" width="9.140625" style="304"/>
    <col min="12299" max="12299" width="9.140625" style="304" customWidth="1"/>
    <col min="12300" max="12300" width="10.7109375" style="304" bestFit="1" customWidth="1"/>
    <col min="12301" max="12544" width="9.140625" style="304"/>
    <col min="12545" max="12545" width="3.28515625" style="304" customWidth="1"/>
    <col min="12546" max="12546" width="12.28515625" style="304" customWidth="1"/>
    <col min="12547" max="12547" width="15.42578125" style="304" customWidth="1"/>
    <col min="12548" max="12548" width="15.5703125" style="304" customWidth="1"/>
    <col min="12549" max="12549" width="18.7109375" style="304" customWidth="1"/>
    <col min="12550" max="12550" width="13.28515625" style="304" customWidth="1"/>
    <col min="12551" max="12551" width="14" style="304" customWidth="1"/>
    <col min="12552" max="12552" width="13.5703125" style="304" customWidth="1"/>
    <col min="12553" max="12554" width="9.140625" style="304"/>
    <col min="12555" max="12555" width="9.140625" style="304" customWidth="1"/>
    <col min="12556" max="12556" width="10.7109375" style="304" bestFit="1" customWidth="1"/>
    <col min="12557" max="12800" width="9.140625" style="304"/>
    <col min="12801" max="12801" width="3.28515625" style="304" customWidth="1"/>
    <col min="12802" max="12802" width="12.28515625" style="304" customWidth="1"/>
    <col min="12803" max="12803" width="15.42578125" style="304" customWidth="1"/>
    <col min="12804" max="12804" width="15.5703125" style="304" customWidth="1"/>
    <col min="12805" max="12805" width="18.7109375" style="304" customWidth="1"/>
    <col min="12806" max="12806" width="13.28515625" style="304" customWidth="1"/>
    <col min="12807" max="12807" width="14" style="304" customWidth="1"/>
    <col min="12808" max="12808" width="13.5703125" style="304" customWidth="1"/>
    <col min="12809" max="12810" width="9.140625" style="304"/>
    <col min="12811" max="12811" width="9.140625" style="304" customWidth="1"/>
    <col min="12812" max="12812" width="10.7109375" style="304" bestFit="1" customWidth="1"/>
    <col min="12813" max="13056" width="9.140625" style="304"/>
    <col min="13057" max="13057" width="3.28515625" style="304" customWidth="1"/>
    <col min="13058" max="13058" width="12.28515625" style="304" customWidth="1"/>
    <col min="13059" max="13059" width="15.42578125" style="304" customWidth="1"/>
    <col min="13060" max="13060" width="15.5703125" style="304" customWidth="1"/>
    <col min="13061" max="13061" width="18.7109375" style="304" customWidth="1"/>
    <col min="13062" max="13062" width="13.28515625" style="304" customWidth="1"/>
    <col min="13063" max="13063" width="14" style="304" customWidth="1"/>
    <col min="13064" max="13064" width="13.5703125" style="304" customWidth="1"/>
    <col min="13065" max="13066" width="9.140625" style="304"/>
    <col min="13067" max="13067" width="9.140625" style="304" customWidth="1"/>
    <col min="13068" max="13068" width="10.7109375" style="304" bestFit="1" customWidth="1"/>
    <col min="13069" max="13312" width="9.140625" style="304"/>
    <col min="13313" max="13313" width="3.28515625" style="304" customWidth="1"/>
    <col min="13314" max="13314" width="12.28515625" style="304" customWidth="1"/>
    <col min="13315" max="13315" width="15.42578125" style="304" customWidth="1"/>
    <col min="13316" max="13316" width="15.5703125" style="304" customWidth="1"/>
    <col min="13317" max="13317" width="18.7109375" style="304" customWidth="1"/>
    <col min="13318" max="13318" width="13.28515625" style="304" customWidth="1"/>
    <col min="13319" max="13319" width="14" style="304" customWidth="1"/>
    <col min="13320" max="13320" width="13.5703125" style="304" customWidth="1"/>
    <col min="13321" max="13322" width="9.140625" style="304"/>
    <col min="13323" max="13323" width="9.140625" style="304" customWidth="1"/>
    <col min="13324" max="13324" width="10.7109375" style="304" bestFit="1" customWidth="1"/>
    <col min="13325" max="13568" width="9.140625" style="304"/>
    <col min="13569" max="13569" width="3.28515625" style="304" customWidth="1"/>
    <col min="13570" max="13570" width="12.28515625" style="304" customWidth="1"/>
    <col min="13571" max="13571" width="15.42578125" style="304" customWidth="1"/>
    <col min="13572" max="13572" width="15.5703125" style="304" customWidth="1"/>
    <col min="13573" max="13573" width="18.7109375" style="304" customWidth="1"/>
    <col min="13574" max="13574" width="13.28515625" style="304" customWidth="1"/>
    <col min="13575" max="13575" width="14" style="304" customWidth="1"/>
    <col min="13576" max="13576" width="13.5703125" style="304" customWidth="1"/>
    <col min="13577" max="13578" width="9.140625" style="304"/>
    <col min="13579" max="13579" width="9.140625" style="304" customWidth="1"/>
    <col min="13580" max="13580" width="10.7109375" style="304" bestFit="1" customWidth="1"/>
    <col min="13581" max="13824" width="9.140625" style="304"/>
    <col min="13825" max="13825" width="3.28515625" style="304" customWidth="1"/>
    <col min="13826" max="13826" width="12.28515625" style="304" customWidth="1"/>
    <col min="13827" max="13827" width="15.42578125" style="304" customWidth="1"/>
    <col min="13828" max="13828" width="15.5703125" style="304" customWidth="1"/>
    <col min="13829" max="13829" width="18.7109375" style="304" customWidth="1"/>
    <col min="13830" max="13830" width="13.28515625" style="304" customWidth="1"/>
    <col min="13831" max="13831" width="14" style="304" customWidth="1"/>
    <col min="13832" max="13832" width="13.5703125" style="304" customWidth="1"/>
    <col min="13833" max="13834" width="9.140625" style="304"/>
    <col min="13835" max="13835" width="9.140625" style="304" customWidth="1"/>
    <col min="13836" max="13836" width="10.7109375" style="304" bestFit="1" customWidth="1"/>
    <col min="13837" max="14080" width="9.140625" style="304"/>
    <col min="14081" max="14081" width="3.28515625" style="304" customWidth="1"/>
    <col min="14082" max="14082" width="12.28515625" style="304" customWidth="1"/>
    <col min="14083" max="14083" width="15.42578125" style="304" customWidth="1"/>
    <col min="14084" max="14084" width="15.5703125" style="304" customWidth="1"/>
    <col min="14085" max="14085" width="18.7109375" style="304" customWidth="1"/>
    <col min="14086" max="14086" width="13.28515625" style="304" customWidth="1"/>
    <col min="14087" max="14087" width="14" style="304" customWidth="1"/>
    <col min="14088" max="14088" width="13.5703125" style="304" customWidth="1"/>
    <col min="14089" max="14090" width="9.140625" style="304"/>
    <col min="14091" max="14091" width="9.140625" style="304" customWidth="1"/>
    <col min="14092" max="14092" width="10.7109375" style="304" bestFit="1" customWidth="1"/>
    <col min="14093" max="14336" width="9.140625" style="304"/>
    <col min="14337" max="14337" width="3.28515625" style="304" customWidth="1"/>
    <col min="14338" max="14338" width="12.28515625" style="304" customWidth="1"/>
    <col min="14339" max="14339" width="15.42578125" style="304" customWidth="1"/>
    <col min="14340" max="14340" width="15.5703125" style="304" customWidth="1"/>
    <col min="14341" max="14341" width="18.7109375" style="304" customWidth="1"/>
    <col min="14342" max="14342" width="13.28515625" style="304" customWidth="1"/>
    <col min="14343" max="14343" width="14" style="304" customWidth="1"/>
    <col min="14344" max="14344" width="13.5703125" style="304" customWidth="1"/>
    <col min="14345" max="14346" width="9.140625" style="304"/>
    <col min="14347" max="14347" width="9.140625" style="304" customWidth="1"/>
    <col min="14348" max="14348" width="10.7109375" style="304" bestFit="1" customWidth="1"/>
    <col min="14349" max="14592" width="9.140625" style="304"/>
    <col min="14593" max="14593" width="3.28515625" style="304" customWidth="1"/>
    <col min="14594" max="14594" width="12.28515625" style="304" customWidth="1"/>
    <col min="14595" max="14595" width="15.42578125" style="304" customWidth="1"/>
    <col min="14596" max="14596" width="15.5703125" style="304" customWidth="1"/>
    <col min="14597" max="14597" width="18.7109375" style="304" customWidth="1"/>
    <col min="14598" max="14598" width="13.28515625" style="304" customWidth="1"/>
    <col min="14599" max="14599" width="14" style="304" customWidth="1"/>
    <col min="14600" max="14600" width="13.5703125" style="304" customWidth="1"/>
    <col min="14601" max="14602" width="9.140625" style="304"/>
    <col min="14603" max="14603" width="9.140625" style="304" customWidth="1"/>
    <col min="14604" max="14604" width="10.7109375" style="304" bestFit="1" customWidth="1"/>
    <col min="14605" max="14848" width="9.140625" style="304"/>
    <col min="14849" max="14849" width="3.28515625" style="304" customWidth="1"/>
    <col min="14850" max="14850" width="12.28515625" style="304" customWidth="1"/>
    <col min="14851" max="14851" width="15.42578125" style="304" customWidth="1"/>
    <col min="14852" max="14852" width="15.5703125" style="304" customWidth="1"/>
    <col min="14853" max="14853" width="18.7109375" style="304" customWidth="1"/>
    <col min="14854" max="14854" width="13.28515625" style="304" customWidth="1"/>
    <col min="14855" max="14855" width="14" style="304" customWidth="1"/>
    <col min="14856" max="14856" width="13.5703125" style="304" customWidth="1"/>
    <col min="14857" max="14858" width="9.140625" style="304"/>
    <col min="14859" max="14859" width="9.140625" style="304" customWidth="1"/>
    <col min="14860" max="14860" width="10.7109375" style="304" bestFit="1" customWidth="1"/>
    <col min="14861" max="15104" width="9.140625" style="304"/>
    <col min="15105" max="15105" width="3.28515625" style="304" customWidth="1"/>
    <col min="15106" max="15106" width="12.28515625" style="304" customWidth="1"/>
    <col min="15107" max="15107" width="15.42578125" style="304" customWidth="1"/>
    <col min="15108" max="15108" width="15.5703125" style="304" customWidth="1"/>
    <col min="15109" max="15109" width="18.7109375" style="304" customWidth="1"/>
    <col min="15110" max="15110" width="13.28515625" style="304" customWidth="1"/>
    <col min="15111" max="15111" width="14" style="304" customWidth="1"/>
    <col min="15112" max="15112" width="13.5703125" style="304" customWidth="1"/>
    <col min="15113" max="15114" width="9.140625" style="304"/>
    <col min="15115" max="15115" width="9.140625" style="304" customWidth="1"/>
    <col min="15116" max="15116" width="10.7109375" style="304" bestFit="1" customWidth="1"/>
    <col min="15117" max="15360" width="9.140625" style="304"/>
    <col min="15361" max="15361" width="3.28515625" style="304" customWidth="1"/>
    <col min="15362" max="15362" width="12.28515625" style="304" customWidth="1"/>
    <col min="15363" max="15363" width="15.42578125" style="304" customWidth="1"/>
    <col min="15364" max="15364" width="15.5703125" style="304" customWidth="1"/>
    <col min="15365" max="15365" width="18.7109375" style="304" customWidth="1"/>
    <col min="15366" max="15366" width="13.28515625" style="304" customWidth="1"/>
    <col min="15367" max="15367" width="14" style="304" customWidth="1"/>
    <col min="15368" max="15368" width="13.5703125" style="304" customWidth="1"/>
    <col min="15369" max="15370" width="9.140625" style="304"/>
    <col min="15371" max="15371" width="9.140625" style="304" customWidth="1"/>
    <col min="15372" max="15372" width="10.7109375" style="304" bestFit="1" customWidth="1"/>
    <col min="15373" max="15616" width="9.140625" style="304"/>
    <col min="15617" max="15617" width="3.28515625" style="304" customWidth="1"/>
    <col min="15618" max="15618" width="12.28515625" style="304" customWidth="1"/>
    <col min="15619" max="15619" width="15.42578125" style="304" customWidth="1"/>
    <col min="15620" max="15620" width="15.5703125" style="304" customWidth="1"/>
    <col min="15621" max="15621" width="18.7109375" style="304" customWidth="1"/>
    <col min="15622" max="15622" width="13.28515625" style="304" customWidth="1"/>
    <col min="15623" max="15623" width="14" style="304" customWidth="1"/>
    <col min="15624" max="15624" width="13.5703125" style="304" customWidth="1"/>
    <col min="15625" max="15626" width="9.140625" style="304"/>
    <col min="15627" max="15627" width="9.140625" style="304" customWidth="1"/>
    <col min="15628" max="15628" width="10.7109375" style="304" bestFit="1" customWidth="1"/>
    <col min="15629" max="15872" width="9.140625" style="304"/>
    <col min="15873" max="15873" width="3.28515625" style="304" customWidth="1"/>
    <col min="15874" max="15874" width="12.28515625" style="304" customWidth="1"/>
    <col min="15875" max="15875" width="15.42578125" style="304" customWidth="1"/>
    <col min="15876" max="15876" width="15.5703125" style="304" customWidth="1"/>
    <col min="15877" max="15877" width="18.7109375" style="304" customWidth="1"/>
    <col min="15878" max="15878" width="13.28515625" style="304" customWidth="1"/>
    <col min="15879" max="15879" width="14" style="304" customWidth="1"/>
    <col min="15880" max="15880" width="13.5703125" style="304" customWidth="1"/>
    <col min="15881" max="15882" width="9.140625" style="304"/>
    <col min="15883" max="15883" width="9.140625" style="304" customWidth="1"/>
    <col min="15884" max="15884" width="10.7109375" style="304" bestFit="1" customWidth="1"/>
    <col min="15885" max="16128" width="9.140625" style="304"/>
    <col min="16129" max="16129" width="3.28515625" style="304" customWidth="1"/>
    <col min="16130" max="16130" width="12.28515625" style="304" customWidth="1"/>
    <col min="16131" max="16131" width="15.42578125" style="304" customWidth="1"/>
    <col min="16132" max="16132" width="15.5703125" style="304" customWidth="1"/>
    <col min="16133" max="16133" width="18.7109375" style="304" customWidth="1"/>
    <col min="16134" max="16134" width="13.28515625" style="304" customWidth="1"/>
    <col min="16135" max="16135" width="14" style="304" customWidth="1"/>
    <col min="16136" max="16136" width="13.5703125" style="304" customWidth="1"/>
    <col min="16137" max="16138" width="9.140625" style="304"/>
    <col min="16139" max="16139" width="9.140625" style="304" customWidth="1"/>
    <col min="16140" max="16140" width="10.7109375" style="304" bestFit="1" customWidth="1"/>
    <col min="16141" max="16384" width="9.140625" style="304"/>
  </cols>
  <sheetData>
    <row r="1" spans="1:8" ht="29.25" customHeight="1" thickBot="1">
      <c r="A1" s="892" t="s">
        <v>2030</v>
      </c>
      <c r="B1" s="892"/>
      <c r="C1" s="892"/>
      <c r="D1" s="892"/>
      <c r="E1" s="892"/>
      <c r="F1" s="892"/>
      <c r="G1" s="892"/>
      <c r="H1" s="892"/>
    </row>
    <row r="2" spans="1:8" ht="77.25" customHeight="1" thickBot="1">
      <c r="A2" s="305" t="s">
        <v>1809</v>
      </c>
      <c r="B2" s="306" t="s">
        <v>1762</v>
      </c>
      <c r="C2" s="307" t="s">
        <v>2031</v>
      </c>
      <c r="D2" s="307" t="s">
        <v>2032</v>
      </c>
      <c r="E2" s="307" t="s">
        <v>2033</v>
      </c>
      <c r="F2" s="308" t="s">
        <v>2034</v>
      </c>
    </row>
    <row r="3" spans="1:8" ht="15.75" customHeight="1">
      <c r="A3" s="309">
        <v>1</v>
      </c>
      <c r="B3" s="310">
        <v>2</v>
      </c>
      <c r="C3" s="310">
        <v>3</v>
      </c>
      <c r="D3" s="310">
        <v>4</v>
      </c>
      <c r="E3" s="310">
        <v>5</v>
      </c>
      <c r="F3" s="311" t="s">
        <v>2035</v>
      </c>
    </row>
    <row r="4" spans="1:8">
      <c r="A4" s="312">
        <v>1</v>
      </c>
      <c r="B4" s="313">
        <v>45017</v>
      </c>
      <c r="C4" s="314">
        <f>'[33]APR-CAT'!$C$20</f>
        <v>1276799</v>
      </c>
      <c r="D4" s="314">
        <f>'[33]APR-CAT'!$D$20</f>
        <v>1319463</v>
      </c>
      <c r="E4" s="314">
        <f>'[33]APR-CAT'!$F$20</f>
        <v>15170156</v>
      </c>
      <c r="F4" s="315">
        <f>+E4/D4</f>
        <v>11.497219702257661</v>
      </c>
      <c r="G4" s="316"/>
    </row>
    <row r="5" spans="1:8">
      <c r="A5" s="312">
        <v>2</v>
      </c>
      <c r="B5" s="313">
        <v>45047</v>
      </c>
      <c r="C5" s="314">
        <f>'[33]MAY-CAT'!$C$20</f>
        <v>1272967</v>
      </c>
      <c r="D5" s="314">
        <f>'[33]MAY-CAT'!$D$20</f>
        <v>1319460</v>
      </c>
      <c r="E5" s="314">
        <f>'[33]MAY-CAT'!$F$20</f>
        <v>21760235</v>
      </c>
      <c r="F5" s="315">
        <f t="shared" ref="F5:F18" si="0">+E5/D5</f>
        <v>16.491773149621814</v>
      </c>
    </row>
    <row r="6" spans="1:8">
      <c r="A6" s="312">
        <v>3</v>
      </c>
      <c r="B6" s="313">
        <v>45078</v>
      </c>
      <c r="C6" s="314">
        <f>'[33]JUNE-CAT'!$C$20</f>
        <v>1303005</v>
      </c>
      <c r="D6" s="314">
        <f>'[33]JUNE-CAT'!$D$20</f>
        <v>1322124</v>
      </c>
      <c r="E6" s="314">
        <f>'[33]JUNE-CAT'!$F$20</f>
        <v>33043973</v>
      </c>
      <c r="F6" s="315">
        <f t="shared" si="0"/>
        <v>24.993096714075229</v>
      </c>
    </row>
    <row r="7" spans="1:8">
      <c r="A7" s="317"/>
      <c r="B7" s="318" t="s">
        <v>2036</v>
      </c>
      <c r="C7" s="319">
        <f>+C6+C5+C4</f>
        <v>3852771</v>
      </c>
      <c r="D7" s="319">
        <f>+D6</f>
        <v>1322124</v>
      </c>
      <c r="E7" s="319">
        <f>+E6+E5+E4</f>
        <v>69974364</v>
      </c>
      <c r="F7" s="315">
        <f>+E7/D7</f>
        <v>52.925719524038591</v>
      </c>
    </row>
    <row r="8" spans="1:8">
      <c r="A8" s="312">
        <v>4</v>
      </c>
      <c r="B8" s="313">
        <v>45108</v>
      </c>
      <c r="C8" s="314">
        <f>'[33]JULY-CAT'!$C$20</f>
        <v>1289051</v>
      </c>
      <c r="D8" s="314">
        <f>'[33]JULY-CAT'!$D$20</f>
        <v>1325303</v>
      </c>
      <c r="E8" s="314">
        <f>'[33]JULY-CAT'!$F$20</f>
        <v>27143163.399305556</v>
      </c>
      <c r="F8" s="315">
        <f t="shared" si="0"/>
        <v>20.48072282286055</v>
      </c>
    </row>
    <row r="9" spans="1:8">
      <c r="A9" s="312">
        <v>5</v>
      </c>
      <c r="B9" s="313">
        <v>45139</v>
      </c>
      <c r="C9" s="314">
        <f>'[33]AUG-CAT'!$C$20</f>
        <v>1304648</v>
      </c>
      <c r="D9" s="314">
        <f>'[33]AUG-CAT'!$D$20</f>
        <v>1325719</v>
      </c>
      <c r="E9" s="314">
        <f>'[33]AUG-CAT'!$F$20</f>
        <v>29834568</v>
      </c>
      <c r="F9" s="315">
        <f t="shared" si="0"/>
        <v>22.50444324928586</v>
      </c>
    </row>
    <row r="10" spans="1:8">
      <c r="A10" s="312">
        <v>6</v>
      </c>
      <c r="B10" s="313">
        <v>45170</v>
      </c>
      <c r="C10" s="314">
        <f>'[33]SEPT-CAT'!$C$20</f>
        <v>1296918</v>
      </c>
      <c r="D10" s="314">
        <f>'[33]SEPT-CAT'!$D$20</f>
        <v>1327259</v>
      </c>
      <c r="E10" s="314">
        <f>'[33]SEPT-CAT'!$F$20</f>
        <v>24984714</v>
      </c>
      <c r="F10" s="315">
        <f t="shared" si="0"/>
        <v>18.824294278660005</v>
      </c>
    </row>
    <row r="11" spans="1:8">
      <c r="A11" s="317"/>
      <c r="B11" s="318" t="s">
        <v>2037</v>
      </c>
      <c r="C11" s="319">
        <f>+C10+C9+C8</f>
        <v>3890617</v>
      </c>
      <c r="D11" s="319">
        <f>+D10</f>
        <v>1327259</v>
      </c>
      <c r="E11" s="319">
        <f>+E10+E9+E8</f>
        <v>81962445.399305552</v>
      </c>
      <c r="F11" s="315">
        <f>+E11/D11</f>
        <v>61.753166035646061</v>
      </c>
    </row>
    <row r="12" spans="1:8">
      <c r="A12" s="312">
        <v>7</v>
      </c>
      <c r="B12" s="313">
        <v>45200</v>
      </c>
      <c r="C12" s="314">
        <f>'[33]OCT-CAT'!$C$20</f>
        <v>1175552</v>
      </c>
      <c r="D12" s="314">
        <f>'[33]OCT-CAT'!$D$20</f>
        <v>1199649</v>
      </c>
      <c r="E12" s="314">
        <f>'[33]OCT-CAT'!$F$20</f>
        <v>18920091</v>
      </c>
      <c r="F12" s="315">
        <f t="shared" si="0"/>
        <v>15.771355621519294</v>
      </c>
    </row>
    <row r="13" spans="1:8">
      <c r="A13" s="312">
        <v>8</v>
      </c>
      <c r="B13" s="313">
        <v>45231</v>
      </c>
      <c r="C13" s="314">
        <f>'[33]NOV-CAT'!$C$20</f>
        <v>1168108</v>
      </c>
      <c r="D13" s="314">
        <f>'[33]NOV-CAT'!$D$20</f>
        <v>1202992</v>
      </c>
      <c r="E13" s="314">
        <f>'[33]NOV-CAT'!$F$20</f>
        <v>15720142</v>
      </c>
      <c r="F13" s="315">
        <f t="shared" si="0"/>
        <v>13.067536608722252</v>
      </c>
    </row>
    <row r="14" spans="1:8">
      <c r="A14" s="312">
        <v>9</v>
      </c>
      <c r="B14" s="313">
        <v>45261</v>
      </c>
      <c r="C14" s="314">
        <f>'[33]DEC-CAT'!$C$20</f>
        <v>1160352</v>
      </c>
      <c r="D14" s="314">
        <f>'[33]DEC-CAT'!$D$20</f>
        <v>1206165</v>
      </c>
      <c r="E14" s="314">
        <f>'[33]DEC-CAT'!$F$20</f>
        <v>16437392</v>
      </c>
      <c r="F14" s="315">
        <f t="shared" si="0"/>
        <v>13.627813773405794</v>
      </c>
    </row>
    <row r="15" spans="1:8">
      <c r="A15" s="317"/>
      <c r="B15" s="318" t="s">
        <v>2038</v>
      </c>
      <c r="C15" s="319">
        <f>+C14+C13+C12</f>
        <v>3504012</v>
      </c>
      <c r="D15" s="319">
        <f>+D14</f>
        <v>1206165</v>
      </c>
      <c r="E15" s="319">
        <f>+E14+E13+E12</f>
        <v>51077625</v>
      </c>
      <c r="F15" s="315">
        <f>+E15/D15</f>
        <v>42.347129124124805</v>
      </c>
    </row>
    <row r="16" spans="1:8">
      <c r="A16" s="312">
        <v>10</v>
      </c>
      <c r="B16" s="313">
        <v>45292</v>
      </c>
      <c r="C16" s="314">
        <f>'[33]JAN-CAT'!$C$20</f>
        <v>1153052</v>
      </c>
      <c r="D16" s="314">
        <f>'[33]JAN-CAT'!$D$20</f>
        <v>1207637</v>
      </c>
      <c r="E16" s="314">
        <f>'[33]JAN-CAT'!$F$20</f>
        <v>15657062</v>
      </c>
      <c r="F16" s="315">
        <f t="shared" si="0"/>
        <v>12.965039991321895</v>
      </c>
    </row>
    <row r="17" spans="1:8">
      <c r="A17" s="312">
        <v>11</v>
      </c>
      <c r="B17" s="313">
        <v>45323</v>
      </c>
      <c r="C17" s="314">
        <f>'[33]FEB-CAT'!$C$20</f>
        <v>1151758</v>
      </c>
      <c r="D17" s="314">
        <f>'[33]FEB-CAT'!$D$20</f>
        <v>1210438</v>
      </c>
      <c r="E17" s="314">
        <f>'[33]FEB-CAT'!$F$20</f>
        <v>14248127</v>
      </c>
      <c r="F17" s="315">
        <f t="shared" si="0"/>
        <v>11.771050644477453</v>
      </c>
    </row>
    <row r="18" spans="1:8">
      <c r="A18" s="312">
        <v>12</v>
      </c>
      <c r="B18" s="313">
        <v>45352</v>
      </c>
      <c r="C18" s="314">
        <f>'[33]MAR-CAT'!$C$20</f>
        <v>1102610</v>
      </c>
      <c r="D18" s="314">
        <f>'[33]MAR-CAT'!$D$20</f>
        <v>1212565</v>
      </c>
      <c r="E18" s="314">
        <f>'[33]MAR-CAT'!$F$20</f>
        <v>17188468</v>
      </c>
      <c r="F18" s="315">
        <f t="shared" si="0"/>
        <v>14.175296169689872</v>
      </c>
    </row>
    <row r="19" spans="1:8">
      <c r="A19" s="320"/>
      <c r="B19" s="318" t="s">
        <v>2039</v>
      </c>
      <c r="C19" s="319">
        <f>+C18+C17+C16</f>
        <v>3407420</v>
      </c>
      <c r="D19" s="319">
        <f>+D18</f>
        <v>1212565</v>
      </c>
      <c r="E19" s="319">
        <f>+E18+E17+E16</f>
        <v>47093657</v>
      </c>
      <c r="F19" s="321">
        <f>+E19/D19</f>
        <v>38.838047444879244</v>
      </c>
    </row>
    <row r="20" spans="1:8" ht="13.5" thickBot="1">
      <c r="A20" s="320"/>
      <c r="B20" s="318" t="s">
        <v>2040</v>
      </c>
      <c r="C20" s="319">
        <f>+C19+C15+C11+C7</f>
        <v>14654820</v>
      </c>
      <c r="D20" s="319">
        <f>+D19</f>
        <v>1212565</v>
      </c>
      <c r="E20" s="319">
        <f>+E19+E15+E11+E7</f>
        <v>250108091.39930555</v>
      </c>
      <c r="F20" s="321">
        <f>+E20/D20</f>
        <v>206.26365712296294</v>
      </c>
    </row>
    <row r="21" spans="1:8" ht="30.75" customHeight="1" thickBot="1">
      <c r="A21" s="893" t="s">
        <v>2041</v>
      </c>
      <c r="B21" s="894"/>
      <c r="C21" s="894"/>
      <c r="D21" s="894"/>
      <c r="E21" s="894"/>
      <c r="F21" s="894"/>
      <c r="G21" s="895"/>
      <c r="H21" s="896"/>
    </row>
    <row r="22" spans="1:8" ht="114.75" customHeight="1" thickBot="1">
      <c r="A22" s="305" t="s">
        <v>1809</v>
      </c>
      <c r="B22" s="306" t="s">
        <v>1762</v>
      </c>
      <c r="C22" s="322" t="s">
        <v>2042</v>
      </c>
      <c r="D22" s="307" t="s">
        <v>2043</v>
      </c>
      <c r="E22" s="307" t="s">
        <v>2044</v>
      </c>
      <c r="F22" s="307" t="s">
        <v>2032</v>
      </c>
      <c r="G22" s="323" t="s">
        <v>2045</v>
      </c>
      <c r="H22" s="324" t="s">
        <v>2046</v>
      </c>
    </row>
    <row r="23" spans="1:8">
      <c r="A23" s="325">
        <v>1</v>
      </c>
      <c r="B23" s="326">
        <v>2</v>
      </c>
      <c r="C23" s="326">
        <v>3</v>
      </c>
      <c r="D23" s="326">
        <v>4</v>
      </c>
      <c r="E23" s="326" t="s">
        <v>2047</v>
      </c>
      <c r="F23" s="326">
        <v>6</v>
      </c>
      <c r="G23" s="327">
        <v>7</v>
      </c>
      <c r="H23" s="328" t="s">
        <v>2048</v>
      </c>
    </row>
    <row r="24" spans="1:8">
      <c r="A24" s="312">
        <v>1</v>
      </c>
      <c r="B24" s="313">
        <f t="shared" ref="B24:B40" si="1">B4</f>
        <v>45017</v>
      </c>
      <c r="C24" s="329">
        <f>'[33]APR-CAT'!$M$20</f>
        <v>9.8692673958862179E-2</v>
      </c>
      <c r="D24" s="330">
        <f>'[33]APR-CAT'!$N$20</f>
        <v>1276799</v>
      </c>
      <c r="E24" s="331">
        <f>'[33]APR-CAT'!$O$20</f>
        <v>126010.70741800127</v>
      </c>
      <c r="F24" s="332">
        <f>'[33]APR-CAT'!$P$20</f>
        <v>1319463</v>
      </c>
      <c r="G24" s="314">
        <f>'[33]APR-CAT'!$R$20</f>
        <v>1343111.0729166667</v>
      </c>
      <c r="H24" s="333">
        <f>'[33]APR-CAT'!$S$20</f>
        <v>1.0179224979530814</v>
      </c>
    </row>
    <row r="25" spans="1:8">
      <c r="A25" s="312">
        <v>2</v>
      </c>
      <c r="B25" s="313">
        <f t="shared" si="1"/>
        <v>45047</v>
      </c>
      <c r="C25" s="329">
        <f>'[33]MAY-CAT'!$M$20</f>
        <v>0.12003751311822011</v>
      </c>
      <c r="D25" s="330">
        <f>'[33]MAY-CAT'!$N$20</f>
        <v>1272967</v>
      </c>
      <c r="E25" s="331">
        <f>'[33]MAY-CAT'!$O$20</f>
        <v>152803.7929615613</v>
      </c>
      <c r="F25" s="332">
        <f>'[33]MAY-CAT'!$P$20</f>
        <v>1319460</v>
      </c>
      <c r="G25" s="314">
        <f>'[33]MAY-CAT'!$R$20</f>
        <v>2252478.4229166661</v>
      </c>
      <c r="H25" s="333">
        <f>'[33]MAY-CAT'!$S$20</f>
        <v>1.7071214155159431</v>
      </c>
    </row>
    <row r="26" spans="1:8">
      <c r="A26" s="312">
        <v>3</v>
      </c>
      <c r="B26" s="313">
        <f t="shared" si="1"/>
        <v>45078</v>
      </c>
      <c r="C26" s="329">
        <f>'[33]JUNE-CAT'!$M$20</f>
        <v>0.26302105372431928</v>
      </c>
      <c r="D26" s="330">
        <f>'[33]JUNE-CAT'!$N$20</f>
        <v>1303005</v>
      </c>
      <c r="E26" s="331">
        <f>'[33]JUNE-CAT'!$O$20</f>
        <v>342717.74810805666</v>
      </c>
      <c r="F26" s="332">
        <f>'[33]JUNE-CAT'!$P$20</f>
        <v>1322124</v>
      </c>
      <c r="G26" s="314">
        <f>'[33]JUNE-CAT'!$R$20</f>
        <v>6813968.8312499998</v>
      </c>
      <c r="H26" s="333">
        <f>'[33]JUNE-CAT'!$S$20</f>
        <v>5.1538046592074567</v>
      </c>
    </row>
    <row r="27" spans="1:8">
      <c r="A27" s="317"/>
      <c r="B27" s="318" t="str">
        <f t="shared" si="1"/>
        <v>1st Qtr</v>
      </c>
      <c r="C27" s="334">
        <f>+C26+C25+C24</f>
        <v>0.48175124080140153</v>
      </c>
      <c r="D27" s="335">
        <f>+D26+D25+D24</f>
        <v>3852771</v>
      </c>
      <c r="E27" s="331">
        <f>+D27*C27</f>
        <v>1856077.2097736564</v>
      </c>
      <c r="F27" s="336">
        <f>+F26</f>
        <v>1322124</v>
      </c>
      <c r="G27" s="319">
        <f>+G26+G25+G24</f>
        <v>10409558.327083332</v>
      </c>
      <c r="H27" s="333">
        <f>+G27/F27</f>
        <v>7.8733600835347763</v>
      </c>
    </row>
    <row r="28" spans="1:8">
      <c r="A28" s="312">
        <v>4</v>
      </c>
      <c r="B28" s="313">
        <f t="shared" si="1"/>
        <v>45108</v>
      </c>
      <c r="C28" s="329">
        <f>IFERROR('[33]JULY-CAT'!$M$20,0)</f>
        <v>0.150255689954058</v>
      </c>
      <c r="D28" s="330">
        <f>'[33]JULY-CAT'!$N$20</f>
        <v>1289051</v>
      </c>
      <c r="E28" s="331">
        <f>'[33]JULY-CAT'!$O$20</f>
        <v>193687.2473909684</v>
      </c>
      <c r="F28" s="332">
        <f>'[33]JULY-CAT'!$P$20</f>
        <v>1325303</v>
      </c>
      <c r="G28" s="314">
        <f>'[33]JULY-CAT'!$R$20</f>
        <v>3345694.7238333337</v>
      </c>
      <c r="H28" s="333">
        <f>'[33]JULY-CAT'!$S$20</f>
        <v>2.5244753266485729</v>
      </c>
    </row>
    <row r="29" spans="1:8">
      <c r="A29" s="312">
        <v>5</v>
      </c>
      <c r="B29" s="313">
        <f t="shared" si="1"/>
        <v>45139</v>
      </c>
      <c r="C29" s="329">
        <f>IFERROR('[33]AUG-CAT'!$M$20,0)</f>
        <v>8.8931793546638799E-2</v>
      </c>
      <c r="D29" s="330">
        <f>'[33]AUG-CAT'!$N$20</f>
        <v>1304648</v>
      </c>
      <c r="E29" s="331">
        <f>'[33]AUG-CAT'!$O$20</f>
        <v>116024.68658703522</v>
      </c>
      <c r="F29" s="332">
        <f>'[33]AUG-CAT'!$P$20</f>
        <v>1325719</v>
      </c>
      <c r="G29" s="314">
        <f>'[33]AUG-CAT'!$R$20</f>
        <v>2379084.7462500003</v>
      </c>
      <c r="H29" s="333">
        <f>'[33]AUG-CAT'!$S$20</f>
        <v>1.7945618537940546</v>
      </c>
    </row>
    <row r="30" spans="1:8">
      <c r="A30" s="312">
        <v>6</v>
      </c>
      <c r="B30" s="313">
        <f t="shared" si="1"/>
        <v>45170</v>
      </c>
      <c r="C30" s="329">
        <f>IFERROR('[33]SEPT-CAT'!$M$20,0)</f>
        <v>0.11303690839224911</v>
      </c>
      <c r="D30" s="330">
        <f>'[33]SEPT-CAT'!$N$20</f>
        <v>1296918</v>
      </c>
      <c r="E30" s="331">
        <f>'[33]SEPT-CAT'!$O$20</f>
        <v>146599.60115825894</v>
      </c>
      <c r="F30" s="332">
        <f>'[33]SEPT-CAT'!$P$20</f>
        <v>1327259</v>
      </c>
      <c r="G30" s="314">
        <f>'[33]SEPT-CAT'!$R$20</f>
        <v>2398179.7737499997</v>
      </c>
      <c r="H30" s="333">
        <f>'[33]SEPT-CAT'!$S$20</f>
        <v>1.8068664621976567</v>
      </c>
    </row>
    <row r="31" spans="1:8">
      <c r="A31" s="317"/>
      <c r="B31" s="318" t="str">
        <f t="shared" si="1"/>
        <v>2nd Qtr</v>
      </c>
      <c r="C31" s="334">
        <f>+C30+C29+C28</f>
        <v>0.35222439189294591</v>
      </c>
      <c r="D31" s="335">
        <f>+D30+D29+D28</f>
        <v>3890617</v>
      </c>
      <c r="E31" s="331">
        <f>+D31*C31</f>
        <v>1370370.2069133576</v>
      </c>
      <c r="F31" s="336">
        <f>+F30</f>
        <v>1327259</v>
      </c>
      <c r="G31" s="319">
        <f>+G30+G29+G28</f>
        <v>8122959.2438333333</v>
      </c>
      <c r="H31" s="333">
        <f>+G31/F31</f>
        <v>6.1201010833856344</v>
      </c>
    </row>
    <row r="32" spans="1:8">
      <c r="A32" s="312">
        <v>7</v>
      </c>
      <c r="B32" s="313">
        <f t="shared" si="1"/>
        <v>45200</v>
      </c>
      <c r="C32" s="329">
        <f>IFERROR('[33]OCT-CAT'!$M$20,0)</f>
        <v>8.5604500195236244E-2</v>
      </c>
      <c r="D32" s="330">
        <f>'[33]OCT-CAT'!$N$20</f>
        <v>1175552</v>
      </c>
      <c r="E32" s="331">
        <f>'[33]OCT-CAT'!$O$20</f>
        <v>100632.54141351036</v>
      </c>
      <c r="F32" s="332">
        <f>'[33]OCT-CAT'!$P$20</f>
        <v>1199649</v>
      </c>
      <c r="G32" s="314">
        <f>'[33]OCT-CAT'!$R$20</f>
        <v>1483337.7283333335</v>
      </c>
      <c r="H32" s="333">
        <f>'[33]OCT-CAT'!$S$20</f>
        <v>1.2364764429706803</v>
      </c>
    </row>
    <row r="33" spans="1:14">
      <c r="A33" s="312">
        <v>8</v>
      </c>
      <c r="B33" s="313">
        <f t="shared" si="1"/>
        <v>45231</v>
      </c>
      <c r="C33" s="329">
        <f>IFERROR('[33]NOV-CAT'!$M$20,0)</f>
        <v>0.10098305785394036</v>
      </c>
      <c r="D33" s="330">
        <f>'[33]NOV-CAT'!$N$20</f>
        <v>1168108</v>
      </c>
      <c r="E33" s="331">
        <f>'[33]NOV-CAT'!$O$20</f>
        <v>117959.11774365057</v>
      </c>
      <c r="F33" s="332">
        <f>'[33]NOV-CAT'!$P$20</f>
        <v>1202992</v>
      </c>
      <c r="G33" s="314">
        <f>'[33]NOV-CAT'!$R$20</f>
        <v>1421410.2525000002</v>
      </c>
      <c r="H33" s="333">
        <f>'[33]NOV-CAT'!$S$20</f>
        <v>1.1815625145470627</v>
      </c>
    </row>
    <row r="34" spans="1:14">
      <c r="A34" s="312">
        <v>9</v>
      </c>
      <c r="B34" s="313">
        <f t="shared" si="1"/>
        <v>45261</v>
      </c>
      <c r="C34" s="329">
        <f>IFERROR('[33]DEC-CAT'!$M$20,0)</f>
        <v>8.2110463818579532E-2</v>
      </c>
      <c r="D34" s="330">
        <f>'[33]DEC-CAT'!$N$20</f>
        <v>1160352</v>
      </c>
      <c r="E34" s="331">
        <f>'[33]DEC-CAT'!$O$20</f>
        <v>95277.040912816403</v>
      </c>
      <c r="F34" s="332">
        <f>'[33]DEC-CAT'!$P$20</f>
        <v>1206165</v>
      </c>
      <c r="G34" s="314">
        <f>'[33]DEC-CAT'!$R$20</f>
        <v>1250517.0271666667</v>
      </c>
      <c r="H34" s="333">
        <f>'[33]DEC-CAT'!$S$20</f>
        <v>1.0367711110558395</v>
      </c>
    </row>
    <row r="35" spans="1:14">
      <c r="A35" s="317"/>
      <c r="B35" s="318" t="str">
        <f t="shared" si="1"/>
        <v>3rd Qtr</v>
      </c>
      <c r="C35" s="334">
        <f>+C34+C33+C32</f>
        <v>0.26869802186775615</v>
      </c>
      <c r="D35" s="335">
        <f>+D34+D33+D32</f>
        <v>3504012</v>
      </c>
      <c r="E35" s="331">
        <f>+D35*C35</f>
        <v>941521.09300087998</v>
      </c>
      <c r="F35" s="336">
        <f>+F34</f>
        <v>1206165</v>
      </c>
      <c r="G35" s="319">
        <f>+G34+G33+G32</f>
        <v>4155265.0080000004</v>
      </c>
      <c r="H35" s="333">
        <f>+G35/F35</f>
        <v>3.4450220392732342</v>
      </c>
    </row>
    <row r="36" spans="1:14">
      <c r="A36" s="312">
        <v>10</v>
      </c>
      <c r="B36" s="313">
        <f t="shared" si="1"/>
        <v>45292</v>
      </c>
      <c r="C36" s="329">
        <f>IFERROR('[33]JAN-CAT'!$M$20,0)</f>
        <v>7.9478587273208848E-2</v>
      </c>
      <c r="D36" s="330">
        <f>'[33]JAN-CAT'!$N$20</f>
        <v>1153052</v>
      </c>
      <c r="E36" s="331">
        <f>'[33]JAN-CAT'!$O$20</f>
        <v>91642.944012548003</v>
      </c>
      <c r="F36" s="332">
        <f>'[33]JAN-CAT'!$P$20</f>
        <v>1207637</v>
      </c>
      <c r="G36" s="314">
        <f>'[33]JAN-CAT'!$R$20</f>
        <v>1145725.1254166667</v>
      </c>
      <c r="H36" s="333">
        <f>'[33]JAN-CAT'!$S$20</f>
        <v>0.9487330426416769</v>
      </c>
      <c r="L36" s="337"/>
      <c r="M36" s="338"/>
      <c r="N36" s="338"/>
    </row>
    <row r="37" spans="1:14">
      <c r="A37" s="312">
        <v>11</v>
      </c>
      <c r="B37" s="313">
        <f t="shared" si="1"/>
        <v>45323</v>
      </c>
      <c r="C37" s="329">
        <f>IFERROR('[33]FEB-CAT'!$M$20,0)</f>
        <v>8.0365563108516697E-2</v>
      </c>
      <c r="D37" s="330">
        <f>'[33]FEB-CAT'!$N$20</f>
        <v>1151758</v>
      </c>
      <c r="E37" s="331">
        <f>'[33]FEB-CAT'!$O$20</f>
        <v>92561.680234738975</v>
      </c>
      <c r="F37" s="332">
        <f>'[33]FEB-CAT'!$P$20</f>
        <v>1210438</v>
      </c>
      <c r="G37" s="314">
        <f>'[33]FEB-CAT'!$R$20</f>
        <v>1063188.2364958331</v>
      </c>
      <c r="H37" s="333">
        <f>'[33]FEB-CAT'!$S$20</f>
        <v>0.87835001585858441</v>
      </c>
      <c r="L37" s="339"/>
      <c r="M37" s="410"/>
      <c r="N37" s="338"/>
    </row>
    <row r="38" spans="1:14">
      <c r="A38" s="312">
        <v>12</v>
      </c>
      <c r="B38" s="313">
        <f t="shared" si="1"/>
        <v>45352</v>
      </c>
      <c r="C38" s="329">
        <f>IFERROR('[33]MAR-CAT'!$M$20,0)</f>
        <v>6.5105858676486161E-2</v>
      </c>
      <c r="D38" s="330">
        <f>'[33]MAR-CAT'!$N$20</f>
        <v>1102610</v>
      </c>
      <c r="E38" s="331">
        <f>'[33]MAR-CAT'!$O$20</f>
        <v>71786.37083528041</v>
      </c>
      <c r="F38" s="332">
        <f>'[33]MAR-CAT'!$P$20</f>
        <v>1212565</v>
      </c>
      <c r="G38" s="314">
        <f>'[33]MAR-CAT'!$R$20</f>
        <v>1015604.5066666667</v>
      </c>
      <c r="H38" s="333">
        <f>'[33]MAR-CAT'!$S$20</f>
        <v>0.83756706375878132</v>
      </c>
      <c r="L38" s="338"/>
      <c r="M38" s="338"/>
      <c r="N38" s="338"/>
    </row>
    <row r="39" spans="1:14">
      <c r="A39" s="320"/>
      <c r="B39" s="318" t="str">
        <f t="shared" si="1"/>
        <v>4th Qtr</v>
      </c>
      <c r="C39" s="334">
        <f>+C38+C37+C36</f>
        <v>0.22495000905821172</v>
      </c>
      <c r="D39" s="335">
        <f>+D38+D37+D36</f>
        <v>3407420</v>
      </c>
      <c r="E39" s="331">
        <f>+D39*C39</f>
        <v>766499.15986513183</v>
      </c>
      <c r="F39" s="336">
        <f>+F38</f>
        <v>1212565</v>
      </c>
      <c r="G39" s="319">
        <f>+G38+G37+G36</f>
        <v>3224517.8685791665</v>
      </c>
      <c r="H39" s="331">
        <f>+G39/F39</f>
        <v>2.6592536223453314</v>
      </c>
      <c r="L39" s="338"/>
      <c r="M39" s="338"/>
      <c r="N39" s="338"/>
    </row>
    <row r="40" spans="1:14">
      <c r="A40" s="320"/>
      <c r="B40" s="318" t="str">
        <f t="shared" si="1"/>
        <v>Yearly Data</v>
      </c>
      <c r="C40" s="334">
        <f>+C39+C35+C31+C27</f>
        <v>1.3276236636203154</v>
      </c>
      <c r="D40" s="335">
        <f>+D39+D35+D31+D27</f>
        <v>14654820</v>
      </c>
      <c r="E40" s="331">
        <f>+D40*C40</f>
        <v>19456085.818096269</v>
      </c>
      <c r="F40" s="336">
        <f>+F39</f>
        <v>1212565</v>
      </c>
      <c r="G40" s="319">
        <f>+G39+G35+G31+G27</f>
        <v>25912300.447495833</v>
      </c>
      <c r="H40" s="331">
        <f>+G40/F40</f>
        <v>21.369823842429753</v>
      </c>
      <c r="L40" s="338"/>
      <c r="M40" s="338"/>
      <c r="N40" s="338"/>
    </row>
    <row r="41" spans="1:14" ht="28.5" customHeight="1" thickBot="1">
      <c r="A41" s="893" t="s">
        <v>2049</v>
      </c>
      <c r="B41" s="894"/>
      <c r="C41" s="894"/>
      <c r="D41" s="894"/>
      <c r="E41" s="894"/>
      <c r="F41" s="894"/>
      <c r="G41" s="894"/>
      <c r="H41" s="897"/>
    </row>
    <row r="42" spans="1:14" ht="104.25" customHeight="1" thickBot="1">
      <c r="A42" s="305" t="s">
        <v>1809</v>
      </c>
      <c r="B42" s="306" t="s">
        <v>1762</v>
      </c>
      <c r="C42" s="322" t="s">
        <v>2050</v>
      </c>
      <c r="D42" s="322" t="s">
        <v>2051</v>
      </c>
      <c r="E42" s="322" t="s">
        <v>2052</v>
      </c>
      <c r="F42" s="322" t="s">
        <v>2053</v>
      </c>
      <c r="G42" s="307" t="s">
        <v>2054</v>
      </c>
      <c r="H42" s="308" t="s">
        <v>2055</v>
      </c>
    </row>
    <row r="43" spans="1:14" ht="16.5" customHeight="1" thickBot="1">
      <c r="A43" s="340">
        <v>1</v>
      </c>
      <c r="B43" s="341">
        <v>2</v>
      </c>
      <c r="C43" s="341">
        <v>3</v>
      </c>
      <c r="D43" s="341">
        <v>4</v>
      </c>
      <c r="E43" s="341" t="s">
        <v>2047</v>
      </c>
      <c r="F43" s="341">
        <v>6</v>
      </c>
      <c r="G43" s="341">
        <v>7</v>
      </c>
      <c r="H43" s="342" t="s">
        <v>2048</v>
      </c>
    </row>
    <row r="44" spans="1:14">
      <c r="A44" s="343">
        <v>1</v>
      </c>
      <c r="B44" s="344">
        <f t="shared" ref="B44:B60" si="2">B4</f>
        <v>45017</v>
      </c>
      <c r="C44" s="345">
        <f>'[33]APR-CAT'!$V$20</f>
        <v>46946</v>
      </c>
      <c r="D44" s="345">
        <f>'[33]APR-CAT'!$W$20</f>
        <v>1238383</v>
      </c>
      <c r="E44" s="346">
        <f>'[33]APR-CAT'!$X$20</f>
        <v>58137128318</v>
      </c>
      <c r="F44" s="345">
        <f>'[33]APR-CAT'!$Y$20</f>
        <v>1319463</v>
      </c>
      <c r="G44" s="345">
        <f>'[33]APR-CAT'!$Z$20</f>
        <v>15952975</v>
      </c>
      <c r="H44" s="347">
        <f>'[33]APR-CAT'!$AA$20</f>
        <v>12.090505758782172</v>
      </c>
    </row>
    <row r="45" spans="1:14">
      <c r="A45" s="312">
        <v>2</v>
      </c>
      <c r="B45" s="313">
        <f t="shared" si="2"/>
        <v>45047</v>
      </c>
      <c r="C45" s="314">
        <f>'[33]MAY-CAT'!$V$20</f>
        <v>56253</v>
      </c>
      <c r="D45" s="314">
        <f>'[33]MAY-CAT'!$W$20</f>
        <v>1235792</v>
      </c>
      <c r="E45" s="321">
        <f>'[33]MAY-CAT'!$X$20</f>
        <v>69517007376</v>
      </c>
      <c r="F45" s="314">
        <f>'[33]MAY-CAT'!$Y$20</f>
        <v>1319460</v>
      </c>
      <c r="G45" s="314">
        <f>'[33]MAY-CAT'!$Z$20</f>
        <v>19359819</v>
      </c>
      <c r="H45" s="315">
        <f>'[33]MAY-CAT'!$AA$20</f>
        <v>14.672531944886545</v>
      </c>
    </row>
    <row r="46" spans="1:14">
      <c r="A46" s="312">
        <v>3</v>
      </c>
      <c r="B46" s="313">
        <f t="shared" si="2"/>
        <v>45078</v>
      </c>
      <c r="C46" s="314">
        <f>'[33]JUNE-CAT'!$V$20</f>
        <v>62756</v>
      </c>
      <c r="D46" s="314">
        <f>'[33]JUNE-CAT'!$W$20</f>
        <v>1276862</v>
      </c>
      <c r="E46" s="321">
        <f>'[33]JUNE-CAT'!$X$20</f>
        <v>80130751672</v>
      </c>
      <c r="F46" s="314">
        <f>'[33]JUNE-CAT'!$Y$20</f>
        <v>1322124</v>
      </c>
      <c r="G46" s="314">
        <f>'[33]JUNE-CAT'!$Z$20</f>
        <v>21653755</v>
      </c>
      <c r="H46" s="315">
        <f>'[33]JUNE-CAT'!$AA$20</f>
        <v>16.378006147683575</v>
      </c>
    </row>
    <row r="47" spans="1:14">
      <c r="A47" s="317"/>
      <c r="B47" s="318" t="str">
        <f t="shared" si="2"/>
        <v>1st Qtr</v>
      </c>
      <c r="C47" s="319">
        <f>+C46+C45+C44</f>
        <v>165955</v>
      </c>
      <c r="D47" s="319">
        <f>+D46+D45+D44</f>
        <v>3751037</v>
      </c>
      <c r="E47" s="321">
        <f>+D47*C47</f>
        <v>622503345335</v>
      </c>
      <c r="F47" s="319">
        <f>+F46</f>
        <v>1322124</v>
      </c>
      <c r="G47" s="319">
        <f>+G46+G45+G44</f>
        <v>56966549</v>
      </c>
      <c r="H47" s="315">
        <f>+G47/F47</f>
        <v>43.087145381219919</v>
      </c>
    </row>
    <row r="48" spans="1:14">
      <c r="A48" s="312">
        <v>4</v>
      </c>
      <c r="B48" s="313">
        <f t="shared" si="2"/>
        <v>45108</v>
      </c>
      <c r="C48" s="314">
        <f>'[33]JULY-CAT'!$V$20</f>
        <v>58608</v>
      </c>
      <c r="D48" s="314">
        <f>'[33]JULY-CAT'!$W$20</f>
        <v>1238637</v>
      </c>
      <c r="E48" s="321">
        <f>'[33]JULY-CAT'!$X$20</f>
        <v>72594037296</v>
      </c>
      <c r="F48" s="314">
        <f>'[33]JULY-CAT'!$Y$20</f>
        <v>1325303</v>
      </c>
      <c r="G48" s="314">
        <f>'[33]JULY-CAT'!$Z$20</f>
        <v>19893135</v>
      </c>
      <c r="H48" s="315">
        <f>'[33]JULY-CAT'!$AA$20</f>
        <v>15.010254258837413</v>
      </c>
    </row>
    <row r="49" spans="1:8">
      <c r="A49" s="312">
        <v>5</v>
      </c>
      <c r="B49" s="313">
        <f t="shared" si="2"/>
        <v>45139</v>
      </c>
      <c r="C49" s="314">
        <f>'[33]AUG-CAT'!$V$20</f>
        <v>59259</v>
      </c>
      <c r="D49" s="314">
        <f>'[33]AUG-CAT'!$W$20</f>
        <v>1254116</v>
      </c>
      <c r="E49" s="321">
        <f>'[33]AUG-CAT'!$X$20</f>
        <v>74317660044</v>
      </c>
      <c r="F49" s="314">
        <f>'[33]AUG-CAT'!$Y$20</f>
        <v>1325719</v>
      </c>
      <c r="G49" s="314">
        <f>'[33]AUG-CAT'!$Z$20</f>
        <v>20460562</v>
      </c>
      <c r="H49" s="315">
        <f>'[33]AUG-CAT'!$AA$20</f>
        <v>15.433558695319295</v>
      </c>
    </row>
    <row r="50" spans="1:8">
      <c r="A50" s="312">
        <v>6</v>
      </c>
      <c r="B50" s="313">
        <f t="shared" si="2"/>
        <v>45170</v>
      </c>
      <c r="C50" s="314">
        <f>'[33]SEPT-CAT'!$V$20</f>
        <v>56397</v>
      </c>
      <c r="D50" s="314">
        <f>'[33]SEPT-CAT'!$W$20</f>
        <v>1248983</v>
      </c>
      <c r="E50" s="321">
        <f>'[33]SEPT-CAT'!$X$20</f>
        <v>70438894251</v>
      </c>
      <c r="F50" s="314">
        <f>'[33]SEPT-CAT'!$Y$20</f>
        <v>1327259</v>
      </c>
      <c r="G50" s="314">
        <f>'[33]SEPT-CAT'!$Z$20</f>
        <v>19164244</v>
      </c>
      <c r="H50" s="315">
        <f>'[33]SEPT-CAT'!$AA$20</f>
        <v>14.438963307086258</v>
      </c>
    </row>
    <row r="51" spans="1:8">
      <c r="A51" s="317"/>
      <c r="B51" s="318" t="str">
        <f t="shared" si="2"/>
        <v>2nd Qtr</v>
      </c>
      <c r="C51" s="319">
        <f>+C50+C49+C48</f>
        <v>174264</v>
      </c>
      <c r="D51" s="319">
        <f>+D50+D49+D48</f>
        <v>3741736</v>
      </c>
      <c r="E51" s="321">
        <f>+D51*C51</f>
        <v>652049882304</v>
      </c>
      <c r="F51" s="319">
        <f>+F50</f>
        <v>1327259</v>
      </c>
      <c r="G51" s="319">
        <f>+G50+G49+G48</f>
        <v>59517941</v>
      </c>
      <c r="H51" s="315">
        <f>+G51/F51</f>
        <v>44.842748099655005</v>
      </c>
    </row>
    <row r="52" spans="1:8">
      <c r="A52" s="312">
        <v>7</v>
      </c>
      <c r="B52" s="313">
        <f t="shared" si="2"/>
        <v>45200</v>
      </c>
      <c r="C52" s="314">
        <f>'[33]OCT-CAT'!$V$20</f>
        <v>56902</v>
      </c>
      <c r="D52" s="314">
        <f>'[33]OCT-CAT'!$W$20</f>
        <v>1137928</v>
      </c>
      <c r="E52" s="321">
        <f>'[33]OCT-CAT'!$X$20</f>
        <v>64750379056</v>
      </c>
      <c r="F52" s="314">
        <f>'[33]OCT-CAT'!$Y$20</f>
        <v>1199649</v>
      </c>
      <c r="G52" s="314">
        <f>'[33]OCT-CAT'!$Z$20</f>
        <v>18072587</v>
      </c>
      <c r="H52" s="315">
        <f>'[33]OCT-CAT'!$AA$20</f>
        <v>15.064895648643896</v>
      </c>
    </row>
    <row r="53" spans="1:8">
      <c r="A53" s="312">
        <v>8</v>
      </c>
      <c r="B53" s="313">
        <f t="shared" si="2"/>
        <v>45231</v>
      </c>
      <c r="C53" s="314">
        <f>'[33]NOV-CAT'!$V$20</f>
        <v>57945</v>
      </c>
      <c r="D53" s="314">
        <f>'[33]NOV-CAT'!$W$20</f>
        <v>1125328</v>
      </c>
      <c r="E53" s="321">
        <f>'[33]NOV-CAT'!$X$20</f>
        <v>65207130960</v>
      </c>
      <c r="F53" s="314">
        <f>'[33]NOV-CAT'!$Y$20</f>
        <v>1202992</v>
      </c>
      <c r="G53" s="314">
        <f>'[33]NOV-CAT'!$Z$20</f>
        <v>18211113</v>
      </c>
      <c r="H53" s="315">
        <f>'[33]NOV-CAT'!$AA$20</f>
        <v>15.138182963810234</v>
      </c>
    </row>
    <row r="54" spans="1:8">
      <c r="A54" s="312">
        <v>9</v>
      </c>
      <c r="B54" s="313">
        <f t="shared" si="2"/>
        <v>45261</v>
      </c>
      <c r="C54" s="314">
        <f>'[33]DEC-CAT'!$V$20</f>
        <v>49748</v>
      </c>
      <c r="D54" s="314">
        <f>'[33]DEC-CAT'!$W$20</f>
        <v>1125250</v>
      </c>
      <c r="E54" s="321">
        <f>'[33]DEC-CAT'!$X$20</f>
        <v>55978937000</v>
      </c>
      <c r="F54" s="314">
        <f>'[33]DEC-CAT'!$Y$20</f>
        <v>1206165</v>
      </c>
      <c r="G54" s="314">
        <f>'[33]DEC-CAT'!$Z$20</f>
        <v>15726700</v>
      </c>
      <c r="H54" s="315">
        <f>'[33]DEC-CAT'!$AA$20</f>
        <v>13.038597538479396</v>
      </c>
    </row>
    <row r="55" spans="1:8">
      <c r="A55" s="317"/>
      <c r="B55" s="318" t="str">
        <f t="shared" si="2"/>
        <v>3rd Qtr</v>
      </c>
      <c r="C55" s="319">
        <f>+C54+C53+C52</f>
        <v>164595</v>
      </c>
      <c r="D55" s="319">
        <f>+D54+D53+D52</f>
        <v>3388506</v>
      </c>
      <c r="E55" s="321">
        <f>+D55*C55</f>
        <v>557731145070</v>
      </c>
      <c r="F55" s="319">
        <f>+F54</f>
        <v>1206165</v>
      </c>
      <c r="G55" s="319">
        <f>+G54+G53+G52</f>
        <v>52010400</v>
      </c>
      <c r="H55" s="315">
        <f>+G55/F55</f>
        <v>43.120468592605491</v>
      </c>
    </row>
    <row r="56" spans="1:8">
      <c r="A56" s="312">
        <v>10</v>
      </c>
      <c r="B56" s="313">
        <f t="shared" si="2"/>
        <v>45292</v>
      </c>
      <c r="C56" s="314">
        <f>'[33]JAN-CAT'!$V$20</f>
        <v>50482</v>
      </c>
      <c r="D56" s="314">
        <f>'[33]JAN-CAT'!$W$20</f>
        <v>1125060</v>
      </c>
      <c r="E56" s="321">
        <f>'[33]JAN-CAT'!$X$20</f>
        <v>56795278920</v>
      </c>
      <c r="F56" s="314">
        <f>'[33]JAN-CAT'!$Y$20</f>
        <v>1207637</v>
      </c>
      <c r="G56" s="314">
        <f>'[33]JAN-CAT'!$Z$20</f>
        <v>15893924</v>
      </c>
      <c r="H56" s="315">
        <f>'[33]JAN-CAT'!$AA$20</f>
        <v>13.161176744336254</v>
      </c>
    </row>
    <row r="57" spans="1:8">
      <c r="A57" s="312">
        <v>11</v>
      </c>
      <c r="B57" s="313">
        <f t="shared" si="2"/>
        <v>45323</v>
      </c>
      <c r="C57" s="314">
        <f>'[33]FEB-CAT'!$V$20</f>
        <v>50323</v>
      </c>
      <c r="D57" s="314">
        <f>'[33]FEB-CAT'!$W$20</f>
        <v>1115184</v>
      </c>
      <c r="E57" s="321">
        <f>'[33]FEB-CAT'!$X$20</f>
        <v>56119404432</v>
      </c>
      <c r="F57" s="314">
        <f>'[33]FEB-CAT'!$Y$20</f>
        <v>1210438</v>
      </c>
      <c r="G57" s="314">
        <f>'[33]FEB-CAT'!$Z$20</f>
        <v>15910790</v>
      </c>
      <c r="H57" s="315">
        <f>'[33]FEB-CAT'!$AA$20</f>
        <v>13.144655075270274</v>
      </c>
    </row>
    <row r="58" spans="1:8">
      <c r="A58" s="348">
        <v>12</v>
      </c>
      <c r="B58" s="313">
        <f t="shared" si="2"/>
        <v>45352</v>
      </c>
      <c r="C58" s="314">
        <f>'[33]MAR-CAT'!$V$20</f>
        <v>66715</v>
      </c>
      <c r="D58" s="314">
        <f>'[33]MAR-CAT'!$W$20</f>
        <v>1060344</v>
      </c>
      <c r="E58" s="321">
        <f>'[33]MAR-CAT'!$X$20</f>
        <v>70740849960</v>
      </c>
      <c r="F58" s="314">
        <f>'[33]MAR-CAT'!$Y$20</f>
        <v>1212565</v>
      </c>
      <c r="G58" s="314">
        <f>'[33]MAR-CAT'!$Z$20</f>
        <v>20950642</v>
      </c>
      <c r="H58" s="321">
        <f>'[33]MAR-CAT'!$AA$20</f>
        <v>17.277953759179919</v>
      </c>
    </row>
    <row r="59" spans="1:8">
      <c r="A59" s="320"/>
      <c r="B59" s="318" t="str">
        <f t="shared" si="2"/>
        <v>4th Qtr</v>
      </c>
      <c r="C59" s="319">
        <f>+C58+C57+C56</f>
        <v>167520</v>
      </c>
      <c r="D59" s="319">
        <f>+D58+D57+D56</f>
        <v>3300588</v>
      </c>
      <c r="E59" s="321">
        <f>+D59*C59</f>
        <v>552914501760</v>
      </c>
      <c r="F59" s="319">
        <f>+F58</f>
        <v>1212565</v>
      </c>
      <c r="G59" s="319">
        <f>+G58+G57+G56</f>
        <v>52755356</v>
      </c>
      <c r="H59" s="321">
        <f>+G59/F59</f>
        <v>43.507239611897091</v>
      </c>
    </row>
    <row r="60" spans="1:8">
      <c r="A60" s="320"/>
      <c r="B60" s="318" t="str">
        <f t="shared" si="2"/>
        <v>Yearly Data</v>
      </c>
      <c r="C60" s="319">
        <f>+C59+C55+C51+C47</f>
        <v>672334</v>
      </c>
      <c r="D60" s="319">
        <f>+D59+D55+D51+D47</f>
        <v>14181867</v>
      </c>
      <c r="E60" s="321">
        <f>+D60*C60</f>
        <v>9534951367578</v>
      </c>
      <c r="F60" s="319">
        <f>+F59</f>
        <v>1212565</v>
      </c>
      <c r="G60" s="319">
        <f>+G59+G55+G51+G47</f>
        <v>221250246</v>
      </c>
      <c r="H60" s="321">
        <f>+G60/F60</f>
        <v>182.46464808072145</v>
      </c>
    </row>
    <row r="62" spans="1:8">
      <c r="B62" s="349"/>
      <c r="C62" s="898"/>
      <c r="D62" s="898"/>
      <c r="E62" s="898"/>
      <c r="F62" s="898"/>
      <c r="G62" s="898"/>
      <c r="H62" s="898"/>
    </row>
  </sheetData>
  <mergeCells count="4">
    <mergeCell ref="A1:H1"/>
    <mergeCell ref="A21:H21"/>
    <mergeCell ref="A41:H41"/>
    <mergeCell ref="C62:H62"/>
  </mergeCells>
  <printOptions horizontalCentered="1" verticalCentered="1"/>
  <pageMargins left="0" right="0" top="0" bottom="0" header="0" footer="0"/>
  <pageSetup paperSize="9" scale="7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topLeftCell="A44" zoomScaleNormal="85" zoomScaleSheetLayoutView="100" workbookViewId="0">
      <selection activeCell="B52" sqref="B52"/>
    </sheetView>
  </sheetViews>
  <sheetFormatPr defaultColWidth="9.140625" defaultRowHeight="12.75"/>
  <cols>
    <col min="1" max="1" width="3.7109375" style="304" customWidth="1"/>
    <col min="2" max="2" width="15.28515625" style="304" customWidth="1"/>
    <col min="3" max="3" width="15.42578125" style="304" customWidth="1"/>
    <col min="4" max="4" width="15.5703125" style="304" customWidth="1"/>
    <col min="5" max="5" width="20.28515625" style="304" customWidth="1"/>
    <col min="6" max="6" width="14" style="304" customWidth="1"/>
    <col min="7" max="7" width="16.28515625" style="304" bestFit="1" customWidth="1"/>
    <col min="8" max="8" width="13.5703125" style="304" customWidth="1"/>
    <col min="9" max="256" width="9.140625" style="304"/>
    <col min="257" max="257" width="3.7109375" style="304" customWidth="1"/>
    <col min="258" max="258" width="15.28515625" style="304" customWidth="1"/>
    <col min="259" max="259" width="15.42578125" style="304" customWidth="1"/>
    <col min="260" max="260" width="15.5703125" style="304" customWidth="1"/>
    <col min="261" max="261" width="20.28515625" style="304" customWidth="1"/>
    <col min="262" max="262" width="14" style="304" customWidth="1"/>
    <col min="263" max="263" width="16.28515625" style="304" bestFit="1" customWidth="1"/>
    <col min="264" max="264" width="13.5703125" style="304" customWidth="1"/>
    <col min="265" max="512" width="9.140625" style="304"/>
    <col min="513" max="513" width="3.7109375" style="304" customWidth="1"/>
    <col min="514" max="514" width="15.28515625" style="304" customWidth="1"/>
    <col min="515" max="515" width="15.42578125" style="304" customWidth="1"/>
    <col min="516" max="516" width="15.5703125" style="304" customWidth="1"/>
    <col min="517" max="517" width="20.28515625" style="304" customWidth="1"/>
    <col min="518" max="518" width="14" style="304" customWidth="1"/>
    <col min="519" max="519" width="16.28515625" style="304" bestFit="1" customWidth="1"/>
    <col min="520" max="520" width="13.5703125" style="304" customWidth="1"/>
    <col min="521" max="768" width="9.140625" style="304"/>
    <col min="769" max="769" width="3.7109375" style="304" customWidth="1"/>
    <col min="770" max="770" width="15.28515625" style="304" customWidth="1"/>
    <col min="771" max="771" width="15.42578125" style="304" customWidth="1"/>
    <col min="772" max="772" width="15.5703125" style="304" customWidth="1"/>
    <col min="773" max="773" width="20.28515625" style="304" customWidth="1"/>
    <col min="774" max="774" width="14" style="304" customWidth="1"/>
    <col min="775" max="775" width="16.28515625" style="304" bestFit="1" customWidth="1"/>
    <col min="776" max="776" width="13.5703125" style="304" customWidth="1"/>
    <col min="777" max="1024" width="9.140625" style="304"/>
    <col min="1025" max="1025" width="3.7109375" style="304" customWidth="1"/>
    <col min="1026" max="1026" width="15.28515625" style="304" customWidth="1"/>
    <col min="1027" max="1027" width="15.42578125" style="304" customWidth="1"/>
    <col min="1028" max="1028" width="15.5703125" style="304" customWidth="1"/>
    <col min="1029" max="1029" width="20.28515625" style="304" customWidth="1"/>
    <col min="1030" max="1030" width="14" style="304" customWidth="1"/>
    <col min="1031" max="1031" width="16.28515625" style="304" bestFit="1" customWidth="1"/>
    <col min="1032" max="1032" width="13.5703125" style="304" customWidth="1"/>
    <col min="1033" max="1280" width="9.140625" style="304"/>
    <col min="1281" max="1281" width="3.7109375" style="304" customWidth="1"/>
    <col min="1282" max="1282" width="15.28515625" style="304" customWidth="1"/>
    <col min="1283" max="1283" width="15.42578125" style="304" customWidth="1"/>
    <col min="1284" max="1284" width="15.5703125" style="304" customWidth="1"/>
    <col min="1285" max="1285" width="20.28515625" style="304" customWidth="1"/>
    <col min="1286" max="1286" width="14" style="304" customWidth="1"/>
    <col min="1287" max="1287" width="16.28515625" style="304" bestFit="1" customWidth="1"/>
    <col min="1288" max="1288" width="13.5703125" style="304" customWidth="1"/>
    <col min="1289" max="1536" width="9.140625" style="304"/>
    <col min="1537" max="1537" width="3.7109375" style="304" customWidth="1"/>
    <col min="1538" max="1538" width="15.28515625" style="304" customWidth="1"/>
    <col min="1539" max="1539" width="15.42578125" style="304" customWidth="1"/>
    <col min="1540" max="1540" width="15.5703125" style="304" customWidth="1"/>
    <col min="1541" max="1541" width="20.28515625" style="304" customWidth="1"/>
    <col min="1542" max="1542" width="14" style="304" customWidth="1"/>
    <col min="1543" max="1543" width="16.28515625" style="304" bestFit="1" customWidth="1"/>
    <col min="1544" max="1544" width="13.5703125" style="304" customWidth="1"/>
    <col min="1545" max="1792" width="9.140625" style="304"/>
    <col min="1793" max="1793" width="3.7109375" style="304" customWidth="1"/>
    <col min="1794" max="1794" width="15.28515625" style="304" customWidth="1"/>
    <col min="1795" max="1795" width="15.42578125" style="304" customWidth="1"/>
    <col min="1796" max="1796" width="15.5703125" style="304" customWidth="1"/>
    <col min="1797" max="1797" width="20.28515625" style="304" customWidth="1"/>
    <col min="1798" max="1798" width="14" style="304" customWidth="1"/>
    <col min="1799" max="1799" width="16.28515625" style="304" bestFit="1" customWidth="1"/>
    <col min="1800" max="1800" width="13.5703125" style="304" customWidth="1"/>
    <col min="1801" max="2048" width="9.140625" style="304"/>
    <col min="2049" max="2049" width="3.7109375" style="304" customWidth="1"/>
    <col min="2050" max="2050" width="15.28515625" style="304" customWidth="1"/>
    <col min="2051" max="2051" width="15.42578125" style="304" customWidth="1"/>
    <col min="2052" max="2052" width="15.5703125" style="304" customWidth="1"/>
    <col min="2053" max="2053" width="20.28515625" style="304" customWidth="1"/>
    <col min="2054" max="2054" width="14" style="304" customWidth="1"/>
    <col min="2055" max="2055" width="16.28515625" style="304" bestFit="1" customWidth="1"/>
    <col min="2056" max="2056" width="13.5703125" style="304" customWidth="1"/>
    <col min="2057" max="2304" width="9.140625" style="304"/>
    <col min="2305" max="2305" width="3.7109375" style="304" customWidth="1"/>
    <col min="2306" max="2306" width="15.28515625" style="304" customWidth="1"/>
    <col min="2307" max="2307" width="15.42578125" style="304" customWidth="1"/>
    <col min="2308" max="2308" width="15.5703125" style="304" customWidth="1"/>
    <col min="2309" max="2309" width="20.28515625" style="304" customWidth="1"/>
    <col min="2310" max="2310" width="14" style="304" customWidth="1"/>
    <col min="2311" max="2311" width="16.28515625" style="304" bestFit="1" customWidth="1"/>
    <col min="2312" max="2312" width="13.5703125" style="304" customWidth="1"/>
    <col min="2313" max="2560" width="9.140625" style="304"/>
    <col min="2561" max="2561" width="3.7109375" style="304" customWidth="1"/>
    <col min="2562" max="2562" width="15.28515625" style="304" customWidth="1"/>
    <col min="2563" max="2563" width="15.42578125" style="304" customWidth="1"/>
    <col min="2564" max="2564" width="15.5703125" style="304" customWidth="1"/>
    <col min="2565" max="2565" width="20.28515625" style="304" customWidth="1"/>
    <col min="2566" max="2566" width="14" style="304" customWidth="1"/>
    <col min="2567" max="2567" width="16.28515625" style="304" bestFit="1" customWidth="1"/>
    <col min="2568" max="2568" width="13.5703125" style="304" customWidth="1"/>
    <col min="2569" max="2816" width="9.140625" style="304"/>
    <col min="2817" max="2817" width="3.7109375" style="304" customWidth="1"/>
    <col min="2818" max="2818" width="15.28515625" style="304" customWidth="1"/>
    <col min="2819" max="2819" width="15.42578125" style="304" customWidth="1"/>
    <col min="2820" max="2820" width="15.5703125" style="304" customWidth="1"/>
    <col min="2821" max="2821" width="20.28515625" style="304" customWidth="1"/>
    <col min="2822" max="2822" width="14" style="304" customWidth="1"/>
    <col min="2823" max="2823" width="16.28515625" style="304" bestFit="1" customWidth="1"/>
    <col min="2824" max="2824" width="13.5703125" style="304" customWidth="1"/>
    <col min="2825" max="3072" width="9.140625" style="304"/>
    <col min="3073" max="3073" width="3.7109375" style="304" customWidth="1"/>
    <col min="3074" max="3074" width="15.28515625" style="304" customWidth="1"/>
    <col min="3075" max="3075" width="15.42578125" style="304" customWidth="1"/>
    <col min="3076" max="3076" width="15.5703125" style="304" customWidth="1"/>
    <col min="3077" max="3077" width="20.28515625" style="304" customWidth="1"/>
    <col min="3078" max="3078" width="14" style="304" customWidth="1"/>
    <col min="3079" max="3079" width="16.28515625" style="304" bestFit="1" customWidth="1"/>
    <col min="3080" max="3080" width="13.5703125" style="304" customWidth="1"/>
    <col min="3081" max="3328" width="9.140625" style="304"/>
    <col min="3329" max="3329" width="3.7109375" style="304" customWidth="1"/>
    <col min="3330" max="3330" width="15.28515625" style="304" customWidth="1"/>
    <col min="3331" max="3331" width="15.42578125" style="304" customWidth="1"/>
    <col min="3332" max="3332" width="15.5703125" style="304" customWidth="1"/>
    <col min="3333" max="3333" width="20.28515625" style="304" customWidth="1"/>
    <col min="3334" max="3334" width="14" style="304" customWidth="1"/>
    <col min="3335" max="3335" width="16.28515625" style="304" bestFit="1" customWidth="1"/>
    <col min="3336" max="3336" width="13.5703125" style="304" customWidth="1"/>
    <col min="3337" max="3584" width="9.140625" style="304"/>
    <col min="3585" max="3585" width="3.7109375" style="304" customWidth="1"/>
    <col min="3586" max="3586" width="15.28515625" style="304" customWidth="1"/>
    <col min="3587" max="3587" width="15.42578125" style="304" customWidth="1"/>
    <col min="3588" max="3588" width="15.5703125" style="304" customWidth="1"/>
    <col min="3589" max="3589" width="20.28515625" style="304" customWidth="1"/>
    <col min="3590" max="3590" width="14" style="304" customWidth="1"/>
    <col min="3591" max="3591" width="16.28515625" style="304" bestFit="1" customWidth="1"/>
    <col min="3592" max="3592" width="13.5703125" style="304" customWidth="1"/>
    <col min="3593" max="3840" width="9.140625" style="304"/>
    <col min="3841" max="3841" width="3.7109375" style="304" customWidth="1"/>
    <col min="3842" max="3842" width="15.28515625" style="304" customWidth="1"/>
    <col min="3843" max="3843" width="15.42578125" style="304" customWidth="1"/>
    <col min="3844" max="3844" width="15.5703125" style="304" customWidth="1"/>
    <col min="3845" max="3845" width="20.28515625" style="304" customWidth="1"/>
    <col min="3846" max="3846" width="14" style="304" customWidth="1"/>
    <col min="3847" max="3847" width="16.28515625" style="304" bestFit="1" customWidth="1"/>
    <col min="3848" max="3848" width="13.5703125" style="304" customWidth="1"/>
    <col min="3849" max="4096" width="9.140625" style="304"/>
    <col min="4097" max="4097" width="3.7109375" style="304" customWidth="1"/>
    <col min="4098" max="4098" width="15.28515625" style="304" customWidth="1"/>
    <col min="4099" max="4099" width="15.42578125" style="304" customWidth="1"/>
    <col min="4100" max="4100" width="15.5703125" style="304" customWidth="1"/>
    <col min="4101" max="4101" width="20.28515625" style="304" customWidth="1"/>
    <col min="4102" max="4102" width="14" style="304" customWidth="1"/>
    <col min="4103" max="4103" width="16.28515625" style="304" bestFit="1" customWidth="1"/>
    <col min="4104" max="4104" width="13.5703125" style="304" customWidth="1"/>
    <col min="4105" max="4352" width="9.140625" style="304"/>
    <col min="4353" max="4353" width="3.7109375" style="304" customWidth="1"/>
    <col min="4354" max="4354" width="15.28515625" style="304" customWidth="1"/>
    <col min="4355" max="4355" width="15.42578125" style="304" customWidth="1"/>
    <col min="4356" max="4356" width="15.5703125" style="304" customWidth="1"/>
    <col min="4357" max="4357" width="20.28515625" style="304" customWidth="1"/>
    <col min="4358" max="4358" width="14" style="304" customWidth="1"/>
    <col min="4359" max="4359" width="16.28515625" style="304" bestFit="1" customWidth="1"/>
    <col min="4360" max="4360" width="13.5703125" style="304" customWidth="1"/>
    <col min="4361" max="4608" width="9.140625" style="304"/>
    <col min="4609" max="4609" width="3.7109375" style="304" customWidth="1"/>
    <col min="4610" max="4610" width="15.28515625" style="304" customWidth="1"/>
    <col min="4611" max="4611" width="15.42578125" style="304" customWidth="1"/>
    <col min="4612" max="4612" width="15.5703125" style="304" customWidth="1"/>
    <col min="4613" max="4613" width="20.28515625" style="304" customWidth="1"/>
    <col min="4614" max="4614" width="14" style="304" customWidth="1"/>
    <col min="4615" max="4615" width="16.28515625" style="304" bestFit="1" customWidth="1"/>
    <col min="4616" max="4616" width="13.5703125" style="304" customWidth="1"/>
    <col min="4617" max="4864" width="9.140625" style="304"/>
    <col min="4865" max="4865" width="3.7109375" style="304" customWidth="1"/>
    <col min="4866" max="4866" width="15.28515625" style="304" customWidth="1"/>
    <col min="4867" max="4867" width="15.42578125" style="304" customWidth="1"/>
    <col min="4868" max="4868" width="15.5703125" style="304" customWidth="1"/>
    <col min="4869" max="4869" width="20.28515625" style="304" customWidth="1"/>
    <col min="4870" max="4870" width="14" style="304" customWidth="1"/>
    <col min="4871" max="4871" width="16.28515625" style="304" bestFit="1" customWidth="1"/>
    <col min="4872" max="4872" width="13.5703125" style="304" customWidth="1"/>
    <col min="4873" max="5120" width="9.140625" style="304"/>
    <col min="5121" max="5121" width="3.7109375" style="304" customWidth="1"/>
    <col min="5122" max="5122" width="15.28515625" style="304" customWidth="1"/>
    <col min="5123" max="5123" width="15.42578125" style="304" customWidth="1"/>
    <col min="5124" max="5124" width="15.5703125" style="304" customWidth="1"/>
    <col min="5125" max="5125" width="20.28515625" style="304" customWidth="1"/>
    <col min="5126" max="5126" width="14" style="304" customWidth="1"/>
    <col min="5127" max="5127" width="16.28515625" style="304" bestFit="1" customWidth="1"/>
    <col min="5128" max="5128" width="13.5703125" style="304" customWidth="1"/>
    <col min="5129" max="5376" width="9.140625" style="304"/>
    <col min="5377" max="5377" width="3.7109375" style="304" customWidth="1"/>
    <col min="5378" max="5378" width="15.28515625" style="304" customWidth="1"/>
    <col min="5379" max="5379" width="15.42578125" style="304" customWidth="1"/>
    <col min="5380" max="5380" width="15.5703125" style="304" customWidth="1"/>
    <col min="5381" max="5381" width="20.28515625" style="304" customWidth="1"/>
    <col min="5382" max="5382" width="14" style="304" customWidth="1"/>
    <col min="5383" max="5383" width="16.28515625" style="304" bestFit="1" customWidth="1"/>
    <col min="5384" max="5384" width="13.5703125" style="304" customWidth="1"/>
    <col min="5385" max="5632" width="9.140625" style="304"/>
    <col min="5633" max="5633" width="3.7109375" style="304" customWidth="1"/>
    <col min="5634" max="5634" width="15.28515625" style="304" customWidth="1"/>
    <col min="5635" max="5635" width="15.42578125" style="304" customWidth="1"/>
    <col min="5636" max="5636" width="15.5703125" style="304" customWidth="1"/>
    <col min="5637" max="5637" width="20.28515625" style="304" customWidth="1"/>
    <col min="5638" max="5638" width="14" style="304" customWidth="1"/>
    <col min="5639" max="5639" width="16.28515625" style="304" bestFit="1" customWidth="1"/>
    <col min="5640" max="5640" width="13.5703125" style="304" customWidth="1"/>
    <col min="5641" max="5888" width="9.140625" style="304"/>
    <col min="5889" max="5889" width="3.7109375" style="304" customWidth="1"/>
    <col min="5890" max="5890" width="15.28515625" style="304" customWidth="1"/>
    <col min="5891" max="5891" width="15.42578125" style="304" customWidth="1"/>
    <col min="5892" max="5892" width="15.5703125" style="304" customWidth="1"/>
    <col min="5893" max="5893" width="20.28515625" style="304" customWidth="1"/>
    <col min="5894" max="5894" width="14" style="304" customWidth="1"/>
    <col min="5895" max="5895" width="16.28515625" style="304" bestFit="1" customWidth="1"/>
    <col min="5896" max="5896" width="13.5703125" style="304" customWidth="1"/>
    <col min="5897" max="6144" width="9.140625" style="304"/>
    <col min="6145" max="6145" width="3.7109375" style="304" customWidth="1"/>
    <col min="6146" max="6146" width="15.28515625" style="304" customWidth="1"/>
    <col min="6147" max="6147" width="15.42578125" style="304" customWidth="1"/>
    <col min="6148" max="6148" width="15.5703125" style="304" customWidth="1"/>
    <col min="6149" max="6149" width="20.28515625" style="304" customWidth="1"/>
    <col min="6150" max="6150" width="14" style="304" customWidth="1"/>
    <col min="6151" max="6151" width="16.28515625" style="304" bestFit="1" customWidth="1"/>
    <col min="6152" max="6152" width="13.5703125" style="304" customWidth="1"/>
    <col min="6153" max="6400" width="9.140625" style="304"/>
    <col min="6401" max="6401" width="3.7109375" style="304" customWidth="1"/>
    <col min="6402" max="6402" width="15.28515625" style="304" customWidth="1"/>
    <col min="6403" max="6403" width="15.42578125" style="304" customWidth="1"/>
    <col min="6404" max="6404" width="15.5703125" style="304" customWidth="1"/>
    <col min="6405" max="6405" width="20.28515625" style="304" customWidth="1"/>
    <col min="6406" max="6406" width="14" style="304" customWidth="1"/>
    <col min="6407" max="6407" width="16.28515625" style="304" bestFit="1" customWidth="1"/>
    <col min="6408" max="6408" width="13.5703125" style="304" customWidth="1"/>
    <col min="6409" max="6656" width="9.140625" style="304"/>
    <col min="6657" max="6657" width="3.7109375" style="304" customWidth="1"/>
    <col min="6658" max="6658" width="15.28515625" style="304" customWidth="1"/>
    <col min="6659" max="6659" width="15.42578125" style="304" customWidth="1"/>
    <col min="6660" max="6660" width="15.5703125" style="304" customWidth="1"/>
    <col min="6661" max="6661" width="20.28515625" style="304" customWidth="1"/>
    <col min="6662" max="6662" width="14" style="304" customWidth="1"/>
    <col min="6663" max="6663" width="16.28515625" style="304" bestFit="1" customWidth="1"/>
    <col min="6664" max="6664" width="13.5703125" style="304" customWidth="1"/>
    <col min="6665" max="6912" width="9.140625" style="304"/>
    <col min="6913" max="6913" width="3.7109375" style="304" customWidth="1"/>
    <col min="6914" max="6914" width="15.28515625" style="304" customWidth="1"/>
    <col min="6915" max="6915" width="15.42578125" style="304" customWidth="1"/>
    <col min="6916" max="6916" width="15.5703125" style="304" customWidth="1"/>
    <col min="6917" max="6917" width="20.28515625" style="304" customWidth="1"/>
    <col min="6918" max="6918" width="14" style="304" customWidth="1"/>
    <col min="6919" max="6919" width="16.28515625" style="304" bestFit="1" customWidth="1"/>
    <col min="6920" max="6920" width="13.5703125" style="304" customWidth="1"/>
    <col min="6921" max="7168" width="9.140625" style="304"/>
    <col min="7169" max="7169" width="3.7109375" style="304" customWidth="1"/>
    <col min="7170" max="7170" width="15.28515625" style="304" customWidth="1"/>
    <col min="7171" max="7171" width="15.42578125" style="304" customWidth="1"/>
    <col min="7172" max="7172" width="15.5703125" style="304" customWidth="1"/>
    <col min="7173" max="7173" width="20.28515625" style="304" customWidth="1"/>
    <col min="7174" max="7174" width="14" style="304" customWidth="1"/>
    <col min="7175" max="7175" width="16.28515625" style="304" bestFit="1" customWidth="1"/>
    <col min="7176" max="7176" width="13.5703125" style="304" customWidth="1"/>
    <col min="7177" max="7424" width="9.140625" style="304"/>
    <col min="7425" max="7425" width="3.7109375" style="304" customWidth="1"/>
    <col min="7426" max="7426" width="15.28515625" style="304" customWidth="1"/>
    <col min="7427" max="7427" width="15.42578125" style="304" customWidth="1"/>
    <col min="7428" max="7428" width="15.5703125" style="304" customWidth="1"/>
    <col min="7429" max="7429" width="20.28515625" style="304" customWidth="1"/>
    <col min="7430" max="7430" width="14" style="304" customWidth="1"/>
    <col min="7431" max="7431" width="16.28515625" style="304" bestFit="1" customWidth="1"/>
    <col min="7432" max="7432" width="13.5703125" style="304" customWidth="1"/>
    <col min="7433" max="7680" width="9.140625" style="304"/>
    <col min="7681" max="7681" width="3.7109375" style="304" customWidth="1"/>
    <col min="7682" max="7682" width="15.28515625" style="304" customWidth="1"/>
    <col min="7683" max="7683" width="15.42578125" style="304" customWidth="1"/>
    <col min="7684" max="7684" width="15.5703125" style="304" customWidth="1"/>
    <col min="7685" max="7685" width="20.28515625" style="304" customWidth="1"/>
    <col min="7686" max="7686" width="14" style="304" customWidth="1"/>
    <col min="7687" max="7687" width="16.28515625" style="304" bestFit="1" customWidth="1"/>
    <col min="7688" max="7688" width="13.5703125" style="304" customWidth="1"/>
    <col min="7689" max="7936" width="9.140625" style="304"/>
    <col min="7937" max="7937" width="3.7109375" style="304" customWidth="1"/>
    <col min="7938" max="7938" width="15.28515625" style="304" customWidth="1"/>
    <col min="7939" max="7939" width="15.42578125" style="304" customWidth="1"/>
    <col min="7940" max="7940" width="15.5703125" style="304" customWidth="1"/>
    <col min="7941" max="7941" width="20.28515625" style="304" customWidth="1"/>
    <col min="7942" max="7942" width="14" style="304" customWidth="1"/>
    <col min="7943" max="7943" width="16.28515625" style="304" bestFit="1" customWidth="1"/>
    <col min="7944" max="7944" width="13.5703125" style="304" customWidth="1"/>
    <col min="7945" max="8192" width="9.140625" style="304"/>
    <col min="8193" max="8193" width="3.7109375" style="304" customWidth="1"/>
    <col min="8194" max="8194" width="15.28515625" style="304" customWidth="1"/>
    <col min="8195" max="8195" width="15.42578125" style="304" customWidth="1"/>
    <col min="8196" max="8196" width="15.5703125" style="304" customWidth="1"/>
    <col min="8197" max="8197" width="20.28515625" style="304" customWidth="1"/>
    <col min="8198" max="8198" width="14" style="304" customWidth="1"/>
    <col min="8199" max="8199" width="16.28515625" style="304" bestFit="1" customWidth="1"/>
    <col min="8200" max="8200" width="13.5703125" style="304" customWidth="1"/>
    <col min="8201" max="8448" width="9.140625" style="304"/>
    <col min="8449" max="8449" width="3.7109375" style="304" customWidth="1"/>
    <col min="8450" max="8450" width="15.28515625" style="304" customWidth="1"/>
    <col min="8451" max="8451" width="15.42578125" style="304" customWidth="1"/>
    <col min="8452" max="8452" width="15.5703125" style="304" customWidth="1"/>
    <col min="8453" max="8453" width="20.28515625" style="304" customWidth="1"/>
    <col min="8454" max="8454" width="14" style="304" customWidth="1"/>
    <col min="8455" max="8455" width="16.28515625" style="304" bestFit="1" customWidth="1"/>
    <col min="8456" max="8456" width="13.5703125" style="304" customWidth="1"/>
    <col min="8457" max="8704" width="9.140625" style="304"/>
    <col min="8705" max="8705" width="3.7109375" style="304" customWidth="1"/>
    <col min="8706" max="8706" width="15.28515625" style="304" customWidth="1"/>
    <col min="8707" max="8707" width="15.42578125" style="304" customWidth="1"/>
    <col min="8708" max="8708" width="15.5703125" style="304" customWidth="1"/>
    <col min="8709" max="8709" width="20.28515625" style="304" customWidth="1"/>
    <col min="8710" max="8710" width="14" style="304" customWidth="1"/>
    <col min="8711" max="8711" width="16.28515625" style="304" bestFit="1" customWidth="1"/>
    <col min="8712" max="8712" width="13.5703125" style="304" customWidth="1"/>
    <col min="8713" max="8960" width="9.140625" style="304"/>
    <col min="8961" max="8961" width="3.7109375" style="304" customWidth="1"/>
    <col min="8962" max="8962" width="15.28515625" style="304" customWidth="1"/>
    <col min="8963" max="8963" width="15.42578125" style="304" customWidth="1"/>
    <col min="8964" max="8964" width="15.5703125" style="304" customWidth="1"/>
    <col min="8965" max="8965" width="20.28515625" style="304" customWidth="1"/>
    <col min="8966" max="8966" width="14" style="304" customWidth="1"/>
    <col min="8967" max="8967" width="16.28515625" style="304" bestFit="1" customWidth="1"/>
    <col min="8968" max="8968" width="13.5703125" style="304" customWidth="1"/>
    <col min="8969" max="9216" width="9.140625" style="304"/>
    <col min="9217" max="9217" width="3.7109375" style="304" customWidth="1"/>
    <col min="9218" max="9218" width="15.28515625" style="304" customWidth="1"/>
    <col min="9219" max="9219" width="15.42578125" style="304" customWidth="1"/>
    <col min="9220" max="9220" width="15.5703125" style="304" customWidth="1"/>
    <col min="9221" max="9221" width="20.28515625" style="304" customWidth="1"/>
    <col min="9222" max="9222" width="14" style="304" customWidth="1"/>
    <col min="9223" max="9223" width="16.28515625" style="304" bestFit="1" customWidth="1"/>
    <col min="9224" max="9224" width="13.5703125" style="304" customWidth="1"/>
    <col min="9225" max="9472" width="9.140625" style="304"/>
    <col min="9473" max="9473" width="3.7109375" style="304" customWidth="1"/>
    <col min="9474" max="9474" width="15.28515625" style="304" customWidth="1"/>
    <col min="9475" max="9475" width="15.42578125" style="304" customWidth="1"/>
    <col min="9476" max="9476" width="15.5703125" style="304" customWidth="1"/>
    <col min="9477" max="9477" width="20.28515625" style="304" customWidth="1"/>
    <col min="9478" max="9478" width="14" style="304" customWidth="1"/>
    <col min="9479" max="9479" width="16.28515625" style="304" bestFit="1" customWidth="1"/>
    <col min="9480" max="9480" width="13.5703125" style="304" customWidth="1"/>
    <col min="9481" max="9728" width="9.140625" style="304"/>
    <col min="9729" max="9729" width="3.7109375" style="304" customWidth="1"/>
    <col min="9730" max="9730" width="15.28515625" style="304" customWidth="1"/>
    <col min="9731" max="9731" width="15.42578125" style="304" customWidth="1"/>
    <col min="9732" max="9732" width="15.5703125" style="304" customWidth="1"/>
    <col min="9733" max="9733" width="20.28515625" style="304" customWidth="1"/>
    <col min="9734" max="9734" width="14" style="304" customWidth="1"/>
    <col min="9735" max="9735" width="16.28515625" style="304" bestFit="1" customWidth="1"/>
    <col min="9736" max="9736" width="13.5703125" style="304" customWidth="1"/>
    <col min="9737" max="9984" width="9.140625" style="304"/>
    <col min="9985" max="9985" width="3.7109375" style="304" customWidth="1"/>
    <col min="9986" max="9986" width="15.28515625" style="304" customWidth="1"/>
    <col min="9987" max="9987" width="15.42578125" style="304" customWidth="1"/>
    <col min="9988" max="9988" width="15.5703125" style="304" customWidth="1"/>
    <col min="9989" max="9989" width="20.28515625" style="304" customWidth="1"/>
    <col min="9990" max="9990" width="14" style="304" customWidth="1"/>
    <col min="9991" max="9991" width="16.28515625" style="304" bestFit="1" customWidth="1"/>
    <col min="9992" max="9992" width="13.5703125" style="304" customWidth="1"/>
    <col min="9993" max="10240" width="9.140625" style="304"/>
    <col min="10241" max="10241" width="3.7109375" style="304" customWidth="1"/>
    <col min="10242" max="10242" width="15.28515625" style="304" customWidth="1"/>
    <col min="10243" max="10243" width="15.42578125" style="304" customWidth="1"/>
    <col min="10244" max="10244" width="15.5703125" style="304" customWidth="1"/>
    <col min="10245" max="10245" width="20.28515625" style="304" customWidth="1"/>
    <col min="10246" max="10246" width="14" style="304" customWidth="1"/>
    <col min="10247" max="10247" width="16.28515625" style="304" bestFit="1" customWidth="1"/>
    <col min="10248" max="10248" width="13.5703125" style="304" customWidth="1"/>
    <col min="10249" max="10496" width="9.140625" style="304"/>
    <col min="10497" max="10497" width="3.7109375" style="304" customWidth="1"/>
    <col min="10498" max="10498" width="15.28515625" style="304" customWidth="1"/>
    <col min="10499" max="10499" width="15.42578125" style="304" customWidth="1"/>
    <col min="10500" max="10500" width="15.5703125" style="304" customWidth="1"/>
    <col min="10501" max="10501" width="20.28515625" style="304" customWidth="1"/>
    <col min="10502" max="10502" width="14" style="304" customWidth="1"/>
    <col min="10503" max="10503" width="16.28515625" style="304" bestFit="1" customWidth="1"/>
    <col min="10504" max="10504" width="13.5703125" style="304" customWidth="1"/>
    <col min="10505" max="10752" width="9.140625" style="304"/>
    <col min="10753" max="10753" width="3.7109375" style="304" customWidth="1"/>
    <col min="10754" max="10754" width="15.28515625" style="304" customWidth="1"/>
    <col min="10755" max="10755" width="15.42578125" style="304" customWidth="1"/>
    <col min="10756" max="10756" width="15.5703125" style="304" customWidth="1"/>
    <col min="10757" max="10757" width="20.28515625" style="304" customWidth="1"/>
    <col min="10758" max="10758" width="14" style="304" customWidth="1"/>
    <col min="10759" max="10759" width="16.28515625" style="304" bestFit="1" customWidth="1"/>
    <col min="10760" max="10760" width="13.5703125" style="304" customWidth="1"/>
    <col min="10761" max="11008" width="9.140625" style="304"/>
    <col min="11009" max="11009" width="3.7109375" style="304" customWidth="1"/>
    <col min="11010" max="11010" width="15.28515625" style="304" customWidth="1"/>
    <col min="11011" max="11011" width="15.42578125" style="304" customWidth="1"/>
    <col min="11012" max="11012" width="15.5703125" style="304" customWidth="1"/>
    <col min="11013" max="11013" width="20.28515625" style="304" customWidth="1"/>
    <col min="11014" max="11014" width="14" style="304" customWidth="1"/>
    <col min="11015" max="11015" width="16.28515625" style="304" bestFit="1" customWidth="1"/>
    <col min="11016" max="11016" width="13.5703125" style="304" customWidth="1"/>
    <col min="11017" max="11264" width="9.140625" style="304"/>
    <col min="11265" max="11265" width="3.7109375" style="304" customWidth="1"/>
    <col min="11266" max="11266" width="15.28515625" style="304" customWidth="1"/>
    <col min="11267" max="11267" width="15.42578125" style="304" customWidth="1"/>
    <col min="11268" max="11268" width="15.5703125" style="304" customWidth="1"/>
    <col min="11269" max="11269" width="20.28515625" style="304" customWidth="1"/>
    <col min="11270" max="11270" width="14" style="304" customWidth="1"/>
    <col min="11271" max="11271" width="16.28515625" style="304" bestFit="1" customWidth="1"/>
    <col min="11272" max="11272" width="13.5703125" style="304" customWidth="1"/>
    <col min="11273" max="11520" width="9.140625" style="304"/>
    <col min="11521" max="11521" width="3.7109375" style="304" customWidth="1"/>
    <col min="11522" max="11522" width="15.28515625" style="304" customWidth="1"/>
    <col min="11523" max="11523" width="15.42578125" style="304" customWidth="1"/>
    <col min="11524" max="11524" width="15.5703125" style="304" customWidth="1"/>
    <col min="11525" max="11525" width="20.28515625" style="304" customWidth="1"/>
    <col min="11526" max="11526" width="14" style="304" customWidth="1"/>
    <col min="11527" max="11527" width="16.28515625" style="304" bestFit="1" customWidth="1"/>
    <col min="11528" max="11528" width="13.5703125" style="304" customWidth="1"/>
    <col min="11529" max="11776" width="9.140625" style="304"/>
    <col min="11777" max="11777" width="3.7109375" style="304" customWidth="1"/>
    <col min="11778" max="11778" width="15.28515625" style="304" customWidth="1"/>
    <col min="11779" max="11779" width="15.42578125" style="304" customWidth="1"/>
    <col min="11780" max="11780" width="15.5703125" style="304" customWidth="1"/>
    <col min="11781" max="11781" width="20.28515625" style="304" customWidth="1"/>
    <col min="11782" max="11782" width="14" style="304" customWidth="1"/>
    <col min="11783" max="11783" width="16.28515625" style="304" bestFit="1" customWidth="1"/>
    <col min="11784" max="11784" width="13.5703125" style="304" customWidth="1"/>
    <col min="11785" max="12032" width="9.140625" style="304"/>
    <col min="12033" max="12033" width="3.7109375" style="304" customWidth="1"/>
    <col min="12034" max="12034" width="15.28515625" style="304" customWidth="1"/>
    <col min="12035" max="12035" width="15.42578125" style="304" customWidth="1"/>
    <col min="12036" max="12036" width="15.5703125" style="304" customWidth="1"/>
    <col min="12037" max="12037" width="20.28515625" style="304" customWidth="1"/>
    <col min="12038" max="12038" width="14" style="304" customWidth="1"/>
    <col min="12039" max="12039" width="16.28515625" style="304" bestFit="1" customWidth="1"/>
    <col min="12040" max="12040" width="13.5703125" style="304" customWidth="1"/>
    <col min="12041" max="12288" width="9.140625" style="304"/>
    <col min="12289" max="12289" width="3.7109375" style="304" customWidth="1"/>
    <col min="12290" max="12290" width="15.28515625" style="304" customWidth="1"/>
    <col min="12291" max="12291" width="15.42578125" style="304" customWidth="1"/>
    <col min="12292" max="12292" width="15.5703125" style="304" customWidth="1"/>
    <col min="12293" max="12293" width="20.28515625" style="304" customWidth="1"/>
    <col min="12294" max="12294" width="14" style="304" customWidth="1"/>
    <col min="12295" max="12295" width="16.28515625" style="304" bestFit="1" customWidth="1"/>
    <col min="12296" max="12296" width="13.5703125" style="304" customWidth="1"/>
    <col min="12297" max="12544" width="9.140625" style="304"/>
    <col min="12545" max="12545" width="3.7109375" style="304" customWidth="1"/>
    <col min="12546" max="12546" width="15.28515625" style="304" customWidth="1"/>
    <col min="12547" max="12547" width="15.42578125" style="304" customWidth="1"/>
    <col min="12548" max="12548" width="15.5703125" style="304" customWidth="1"/>
    <col min="12549" max="12549" width="20.28515625" style="304" customWidth="1"/>
    <col min="12550" max="12550" width="14" style="304" customWidth="1"/>
    <col min="12551" max="12551" width="16.28515625" style="304" bestFit="1" customWidth="1"/>
    <col min="12552" max="12552" width="13.5703125" style="304" customWidth="1"/>
    <col min="12553" max="12800" width="9.140625" style="304"/>
    <col min="12801" max="12801" width="3.7109375" style="304" customWidth="1"/>
    <col min="12802" max="12802" width="15.28515625" style="304" customWidth="1"/>
    <col min="12803" max="12803" width="15.42578125" style="304" customWidth="1"/>
    <col min="12804" max="12804" width="15.5703125" style="304" customWidth="1"/>
    <col min="12805" max="12805" width="20.28515625" style="304" customWidth="1"/>
    <col min="12806" max="12806" width="14" style="304" customWidth="1"/>
    <col min="12807" max="12807" width="16.28515625" style="304" bestFit="1" customWidth="1"/>
    <col min="12808" max="12808" width="13.5703125" style="304" customWidth="1"/>
    <col min="12809" max="13056" width="9.140625" style="304"/>
    <col min="13057" max="13057" width="3.7109375" style="304" customWidth="1"/>
    <col min="13058" max="13058" width="15.28515625" style="304" customWidth="1"/>
    <col min="13059" max="13059" width="15.42578125" style="304" customWidth="1"/>
    <col min="13060" max="13060" width="15.5703125" style="304" customWidth="1"/>
    <col min="13061" max="13061" width="20.28515625" style="304" customWidth="1"/>
    <col min="13062" max="13062" width="14" style="304" customWidth="1"/>
    <col min="13063" max="13063" width="16.28515625" style="304" bestFit="1" customWidth="1"/>
    <col min="13064" max="13064" width="13.5703125" style="304" customWidth="1"/>
    <col min="13065" max="13312" width="9.140625" style="304"/>
    <col min="13313" max="13313" width="3.7109375" style="304" customWidth="1"/>
    <col min="13314" max="13314" width="15.28515625" style="304" customWidth="1"/>
    <col min="13315" max="13315" width="15.42578125" style="304" customWidth="1"/>
    <col min="13316" max="13316" width="15.5703125" style="304" customWidth="1"/>
    <col min="13317" max="13317" width="20.28515625" style="304" customWidth="1"/>
    <col min="13318" max="13318" width="14" style="304" customWidth="1"/>
    <col min="13319" max="13319" width="16.28515625" style="304" bestFit="1" customWidth="1"/>
    <col min="13320" max="13320" width="13.5703125" style="304" customWidth="1"/>
    <col min="13321" max="13568" width="9.140625" style="304"/>
    <col min="13569" max="13569" width="3.7109375" style="304" customWidth="1"/>
    <col min="13570" max="13570" width="15.28515625" style="304" customWidth="1"/>
    <col min="13571" max="13571" width="15.42578125" style="304" customWidth="1"/>
    <col min="13572" max="13572" width="15.5703125" style="304" customWidth="1"/>
    <col min="13573" max="13573" width="20.28515625" style="304" customWidth="1"/>
    <col min="13574" max="13574" width="14" style="304" customWidth="1"/>
    <col min="13575" max="13575" width="16.28515625" style="304" bestFit="1" customWidth="1"/>
    <col min="13576" max="13576" width="13.5703125" style="304" customWidth="1"/>
    <col min="13577" max="13824" width="9.140625" style="304"/>
    <col min="13825" max="13825" width="3.7109375" style="304" customWidth="1"/>
    <col min="13826" max="13826" width="15.28515625" style="304" customWidth="1"/>
    <col min="13827" max="13827" width="15.42578125" style="304" customWidth="1"/>
    <col min="13828" max="13828" width="15.5703125" style="304" customWidth="1"/>
    <col min="13829" max="13829" width="20.28515625" style="304" customWidth="1"/>
    <col min="13830" max="13830" width="14" style="304" customWidth="1"/>
    <col min="13831" max="13831" width="16.28515625" style="304" bestFit="1" customWidth="1"/>
    <col min="13832" max="13832" width="13.5703125" style="304" customWidth="1"/>
    <col min="13833" max="14080" width="9.140625" style="304"/>
    <col min="14081" max="14081" width="3.7109375" style="304" customWidth="1"/>
    <col min="14082" max="14082" width="15.28515625" style="304" customWidth="1"/>
    <col min="14083" max="14083" width="15.42578125" style="304" customWidth="1"/>
    <col min="14084" max="14084" width="15.5703125" style="304" customWidth="1"/>
    <col min="14085" max="14085" width="20.28515625" style="304" customWidth="1"/>
    <col min="14086" max="14086" width="14" style="304" customWidth="1"/>
    <col min="14087" max="14087" width="16.28515625" style="304" bestFit="1" customWidth="1"/>
    <col min="14088" max="14088" width="13.5703125" style="304" customWidth="1"/>
    <col min="14089" max="14336" width="9.140625" style="304"/>
    <col min="14337" max="14337" width="3.7109375" style="304" customWidth="1"/>
    <col min="14338" max="14338" width="15.28515625" style="304" customWidth="1"/>
    <col min="14339" max="14339" width="15.42578125" style="304" customWidth="1"/>
    <col min="14340" max="14340" width="15.5703125" style="304" customWidth="1"/>
    <col min="14341" max="14341" width="20.28515625" style="304" customWidth="1"/>
    <col min="14342" max="14342" width="14" style="304" customWidth="1"/>
    <col min="14343" max="14343" width="16.28515625" style="304" bestFit="1" customWidth="1"/>
    <col min="14344" max="14344" width="13.5703125" style="304" customWidth="1"/>
    <col min="14345" max="14592" width="9.140625" style="304"/>
    <col min="14593" max="14593" width="3.7109375" style="304" customWidth="1"/>
    <col min="14594" max="14594" width="15.28515625" style="304" customWidth="1"/>
    <col min="14595" max="14595" width="15.42578125" style="304" customWidth="1"/>
    <col min="14596" max="14596" width="15.5703125" style="304" customWidth="1"/>
    <col min="14597" max="14597" width="20.28515625" style="304" customWidth="1"/>
    <col min="14598" max="14598" width="14" style="304" customWidth="1"/>
    <col min="14599" max="14599" width="16.28515625" style="304" bestFit="1" customWidth="1"/>
    <col min="14600" max="14600" width="13.5703125" style="304" customWidth="1"/>
    <col min="14601" max="14848" width="9.140625" style="304"/>
    <col min="14849" max="14849" width="3.7109375" style="304" customWidth="1"/>
    <col min="14850" max="14850" width="15.28515625" style="304" customWidth="1"/>
    <col min="14851" max="14851" width="15.42578125" style="304" customWidth="1"/>
    <col min="14852" max="14852" width="15.5703125" style="304" customWidth="1"/>
    <col min="14853" max="14853" width="20.28515625" style="304" customWidth="1"/>
    <col min="14854" max="14854" width="14" style="304" customWidth="1"/>
    <col min="14855" max="14855" width="16.28515625" style="304" bestFit="1" customWidth="1"/>
    <col min="14856" max="14856" width="13.5703125" style="304" customWidth="1"/>
    <col min="14857" max="15104" width="9.140625" style="304"/>
    <col min="15105" max="15105" width="3.7109375" style="304" customWidth="1"/>
    <col min="15106" max="15106" width="15.28515625" style="304" customWidth="1"/>
    <col min="15107" max="15107" width="15.42578125" style="304" customWidth="1"/>
    <col min="15108" max="15108" width="15.5703125" style="304" customWidth="1"/>
    <col min="15109" max="15109" width="20.28515625" style="304" customWidth="1"/>
    <col min="15110" max="15110" width="14" style="304" customWidth="1"/>
    <col min="15111" max="15111" width="16.28515625" style="304" bestFit="1" customWidth="1"/>
    <col min="15112" max="15112" width="13.5703125" style="304" customWidth="1"/>
    <col min="15113" max="15360" width="9.140625" style="304"/>
    <col min="15361" max="15361" width="3.7109375" style="304" customWidth="1"/>
    <col min="15362" max="15362" width="15.28515625" style="304" customWidth="1"/>
    <col min="15363" max="15363" width="15.42578125" style="304" customWidth="1"/>
    <col min="15364" max="15364" width="15.5703125" style="304" customWidth="1"/>
    <col min="15365" max="15365" width="20.28515625" style="304" customWidth="1"/>
    <col min="15366" max="15366" width="14" style="304" customWidth="1"/>
    <col min="15367" max="15367" width="16.28515625" style="304" bestFit="1" customWidth="1"/>
    <col min="15368" max="15368" width="13.5703125" style="304" customWidth="1"/>
    <col min="15369" max="15616" width="9.140625" style="304"/>
    <col min="15617" max="15617" width="3.7109375" style="304" customWidth="1"/>
    <col min="15618" max="15618" width="15.28515625" style="304" customWidth="1"/>
    <col min="15619" max="15619" width="15.42578125" style="304" customWidth="1"/>
    <col min="15620" max="15620" width="15.5703125" style="304" customWidth="1"/>
    <col min="15621" max="15621" width="20.28515625" style="304" customWidth="1"/>
    <col min="15622" max="15622" width="14" style="304" customWidth="1"/>
    <col min="15623" max="15623" width="16.28515625" style="304" bestFit="1" customWidth="1"/>
    <col min="15624" max="15624" width="13.5703125" style="304" customWidth="1"/>
    <col min="15625" max="15872" width="9.140625" style="304"/>
    <col min="15873" max="15873" width="3.7109375" style="304" customWidth="1"/>
    <col min="15874" max="15874" width="15.28515625" style="304" customWidth="1"/>
    <col min="15875" max="15875" width="15.42578125" style="304" customWidth="1"/>
    <col min="15876" max="15876" width="15.5703125" style="304" customWidth="1"/>
    <col min="15877" max="15877" width="20.28515625" style="304" customWidth="1"/>
    <col min="15878" max="15878" width="14" style="304" customWidth="1"/>
    <col min="15879" max="15879" width="16.28515625" style="304" bestFit="1" customWidth="1"/>
    <col min="15880" max="15880" width="13.5703125" style="304" customWidth="1"/>
    <col min="15881" max="16128" width="9.140625" style="304"/>
    <col min="16129" max="16129" width="3.7109375" style="304" customWidth="1"/>
    <col min="16130" max="16130" width="15.28515625" style="304" customWidth="1"/>
    <col min="16131" max="16131" width="15.42578125" style="304" customWidth="1"/>
    <col min="16132" max="16132" width="15.5703125" style="304" customWidth="1"/>
    <col min="16133" max="16133" width="20.28515625" style="304" customWidth="1"/>
    <col min="16134" max="16134" width="14" style="304" customWidth="1"/>
    <col min="16135" max="16135" width="16.28515625" style="304" bestFit="1" customWidth="1"/>
    <col min="16136" max="16136" width="13.5703125" style="304" customWidth="1"/>
    <col min="16137" max="16384" width="9.140625" style="304"/>
  </cols>
  <sheetData>
    <row r="1" spans="1:8" ht="25.5" customHeight="1" thickBot="1">
      <c r="A1" s="899" t="s">
        <v>2056</v>
      </c>
      <c r="B1" s="899"/>
      <c r="C1" s="899"/>
      <c r="D1" s="899"/>
      <c r="E1" s="899"/>
      <c r="F1" s="899"/>
      <c r="G1" s="899"/>
      <c r="H1" s="899"/>
    </row>
    <row r="2" spans="1:8" ht="77.25" customHeight="1" thickBot="1">
      <c r="A2" s="305" t="s">
        <v>1809</v>
      </c>
      <c r="B2" s="306" t="s">
        <v>1762</v>
      </c>
      <c r="C2" s="307" t="s">
        <v>2031</v>
      </c>
      <c r="D2" s="307" t="s">
        <v>2032</v>
      </c>
      <c r="E2" s="307" t="s">
        <v>2033</v>
      </c>
      <c r="F2" s="308" t="s">
        <v>2034</v>
      </c>
    </row>
    <row r="3" spans="1:8">
      <c r="A3" s="309">
        <v>1</v>
      </c>
      <c r="B3" s="310">
        <v>2</v>
      </c>
      <c r="C3" s="310">
        <v>3</v>
      </c>
      <c r="D3" s="310">
        <v>4</v>
      </c>
      <c r="E3" s="310">
        <v>5</v>
      </c>
      <c r="F3" s="311" t="s">
        <v>2035</v>
      </c>
    </row>
    <row r="4" spans="1:8">
      <c r="A4" s="312">
        <v>1</v>
      </c>
      <c r="B4" s="313">
        <f>'sop011-(AG)'!B4</f>
        <v>45017</v>
      </c>
      <c r="C4" s="314">
        <f>'[33]APR-CAT'!$C$33</f>
        <v>1846302</v>
      </c>
      <c r="D4" s="314">
        <f>'[33]APR-CAT'!$D$33</f>
        <v>2028349</v>
      </c>
      <c r="E4" s="314">
        <f>'[33]APR-CAT'!$F$33</f>
        <v>12272241</v>
      </c>
      <c r="F4" s="315">
        <f>'[33]APR-CAT'!$G$33</f>
        <v>6.0503596767617411</v>
      </c>
    </row>
    <row r="5" spans="1:8">
      <c r="A5" s="312">
        <v>2</v>
      </c>
      <c r="B5" s="313">
        <f>'sop011-(AG)'!B5</f>
        <v>45047</v>
      </c>
      <c r="C5" s="314">
        <f>'[33]MAY-CAT'!$C$33</f>
        <v>1909288</v>
      </c>
      <c r="D5" s="314">
        <f>'[33]MAY-CAT'!$D$33</f>
        <v>2031263</v>
      </c>
      <c r="E5" s="314">
        <f>'[33]MAY-CAT'!$F$33</f>
        <v>16610783</v>
      </c>
      <c r="F5" s="315">
        <f>'[33]MAY-CAT'!$G$33</f>
        <v>8.1775639097448245</v>
      </c>
    </row>
    <row r="6" spans="1:8">
      <c r="A6" s="312">
        <v>3</v>
      </c>
      <c r="B6" s="313">
        <f>'sop011-(AG)'!B6</f>
        <v>45078</v>
      </c>
      <c r="C6" s="314">
        <f>'[33]JUNE-CAT'!$C$33</f>
        <v>1962994</v>
      </c>
      <c r="D6" s="314">
        <f>'[33]JUNE-CAT'!$D$33</f>
        <v>2032541</v>
      </c>
      <c r="E6" s="314">
        <f>'[33]JUNE-CAT'!$F$33</f>
        <v>33615418</v>
      </c>
      <c r="F6" s="315">
        <f>'[33]JUNE-CAT'!$G$33</f>
        <v>16.538617425183553</v>
      </c>
    </row>
    <row r="7" spans="1:8">
      <c r="A7" s="317"/>
      <c r="B7" s="318" t="str">
        <f>'sop011-(AG)'!B7</f>
        <v>1st Qtr</v>
      </c>
      <c r="C7" s="319">
        <f>+C6+C5+C4</f>
        <v>5718584</v>
      </c>
      <c r="D7" s="319">
        <f>+D6</f>
        <v>2032541</v>
      </c>
      <c r="E7" s="319">
        <f>+E6+E5+E4</f>
        <v>62498442</v>
      </c>
      <c r="F7" s="315">
        <f>+E7/D7</f>
        <v>30.748920685978781</v>
      </c>
    </row>
    <row r="8" spans="1:8">
      <c r="A8" s="312">
        <v>4</v>
      </c>
      <c r="B8" s="313">
        <f>'sop011-(AG)'!B8</f>
        <v>45108</v>
      </c>
      <c r="C8" s="314">
        <f>'[33]JULY-CAT'!$C$33</f>
        <v>1930418</v>
      </c>
      <c r="D8" s="314">
        <f>'[33]JULY-CAT'!$D$33</f>
        <v>2036090</v>
      </c>
      <c r="E8" s="314">
        <f>'[33]JULY-CAT'!$F$33</f>
        <v>24723826</v>
      </c>
      <c r="F8" s="315">
        <f>'[33]JULY-CAT'!$G$33</f>
        <v>12.142796241816423</v>
      </c>
    </row>
    <row r="9" spans="1:8">
      <c r="A9" s="312">
        <v>5</v>
      </c>
      <c r="B9" s="313">
        <f>'sop011-(AG)'!B9</f>
        <v>45139</v>
      </c>
      <c r="C9" s="314">
        <f>'[33]AUG-CAT'!$C$33</f>
        <v>1910074</v>
      </c>
      <c r="D9" s="314">
        <f>'[33]AUG-CAT'!$D$33</f>
        <v>2035790</v>
      </c>
      <c r="E9" s="314">
        <f>'[33]AUG-CAT'!$F$33</f>
        <v>17407728</v>
      </c>
      <c r="F9" s="315">
        <f>'[33]AUG-CAT'!$G$33</f>
        <v>8.550846600091365</v>
      </c>
    </row>
    <row r="10" spans="1:8">
      <c r="A10" s="312">
        <v>6</v>
      </c>
      <c r="B10" s="313">
        <f>'sop011-(AG)'!B10</f>
        <v>45170</v>
      </c>
      <c r="C10" s="314">
        <f>'[33]SEPT-CAT'!$C$33</f>
        <v>1926731</v>
      </c>
      <c r="D10" s="314">
        <f>'[33]SEPT-CAT'!$D$33</f>
        <v>2038841</v>
      </c>
      <c r="E10" s="314">
        <f>'[33]SEPT-CAT'!$F$33</f>
        <v>17410535</v>
      </c>
      <c r="F10" s="315">
        <f>'[33]SEPT-CAT'!$G$33</f>
        <v>8.5394275473173238</v>
      </c>
    </row>
    <row r="11" spans="1:8">
      <c r="A11" s="317"/>
      <c r="B11" s="318" t="str">
        <f>'sop011-(AG)'!B11</f>
        <v>2nd Qtr</v>
      </c>
      <c r="C11" s="319">
        <f>+C10+C9+C8</f>
        <v>5767223</v>
      </c>
      <c r="D11" s="319">
        <f>+D10</f>
        <v>2038841</v>
      </c>
      <c r="E11" s="319">
        <f>+E10+E9+E8</f>
        <v>59542089</v>
      </c>
      <c r="F11" s="315">
        <f>+E11/D11</f>
        <v>29.203890347506256</v>
      </c>
    </row>
    <row r="12" spans="1:8">
      <c r="A12" s="312">
        <v>7</v>
      </c>
      <c r="B12" s="313">
        <f>'sop011-(AG)'!B12</f>
        <v>45200</v>
      </c>
      <c r="C12" s="314">
        <f>'[33]OCT-CAT'!$C$33</f>
        <v>2003042</v>
      </c>
      <c r="D12" s="314">
        <f>'[33]OCT-CAT'!$D$33</f>
        <v>2144904</v>
      </c>
      <c r="E12" s="314">
        <f>'[33]OCT-CAT'!$F$33</f>
        <v>14740396</v>
      </c>
      <c r="F12" s="315">
        <f>'[33]OCT-CAT'!$G$33</f>
        <v>6.8722870580687996</v>
      </c>
    </row>
    <row r="13" spans="1:8">
      <c r="A13" s="312">
        <v>8</v>
      </c>
      <c r="B13" s="313">
        <f>'sop011-(AG)'!B13</f>
        <v>45231</v>
      </c>
      <c r="C13" s="314">
        <f>'[33]NOV-CAT'!$C$33</f>
        <v>1969165</v>
      </c>
      <c r="D13" s="314">
        <f>'[33]NOV-CAT'!$D$33</f>
        <v>2148261</v>
      </c>
      <c r="E13" s="314">
        <f>'[33]NOV-CAT'!$F$33</f>
        <v>12860268</v>
      </c>
      <c r="F13" s="315">
        <f>'[33]NOV-CAT'!$G$33</f>
        <v>5.9863619923277476</v>
      </c>
    </row>
    <row r="14" spans="1:8">
      <c r="A14" s="312">
        <v>9</v>
      </c>
      <c r="B14" s="313">
        <f>'sop011-(AG)'!B14</f>
        <v>45261</v>
      </c>
      <c r="C14" s="314">
        <f>'[33]DEC-CAT'!$C$33</f>
        <v>1959974</v>
      </c>
      <c r="D14" s="314">
        <f>'[33]DEC-CAT'!$D$33</f>
        <v>2158452</v>
      </c>
      <c r="E14" s="314">
        <f>'[33]DEC-CAT'!$F$33</f>
        <v>13596352</v>
      </c>
      <c r="F14" s="315">
        <f>'[33]DEC-CAT'!$G$33</f>
        <v>6.2991217780149844</v>
      </c>
    </row>
    <row r="15" spans="1:8">
      <c r="A15" s="317"/>
      <c r="B15" s="318" t="str">
        <f>'sop011-(AG)'!B15</f>
        <v>3rd Qtr</v>
      </c>
      <c r="C15" s="319">
        <f>+C14+C13+C12</f>
        <v>5932181</v>
      </c>
      <c r="D15" s="319">
        <f>+D14</f>
        <v>2158452</v>
      </c>
      <c r="E15" s="319">
        <f>+E14+E13+E12</f>
        <v>41197016</v>
      </c>
      <c r="F15" s="315">
        <f>+E15/D15</f>
        <v>19.086371158589582</v>
      </c>
    </row>
    <row r="16" spans="1:8">
      <c r="A16" s="312">
        <v>1</v>
      </c>
      <c r="B16" s="313">
        <f>'sop011-(AG)'!B16</f>
        <v>45292</v>
      </c>
      <c r="C16" s="314">
        <f>'[33]JAN-CAT'!$C$33</f>
        <v>2013193</v>
      </c>
      <c r="D16" s="314">
        <f>'[33]JAN-CAT'!$D$33</f>
        <v>2163282</v>
      </c>
      <c r="E16" s="314">
        <f>'[33]JAN-CAT'!$F$33</f>
        <v>15653174</v>
      </c>
      <c r="F16" s="315">
        <f>'[33]JAN-CAT'!$G$33</f>
        <v>7.2358453497972066</v>
      </c>
    </row>
    <row r="17" spans="1:8">
      <c r="A17" s="312">
        <v>2</v>
      </c>
      <c r="B17" s="313">
        <f>'sop011-(AG)'!B17</f>
        <v>45323</v>
      </c>
      <c r="C17" s="314">
        <f>'[33]FEB-CAT'!$C$33</f>
        <v>1960783</v>
      </c>
      <c r="D17" s="314">
        <f>'[33]FEB-CAT'!$D$33</f>
        <v>2166648</v>
      </c>
      <c r="E17" s="314">
        <f>'[33]FEB-CAT'!$F$33</f>
        <v>12976455</v>
      </c>
      <c r="F17" s="315">
        <f>'[33]FEB-CAT'!$G$33</f>
        <v>5.9891846760525933</v>
      </c>
    </row>
    <row r="18" spans="1:8">
      <c r="A18" s="312">
        <v>3</v>
      </c>
      <c r="B18" s="313">
        <f>'sop011-(AG)'!B18</f>
        <v>45352</v>
      </c>
      <c r="C18" s="314">
        <f>'[33]MAR-CAT'!$C$33</f>
        <v>1850339</v>
      </c>
      <c r="D18" s="314">
        <f>'[33]MAR-CAT'!$D$33</f>
        <v>2168675</v>
      </c>
      <c r="E18" s="314">
        <f>'[33]MAR-CAT'!$F$33</f>
        <v>14251234</v>
      </c>
      <c r="F18" s="315">
        <f>'[33]MAR-CAT'!$G$33</f>
        <v>6.5714014317498011</v>
      </c>
    </row>
    <row r="19" spans="1:8">
      <c r="A19" s="320"/>
      <c r="B19" s="318" t="str">
        <f>'sop011-(AG)'!B19</f>
        <v>4th Qtr</v>
      </c>
      <c r="C19" s="319">
        <f>+C18+C17+C16</f>
        <v>5824315</v>
      </c>
      <c r="D19" s="319">
        <f>+D18</f>
        <v>2168675</v>
      </c>
      <c r="E19" s="319">
        <f>+E18+E17+E16</f>
        <v>42880863</v>
      </c>
      <c r="F19" s="321">
        <f>+E19/D19</f>
        <v>19.772839637105605</v>
      </c>
    </row>
    <row r="20" spans="1:8" ht="13.5" thickBot="1">
      <c r="A20" s="320"/>
      <c r="B20" s="318" t="str">
        <f>'sop011-(AG)'!B20</f>
        <v>Yearly Data</v>
      </c>
      <c r="C20" s="319">
        <f>+C19+C15+C11+C7</f>
        <v>23242303</v>
      </c>
      <c r="D20" s="319">
        <f>+D19</f>
        <v>2168675</v>
      </c>
      <c r="E20" s="319">
        <f>+E19+E15+E11+E7</f>
        <v>206118410</v>
      </c>
      <c r="F20" s="321">
        <f>+E20/D20</f>
        <v>95.043475855072799</v>
      </c>
    </row>
    <row r="21" spans="1:8" ht="29.25" customHeight="1" thickBot="1">
      <c r="A21" s="900" t="s">
        <v>2057</v>
      </c>
      <c r="B21" s="901"/>
      <c r="C21" s="901"/>
      <c r="D21" s="901"/>
      <c r="E21" s="901"/>
      <c r="F21" s="901"/>
      <c r="G21" s="902"/>
      <c r="H21" s="903"/>
    </row>
    <row r="22" spans="1:8" ht="101.25" customHeight="1" thickBot="1">
      <c r="A22" s="305" t="s">
        <v>1809</v>
      </c>
      <c r="B22" s="306" t="s">
        <v>1762</v>
      </c>
      <c r="C22" s="322" t="s">
        <v>2042</v>
      </c>
      <c r="D22" s="307" t="s">
        <v>2043</v>
      </c>
      <c r="E22" s="307" t="s">
        <v>2044</v>
      </c>
      <c r="F22" s="307" t="s">
        <v>2032</v>
      </c>
      <c r="G22" s="323" t="s">
        <v>2045</v>
      </c>
      <c r="H22" s="324" t="s">
        <v>2046</v>
      </c>
    </row>
    <row r="23" spans="1:8" ht="13.5" thickBot="1">
      <c r="A23" s="340">
        <v>1</v>
      </c>
      <c r="B23" s="341">
        <v>2</v>
      </c>
      <c r="C23" s="341">
        <v>3</v>
      </c>
      <c r="D23" s="341">
        <v>4</v>
      </c>
      <c r="E23" s="341" t="s">
        <v>2047</v>
      </c>
      <c r="F23" s="341">
        <v>6</v>
      </c>
      <c r="G23" s="350">
        <v>7</v>
      </c>
      <c r="H23" s="351" t="s">
        <v>2048</v>
      </c>
    </row>
    <row r="24" spans="1:8">
      <c r="A24" s="312">
        <v>1</v>
      </c>
      <c r="B24" s="313">
        <f>'sop011-(AG)'!B4</f>
        <v>45017</v>
      </c>
      <c r="C24" s="329">
        <f>'[33]APR-CAT'!$M$33</f>
        <v>5.1383644589583964E-2</v>
      </c>
      <c r="D24" s="330">
        <f>'[33]APR-CAT'!$N$33</f>
        <v>1846302</v>
      </c>
      <c r="E24" s="331">
        <f>'[33]APR-CAT'!$O$33</f>
        <v>94869.725773038052</v>
      </c>
      <c r="F24" s="332">
        <f>'[33]APR-CAT'!$P$33</f>
        <v>2028349</v>
      </c>
      <c r="G24" s="314">
        <f>'[33]APR-CAT'!$R$33</f>
        <v>602560.52041666664</v>
      </c>
      <c r="H24" s="333">
        <f>'[33]APR-CAT'!$S$33</f>
        <v>0.29706944929924123</v>
      </c>
    </row>
    <row r="25" spans="1:8">
      <c r="A25" s="312">
        <v>2</v>
      </c>
      <c r="B25" s="313">
        <f>'sop011-(AG)'!B5</f>
        <v>45047</v>
      </c>
      <c r="C25" s="329">
        <f>'[33]MAY-CAT'!$M$33</f>
        <v>5.4434544057247951E-2</v>
      </c>
      <c r="D25" s="330">
        <f>'[33]MAY-CAT'!$N$33</f>
        <v>1909288</v>
      </c>
      <c r="E25" s="331">
        <f>'[33]MAY-CAT'!$O$33</f>
        <v>103931.22175397482</v>
      </c>
      <c r="F25" s="332">
        <f>'[33]MAY-CAT'!$P$33</f>
        <v>2031263</v>
      </c>
      <c r="G25" s="314">
        <f>'[33]MAY-CAT'!$R$33</f>
        <v>872007.40499999991</v>
      </c>
      <c r="H25" s="333">
        <f>'[33]MAY-CAT'!$S$33</f>
        <v>0.42929320575425234</v>
      </c>
    </row>
    <row r="26" spans="1:8">
      <c r="A26" s="312">
        <v>3</v>
      </c>
      <c r="B26" s="313">
        <f>'sop011-(AG)'!B6</f>
        <v>45078</v>
      </c>
      <c r="C26" s="329">
        <f>'[33]JUNE-CAT'!$M$33</f>
        <v>0.10768017727093791</v>
      </c>
      <c r="D26" s="330">
        <f>'[33]JUNE-CAT'!$N$33</f>
        <v>1962994</v>
      </c>
      <c r="E26" s="331">
        <f>'[33]JUNE-CAT'!$O$33</f>
        <v>211375.54190178751</v>
      </c>
      <c r="F26" s="332">
        <f>'[33]JUNE-CAT'!$P$33</f>
        <v>2032541</v>
      </c>
      <c r="G26" s="314">
        <f>'[33]JUNE-CAT'!$R$33</f>
        <v>3470935.7058333331</v>
      </c>
      <c r="H26" s="333">
        <f>'[33]JUNE-CAT'!$S$33</f>
        <v>1.7076829967185572</v>
      </c>
    </row>
    <row r="27" spans="1:8">
      <c r="A27" s="317"/>
      <c r="B27" s="318" t="str">
        <f>'sop011-(AG)'!B7</f>
        <v>1st Qtr</v>
      </c>
      <c r="C27" s="334">
        <f>+C26+C25+C24</f>
        <v>0.21349836591776983</v>
      </c>
      <c r="D27" s="335">
        <f>+D26+D25+D24</f>
        <v>5718584</v>
      </c>
      <c r="E27" s="331">
        <f>+D27*C27</f>
        <v>1220908.339363504</v>
      </c>
      <c r="F27" s="336">
        <f>+F26</f>
        <v>2032541</v>
      </c>
      <c r="G27" s="319">
        <f>+G26+G25+G24</f>
        <v>4945503.6312499996</v>
      </c>
      <c r="H27" s="333">
        <f>+G27/F27</f>
        <v>2.4331630364405932</v>
      </c>
    </row>
    <row r="28" spans="1:8">
      <c r="A28" s="312">
        <v>4</v>
      </c>
      <c r="B28" s="313">
        <f>'sop011-(AG)'!B8</f>
        <v>45108</v>
      </c>
      <c r="C28" s="329">
        <f>IFERROR('[33]JULY-CAT'!$M$33,0)</f>
        <v>5.054948235935159E-2</v>
      </c>
      <c r="D28" s="330">
        <f>'[33]JULY-CAT'!$N$33</f>
        <v>1930418</v>
      </c>
      <c r="E28" s="331">
        <f>'[33]JULY-CAT'!$O$33</f>
        <v>97581.630637174778</v>
      </c>
      <c r="F28" s="332">
        <f>'[33]JULY-CAT'!$P$33</f>
        <v>2036090</v>
      </c>
      <c r="G28" s="314">
        <f>'[33]JULY-CAT'!$R$33</f>
        <v>1152514.5695833333</v>
      </c>
      <c r="H28" s="333">
        <f>'[33]JULY-CAT'!$S$33</f>
        <v>0.56604303816792645</v>
      </c>
    </row>
    <row r="29" spans="1:8">
      <c r="A29" s="312">
        <v>5</v>
      </c>
      <c r="B29" s="313">
        <f>'sop011-(AG)'!B9</f>
        <v>45139</v>
      </c>
      <c r="C29" s="329">
        <f>IFERROR('[33]AUG-CAT'!$M$33,0)</f>
        <v>4.9427587877110428E-2</v>
      </c>
      <c r="D29" s="330">
        <f>'[33]AUG-CAT'!$N$33</f>
        <v>1910074</v>
      </c>
      <c r="E29" s="331">
        <f>'[33]AUG-CAT'!$O$33</f>
        <v>94410.35048678382</v>
      </c>
      <c r="F29" s="332">
        <f>'[33]AUG-CAT'!$P$33</f>
        <v>2035790</v>
      </c>
      <c r="G29" s="314">
        <f>'[33]AUG-CAT'!$R$33</f>
        <v>842676.89291666669</v>
      </c>
      <c r="H29" s="333">
        <f>'[33]AUG-CAT'!$S$33</f>
        <v>0.41393114855494267</v>
      </c>
    </row>
    <row r="30" spans="1:8">
      <c r="A30" s="312">
        <v>6</v>
      </c>
      <c r="B30" s="313">
        <f>'sop011-(AG)'!B10</f>
        <v>45170</v>
      </c>
      <c r="C30" s="329">
        <f>IFERROR('[33]SEPT-CAT'!$M$33,0)</f>
        <v>5.1072554256291813E-2</v>
      </c>
      <c r="D30" s="330">
        <f>'[33]SEPT-CAT'!$N$33</f>
        <v>1926731</v>
      </c>
      <c r="E30" s="331">
        <f>'[33]SEPT-CAT'!$O$33</f>
        <v>98403.073534779382</v>
      </c>
      <c r="F30" s="332">
        <f>'[33]SEPT-CAT'!$P$33</f>
        <v>2038841</v>
      </c>
      <c r="G30" s="314">
        <f>'[33]SEPT-CAT'!$R$33</f>
        <v>797251.19375000009</v>
      </c>
      <c r="H30" s="333">
        <f>'[33]SEPT-CAT'!$S$33</f>
        <v>0.39103156830277597</v>
      </c>
    </row>
    <row r="31" spans="1:8">
      <c r="A31" s="317"/>
      <c r="B31" s="318" t="str">
        <f>'sop011-(AG)'!B11</f>
        <v>2nd Qtr</v>
      </c>
      <c r="C31" s="334">
        <f>+C30+C29+C28</f>
        <v>0.15104962449275383</v>
      </c>
      <c r="D31" s="335">
        <f>+D30+D29+D28</f>
        <v>5767223</v>
      </c>
      <c r="E31" s="331">
        <f>+D31*C31</f>
        <v>871136.86851597321</v>
      </c>
      <c r="F31" s="336">
        <f>+F30</f>
        <v>2038841</v>
      </c>
      <c r="G31" s="319">
        <f>+G30+G29+G28</f>
        <v>2792442.65625</v>
      </c>
      <c r="H31" s="333">
        <f>+G31/F31</f>
        <v>1.3696225729470812</v>
      </c>
    </row>
    <row r="32" spans="1:8">
      <c r="A32" s="312">
        <v>7</v>
      </c>
      <c r="B32" s="313">
        <f>'sop011-(AG)'!B12</f>
        <v>45200</v>
      </c>
      <c r="C32" s="329">
        <f>IFERROR('[33]OCT-CAT'!$M$33,0)</f>
        <v>5.4710034531789555E-2</v>
      </c>
      <c r="D32" s="330">
        <f>'[33]OCT-CAT'!$N$33</f>
        <v>2003042</v>
      </c>
      <c r="E32" s="331">
        <f>'[33]OCT-CAT'!$O$33</f>
        <v>109586.49698862481</v>
      </c>
      <c r="F32" s="332">
        <f>'[33]OCT-CAT'!$P$33</f>
        <v>2144904</v>
      </c>
      <c r="G32" s="314">
        <f>'[33]OCT-CAT'!$R$33</f>
        <v>785689.71666666679</v>
      </c>
      <c r="H32" s="333">
        <f>'[33]OCT-CAT'!$S$33</f>
        <v>0.36630530628255009</v>
      </c>
    </row>
    <row r="33" spans="1:8">
      <c r="A33" s="312">
        <v>8</v>
      </c>
      <c r="B33" s="313">
        <f>'sop011-(AG)'!B13</f>
        <v>45231</v>
      </c>
      <c r="C33" s="329">
        <f>IFERROR('[33]NOV-CAT'!$M$33,0)</f>
        <v>5.2835207320367367E-2</v>
      </c>
      <c r="D33" s="330">
        <f>'[33]NOV-CAT'!$N$33</f>
        <v>1969165</v>
      </c>
      <c r="E33" s="331">
        <f>'[33]NOV-CAT'!$O$33</f>
        <v>104041.2410230112</v>
      </c>
      <c r="F33" s="332">
        <f>'[33]NOV-CAT'!$P$33</f>
        <v>2148261</v>
      </c>
      <c r="G33" s="314">
        <f>'[33]NOV-CAT'!$R$33</f>
        <v>653950.9229166666</v>
      </c>
      <c r="H33" s="333">
        <f>'[33]NOV-CAT'!$S$33</f>
        <v>0.30440943764126732</v>
      </c>
    </row>
    <row r="34" spans="1:8">
      <c r="A34" s="312">
        <v>9</v>
      </c>
      <c r="B34" s="313">
        <f>'sop011-(AG)'!B14</f>
        <v>45261</v>
      </c>
      <c r="C34" s="329">
        <f>IFERROR('[33]DEC-CAT'!$M$33,0)</f>
        <v>5.1156224367467966E-2</v>
      </c>
      <c r="D34" s="330">
        <f>'[33]DEC-CAT'!$N$33</f>
        <v>1959974</v>
      </c>
      <c r="E34" s="331">
        <f>'[33]DEC-CAT'!$O$33</f>
        <v>100264.86969840367</v>
      </c>
      <c r="F34" s="332">
        <f>'[33]DEC-CAT'!$P$33</f>
        <v>2158452</v>
      </c>
      <c r="G34" s="314">
        <f>'[33]DEC-CAT'!$R$33</f>
        <v>696407.16666666674</v>
      </c>
      <c r="H34" s="333">
        <f>'[33]DEC-CAT'!$S$33</f>
        <v>0.32264195204093804</v>
      </c>
    </row>
    <row r="35" spans="1:8">
      <c r="A35" s="317"/>
      <c r="B35" s="318" t="str">
        <f>'sop011-(AG)'!B15</f>
        <v>3rd Qtr</v>
      </c>
      <c r="C35" s="334">
        <f>+C34+C33+C32</f>
        <v>0.15870146621962489</v>
      </c>
      <c r="D35" s="335">
        <f>+D34+D33+D32</f>
        <v>5932181</v>
      </c>
      <c r="E35" s="331">
        <f>+D35*C35</f>
        <v>941445.82258020062</v>
      </c>
      <c r="F35" s="336">
        <f>+F34</f>
        <v>2158452</v>
      </c>
      <c r="G35" s="319">
        <f>+G34+G33+G32</f>
        <v>2136047.8062500004</v>
      </c>
      <c r="H35" s="333">
        <f>+G35/F35</f>
        <v>0.98962024925733827</v>
      </c>
    </row>
    <row r="36" spans="1:8">
      <c r="A36" s="312">
        <v>1</v>
      </c>
      <c r="B36" s="313">
        <f>'sop011-(AG)'!B16</f>
        <v>45292</v>
      </c>
      <c r="C36" s="329">
        <f>IFERROR('[33]JAN-CAT'!$M$33,0)</f>
        <v>5.157243943047423E-2</v>
      </c>
      <c r="D36" s="330">
        <f>'[33]JAN-CAT'!$N$33</f>
        <v>2013193</v>
      </c>
      <c r="E36" s="331">
        <f>'[33]JAN-CAT'!$O$33</f>
        <v>103825.27405435471</v>
      </c>
      <c r="F36" s="332">
        <f>'[33]JAN-CAT'!$P$33</f>
        <v>2163282</v>
      </c>
      <c r="G36" s="314">
        <f>'[33]JAN-CAT'!$R$33</f>
        <v>792034.83374999987</v>
      </c>
      <c r="H36" s="333">
        <f>'[33]JAN-CAT'!$S$33</f>
        <v>0.36612648454986446</v>
      </c>
    </row>
    <row r="37" spans="1:8">
      <c r="A37" s="312">
        <v>2</v>
      </c>
      <c r="B37" s="313">
        <f>'sop011-(AG)'!B17</f>
        <v>45323</v>
      </c>
      <c r="C37" s="329">
        <f>IFERROR('[33]FEB-CAT'!$M$33,0)</f>
        <v>4.6751677852348988E-2</v>
      </c>
      <c r="D37" s="330">
        <f>'[33]FEB-CAT'!$N$33</f>
        <v>1960783</v>
      </c>
      <c r="E37" s="331">
        <f>'[33]FEB-CAT'!$O$33</f>
        <v>91669.895154362413</v>
      </c>
      <c r="F37" s="332">
        <f>'[33]FEB-CAT'!$P$33</f>
        <v>2166648</v>
      </c>
      <c r="G37" s="314">
        <f>'[33]FEB-CAT'!$R$33</f>
        <v>616245.70183333335</v>
      </c>
      <c r="H37" s="333">
        <f>'[33]FEB-CAT'!$S$33</f>
        <v>0.28442354357206773</v>
      </c>
    </row>
    <row r="38" spans="1:8">
      <c r="A38" s="312">
        <v>3</v>
      </c>
      <c r="B38" s="313">
        <f>'sop011-(AG)'!B18</f>
        <v>45352</v>
      </c>
      <c r="C38" s="329">
        <f>IFERROR('[33]MAR-CAT'!$M$33,0)</f>
        <v>3.3416538713071167E-2</v>
      </c>
      <c r="D38" s="330">
        <f>'[33]MAR-CAT'!$N$33</f>
        <v>1850339</v>
      </c>
      <c r="E38" s="331">
        <f>'[33]MAR-CAT'!$O$33</f>
        <v>61831.924825805392</v>
      </c>
      <c r="F38" s="332">
        <f>'[33]MAR-CAT'!$P$33</f>
        <v>2168675</v>
      </c>
      <c r="G38" s="314">
        <f>'[33]MAR-CAT'!$R$33</f>
        <v>477139.56750000006</v>
      </c>
      <c r="H38" s="333">
        <f>'[33]MAR-CAT'!$S$33</f>
        <v>0.22001432556745482</v>
      </c>
    </row>
    <row r="39" spans="1:8">
      <c r="A39" s="320"/>
      <c r="B39" s="318" t="str">
        <f>'sop011-(AG)'!B19</f>
        <v>4th Qtr</v>
      </c>
      <c r="C39" s="334">
        <f>+C38+C37+C36</f>
        <v>0.13174065599589438</v>
      </c>
      <c r="D39" s="335">
        <f>+D38+D37+D36</f>
        <v>5824315</v>
      </c>
      <c r="E39" s="331">
        <f>+D39*C39</f>
        <v>767299.07882672758</v>
      </c>
      <c r="F39" s="336">
        <f>+F38</f>
        <v>2168675</v>
      </c>
      <c r="G39" s="319">
        <f>+G38+G37+G36</f>
        <v>1885420.1030833335</v>
      </c>
      <c r="H39" s="331">
        <f>+G39/F39</f>
        <v>0.8693880378956429</v>
      </c>
    </row>
    <row r="40" spans="1:8">
      <c r="A40" s="320"/>
      <c r="B40" s="318" t="str">
        <f>'sop011-(AG)'!B20</f>
        <v>Yearly Data</v>
      </c>
      <c r="C40" s="334">
        <f>+C39+C35+C31+C27</f>
        <v>0.6549901126260429</v>
      </c>
      <c r="D40" s="335">
        <f>+D39+D35+D31+D27</f>
        <v>23242303</v>
      </c>
      <c r="E40" s="331">
        <f>+D40*C40</f>
        <v>15223478.659658615</v>
      </c>
      <c r="F40" s="336">
        <f>+F39</f>
        <v>2168675</v>
      </c>
      <c r="G40" s="319">
        <f>+G39+G35+G31+G27</f>
        <v>11759414.196833333</v>
      </c>
      <c r="H40" s="331">
        <f>+G40/F40</f>
        <v>5.4223957932070652</v>
      </c>
    </row>
    <row r="41" spans="1:8" ht="31.7" customHeight="1" thickBot="1">
      <c r="A41" s="904" t="s">
        <v>2058</v>
      </c>
      <c r="B41" s="905"/>
      <c r="C41" s="905"/>
      <c r="D41" s="905"/>
      <c r="E41" s="905"/>
      <c r="F41" s="905"/>
      <c r="G41" s="905"/>
      <c r="H41" s="906"/>
    </row>
    <row r="42" spans="1:8" ht="109.5" customHeight="1" thickBot="1">
      <c r="A42" s="305" t="s">
        <v>1809</v>
      </c>
      <c r="B42" s="306" t="s">
        <v>1762</v>
      </c>
      <c r="C42" s="322" t="s">
        <v>2050</v>
      </c>
      <c r="D42" s="322" t="s">
        <v>2051</v>
      </c>
      <c r="E42" s="322" t="s">
        <v>2052</v>
      </c>
      <c r="F42" s="322" t="s">
        <v>2053</v>
      </c>
      <c r="G42" s="307" t="s">
        <v>2054</v>
      </c>
      <c r="H42" s="308" t="s">
        <v>2055</v>
      </c>
    </row>
    <row r="43" spans="1:8" ht="13.5" thickBot="1">
      <c r="A43" s="352">
        <v>1</v>
      </c>
      <c r="B43" s="353">
        <v>2</v>
      </c>
      <c r="C43" s="353">
        <v>3</v>
      </c>
      <c r="D43" s="353">
        <v>4</v>
      </c>
      <c r="E43" s="353" t="s">
        <v>2047</v>
      </c>
      <c r="F43" s="353">
        <v>6</v>
      </c>
      <c r="G43" s="353">
        <v>7</v>
      </c>
      <c r="H43" s="354" t="s">
        <v>2048</v>
      </c>
    </row>
    <row r="44" spans="1:8">
      <c r="A44" s="343">
        <v>1</v>
      </c>
      <c r="B44" s="344">
        <f>'sop011-(AG)'!B4</f>
        <v>45017</v>
      </c>
      <c r="C44" s="345">
        <f>'[33]APR-CAT'!$V$33</f>
        <v>11694</v>
      </c>
      <c r="D44" s="345">
        <f>'[33]APR-CAT'!$W$33</f>
        <v>1885749</v>
      </c>
      <c r="E44" s="346">
        <f>'[33]APR-CAT'!$X$33</f>
        <v>22051948806</v>
      </c>
      <c r="F44" s="345">
        <f>'[33]APR-CAT'!$Y$33</f>
        <v>2028349</v>
      </c>
      <c r="G44" s="345">
        <f>'[33]APR-CAT'!$Z$33</f>
        <v>16397575</v>
      </c>
      <c r="H44" s="347">
        <f>'[33]APR-CAT'!$AA$33</f>
        <v>8.08419803495355</v>
      </c>
    </row>
    <row r="45" spans="1:8">
      <c r="A45" s="312">
        <v>2</v>
      </c>
      <c r="B45" s="313">
        <f>'sop011-(AG)'!B5</f>
        <v>45047</v>
      </c>
      <c r="C45" s="314">
        <f>'[33]MAY-CAT'!$V$33</f>
        <v>14019</v>
      </c>
      <c r="D45" s="314">
        <f>'[33]MAY-CAT'!$W$33</f>
        <v>1917058</v>
      </c>
      <c r="E45" s="321">
        <f>'[33]MAY-CAT'!$X$33</f>
        <v>26875236102</v>
      </c>
      <c r="F45" s="314">
        <f>'[33]MAY-CAT'!$Y$33</f>
        <v>2031263</v>
      </c>
      <c r="G45" s="314">
        <f>'[33]MAY-CAT'!$Z$33</f>
        <v>19735786</v>
      </c>
      <c r="H45" s="315">
        <f>'[33]MAY-CAT'!$AA$33</f>
        <v>9.7160170790291556</v>
      </c>
    </row>
    <row r="46" spans="1:8">
      <c r="A46" s="312">
        <v>3</v>
      </c>
      <c r="B46" s="313">
        <f>'sop011-(AG)'!B6</f>
        <v>45078</v>
      </c>
      <c r="C46" s="314">
        <f>'[33]JUNE-CAT'!$V$33</f>
        <v>22534</v>
      </c>
      <c r="D46" s="314">
        <f>'[33]JUNE-CAT'!$W$33</f>
        <v>1933660</v>
      </c>
      <c r="E46" s="321">
        <f>'[33]JUNE-CAT'!$X$33</f>
        <v>43573094440</v>
      </c>
      <c r="F46" s="314">
        <f>'[33]JUNE-CAT'!$Y$33</f>
        <v>2032541</v>
      </c>
      <c r="G46" s="314">
        <f>'[33]JUNE-CAT'!$Z$33</f>
        <v>31960531</v>
      </c>
      <c r="H46" s="315">
        <f>'[33]JUNE-CAT'!$AA$33</f>
        <v>15.724421303186505</v>
      </c>
    </row>
    <row r="47" spans="1:8">
      <c r="A47" s="317"/>
      <c r="B47" s="318" t="str">
        <f>'sop011-(AG)'!B7</f>
        <v>1st Qtr</v>
      </c>
      <c r="C47" s="319">
        <f>+C46+C45+C44</f>
        <v>48247</v>
      </c>
      <c r="D47" s="319">
        <f>+D46+D45+D44</f>
        <v>5736467</v>
      </c>
      <c r="E47" s="321">
        <f>+D47*C47</f>
        <v>276767323349</v>
      </c>
      <c r="F47" s="319">
        <f>+F46</f>
        <v>2032541</v>
      </c>
      <c r="G47" s="319">
        <f>+G46+G45+G44</f>
        <v>68093892</v>
      </c>
      <c r="H47" s="315">
        <f>+G47/F47</f>
        <v>33.501854083140266</v>
      </c>
    </row>
    <row r="48" spans="1:8">
      <c r="A48" s="312">
        <v>4</v>
      </c>
      <c r="B48" s="313">
        <f>'sop011-(AG)'!B8</f>
        <v>45108</v>
      </c>
      <c r="C48" s="314">
        <f>'[33]JULY-CAT'!$V$33</f>
        <v>16703</v>
      </c>
      <c r="D48" s="314">
        <f>'[33]JULY-CAT'!$W$33</f>
        <v>1892667</v>
      </c>
      <c r="E48" s="321">
        <f>'[33]JULY-CAT'!$X$33</f>
        <v>31613216901</v>
      </c>
      <c r="F48" s="314">
        <f>'[33]JULY-CAT'!$Y$33</f>
        <v>2036090</v>
      </c>
      <c r="G48" s="314">
        <f>'[33]JULY-CAT'!$Z$33</f>
        <v>23780250</v>
      </c>
      <c r="H48" s="315">
        <f>'[33]JULY-CAT'!$AA$33</f>
        <v>11.679370754730881</v>
      </c>
    </row>
    <row r="49" spans="1:8">
      <c r="A49" s="312">
        <v>5</v>
      </c>
      <c r="B49" s="313">
        <f>'sop011-(AG)'!B9</f>
        <v>45139</v>
      </c>
      <c r="C49" s="314">
        <f>'[33]AUG-CAT'!$V$33</f>
        <v>11863</v>
      </c>
      <c r="D49" s="314">
        <f>'[33]AUG-CAT'!$W$33</f>
        <v>1865597</v>
      </c>
      <c r="E49" s="321">
        <f>'[33]AUG-CAT'!$X$33</f>
        <v>22131577211</v>
      </c>
      <c r="F49" s="314">
        <f>'[33]AUG-CAT'!$Y$33</f>
        <v>2035790</v>
      </c>
      <c r="G49" s="314">
        <f>'[33]AUG-CAT'!$Z$33</f>
        <v>16426218</v>
      </c>
      <c r="H49" s="315">
        <f>'[33]AUG-CAT'!$AA$33</f>
        <v>8.0687192686868485</v>
      </c>
    </row>
    <row r="50" spans="1:8">
      <c r="A50" s="312">
        <v>6</v>
      </c>
      <c r="B50" s="313">
        <f>'sop011-(AG)'!B10</f>
        <v>45170</v>
      </c>
      <c r="C50" s="314">
        <f>'[33]SEPT-CAT'!$V$33</f>
        <v>13304</v>
      </c>
      <c r="D50" s="314">
        <f>'[33]SEPT-CAT'!$W$33</f>
        <v>1886563</v>
      </c>
      <c r="E50" s="321">
        <f>'[33]SEPT-CAT'!$X$33</f>
        <v>25098834152</v>
      </c>
      <c r="F50" s="314">
        <f>'[33]SEPT-CAT'!$Y$33</f>
        <v>2038841</v>
      </c>
      <c r="G50" s="314">
        <f>'[33]SEPT-CAT'!$Z$33</f>
        <v>19285418</v>
      </c>
      <c r="H50" s="315">
        <f>'[33]SEPT-CAT'!$AA$33</f>
        <v>9.4590102906504239</v>
      </c>
    </row>
    <row r="51" spans="1:8">
      <c r="A51" s="317"/>
      <c r="B51" s="318" t="str">
        <f>'sop011-(AG)'!B11</f>
        <v>2nd Qtr</v>
      </c>
      <c r="C51" s="319">
        <f>+C50+C49+C48</f>
        <v>41870</v>
      </c>
      <c r="D51" s="319">
        <f>+D50+D49+D48</f>
        <v>5644827</v>
      </c>
      <c r="E51" s="321">
        <f>+D51*C51</f>
        <v>236348906490</v>
      </c>
      <c r="F51" s="319">
        <f>+F50</f>
        <v>2038841</v>
      </c>
      <c r="G51" s="319">
        <f>+G50+G49+G48</f>
        <v>59491886</v>
      </c>
      <c r="H51" s="315">
        <f>+G51/F51</f>
        <v>29.179267044364913</v>
      </c>
    </row>
    <row r="52" spans="1:8">
      <c r="A52" s="312">
        <v>7</v>
      </c>
      <c r="B52" s="313">
        <f>'sop011-(AG)'!B12</f>
        <v>45200</v>
      </c>
      <c r="C52" s="314">
        <f>'[33]OCT-CAT'!$V$33</f>
        <v>12213</v>
      </c>
      <c r="D52" s="314">
        <f>'[33]OCT-CAT'!$W$33</f>
        <v>1971294</v>
      </c>
      <c r="E52" s="321">
        <f>'[33]OCT-CAT'!$X$33</f>
        <v>24075413622</v>
      </c>
      <c r="F52" s="314">
        <f>'[33]OCT-CAT'!$Y$33</f>
        <v>2144904</v>
      </c>
      <c r="G52" s="314">
        <f>'[33]OCT-CAT'!$Z$33</f>
        <v>17538821</v>
      </c>
      <c r="H52" s="315">
        <f>'[33]OCT-CAT'!$AA$33</f>
        <v>8.1769724892116376</v>
      </c>
    </row>
    <row r="53" spans="1:8">
      <c r="A53" s="312">
        <v>8</v>
      </c>
      <c r="B53" s="313">
        <f>'sop011-(AG)'!B13</f>
        <v>45231</v>
      </c>
      <c r="C53" s="314">
        <f>'[33]NOV-CAT'!$V$33</f>
        <v>13764</v>
      </c>
      <c r="D53" s="314">
        <f>'[33]NOV-CAT'!$W$33</f>
        <v>2001699</v>
      </c>
      <c r="E53" s="321">
        <f>'[33]NOV-CAT'!$X$33</f>
        <v>27551385036</v>
      </c>
      <c r="F53" s="314">
        <f>'[33]NOV-CAT'!$Y$33</f>
        <v>2148261</v>
      </c>
      <c r="G53" s="314">
        <f>'[33]NOV-CAT'!$Z$33</f>
        <v>19551839</v>
      </c>
      <c r="H53" s="315">
        <f>'[33]NOV-CAT'!$AA$33</f>
        <v>9.1012400262351729</v>
      </c>
    </row>
    <row r="54" spans="1:8">
      <c r="A54" s="312">
        <v>9</v>
      </c>
      <c r="B54" s="313">
        <f>'sop011-(AG)'!B14</f>
        <v>45261</v>
      </c>
      <c r="C54" s="314">
        <f>'[33]DEC-CAT'!$V$33</f>
        <v>11369</v>
      </c>
      <c r="D54" s="314">
        <f>'[33]DEC-CAT'!$W$33</f>
        <v>1982094</v>
      </c>
      <c r="E54" s="321">
        <f>'[33]DEC-CAT'!$X$33</f>
        <v>22534426686</v>
      </c>
      <c r="F54" s="314">
        <f>'[33]DEC-CAT'!$Y$33</f>
        <v>2158452</v>
      </c>
      <c r="G54" s="314">
        <f>'[33]DEC-CAT'!$Z$33</f>
        <v>16441903</v>
      </c>
      <c r="H54" s="315">
        <f>'[33]DEC-CAT'!$AA$33</f>
        <v>7.6174513030634916</v>
      </c>
    </row>
    <row r="55" spans="1:8">
      <c r="A55" s="317"/>
      <c r="B55" s="318" t="str">
        <f>'sop011-(AG)'!B15</f>
        <v>3rd Qtr</v>
      </c>
      <c r="C55" s="319">
        <f>+C54+C53+C52</f>
        <v>37346</v>
      </c>
      <c r="D55" s="319">
        <f>+D54+D53+D52</f>
        <v>5955087</v>
      </c>
      <c r="E55" s="321">
        <f>+D55*C55</f>
        <v>222398679102</v>
      </c>
      <c r="F55" s="319">
        <f>+F54</f>
        <v>2158452</v>
      </c>
      <c r="G55" s="319">
        <f>+G54+G53+G52</f>
        <v>53532563</v>
      </c>
      <c r="H55" s="315">
        <f>+G55/F55</f>
        <v>24.801368295426538</v>
      </c>
    </row>
    <row r="56" spans="1:8">
      <c r="A56" s="312">
        <v>1</v>
      </c>
      <c r="B56" s="313">
        <f>'sop011-(AG)'!B16</f>
        <v>45292</v>
      </c>
      <c r="C56" s="314">
        <f>'[33]JAN-CAT'!$V$33</f>
        <v>12489</v>
      </c>
      <c r="D56" s="314">
        <f>'[33]JAN-CAT'!$W$33</f>
        <v>2002384</v>
      </c>
      <c r="E56" s="321">
        <f>'[33]JAN-CAT'!$X$33</f>
        <v>25007773776</v>
      </c>
      <c r="F56" s="314">
        <f>'[33]JAN-CAT'!$Y$33</f>
        <v>2163282</v>
      </c>
      <c r="G56" s="314">
        <f>'[33]JAN-CAT'!$Z$33</f>
        <v>18773537</v>
      </c>
      <c r="H56" s="315">
        <f>'[33]JAN-CAT'!$AA$33</f>
        <v>8.6782661714931297</v>
      </c>
    </row>
    <row r="57" spans="1:8">
      <c r="A57" s="312">
        <v>2</v>
      </c>
      <c r="B57" s="313">
        <f>'sop011-(AG)'!B17</f>
        <v>45323</v>
      </c>
      <c r="C57" s="314">
        <f>'[33]FEB-CAT'!$V$33</f>
        <v>10257</v>
      </c>
      <c r="D57" s="314">
        <f>'[33]FEB-CAT'!$W$33</f>
        <v>1930504</v>
      </c>
      <c r="E57" s="321">
        <f>'[33]FEB-CAT'!$X$33</f>
        <v>19801179528</v>
      </c>
      <c r="F57" s="314">
        <f>'[33]FEB-CAT'!$Y$33</f>
        <v>2166648</v>
      </c>
      <c r="G57" s="314">
        <f>'[33]FEB-CAT'!$Z$33</f>
        <v>14829438</v>
      </c>
      <c r="H57" s="315">
        <f>'[33]FEB-CAT'!$AA$33</f>
        <v>6.8444149672674106</v>
      </c>
    </row>
    <row r="58" spans="1:8">
      <c r="A58" s="348">
        <v>3</v>
      </c>
      <c r="B58" s="313">
        <f>'sop011-(AG)'!B18</f>
        <v>45352</v>
      </c>
      <c r="C58" s="314">
        <f>'[33]MAR-CAT'!$V$33</f>
        <v>10871</v>
      </c>
      <c r="D58" s="314">
        <f>'[33]MAR-CAT'!$W$33</f>
        <v>1823823</v>
      </c>
      <c r="E58" s="321">
        <f>'[33]MAR-CAT'!$X$33</f>
        <v>19826779833</v>
      </c>
      <c r="F58" s="314">
        <f>'[33]MAR-CAT'!$Y$33</f>
        <v>2168675</v>
      </c>
      <c r="G58" s="314">
        <f>'[33]MAR-CAT'!$Z$33</f>
        <v>15609838</v>
      </c>
      <c r="H58" s="321">
        <f>'[33]MAR-CAT'!$AA$33</f>
        <v>7.1978687447404521</v>
      </c>
    </row>
    <row r="59" spans="1:8">
      <c r="A59" s="320"/>
      <c r="B59" s="318" t="str">
        <f>'sop011-(AG)'!B19</f>
        <v>4th Qtr</v>
      </c>
      <c r="C59" s="319">
        <f>+C58+C57+C56</f>
        <v>33617</v>
      </c>
      <c r="D59" s="319">
        <f>+D58+D57+D56</f>
        <v>5756711</v>
      </c>
      <c r="E59" s="321">
        <f>+D59*C59</f>
        <v>193523353687</v>
      </c>
      <c r="F59" s="319">
        <f>+F58</f>
        <v>2168675</v>
      </c>
      <c r="G59" s="319">
        <f>+G58+G57+G56</f>
        <v>49212813</v>
      </c>
      <c r="H59" s="321">
        <f>+G59/F59</f>
        <v>22.692571731587261</v>
      </c>
    </row>
    <row r="60" spans="1:8">
      <c r="A60" s="320"/>
      <c r="B60" s="318" t="str">
        <f>'sop011-(AG)'!B20</f>
        <v>Yearly Data</v>
      </c>
      <c r="C60" s="319">
        <f>+C59+C55+C51+C47</f>
        <v>161080</v>
      </c>
      <c r="D60" s="319">
        <f>+D59+D55+D51+D47</f>
        <v>23093092</v>
      </c>
      <c r="E60" s="321">
        <f>+D60*C60</f>
        <v>3719835259360</v>
      </c>
      <c r="F60" s="319">
        <f>+F59</f>
        <v>2168675</v>
      </c>
      <c r="G60" s="319">
        <f>+G59+G55+G51+G47</f>
        <v>230331154</v>
      </c>
      <c r="H60" s="321">
        <f>+G60/F60</f>
        <v>106.20823959330005</v>
      </c>
    </row>
    <row r="62" spans="1:8" ht="29.25" customHeight="1">
      <c r="B62" s="349"/>
      <c r="C62" s="898"/>
      <c r="D62" s="898"/>
      <c r="E62" s="898"/>
      <c r="F62" s="898"/>
      <c r="G62" s="898"/>
      <c r="H62" s="898"/>
    </row>
  </sheetData>
  <mergeCells count="4">
    <mergeCell ref="A1:H1"/>
    <mergeCell ref="A21:H21"/>
    <mergeCell ref="A41:H41"/>
    <mergeCell ref="C62:H62"/>
  </mergeCells>
  <printOptions horizontalCentered="1" verticalCentered="1"/>
  <pageMargins left="0" right="0" top="0" bottom="0" header="0" footer="0"/>
  <pageSetup paperSize="9" scale="7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topLeftCell="A44" zoomScaleNormal="85" zoomScaleSheetLayoutView="100" workbookViewId="0">
      <selection activeCell="B52" sqref="B52"/>
    </sheetView>
  </sheetViews>
  <sheetFormatPr defaultColWidth="9.140625" defaultRowHeight="12.75"/>
  <cols>
    <col min="1" max="1" width="4.28515625" style="304" customWidth="1"/>
    <col min="2" max="3" width="13.85546875" style="304" customWidth="1"/>
    <col min="4" max="4" width="15.5703125" style="304" customWidth="1"/>
    <col min="5" max="5" width="22" style="304" customWidth="1"/>
    <col min="6" max="6" width="13" style="304" customWidth="1"/>
    <col min="7" max="7" width="15.42578125" style="304" customWidth="1"/>
    <col min="8" max="8" width="13.5703125" style="304" customWidth="1"/>
    <col min="9" max="256" width="9.140625" style="304"/>
    <col min="257" max="257" width="4.28515625" style="304" customWidth="1"/>
    <col min="258" max="259" width="13.85546875" style="304" customWidth="1"/>
    <col min="260" max="260" width="15.5703125" style="304" customWidth="1"/>
    <col min="261" max="261" width="20.28515625" style="304" customWidth="1"/>
    <col min="262" max="262" width="13" style="304" customWidth="1"/>
    <col min="263" max="263" width="15.42578125" style="304" customWidth="1"/>
    <col min="264" max="264" width="13.5703125" style="304" customWidth="1"/>
    <col min="265" max="512" width="9.140625" style="304"/>
    <col min="513" max="513" width="4.28515625" style="304" customWidth="1"/>
    <col min="514" max="515" width="13.85546875" style="304" customWidth="1"/>
    <col min="516" max="516" width="15.5703125" style="304" customWidth="1"/>
    <col min="517" max="517" width="20.28515625" style="304" customWidth="1"/>
    <col min="518" max="518" width="13" style="304" customWidth="1"/>
    <col min="519" max="519" width="15.42578125" style="304" customWidth="1"/>
    <col min="520" max="520" width="13.5703125" style="304" customWidth="1"/>
    <col min="521" max="768" width="9.140625" style="304"/>
    <col min="769" max="769" width="4.28515625" style="304" customWidth="1"/>
    <col min="770" max="771" width="13.85546875" style="304" customWidth="1"/>
    <col min="772" max="772" width="15.5703125" style="304" customWidth="1"/>
    <col min="773" max="773" width="20.28515625" style="304" customWidth="1"/>
    <col min="774" max="774" width="13" style="304" customWidth="1"/>
    <col min="775" max="775" width="15.42578125" style="304" customWidth="1"/>
    <col min="776" max="776" width="13.5703125" style="304" customWidth="1"/>
    <col min="777" max="1024" width="9.140625" style="304"/>
    <col min="1025" max="1025" width="4.28515625" style="304" customWidth="1"/>
    <col min="1026" max="1027" width="13.85546875" style="304" customWidth="1"/>
    <col min="1028" max="1028" width="15.5703125" style="304" customWidth="1"/>
    <col min="1029" max="1029" width="20.28515625" style="304" customWidth="1"/>
    <col min="1030" max="1030" width="13" style="304" customWidth="1"/>
    <col min="1031" max="1031" width="15.42578125" style="304" customWidth="1"/>
    <col min="1032" max="1032" width="13.5703125" style="304" customWidth="1"/>
    <col min="1033" max="1280" width="9.140625" style="304"/>
    <col min="1281" max="1281" width="4.28515625" style="304" customWidth="1"/>
    <col min="1282" max="1283" width="13.85546875" style="304" customWidth="1"/>
    <col min="1284" max="1284" width="15.5703125" style="304" customWidth="1"/>
    <col min="1285" max="1285" width="20.28515625" style="304" customWidth="1"/>
    <col min="1286" max="1286" width="13" style="304" customWidth="1"/>
    <col min="1287" max="1287" width="15.42578125" style="304" customWidth="1"/>
    <col min="1288" max="1288" width="13.5703125" style="304" customWidth="1"/>
    <col min="1289" max="1536" width="9.140625" style="304"/>
    <col min="1537" max="1537" width="4.28515625" style="304" customWidth="1"/>
    <col min="1538" max="1539" width="13.85546875" style="304" customWidth="1"/>
    <col min="1540" max="1540" width="15.5703125" style="304" customWidth="1"/>
    <col min="1541" max="1541" width="20.28515625" style="304" customWidth="1"/>
    <col min="1542" max="1542" width="13" style="304" customWidth="1"/>
    <col min="1543" max="1543" width="15.42578125" style="304" customWidth="1"/>
    <col min="1544" max="1544" width="13.5703125" style="304" customWidth="1"/>
    <col min="1545" max="1792" width="9.140625" style="304"/>
    <col min="1793" max="1793" width="4.28515625" style="304" customWidth="1"/>
    <col min="1794" max="1795" width="13.85546875" style="304" customWidth="1"/>
    <col min="1796" max="1796" width="15.5703125" style="304" customWidth="1"/>
    <col min="1797" max="1797" width="20.28515625" style="304" customWidth="1"/>
    <col min="1798" max="1798" width="13" style="304" customWidth="1"/>
    <col min="1799" max="1799" width="15.42578125" style="304" customWidth="1"/>
    <col min="1800" max="1800" width="13.5703125" style="304" customWidth="1"/>
    <col min="1801" max="2048" width="9.140625" style="304"/>
    <col min="2049" max="2049" width="4.28515625" style="304" customWidth="1"/>
    <col min="2050" max="2051" width="13.85546875" style="304" customWidth="1"/>
    <col min="2052" max="2052" width="15.5703125" style="304" customWidth="1"/>
    <col min="2053" max="2053" width="20.28515625" style="304" customWidth="1"/>
    <col min="2054" max="2054" width="13" style="304" customWidth="1"/>
    <col min="2055" max="2055" width="15.42578125" style="304" customWidth="1"/>
    <col min="2056" max="2056" width="13.5703125" style="304" customWidth="1"/>
    <col min="2057" max="2304" width="9.140625" style="304"/>
    <col min="2305" max="2305" width="4.28515625" style="304" customWidth="1"/>
    <col min="2306" max="2307" width="13.85546875" style="304" customWidth="1"/>
    <col min="2308" max="2308" width="15.5703125" style="304" customWidth="1"/>
    <col min="2309" max="2309" width="20.28515625" style="304" customWidth="1"/>
    <col min="2310" max="2310" width="13" style="304" customWidth="1"/>
    <col min="2311" max="2311" width="15.42578125" style="304" customWidth="1"/>
    <col min="2312" max="2312" width="13.5703125" style="304" customWidth="1"/>
    <col min="2313" max="2560" width="9.140625" style="304"/>
    <col min="2561" max="2561" width="4.28515625" style="304" customWidth="1"/>
    <col min="2562" max="2563" width="13.85546875" style="304" customWidth="1"/>
    <col min="2564" max="2564" width="15.5703125" style="304" customWidth="1"/>
    <col min="2565" max="2565" width="20.28515625" style="304" customWidth="1"/>
    <col min="2566" max="2566" width="13" style="304" customWidth="1"/>
    <col min="2567" max="2567" width="15.42578125" style="304" customWidth="1"/>
    <col min="2568" max="2568" width="13.5703125" style="304" customWidth="1"/>
    <col min="2569" max="2816" width="9.140625" style="304"/>
    <col min="2817" max="2817" width="4.28515625" style="304" customWidth="1"/>
    <col min="2818" max="2819" width="13.85546875" style="304" customWidth="1"/>
    <col min="2820" max="2820" width="15.5703125" style="304" customWidth="1"/>
    <col min="2821" max="2821" width="20.28515625" style="304" customWidth="1"/>
    <col min="2822" max="2822" width="13" style="304" customWidth="1"/>
    <col min="2823" max="2823" width="15.42578125" style="304" customWidth="1"/>
    <col min="2824" max="2824" width="13.5703125" style="304" customWidth="1"/>
    <col min="2825" max="3072" width="9.140625" style="304"/>
    <col min="3073" max="3073" width="4.28515625" style="304" customWidth="1"/>
    <col min="3074" max="3075" width="13.85546875" style="304" customWidth="1"/>
    <col min="3076" max="3076" width="15.5703125" style="304" customWidth="1"/>
    <col min="3077" max="3077" width="20.28515625" style="304" customWidth="1"/>
    <col min="3078" max="3078" width="13" style="304" customWidth="1"/>
    <col min="3079" max="3079" width="15.42578125" style="304" customWidth="1"/>
    <col min="3080" max="3080" width="13.5703125" style="304" customWidth="1"/>
    <col min="3081" max="3328" width="9.140625" style="304"/>
    <col min="3329" max="3329" width="4.28515625" style="304" customWidth="1"/>
    <col min="3330" max="3331" width="13.85546875" style="304" customWidth="1"/>
    <col min="3332" max="3332" width="15.5703125" style="304" customWidth="1"/>
    <col min="3333" max="3333" width="20.28515625" style="304" customWidth="1"/>
    <col min="3334" max="3334" width="13" style="304" customWidth="1"/>
    <col min="3335" max="3335" width="15.42578125" style="304" customWidth="1"/>
    <col min="3336" max="3336" width="13.5703125" style="304" customWidth="1"/>
    <col min="3337" max="3584" width="9.140625" style="304"/>
    <col min="3585" max="3585" width="4.28515625" style="304" customWidth="1"/>
    <col min="3586" max="3587" width="13.85546875" style="304" customWidth="1"/>
    <col min="3588" max="3588" width="15.5703125" style="304" customWidth="1"/>
    <col min="3589" max="3589" width="20.28515625" style="304" customWidth="1"/>
    <col min="3590" max="3590" width="13" style="304" customWidth="1"/>
    <col min="3591" max="3591" width="15.42578125" style="304" customWidth="1"/>
    <col min="3592" max="3592" width="13.5703125" style="304" customWidth="1"/>
    <col min="3593" max="3840" width="9.140625" style="304"/>
    <col min="3841" max="3841" width="4.28515625" style="304" customWidth="1"/>
    <col min="3842" max="3843" width="13.85546875" style="304" customWidth="1"/>
    <col min="3844" max="3844" width="15.5703125" style="304" customWidth="1"/>
    <col min="3845" max="3845" width="20.28515625" style="304" customWidth="1"/>
    <col min="3846" max="3846" width="13" style="304" customWidth="1"/>
    <col min="3847" max="3847" width="15.42578125" style="304" customWidth="1"/>
    <col min="3848" max="3848" width="13.5703125" style="304" customWidth="1"/>
    <col min="3849" max="4096" width="9.140625" style="304"/>
    <col min="4097" max="4097" width="4.28515625" style="304" customWidth="1"/>
    <col min="4098" max="4099" width="13.85546875" style="304" customWidth="1"/>
    <col min="4100" max="4100" width="15.5703125" style="304" customWidth="1"/>
    <col min="4101" max="4101" width="20.28515625" style="304" customWidth="1"/>
    <col min="4102" max="4102" width="13" style="304" customWidth="1"/>
    <col min="4103" max="4103" width="15.42578125" style="304" customWidth="1"/>
    <col min="4104" max="4104" width="13.5703125" style="304" customWidth="1"/>
    <col min="4105" max="4352" width="9.140625" style="304"/>
    <col min="4353" max="4353" width="4.28515625" style="304" customWidth="1"/>
    <col min="4354" max="4355" width="13.85546875" style="304" customWidth="1"/>
    <col min="4356" max="4356" width="15.5703125" style="304" customWidth="1"/>
    <col min="4357" max="4357" width="20.28515625" style="304" customWidth="1"/>
    <col min="4358" max="4358" width="13" style="304" customWidth="1"/>
    <col min="4359" max="4359" width="15.42578125" style="304" customWidth="1"/>
    <col min="4360" max="4360" width="13.5703125" style="304" customWidth="1"/>
    <col min="4361" max="4608" width="9.140625" style="304"/>
    <col min="4609" max="4609" width="4.28515625" style="304" customWidth="1"/>
    <col min="4610" max="4611" width="13.85546875" style="304" customWidth="1"/>
    <col min="4612" max="4612" width="15.5703125" style="304" customWidth="1"/>
    <col min="4613" max="4613" width="20.28515625" style="304" customWidth="1"/>
    <col min="4614" max="4614" width="13" style="304" customWidth="1"/>
    <col min="4615" max="4615" width="15.42578125" style="304" customWidth="1"/>
    <col min="4616" max="4616" width="13.5703125" style="304" customWidth="1"/>
    <col min="4617" max="4864" width="9.140625" style="304"/>
    <col min="4865" max="4865" width="4.28515625" style="304" customWidth="1"/>
    <col min="4866" max="4867" width="13.85546875" style="304" customWidth="1"/>
    <col min="4868" max="4868" width="15.5703125" style="304" customWidth="1"/>
    <col min="4869" max="4869" width="20.28515625" style="304" customWidth="1"/>
    <col min="4870" max="4870" width="13" style="304" customWidth="1"/>
    <col min="4871" max="4871" width="15.42578125" style="304" customWidth="1"/>
    <col min="4872" max="4872" width="13.5703125" style="304" customWidth="1"/>
    <col min="4873" max="5120" width="9.140625" style="304"/>
    <col min="5121" max="5121" width="4.28515625" style="304" customWidth="1"/>
    <col min="5122" max="5123" width="13.85546875" style="304" customWidth="1"/>
    <col min="5124" max="5124" width="15.5703125" style="304" customWidth="1"/>
    <col min="5125" max="5125" width="20.28515625" style="304" customWidth="1"/>
    <col min="5126" max="5126" width="13" style="304" customWidth="1"/>
    <col min="5127" max="5127" width="15.42578125" style="304" customWidth="1"/>
    <col min="5128" max="5128" width="13.5703125" style="304" customWidth="1"/>
    <col min="5129" max="5376" width="9.140625" style="304"/>
    <col min="5377" max="5377" width="4.28515625" style="304" customWidth="1"/>
    <col min="5378" max="5379" width="13.85546875" style="304" customWidth="1"/>
    <col min="5380" max="5380" width="15.5703125" style="304" customWidth="1"/>
    <col min="5381" max="5381" width="20.28515625" style="304" customWidth="1"/>
    <col min="5382" max="5382" width="13" style="304" customWidth="1"/>
    <col min="5383" max="5383" width="15.42578125" style="304" customWidth="1"/>
    <col min="5384" max="5384" width="13.5703125" style="304" customWidth="1"/>
    <col min="5385" max="5632" width="9.140625" style="304"/>
    <col min="5633" max="5633" width="4.28515625" style="304" customWidth="1"/>
    <col min="5634" max="5635" width="13.85546875" style="304" customWidth="1"/>
    <col min="5636" max="5636" width="15.5703125" style="304" customWidth="1"/>
    <col min="5637" max="5637" width="20.28515625" style="304" customWidth="1"/>
    <col min="5638" max="5638" width="13" style="304" customWidth="1"/>
    <col min="5639" max="5639" width="15.42578125" style="304" customWidth="1"/>
    <col min="5640" max="5640" width="13.5703125" style="304" customWidth="1"/>
    <col min="5641" max="5888" width="9.140625" style="304"/>
    <col min="5889" max="5889" width="4.28515625" style="304" customWidth="1"/>
    <col min="5890" max="5891" width="13.85546875" style="304" customWidth="1"/>
    <col min="5892" max="5892" width="15.5703125" style="304" customWidth="1"/>
    <col min="5893" max="5893" width="20.28515625" style="304" customWidth="1"/>
    <col min="5894" max="5894" width="13" style="304" customWidth="1"/>
    <col min="5895" max="5895" width="15.42578125" style="304" customWidth="1"/>
    <col min="5896" max="5896" width="13.5703125" style="304" customWidth="1"/>
    <col min="5897" max="6144" width="9.140625" style="304"/>
    <col min="6145" max="6145" width="4.28515625" style="304" customWidth="1"/>
    <col min="6146" max="6147" width="13.85546875" style="304" customWidth="1"/>
    <col min="6148" max="6148" width="15.5703125" style="304" customWidth="1"/>
    <col min="6149" max="6149" width="20.28515625" style="304" customWidth="1"/>
    <col min="6150" max="6150" width="13" style="304" customWidth="1"/>
    <col min="6151" max="6151" width="15.42578125" style="304" customWidth="1"/>
    <col min="6152" max="6152" width="13.5703125" style="304" customWidth="1"/>
    <col min="6153" max="6400" width="9.140625" style="304"/>
    <col min="6401" max="6401" width="4.28515625" style="304" customWidth="1"/>
    <col min="6402" max="6403" width="13.85546875" style="304" customWidth="1"/>
    <col min="6404" max="6404" width="15.5703125" style="304" customWidth="1"/>
    <col min="6405" max="6405" width="20.28515625" style="304" customWidth="1"/>
    <col min="6406" max="6406" width="13" style="304" customWidth="1"/>
    <col min="6407" max="6407" width="15.42578125" style="304" customWidth="1"/>
    <col min="6408" max="6408" width="13.5703125" style="304" customWidth="1"/>
    <col min="6409" max="6656" width="9.140625" style="304"/>
    <col min="6657" max="6657" width="4.28515625" style="304" customWidth="1"/>
    <col min="6658" max="6659" width="13.85546875" style="304" customWidth="1"/>
    <col min="6660" max="6660" width="15.5703125" style="304" customWidth="1"/>
    <col min="6661" max="6661" width="20.28515625" style="304" customWidth="1"/>
    <col min="6662" max="6662" width="13" style="304" customWidth="1"/>
    <col min="6663" max="6663" width="15.42578125" style="304" customWidth="1"/>
    <col min="6664" max="6664" width="13.5703125" style="304" customWidth="1"/>
    <col min="6665" max="6912" width="9.140625" style="304"/>
    <col min="6913" max="6913" width="4.28515625" style="304" customWidth="1"/>
    <col min="6914" max="6915" width="13.85546875" style="304" customWidth="1"/>
    <col min="6916" max="6916" width="15.5703125" style="304" customWidth="1"/>
    <col min="6917" max="6917" width="20.28515625" style="304" customWidth="1"/>
    <col min="6918" max="6918" width="13" style="304" customWidth="1"/>
    <col min="6919" max="6919" width="15.42578125" style="304" customWidth="1"/>
    <col min="6920" max="6920" width="13.5703125" style="304" customWidth="1"/>
    <col min="6921" max="7168" width="9.140625" style="304"/>
    <col min="7169" max="7169" width="4.28515625" style="304" customWidth="1"/>
    <col min="7170" max="7171" width="13.85546875" style="304" customWidth="1"/>
    <col min="7172" max="7172" width="15.5703125" style="304" customWidth="1"/>
    <col min="7173" max="7173" width="20.28515625" style="304" customWidth="1"/>
    <col min="7174" max="7174" width="13" style="304" customWidth="1"/>
    <col min="7175" max="7175" width="15.42578125" style="304" customWidth="1"/>
    <col min="7176" max="7176" width="13.5703125" style="304" customWidth="1"/>
    <col min="7177" max="7424" width="9.140625" style="304"/>
    <col min="7425" max="7425" width="4.28515625" style="304" customWidth="1"/>
    <col min="7426" max="7427" width="13.85546875" style="304" customWidth="1"/>
    <col min="7428" max="7428" width="15.5703125" style="304" customWidth="1"/>
    <col min="7429" max="7429" width="20.28515625" style="304" customWidth="1"/>
    <col min="7430" max="7430" width="13" style="304" customWidth="1"/>
    <col min="7431" max="7431" width="15.42578125" style="304" customWidth="1"/>
    <col min="7432" max="7432" width="13.5703125" style="304" customWidth="1"/>
    <col min="7433" max="7680" width="9.140625" style="304"/>
    <col min="7681" max="7681" width="4.28515625" style="304" customWidth="1"/>
    <col min="7682" max="7683" width="13.85546875" style="304" customWidth="1"/>
    <col min="7684" max="7684" width="15.5703125" style="304" customWidth="1"/>
    <col min="7685" max="7685" width="20.28515625" style="304" customWidth="1"/>
    <col min="7686" max="7686" width="13" style="304" customWidth="1"/>
    <col min="7687" max="7687" width="15.42578125" style="304" customWidth="1"/>
    <col min="7688" max="7688" width="13.5703125" style="304" customWidth="1"/>
    <col min="7689" max="7936" width="9.140625" style="304"/>
    <col min="7937" max="7937" width="4.28515625" style="304" customWidth="1"/>
    <col min="7938" max="7939" width="13.85546875" style="304" customWidth="1"/>
    <col min="7940" max="7940" width="15.5703125" style="304" customWidth="1"/>
    <col min="7941" max="7941" width="20.28515625" style="304" customWidth="1"/>
    <col min="7942" max="7942" width="13" style="304" customWidth="1"/>
    <col min="7943" max="7943" width="15.42578125" style="304" customWidth="1"/>
    <col min="7944" max="7944" width="13.5703125" style="304" customWidth="1"/>
    <col min="7945" max="8192" width="9.140625" style="304"/>
    <col min="8193" max="8193" width="4.28515625" style="304" customWidth="1"/>
    <col min="8194" max="8195" width="13.85546875" style="304" customWidth="1"/>
    <col min="8196" max="8196" width="15.5703125" style="304" customWidth="1"/>
    <col min="8197" max="8197" width="20.28515625" style="304" customWidth="1"/>
    <col min="8198" max="8198" width="13" style="304" customWidth="1"/>
    <col min="8199" max="8199" width="15.42578125" style="304" customWidth="1"/>
    <col min="8200" max="8200" width="13.5703125" style="304" customWidth="1"/>
    <col min="8201" max="8448" width="9.140625" style="304"/>
    <col min="8449" max="8449" width="4.28515625" style="304" customWidth="1"/>
    <col min="8450" max="8451" width="13.85546875" style="304" customWidth="1"/>
    <col min="8452" max="8452" width="15.5703125" style="304" customWidth="1"/>
    <col min="8453" max="8453" width="20.28515625" style="304" customWidth="1"/>
    <col min="8454" max="8454" width="13" style="304" customWidth="1"/>
    <col min="8455" max="8455" width="15.42578125" style="304" customWidth="1"/>
    <col min="8456" max="8456" width="13.5703125" style="304" customWidth="1"/>
    <col min="8457" max="8704" width="9.140625" style="304"/>
    <col min="8705" max="8705" width="4.28515625" style="304" customWidth="1"/>
    <col min="8706" max="8707" width="13.85546875" style="304" customWidth="1"/>
    <col min="8708" max="8708" width="15.5703125" style="304" customWidth="1"/>
    <col min="8709" max="8709" width="20.28515625" style="304" customWidth="1"/>
    <col min="8710" max="8710" width="13" style="304" customWidth="1"/>
    <col min="8711" max="8711" width="15.42578125" style="304" customWidth="1"/>
    <col min="8712" max="8712" width="13.5703125" style="304" customWidth="1"/>
    <col min="8713" max="8960" width="9.140625" style="304"/>
    <col min="8961" max="8961" width="4.28515625" style="304" customWidth="1"/>
    <col min="8962" max="8963" width="13.85546875" style="304" customWidth="1"/>
    <col min="8964" max="8964" width="15.5703125" style="304" customWidth="1"/>
    <col min="8965" max="8965" width="20.28515625" style="304" customWidth="1"/>
    <col min="8966" max="8966" width="13" style="304" customWidth="1"/>
    <col min="8967" max="8967" width="15.42578125" style="304" customWidth="1"/>
    <col min="8968" max="8968" width="13.5703125" style="304" customWidth="1"/>
    <col min="8969" max="9216" width="9.140625" style="304"/>
    <col min="9217" max="9217" width="4.28515625" style="304" customWidth="1"/>
    <col min="9218" max="9219" width="13.85546875" style="304" customWidth="1"/>
    <col min="9220" max="9220" width="15.5703125" style="304" customWidth="1"/>
    <col min="9221" max="9221" width="20.28515625" style="304" customWidth="1"/>
    <col min="9222" max="9222" width="13" style="304" customWidth="1"/>
    <col min="9223" max="9223" width="15.42578125" style="304" customWidth="1"/>
    <col min="9224" max="9224" width="13.5703125" style="304" customWidth="1"/>
    <col min="9225" max="9472" width="9.140625" style="304"/>
    <col min="9473" max="9473" width="4.28515625" style="304" customWidth="1"/>
    <col min="9474" max="9475" width="13.85546875" style="304" customWidth="1"/>
    <col min="9476" max="9476" width="15.5703125" style="304" customWidth="1"/>
    <col min="9477" max="9477" width="20.28515625" style="304" customWidth="1"/>
    <col min="9478" max="9478" width="13" style="304" customWidth="1"/>
    <col min="9479" max="9479" width="15.42578125" style="304" customWidth="1"/>
    <col min="9480" max="9480" width="13.5703125" style="304" customWidth="1"/>
    <col min="9481" max="9728" width="9.140625" style="304"/>
    <col min="9729" max="9729" width="4.28515625" style="304" customWidth="1"/>
    <col min="9730" max="9731" width="13.85546875" style="304" customWidth="1"/>
    <col min="9732" max="9732" width="15.5703125" style="304" customWidth="1"/>
    <col min="9733" max="9733" width="20.28515625" style="304" customWidth="1"/>
    <col min="9734" max="9734" width="13" style="304" customWidth="1"/>
    <col min="9735" max="9735" width="15.42578125" style="304" customWidth="1"/>
    <col min="9736" max="9736" width="13.5703125" style="304" customWidth="1"/>
    <col min="9737" max="9984" width="9.140625" style="304"/>
    <col min="9985" max="9985" width="4.28515625" style="304" customWidth="1"/>
    <col min="9986" max="9987" width="13.85546875" style="304" customWidth="1"/>
    <col min="9988" max="9988" width="15.5703125" style="304" customWidth="1"/>
    <col min="9989" max="9989" width="20.28515625" style="304" customWidth="1"/>
    <col min="9990" max="9990" width="13" style="304" customWidth="1"/>
    <col min="9991" max="9991" width="15.42578125" style="304" customWidth="1"/>
    <col min="9992" max="9992" width="13.5703125" style="304" customWidth="1"/>
    <col min="9993" max="10240" width="9.140625" style="304"/>
    <col min="10241" max="10241" width="4.28515625" style="304" customWidth="1"/>
    <col min="10242" max="10243" width="13.85546875" style="304" customWidth="1"/>
    <col min="10244" max="10244" width="15.5703125" style="304" customWidth="1"/>
    <col min="10245" max="10245" width="20.28515625" style="304" customWidth="1"/>
    <col min="10246" max="10246" width="13" style="304" customWidth="1"/>
    <col min="10247" max="10247" width="15.42578125" style="304" customWidth="1"/>
    <col min="10248" max="10248" width="13.5703125" style="304" customWidth="1"/>
    <col min="10249" max="10496" width="9.140625" style="304"/>
    <col min="10497" max="10497" width="4.28515625" style="304" customWidth="1"/>
    <col min="10498" max="10499" width="13.85546875" style="304" customWidth="1"/>
    <col min="10500" max="10500" width="15.5703125" style="304" customWidth="1"/>
    <col min="10501" max="10501" width="20.28515625" style="304" customWidth="1"/>
    <col min="10502" max="10502" width="13" style="304" customWidth="1"/>
    <col min="10503" max="10503" width="15.42578125" style="304" customWidth="1"/>
    <col min="10504" max="10504" width="13.5703125" style="304" customWidth="1"/>
    <col min="10505" max="10752" width="9.140625" style="304"/>
    <col min="10753" max="10753" width="4.28515625" style="304" customWidth="1"/>
    <col min="10754" max="10755" width="13.85546875" style="304" customWidth="1"/>
    <col min="10756" max="10756" width="15.5703125" style="304" customWidth="1"/>
    <col min="10757" max="10757" width="20.28515625" style="304" customWidth="1"/>
    <col min="10758" max="10758" width="13" style="304" customWidth="1"/>
    <col min="10759" max="10759" width="15.42578125" style="304" customWidth="1"/>
    <col min="10760" max="10760" width="13.5703125" style="304" customWidth="1"/>
    <col min="10761" max="11008" width="9.140625" style="304"/>
    <col min="11009" max="11009" width="4.28515625" style="304" customWidth="1"/>
    <col min="11010" max="11011" width="13.85546875" style="304" customWidth="1"/>
    <col min="11012" max="11012" width="15.5703125" style="304" customWidth="1"/>
    <col min="11013" max="11013" width="20.28515625" style="304" customWidth="1"/>
    <col min="11014" max="11014" width="13" style="304" customWidth="1"/>
    <col min="11015" max="11015" width="15.42578125" style="304" customWidth="1"/>
    <col min="11016" max="11016" width="13.5703125" style="304" customWidth="1"/>
    <col min="11017" max="11264" width="9.140625" style="304"/>
    <col min="11265" max="11265" width="4.28515625" style="304" customWidth="1"/>
    <col min="11266" max="11267" width="13.85546875" style="304" customWidth="1"/>
    <col min="11268" max="11268" width="15.5703125" style="304" customWidth="1"/>
    <col min="11269" max="11269" width="20.28515625" style="304" customWidth="1"/>
    <col min="11270" max="11270" width="13" style="304" customWidth="1"/>
    <col min="11271" max="11271" width="15.42578125" style="304" customWidth="1"/>
    <col min="11272" max="11272" width="13.5703125" style="304" customWidth="1"/>
    <col min="11273" max="11520" width="9.140625" style="304"/>
    <col min="11521" max="11521" width="4.28515625" style="304" customWidth="1"/>
    <col min="11522" max="11523" width="13.85546875" style="304" customWidth="1"/>
    <col min="11524" max="11524" width="15.5703125" style="304" customWidth="1"/>
    <col min="11525" max="11525" width="20.28515625" style="304" customWidth="1"/>
    <col min="11526" max="11526" width="13" style="304" customWidth="1"/>
    <col min="11527" max="11527" width="15.42578125" style="304" customWidth="1"/>
    <col min="11528" max="11528" width="13.5703125" style="304" customWidth="1"/>
    <col min="11529" max="11776" width="9.140625" style="304"/>
    <col min="11777" max="11777" width="4.28515625" style="304" customWidth="1"/>
    <col min="11778" max="11779" width="13.85546875" style="304" customWidth="1"/>
    <col min="11780" max="11780" width="15.5703125" style="304" customWidth="1"/>
    <col min="11781" max="11781" width="20.28515625" style="304" customWidth="1"/>
    <col min="11782" max="11782" width="13" style="304" customWidth="1"/>
    <col min="11783" max="11783" width="15.42578125" style="304" customWidth="1"/>
    <col min="11784" max="11784" width="13.5703125" style="304" customWidth="1"/>
    <col min="11785" max="12032" width="9.140625" style="304"/>
    <col min="12033" max="12033" width="4.28515625" style="304" customWidth="1"/>
    <col min="12034" max="12035" width="13.85546875" style="304" customWidth="1"/>
    <col min="12036" max="12036" width="15.5703125" style="304" customWidth="1"/>
    <col min="12037" max="12037" width="20.28515625" style="304" customWidth="1"/>
    <col min="12038" max="12038" width="13" style="304" customWidth="1"/>
    <col min="12039" max="12039" width="15.42578125" style="304" customWidth="1"/>
    <col min="12040" max="12040" width="13.5703125" style="304" customWidth="1"/>
    <col min="12041" max="12288" width="9.140625" style="304"/>
    <col min="12289" max="12289" width="4.28515625" style="304" customWidth="1"/>
    <col min="12290" max="12291" width="13.85546875" style="304" customWidth="1"/>
    <col min="12292" max="12292" width="15.5703125" style="304" customWidth="1"/>
    <col min="12293" max="12293" width="20.28515625" style="304" customWidth="1"/>
    <col min="12294" max="12294" width="13" style="304" customWidth="1"/>
    <col min="12295" max="12295" width="15.42578125" style="304" customWidth="1"/>
    <col min="12296" max="12296" width="13.5703125" style="304" customWidth="1"/>
    <col min="12297" max="12544" width="9.140625" style="304"/>
    <col min="12545" max="12545" width="4.28515625" style="304" customWidth="1"/>
    <col min="12546" max="12547" width="13.85546875" style="304" customWidth="1"/>
    <col min="12548" max="12548" width="15.5703125" style="304" customWidth="1"/>
    <col min="12549" max="12549" width="20.28515625" style="304" customWidth="1"/>
    <col min="12550" max="12550" width="13" style="304" customWidth="1"/>
    <col min="12551" max="12551" width="15.42578125" style="304" customWidth="1"/>
    <col min="12552" max="12552" width="13.5703125" style="304" customWidth="1"/>
    <col min="12553" max="12800" width="9.140625" style="304"/>
    <col min="12801" max="12801" width="4.28515625" style="304" customWidth="1"/>
    <col min="12802" max="12803" width="13.85546875" style="304" customWidth="1"/>
    <col min="12804" max="12804" width="15.5703125" style="304" customWidth="1"/>
    <col min="12805" max="12805" width="20.28515625" style="304" customWidth="1"/>
    <col min="12806" max="12806" width="13" style="304" customWidth="1"/>
    <col min="12807" max="12807" width="15.42578125" style="304" customWidth="1"/>
    <col min="12808" max="12808" width="13.5703125" style="304" customWidth="1"/>
    <col min="12809" max="13056" width="9.140625" style="304"/>
    <col min="13057" max="13057" width="4.28515625" style="304" customWidth="1"/>
    <col min="13058" max="13059" width="13.85546875" style="304" customWidth="1"/>
    <col min="13060" max="13060" width="15.5703125" style="304" customWidth="1"/>
    <col min="13061" max="13061" width="20.28515625" style="304" customWidth="1"/>
    <col min="13062" max="13062" width="13" style="304" customWidth="1"/>
    <col min="13063" max="13063" width="15.42578125" style="304" customWidth="1"/>
    <col min="13064" max="13064" width="13.5703125" style="304" customWidth="1"/>
    <col min="13065" max="13312" width="9.140625" style="304"/>
    <col min="13313" max="13313" width="4.28515625" style="304" customWidth="1"/>
    <col min="13314" max="13315" width="13.85546875" style="304" customWidth="1"/>
    <col min="13316" max="13316" width="15.5703125" style="304" customWidth="1"/>
    <col min="13317" max="13317" width="20.28515625" style="304" customWidth="1"/>
    <col min="13318" max="13318" width="13" style="304" customWidth="1"/>
    <col min="13319" max="13319" width="15.42578125" style="304" customWidth="1"/>
    <col min="13320" max="13320" width="13.5703125" style="304" customWidth="1"/>
    <col min="13321" max="13568" width="9.140625" style="304"/>
    <col min="13569" max="13569" width="4.28515625" style="304" customWidth="1"/>
    <col min="13570" max="13571" width="13.85546875" style="304" customWidth="1"/>
    <col min="13572" max="13572" width="15.5703125" style="304" customWidth="1"/>
    <col min="13573" max="13573" width="20.28515625" style="304" customWidth="1"/>
    <col min="13574" max="13574" width="13" style="304" customWidth="1"/>
    <col min="13575" max="13575" width="15.42578125" style="304" customWidth="1"/>
    <col min="13576" max="13576" width="13.5703125" style="304" customWidth="1"/>
    <col min="13577" max="13824" width="9.140625" style="304"/>
    <col min="13825" max="13825" width="4.28515625" style="304" customWidth="1"/>
    <col min="13826" max="13827" width="13.85546875" style="304" customWidth="1"/>
    <col min="13828" max="13828" width="15.5703125" style="304" customWidth="1"/>
    <col min="13829" max="13829" width="20.28515625" style="304" customWidth="1"/>
    <col min="13830" max="13830" width="13" style="304" customWidth="1"/>
    <col min="13831" max="13831" width="15.42578125" style="304" customWidth="1"/>
    <col min="13832" max="13832" width="13.5703125" style="304" customWidth="1"/>
    <col min="13833" max="14080" width="9.140625" style="304"/>
    <col min="14081" max="14081" width="4.28515625" style="304" customWidth="1"/>
    <col min="14082" max="14083" width="13.85546875" style="304" customWidth="1"/>
    <col min="14084" max="14084" width="15.5703125" style="304" customWidth="1"/>
    <col min="14085" max="14085" width="20.28515625" style="304" customWidth="1"/>
    <col min="14086" max="14086" width="13" style="304" customWidth="1"/>
    <col min="14087" max="14087" width="15.42578125" style="304" customWidth="1"/>
    <col min="14088" max="14088" width="13.5703125" style="304" customWidth="1"/>
    <col min="14089" max="14336" width="9.140625" style="304"/>
    <col min="14337" max="14337" width="4.28515625" style="304" customWidth="1"/>
    <col min="14338" max="14339" width="13.85546875" style="304" customWidth="1"/>
    <col min="14340" max="14340" width="15.5703125" style="304" customWidth="1"/>
    <col min="14341" max="14341" width="20.28515625" style="304" customWidth="1"/>
    <col min="14342" max="14342" width="13" style="304" customWidth="1"/>
    <col min="14343" max="14343" width="15.42578125" style="304" customWidth="1"/>
    <col min="14344" max="14344" width="13.5703125" style="304" customWidth="1"/>
    <col min="14345" max="14592" width="9.140625" style="304"/>
    <col min="14593" max="14593" width="4.28515625" style="304" customWidth="1"/>
    <col min="14594" max="14595" width="13.85546875" style="304" customWidth="1"/>
    <col min="14596" max="14596" width="15.5703125" style="304" customWidth="1"/>
    <col min="14597" max="14597" width="20.28515625" style="304" customWidth="1"/>
    <col min="14598" max="14598" width="13" style="304" customWidth="1"/>
    <col min="14599" max="14599" width="15.42578125" style="304" customWidth="1"/>
    <col min="14600" max="14600" width="13.5703125" style="304" customWidth="1"/>
    <col min="14601" max="14848" width="9.140625" style="304"/>
    <col min="14849" max="14849" width="4.28515625" style="304" customWidth="1"/>
    <col min="14850" max="14851" width="13.85546875" style="304" customWidth="1"/>
    <col min="14852" max="14852" width="15.5703125" style="304" customWidth="1"/>
    <col min="14853" max="14853" width="20.28515625" style="304" customWidth="1"/>
    <col min="14854" max="14854" width="13" style="304" customWidth="1"/>
    <col min="14855" max="14855" width="15.42578125" style="304" customWidth="1"/>
    <col min="14856" max="14856" width="13.5703125" style="304" customWidth="1"/>
    <col min="14857" max="15104" width="9.140625" style="304"/>
    <col min="15105" max="15105" width="4.28515625" style="304" customWidth="1"/>
    <col min="15106" max="15107" width="13.85546875" style="304" customWidth="1"/>
    <col min="15108" max="15108" width="15.5703125" style="304" customWidth="1"/>
    <col min="15109" max="15109" width="20.28515625" style="304" customWidth="1"/>
    <col min="15110" max="15110" width="13" style="304" customWidth="1"/>
    <col min="15111" max="15111" width="15.42578125" style="304" customWidth="1"/>
    <col min="15112" max="15112" width="13.5703125" style="304" customWidth="1"/>
    <col min="15113" max="15360" width="9.140625" style="304"/>
    <col min="15361" max="15361" width="4.28515625" style="304" customWidth="1"/>
    <col min="15362" max="15363" width="13.85546875" style="304" customWidth="1"/>
    <col min="15364" max="15364" width="15.5703125" style="304" customWidth="1"/>
    <col min="15365" max="15365" width="20.28515625" style="304" customWidth="1"/>
    <col min="15366" max="15366" width="13" style="304" customWidth="1"/>
    <col min="15367" max="15367" width="15.42578125" style="304" customWidth="1"/>
    <col min="15368" max="15368" width="13.5703125" style="304" customWidth="1"/>
    <col min="15369" max="15616" width="9.140625" style="304"/>
    <col min="15617" max="15617" width="4.28515625" style="304" customWidth="1"/>
    <col min="15618" max="15619" width="13.85546875" style="304" customWidth="1"/>
    <col min="15620" max="15620" width="15.5703125" style="304" customWidth="1"/>
    <col min="15621" max="15621" width="20.28515625" style="304" customWidth="1"/>
    <col min="15622" max="15622" width="13" style="304" customWidth="1"/>
    <col min="15623" max="15623" width="15.42578125" style="304" customWidth="1"/>
    <col min="15624" max="15624" width="13.5703125" style="304" customWidth="1"/>
    <col min="15625" max="15872" width="9.140625" style="304"/>
    <col min="15873" max="15873" width="4.28515625" style="304" customWidth="1"/>
    <col min="15874" max="15875" width="13.85546875" style="304" customWidth="1"/>
    <col min="15876" max="15876" width="15.5703125" style="304" customWidth="1"/>
    <col min="15877" max="15877" width="20.28515625" style="304" customWidth="1"/>
    <col min="15878" max="15878" width="13" style="304" customWidth="1"/>
    <col min="15879" max="15879" width="15.42578125" style="304" customWidth="1"/>
    <col min="15880" max="15880" width="13.5703125" style="304" customWidth="1"/>
    <col min="15881" max="16128" width="9.140625" style="304"/>
    <col min="16129" max="16129" width="4.28515625" style="304" customWidth="1"/>
    <col min="16130" max="16131" width="13.85546875" style="304" customWidth="1"/>
    <col min="16132" max="16132" width="15.5703125" style="304" customWidth="1"/>
    <col min="16133" max="16133" width="20.28515625" style="304" customWidth="1"/>
    <col min="16134" max="16134" width="13" style="304" customWidth="1"/>
    <col min="16135" max="16135" width="15.42578125" style="304" customWidth="1"/>
    <col min="16136" max="16136" width="13.5703125" style="304" customWidth="1"/>
    <col min="16137" max="16384" width="9.140625" style="304"/>
  </cols>
  <sheetData>
    <row r="1" spans="1:8" ht="25.5" customHeight="1" thickBot="1">
      <c r="A1" s="907" t="s">
        <v>2059</v>
      </c>
      <c r="B1" s="907"/>
      <c r="C1" s="907"/>
      <c r="D1" s="907"/>
      <c r="E1" s="907"/>
      <c r="F1" s="907"/>
      <c r="G1" s="907"/>
      <c r="H1" s="907"/>
    </row>
    <row r="2" spans="1:8" ht="77.25" thickBot="1">
      <c r="A2" s="305" t="s">
        <v>1809</v>
      </c>
      <c r="B2" s="306" t="s">
        <v>1762</v>
      </c>
      <c r="C2" s="307" t="s">
        <v>2031</v>
      </c>
      <c r="D2" s="307" t="s">
        <v>2032</v>
      </c>
      <c r="E2" s="307" t="s">
        <v>2033</v>
      </c>
      <c r="F2" s="308" t="s">
        <v>2034</v>
      </c>
    </row>
    <row r="3" spans="1:8">
      <c r="A3" s="309">
        <v>1</v>
      </c>
      <c r="B3" s="310">
        <v>2</v>
      </c>
      <c r="C3" s="310">
        <v>3</v>
      </c>
      <c r="D3" s="310">
        <v>4</v>
      </c>
      <c r="E3" s="310">
        <v>5</v>
      </c>
      <c r="F3" s="311" t="s">
        <v>2035</v>
      </c>
    </row>
    <row r="4" spans="1:8">
      <c r="A4" s="312">
        <v>1</v>
      </c>
      <c r="B4" s="313">
        <f>'sop011-(AG)'!B4</f>
        <v>45017</v>
      </c>
      <c r="C4" s="314">
        <f>'[33]APR-CAT'!$C$46</f>
        <v>1951295</v>
      </c>
      <c r="D4" s="314">
        <f>'[33]APR-CAT'!$D$46</f>
        <v>2450938</v>
      </c>
      <c r="E4" s="314">
        <f>'[33]APR-CAT'!$F$46</f>
        <v>8414873</v>
      </c>
      <c r="F4" s="315">
        <f>'[33]APR-CAT'!$G$46</f>
        <v>3.4333275668335959</v>
      </c>
    </row>
    <row r="5" spans="1:8">
      <c r="A5" s="312">
        <v>2</v>
      </c>
      <c r="B5" s="313">
        <f>'sop011-(AG)'!B5</f>
        <v>45047</v>
      </c>
      <c r="C5" s="314">
        <f>'[33]MAY-CAT'!$C$46</f>
        <v>2048727</v>
      </c>
      <c r="D5" s="314">
        <f>'[33]MAY-CAT'!$D$46</f>
        <v>2449371</v>
      </c>
      <c r="E5" s="314">
        <f>'[33]MAY-CAT'!$F$46</f>
        <v>12021381</v>
      </c>
      <c r="F5" s="315">
        <f>'[33]MAY-CAT'!$G$46</f>
        <v>4.9079461625045777</v>
      </c>
    </row>
    <row r="6" spans="1:8">
      <c r="A6" s="312">
        <v>3</v>
      </c>
      <c r="B6" s="313">
        <f>'sop011-(AG)'!B6</f>
        <v>45078</v>
      </c>
      <c r="C6" s="314">
        <f>'[33]JUNE-CAT'!$C$46</f>
        <v>2132616</v>
      </c>
      <c r="D6" s="314">
        <f>'[33]JUNE-CAT'!$D$46</f>
        <v>2465740</v>
      </c>
      <c r="E6" s="314">
        <f>'[33]JUNE-CAT'!$F$46</f>
        <v>24211811</v>
      </c>
      <c r="F6" s="315">
        <f>'[33]JUNE-CAT'!$G$46</f>
        <v>9.8192879216786846</v>
      </c>
    </row>
    <row r="7" spans="1:8">
      <c r="A7" s="317"/>
      <c r="B7" s="318" t="str">
        <f>'sop011-(AG)'!B7</f>
        <v>1st Qtr</v>
      </c>
      <c r="C7" s="319">
        <f>+C6+C5+C4</f>
        <v>6132638</v>
      </c>
      <c r="D7" s="319">
        <f>+D6</f>
        <v>2465740</v>
      </c>
      <c r="E7" s="319">
        <f>+E6+E5+E4</f>
        <v>44648065</v>
      </c>
      <c r="F7" s="315">
        <f>+E7/D7</f>
        <v>18.107369390122233</v>
      </c>
    </row>
    <row r="8" spans="1:8">
      <c r="A8" s="312">
        <v>4</v>
      </c>
      <c r="B8" s="313">
        <f>'sop011-(AG)'!B8</f>
        <v>45108</v>
      </c>
      <c r="C8" s="314">
        <f>'[33]JULY-CAT'!$C$46</f>
        <v>2059698</v>
      </c>
      <c r="D8" s="314">
        <f>'[33]JULY-CAT'!$D$46</f>
        <v>2466503</v>
      </c>
      <c r="E8" s="314">
        <f>'[33]JULY-CAT'!$F$46</f>
        <v>17304683</v>
      </c>
      <c r="F8" s="315">
        <f>'[33]JULY-CAT'!$G$46</f>
        <v>7.0158775399827205</v>
      </c>
    </row>
    <row r="9" spans="1:8">
      <c r="A9" s="312">
        <v>5</v>
      </c>
      <c r="B9" s="313">
        <f>'sop011-(AG)'!B9</f>
        <v>45139</v>
      </c>
      <c r="C9" s="314">
        <f>'[33]AUG-CAT'!$C$46</f>
        <v>1927521</v>
      </c>
      <c r="D9" s="314">
        <f>'[33]AUG-CAT'!$D$46</f>
        <v>2466953</v>
      </c>
      <c r="E9" s="314">
        <f>'[33]AUG-CAT'!$F$46</f>
        <v>10649807</v>
      </c>
      <c r="F9" s="315">
        <f>'[33]AUG-CAT'!$G$46</f>
        <v>4.3169882036666287</v>
      </c>
    </row>
    <row r="10" spans="1:8">
      <c r="A10" s="312">
        <v>6</v>
      </c>
      <c r="B10" s="313">
        <f>'sop011-(AG)'!B10</f>
        <v>45170</v>
      </c>
      <c r="C10" s="314">
        <f>'[33]SEPT-CAT'!$C$46</f>
        <v>2015585</v>
      </c>
      <c r="D10" s="314">
        <f>'[33]SEPT-CAT'!$D$46</f>
        <v>2467476</v>
      </c>
      <c r="E10" s="314">
        <f>'[33]SEPT-CAT'!$F$46</f>
        <v>10513973</v>
      </c>
      <c r="F10" s="315">
        <f>'[33]SEPT-CAT'!$G$46</f>
        <v>4.2610234101567759</v>
      </c>
    </row>
    <row r="11" spans="1:8">
      <c r="A11" s="317"/>
      <c r="B11" s="318" t="str">
        <f>'sop011-(AG)'!B11</f>
        <v>2nd Qtr</v>
      </c>
      <c r="C11" s="319">
        <f>+C10+C9+C8</f>
        <v>6002804</v>
      </c>
      <c r="D11" s="319">
        <f>+D10</f>
        <v>2467476</v>
      </c>
      <c r="E11" s="319">
        <f>+E10+E9+E8</f>
        <v>38468463</v>
      </c>
      <c r="F11" s="315">
        <f>+E11/D11</f>
        <v>15.590207564328892</v>
      </c>
    </row>
    <row r="12" spans="1:8">
      <c r="A12" s="312">
        <v>7</v>
      </c>
      <c r="B12" s="313">
        <f>'sop011-(AG)'!B12</f>
        <v>45200</v>
      </c>
      <c r="C12" s="314">
        <f>'[33]OCT-CAT'!$C$46</f>
        <v>2008345</v>
      </c>
      <c r="D12" s="314">
        <f>'[33]OCT-CAT'!$D$46</f>
        <v>2526960</v>
      </c>
      <c r="E12" s="314">
        <f>'[33]OCT-CAT'!$F$46</f>
        <v>8795522</v>
      </c>
      <c r="F12" s="315">
        <f>'[33]OCT-CAT'!$G$46</f>
        <v>3.4806732199955679</v>
      </c>
    </row>
    <row r="13" spans="1:8">
      <c r="A13" s="312">
        <v>8</v>
      </c>
      <c r="B13" s="313">
        <f>'sop011-(AG)'!B13</f>
        <v>45231</v>
      </c>
      <c r="C13" s="314">
        <f>'[33]NOV-CAT'!$C$46</f>
        <v>1974628</v>
      </c>
      <c r="D13" s="314">
        <f>'[33]NOV-CAT'!$D$46</f>
        <v>2532495</v>
      </c>
      <c r="E13" s="314">
        <f>'[33]NOV-CAT'!$F$46</f>
        <v>9091976</v>
      </c>
      <c r="F13" s="315">
        <f>'[33]NOV-CAT'!$G$46</f>
        <v>3.5901259429929775</v>
      </c>
    </row>
    <row r="14" spans="1:8">
      <c r="A14" s="312">
        <v>9</v>
      </c>
      <c r="B14" s="313">
        <f>'sop011-(AG)'!B14</f>
        <v>45261</v>
      </c>
      <c r="C14" s="314">
        <f>'[33]DEC-CAT'!$C$46</f>
        <v>1978887</v>
      </c>
      <c r="D14" s="314">
        <f>'[33]DEC-CAT'!$D$46</f>
        <v>2541902</v>
      </c>
      <c r="E14" s="314">
        <f>'[33]DEC-CAT'!$F$46</f>
        <v>9309192</v>
      </c>
      <c r="F14" s="315">
        <f>'[33]DEC-CAT'!$G$46</f>
        <v>3.6622938256470943</v>
      </c>
    </row>
    <row r="15" spans="1:8">
      <c r="A15" s="317"/>
      <c r="B15" s="318" t="str">
        <f>'sop011-(AG)'!B15</f>
        <v>3rd Qtr</v>
      </c>
      <c r="C15" s="319">
        <f>+C14+C13+C12</f>
        <v>5961860</v>
      </c>
      <c r="D15" s="319">
        <f>+D14</f>
        <v>2541902</v>
      </c>
      <c r="E15" s="319">
        <f>+E14+E13+E12</f>
        <v>27196690</v>
      </c>
      <c r="F15" s="315">
        <f>+E15/D15</f>
        <v>10.699346394943628</v>
      </c>
    </row>
    <row r="16" spans="1:8">
      <c r="A16" s="312">
        <v>1</v>
      </c>
      <c r="B16" s="313">
        <f>'sop011-(AG)'!B16</f>
        <v>45292</v>
      </c>
      <c r="C16" s="314">
        <f>'[33]JAN-CAT'!$C$46</f>
        <v>2025557</v>
      </c>
      <c r="D16" s="314">
        <f>'[33]JAN-CAT'!$D$46</f>
        <v>2538089</v>
      </c>
      <c r="E16" s="314">
        <f>'[33]JAN-CAT'!$F$46</f>
        <v>14931922</v>
      </c>
      <c r="F16" s="315">
        <f>'[33]JAN-CAT'!$G$46</f>
        <v>5.8831356977631595</v>
      </c>
    </row>
    <row r="17" spans="1:8">
      <c r="A17" s="312">
        <v>2</v>
      </c>
      <c r="B17" s="313">
        <f>'sop011-(AG)'!B17</f>
        <v>45323</v>
      </c>
      <c r="C17" s="314">
        <f>'[33]FEB-CAT'!$C$46</f>
        <v>1982446</v>
      </c>
      <c r="D17" s="314">
        <f>'[33]FEB-CAT'!$D$46</f>
        <v>2536265</v>
      </c>
      <c r="E17" s="314">
        <f>'[33]FEB-CAT'!$F$46</f>
        <v>8659775</v>
      </c>
      <c r="F17" s="315">
        <f>'[33]FEB-CAT'!$G$46</f>
        <v>3.4143809893682247</v>
      </c>
    </row>
    <row r="18" spans="1:8">
      <c r="A18" s="312">
        <v>3</v>
      </c>
      <c r="B18" s="313">
        <f>'sop011-(AG)'!B18</f>
        <v>45352</v>
      </c>
      <c r="C18" s="314">
        <f>'[33]MAR-CAT'!$C$46</f>
        <v>1787284</v>
      </c>
      <c r="D18" s="314">
        <f>'[33]MAR-CAT'!$D$46</f>
        <v>2535047</v>
      </c>
      <c r="E18" s="314">
        <f>'[33]MAR-CAT'!$F$46</f>
        <v>7756020</v>
      </c>
      <c r="F18" s="315">
        <f>'[33]MAR-CAT'!$G$46</f>
        <v>3.059517239719816</v>
      </c>
    </row>
    <row r="19" spans="1:8">
      <c r="A19" s="320"/>
      <c r="B19" s="318" t="str">
        <f>'sop011-(AG)'!B19</f>
        <v>4th Qtr</v>
      </c>
      <c r="C19" s="319">
        <f>+C18+C17+C16</f>
        <v>5795287</v>
      </c>
      <c r="D19" s="319">
        <f>+D18</f>
        <v>2535047</v>
      </c>
      <c r="E19" s="319">
        <f>+E18+E17+E16</f>
        <v>31347717</v>
      </c>
      <c r="F19" s="321">
        <f>+E19/D19</f>
        <v>12.365734047534424</v>
      </c>
    </row>
    <row r="20" spans="1:8" ht="13.5" thickBot="1">
      <c r="A20" s="320"/>
      <c r="B20" s="318" t="str">
        <f>'sop011-(AG)'!B20</f>
        <v>Yearly Data</v>
      </c>
      <c r="C20" s="319">
        <f>+C19+C15+C11+C7</f>
        <v>23892589</v>
      </c>
      <c r="D20" s="319">
        <f>+D19</f>
        <v>2535047</v>
      </c>
      <c r="E20" s="319">
        <f>+E19+E15+E11+E7</f>
        <v>141660935</v>
      </c>
      <c r="F20" s="321">
        <f>+E20/D20</f>
        <v>55.880989583230608</v>
      </c>
    </row>
    <row r="21" spans="1:8" ht="28.5" customHeight="1" thickBot="1">
      <c r="A21" s="908" t="s">
        <v>2060</v>
      </c>
      <c r="B21" s="909"/>
      <c r="C21" s="909"/>
      <c r="D21" s="909"/>
      <c r="E21" s="909"/>
      <c r="F21" s="909"/>
      <c r="G21" s="910"/>
      <c r="H21" s="911"/>
    </row>
    <row r="22" spans="1:8" ht="93.75" customHeight="1" thickBot="1">
      <c r="A22" s="305" t="s">
        <v>1809</v>
      </c>
      <c r="B22" s="306" t="s">
        <v>1762</v>
      </c>
      <c r="C22" s="322" t="s">
        <v>2042</v>
      </c>
      <c r="D22" s="307" t="s">
        <v>2043</v>
      </c>
      <c r="E22" s="307" t="s">
        <v>2044</v>
      </c>
      <c r="F22" s="307" t="s">
        <v>2032</v>
      </c>
      <c r="G22" s="323" t="s">
        <v>2045</v>
      </c>
      <c r="H22" s="324" t="s">
        <v>2046</v>
      </c>
    </row>
    <row r="23" spans="1:8" ht="13.5" thickBot="1">
      <c r="A23" s="340">
        <v>1</v>
      </c>
      <c r="B23" s="341">
        <v>2</v>
      </c>
      <c r="C23" s="341">
        <v>3</v>
      </c>
      <c r="D23" s="341">
        <v>4</v>
      </c>
      <c r="E23" s="341" t="s">
        <v>2047</v>
      </c>
      <c r="F23" s="341">
        <v>6</v>
      </c>
      <c r="G23" s="350">
        <v>7</v>
      </c>
      <c r="H23" s="351" t="s">
        <v>2048</v>
      </c>
    </row>
    <row r="24" spans="1:8">
      <c r="A24" s="312">
        <v>1</v>
      </c>
      <c r="B24" s="313">
        <f>'sop011-(AG)'!B4</f>
        <v>45017</v>
      </c>
      <c r="C24" s="329">
        <f>'[33]APR-CAT'!$M$46</f>
        <v>5.3467318702290073E-2</v>
      </c>
      <c r="D24" s="330">
        <f>'[33]APR-CAT'!$N$46</f>
        <v>1951295</v>
      </c>
      <c r="E24" s="331">
        <f>'[33]APR-CAT'!$O$46</f>
        <v>104330.51164718511</v>
      </c>
      <c r="F24" s="332">
        <f>'[33]APR-CAT'!$P$46</f>
        <v>2450938</v>
      </c>
      <c r="G24" s="314">
        <f>'[33]APR-CAT'!$R$46</f>
        <v>412260.42708333331</v>
      </c>
      <c r="H24" s="333">
        <f>'[33]APR-CAT'!$S$46</f>
        <v>0.16820516352650836</v>
      </c>
    </row>
    <row r="25" spans="1:8">
      <c r="A25" s="312">
        <v>2</v>
      </c>
      <c r="B25" s="313">
        <f>'sop011-(AG)'!B5</f>
        <v>45047</v>
      </c>
      <c r="C25" s="329">
        <f>'[33]MAY-CAT'!$M$46</f>
        <v>4.9206142339075248E-2</v>
      </c>
      <c r="D25" s="330">
        <f>'[33]MAY-CAT'!$N$46</f>
        <v>2048727</v>
      </c>
      <c r="E25" s="331">
        <f>'[33]MAY-CAT'!$O$46</f>
        <v>100809.95237590662</v>
      </c>
      <c r="F25" s="332">
        <f>'[33]MAY-CAT'!$P$46</f>
        <v>2449371</v>
      </c>
      <c r="G25" s="314">
        <f>'[33]MAY-CAT'!$R$46</f>
        <v>587286.22166666668</v>
      </c>
      <c r="H25" s="333">
        <f>'[33]MAY-CAT'!$S$46</f>
        <v>0.23977021923859909</v>
      </c>
    </row>
    <row r="26" spans="1:8">
      <c r="A26" s="312">
        <v>3</v>
      </c>
      <c r="B26" s="313">
        <f>'sop011-(AG)'!B6</f>
        <v>45078</v>
      </c>
      <c r="C26" s="329">
        <f>'[33]JUNE-CAT'!$M$46</f>
        <v>7.1354545971779718E-2</v>
      </c>
      <c r="D26" s="330">
        <f>'[33]JUNE-CAT'!$N$46</f>
        <v>2132616</v>
      </c>
      <c r="E26" s="331">
        <f>'[33]JUNE-CAT'!$O$46</f>
        <v>152171.84641215298</v>
      </c>
      <c r="F26" s="332">
        <f>'[33]JUNE-CAT'!$P$46</f>
        <v>2465740</v>
      </c>
      <c r="G26" s="314">
        <f>'[33]JUNE-CAT'!$R$46</f>
        <v>1676426.3879166667</v>
      </c>
      <c r="H26" s="333">
        <f>'[33]JUNE-CAT'!$S$46</f>
        <v>0.67988773671054803</v>
      </c>
    </row>
    <row r="27" spans="1:8">
      <c r="A27" s="317"/>
      <c r="B27" s="318" t="str">
        <f>'sop011-(AG)'!B7</f>
        <v>1st Qtr</v>
      </c>
      <c r="C27" s="334">
        <f>+C26+C25+C24</f>
        <v>0.17402800701314503</v>
      </c>
      <c r="D27" s="335">
        <f>+D26+D25+D24</f>
        <v>6132638</v>
      </c>
      <c r="E27" s="331">
        <f>+D27*C27</f>
        <v>1067250.7688730797</v>
      </c>
      <c r="F27" s="336">
        <f>+F26</f>
        <v>2465740</v>
      </c>
      <c r="G27" s="319">
        <f>+G26+G25+G24</f>
        <v>2675973.0366666666</v>
      </c>
      <c r="H27" s="333">
        <f>+G27/F27</f>
        <v>1.0852616401837447</v>
      </c>
    </row>
    <row r="28" spans="1:8">
      <c r="A28" s="312">
        <v>4</v>
      </c>
      <c r="B28" s="313">
        <f>'sop011-(AG)'!B8</f>
        <v>45108</v>
      </c>
      <c r="C28" s="329">
        <f>IFERROR('[33]JULY-CAT'!$M$46,0)</f>
        <v>4.2038946606709045E-2</v>
      </c>
      <c r="D28" s="330">
        <f>'[33]JULY-CAT'!$N$46</f>
        <v>2059698</v>
      </c>
      <c r="E28" s="331">
        <f>'[33]JULY-CAT'!$O$46</f>
        <v>86587.534247945412</v>
      </c>
      <c r="F28" s="332">
        <f>'[33]JULY-CAT'!$P$46</f>
        <v>2466503</v>
      </c>
      <c r="G28" s="314">
        <f>'[33]JULY-CAT'!$R$46</f>
        <v>672907.25666666671</v>
      </c>
      <c r="H28" s="333">
        <f>'[33]JULY-CAT'!$S$46</f>
        <v>0.27281834105479164</v>
      </c>
    </row>
    <row r="29" spans="1:8">
      <c r="A29" s="312">
        <v>5</v>
      </c>
      <c r="B29" s="313">
        <f>'sop011-(AG)'!B9</f>
        <v>45139</v>
      </c>
      <c r="C29" s="329">
        <f>IFERROR('[33]AUG-CAT'!$M$46,0)</f>
        <v>4.484284818067754E-2</v>
      </c>
      <c r="D29" s="330">
        <f>'[33]AUG-CAT'!$N$46</f>
        <v>1927521</v>
      </c>
      <c r="E29" s="331">
        <f>'[33]AUG-CAT'!$O$46</f>
        <v>86435.53156806776</v>
      </c>
      <c r="F29" s="332">
        <f>'[33]AUG-CAT'!$P$46</f>
        <v>2466953</v>
      </c>
      <c r="G29" s="314">
        <f>'[33]AUG-CAT'!$R$46</f>
        <v>451923.23458333331</v>
      </c>
      <c r="H29" s="333">
        <f>'[33]AUG-CAT'!$S$46</f>
        <v>0.1831908571356379</v>
      </c>
    </row>
    <row r="30" spans="1:8">
      <c r="A30" s="312">
        <v>6</v>
      </c>
      <c r="B30" s="313">
        <f>'sop011-(AG)'!B10</f>
        <v>45170</v>
      </c>
      <c r="C30" s="329">
        <f>IFERROR('[33]SEPT-CAT'!$M$46,0)</f>
        <v>3.9881851576688124E-2</v>
      </c>
      <c r="D30" s="330">
        <f>'[33]SEPT-CAT'!$N$46</f>
        <v>2015585</v>
      </c>
      <c r="E30" s="331">
        <f>'[33]SEPT-CAT'!$O$46</f>
        <v>80385.261810198936</v>
      </c>
      <c r="F30" s="332">
        <f>'[33]SEPT-CAT'!$P$46</f>
        <v>2467476</v>
      </c>
      <c r="G30" s="314">
        <f>'[33]SEPT-CAT'!$R$46</f>
        <v>415305.67166666663</v>
      </c>
      <c r="H30" s="333">
        <f>'[33]SEPT-CAT'!$S$46</f>
        <v>0.16831193967708971</v>
      </c>
    </row>
    <row r="31" spans="1:8">
      <c r="A31" s="317"/>
      <c r="B31" s="318" t="str">
        <f>'sop011-(AG)'!B11</f>
        <v>2nd Qtr</v>
      </c>
      <c r="C31" s="334">
        <f>+C30+C29+C28</f>
        <v>0.12676364636407469</v>
      </c>
      <c r="D31" s="335">
        <f>+D30+D29+D28</f>
        <v>6002804</v>
      </c>
      <c r="E31" s="331">
        <f>+D31*C31</f>
        <v>760937.32344885299</v>
      </c>
      <c r="F31" s="336">
        <f>+F30</f>
        <v>2467476</v>
      </c>
      <c r="G31" s="319">
        <f>+G30+G29+G28</f>
        <v>1540136.1629166668</v>
      </c>
      <c r="H31" s="333">
        <f>+G31/F31</f>
        <v>0.62417472871738844</v>
      </c>
    </row>
    <row r="32" spans="1:8">
      <c r="A32" s="312">
        <v>7</v>
      </c>
      <c r="B32" s="313">
        <f>'sop011-(AG)'!B12</f>
        <v>45200</v>
      </c>
      <c r="C32" s="329">
        <f>IFERROR('[33]OCT-CAT'!$M$46,0)</f>
        <v>5.4065167830811021E-2</v>
      </c>
      <c r="D32" s="330">
        <f>'[33]OCT-CAT'!$N$46</f>
        <v>2008345</v>
      </c>
      <c r="E32" s="331">
        <f>'[33]OCT-CAT'!$O$46</f>
        <v>108581.50948717016</v>
      </c>
      <c r="F32" s="332">
        <f>'[33]OCT-CAT'!$P$46</f>
        <v>2526960</v>
      </c>
      <c r="G32" s="314">
        <f>'[33]OCT-CAT'!$R$46</f>
        <v>498258.99583333329</v>
      </c>
      <c r="H32" s="333">
        <f>'[33]OCT-CAT'!$S$46</f>
        <v>0.19717723898808581</v>
      </c>
    </row>
    <row r="33" spans="1:8">
      <c r="A33" s="312">
        <v>8</v>
      </c>
      <c r="B33" s="313">
        <f>'sop011-(AG)'!B13</f>
        <v>45231</v>
      </c>
      <c r="C33" s="329">
        <f>IFERROR('[33]NOV-CAT'!$M$46,0)</f>
        <v>4.3047395673126217E-2</v>
      </c>
      <c r="D33" s="330">
        <f>'[33]NOV-CAT'!$N$46</f>
        <v>1974628</v>
      </c>
      <c r="E33" s="331">
        <f>'[33]NOV-CAT'!$O$46</f>
        <v>85002.592823233877</v>
      </c>
      <c r="F33" s="332">
        <f>'[33]NOV-CAT'!$P$46</f>
        <v>2532495</v>
      </c>
      <c r="G33" s="314">
        <f>'[33]NOV-CAT'!$R$46</f>
        <v>375654.88250000001</v>
      </c>
      <c r="H33" s="333">
        <f>'[33]NOV-CAT'!$S$46</f>
        <v>0.14833390885273218</v>
      </c>
    </row>
    <row r="34" spans="1:8">
      <c r="A34" s="312">
        <v>9</v>
      </c>
      <c r="B34" s="313">
        <f>'sop011-(AG)'!B14</f>
        <v>45261</v>
      </c>
      <c r="C34" s="329">
        <f>IFERROR('[33]DEC-CAT'!$M$46,0)</f>
        <v>4.1538278827882795E-2</v>
      </c>
      <c r="D34" s="330">
        <f>'[33]DEC-CAT'!$N$46</f>
        <v>1978887</v>
      </c>
      <c r="E34" s="331">
        <f>'[33]DEC-CAT'!$O$46</f>
        <v>82199.559974872507</v>
      </c>
      <c r="F34" s="332">
        <f>'[33]DEC-CAT'!$P$46</f>
        <v>2541902</v>
      </c>
      <c r="G34" s="314">
        <f>'[33]DEC-CAT'!$R$46</f>
        <v>390207.47875000007</v>
      </c>
      <c r="H34" s="333">
        <f>'[33]DEC-CAT'!$S$46</f>
        <v>0.15351004041461869</v>
      </c>
    </row>
    <row r="35" spans="1:8">
      <c r="A35" s="317"/>
      <c r="B35" s="318" t="str">
        <f>'sop011-(AG)'!B15</f>
        <v>3rd Qtr</v>
      </c>
      <c r="C35" s="334">
        <f>+C34+C33+C32</f>
        <v>0.13865084233182004</v>
      </c>
      <c r="D35" s="335">
        <f>+D34+D33+D32</f>
        <v>5961860</v>
      </c>
      <c r="E35" s="331">
        <f>+D35*C35</f>
        <v>826616.91086438461</v>
      </c>
      <c r="F35" s="336">
        <f>+F34</f>
        <v>2541902</v>
      </c>
      <c r="G35" s="319">
        <f>+G34+G33+G32</f>
        <v>1264121.3570833334</v>
      </c>
      <c r="H35" s="333">
        <f>+G35/F35</f>
        <v>0.49731317615050991</v>
      </c>
    </row>
    <row r="36" spans="1:8">
      <c r="A36" s="312">
        <v>1</v>
      </c>
      <c r="B36" s="313">
        <f>'sop011-(AG)'!B16</f>
        <v>45292</v>
      </c>
      <c r="C36" s="329">
        <f>IFERROR('[33]JAN-CAT'!$M$46,0)</f>
        <v>4.5782623059134456E-2</v>
      </c>
      <c r="D36" s="330">
        <f>'[33]JAN-CAT'!$N$46</f>
        <v>2025557</v>
      </c>
      <c r="E36" s="331">
        <f>'[33]JAN-CAT'!$O$46</f>
        <v>92735.312615791205</v>
      </c>
      <c r="F36" s="332">
        <f>'[33]JAN-CAT'!$P$46</f>
        <v>2538089</v>
      </c>
      <c r="G36" s="314">
        <f>'[33]JAN-CAT'!$R$46</f>
        <v>640114.18791666662</v>
      </c>
      <c r="H36" s="333">
        <f>'[33]JAN-CAT'!$S$46</f>
        <v>0.25220320797129914</v>
      </c>
    </row>
    <row r="37" spans="1:8">
      <c r="A37" s="312">
        <v>2</v>
      </c>
      <c r="B37" s="313">
        <f>'sop011-(AG)'!B17</f>
        <v>45323</v>
      </c>
      <c r="C37" s="329">
        <f>IFERROR('[33]FEB-CAT'!$M$46,0)</f>
        <v>5.2139250211505915E-2</v>
      </c>
      <c r="D37" s="330">
        <f>'[33]FEB-CAT'!$N$46</f>
        <v>1982446</v>
      </c>
      <c r="E37" s="331">
        <f>'[33]FEB-CAT'!$O$46</f>
        <v>103363.24802479906</v>
      </c>
      <c r="F37" s="332">
        <f>'[33]FEB-CAT'!$P$46</f>
        <v>2536265</v>
      </c>
      <c r="G37" s="314">
        <f>'[33]FEB-CAT'!$R$46</f>
        <v>446768.86125000002</v>
      </c>
      <c r="H37" s="333">
        <f>'[33]FEB-CAT'!$S$46</f>
        <v>0.17615227953309295</v>
      </c>
    </row>
    <row r="38" spans="1:8">
      <c r="A38" s="312">
        <v>3</v>
      </c>
      <c r="B38" s="313">
        <f>'sop011-(AG)'!B18</f>
        <v>45352</v>
      </c>
      <c r="C38" s="329">
        <f>IFERROR('[33]MAR-CAT'!$M$46,0)</f>
        <v>3.5665762856805845E-2</v>
      </c>
      <c r="D38" s="330">
        <f>'[33]MAR-CAT'!$N$46</f>
        <v>1787284</v>
      </c>
      <c r="E38" s="331">
        <f>'[33]MAR-CAT'!$O$46</f>
        <v>63744.847301763381</v>
      </c>
      <c r="F38" s="332">
        <f>'[33]MAR-CAT'!$P$46</f>
        <v>2535047</v>
      </c>
      <c r="G38" s="314">
        <f>'[33]MAR-CAT'!$R$46</f>
        <v>266004.13221249997</v>
      </c>
      <c r="H38" s="333">
        <f>'[33]MAR-CAT'!$S$46</f>
        <v>0.10493065107372762</v>
      </c>
    </row>
    <row r="39" spans="1:8">
      <c r="A39" s="320"/>
      <c r="B39" s="318" t="str">
        <f>'sop011-(AG)'!B19</f>
        <v>4th Qtr</v>
      </c>
      <c r="C39" s="334">
        <f>+C38+C37+C36</f>
        <v>0.13358763612744623</v>
      </c>
      <c r="D39" s="335">
        <f>+D38+D37+D36</f>
        <v>5795287</v>
      </c>
      <c r="E39" s="331">
        <f>+D39*C39</f>
        <v>774178.69101011951</v>
      </c>
      <c r="F39" s="336">
        <f>+F38</f>
        <v>2535047</v>
      </c>
      <c r="G39" s="319">
        <f>+G38+G37+G36</f>
        <v>1352887.1813791664</v>
      </c>
      <c r="H39" s="331">
        <f>+G39/F39</f>
        <v>0.53367341172734328</v>
      </c>
    </row>
    <row r="40" spans="1:8">
      <c r="A40" s="320"/>
      <c r="B40" s="318" t="str">
        <f>'sop011-(AG)'!B20</f>
        <v>Yearly Data</v>
      </c>
      <c r="C40" s="334">
        <f>+C39+C35+C31+C27</f>
        <v>0.57303013183648599</v>
      </c>
      <c r="D40" s="335">
        <f>+D39+D35+D31+D27</f>
        <v>23892589</v>
      </c>
      <c r="E40" s="331">
        <f>+D40*C40</f>
        <v>13691173.424584975</v>
      </c>
      <c r="F40" s="336">
        <f>+F39</f>
        <v>2535047</v>
      </c>
      <c r="G40" s="319">
        <f>+G39+G35+G31+G27</f>
        <v>6833117.738045834</v>
      </c>
      <c r="H40" s="331">
        <f>+G40/F40</f>
        <v>2.6954599808389483</v>
      </c>
    </row>
    <row r="41" spans="1:8" ht="24" customHeight="1" thickBot="1">
      <c r="A41" s="908" t="s">
        <v>2061</v>
      </c>
      <c r="B41" s="909"/>
      <c r="C41" s="909"/>
      <c r="D41" s="909"/>
      <c r="E41" s="909"/>
      <c r="F41" s="909"/>
      <c r="G41" s="909"/>
      <c r="H41" s="912"/>
    </row>
    <row r="42" spans="1:8" ht="91.5" thickBot="1">
      <c r="A42" s="305" t="s">
        <v>1809</v>
      </c>
      <c r="B42" s="306" t="s">
        <v>1762</v>
      </c>
      <c r="C42" s="322" t="s">
        <v>2050</v>
      </c>
      <c r="D42" s="322" t="s">
        <v>2051</v>
      </c>
      <c r="E42" s="322" t="s">
        <v>2052</v>
      </c>
      <c r="F42" s="322" t="s">
        <v>2053</v>
      </c>
      <c r="G42" s="307" t="s">
        <v>2054</v>
      </c>
      <c r="H42" s="308" t="s">
        <v>2055</v>
      </c>
    </row>
    <row r="43" spans="1:8" ht="13.5" thickBot="1">
      <c r="A43" s="340">
        <v>1</v>
      </c>
      <c r="B43" s="341">
        <v>2</v>
      </c>
      <c r="C43" s="341">
        <v>3</v>
      </c>
      <c r="D43" s="341">
        <v>4</v>
      </c>
      <c r="E43" s="341" t="s">
        <v>2047</v>
      </c>
      <c r="F43" s="341">
        <v>6</v>
      </c>
      <c r="G43" s="341">
        <v>7</v>
      </c>
      <c r="H43" s="342" t="s">
        <v>2048</v>
      </c>
    </row>
    <row r="44" spans="1:8">
      <c r="A44" s="343">
        <v>1</v>
      </c>
      <c r="B44" s="344">
        <f>'sop011-(AG)'!B4</f>
        <v>45017</v>
      </c>
      <c r="C44" s="345">
        <f>'[33]APR-CAT'!$V$46</f>
        <v>2715</v>
      </c>
      <c r="D44" s="345">
        <f>'[33]APR-CAT'!$W$46</f>
        <v>1903931</v>
      </c>
      <c r="E44" s="346">
        <f>'[33]APR-CAT'!$X$46</f>
        <v>5169172665</v>
      </c>
      <c r="F44" s="345">
        <f>'[33]APR-CAT'!$Y$46</f>
        <v>2450938</v>
      </c>
      <c r="G44" s="345">
        <f>'[33]APR-CAT'!$Z$46</f>
        <v>8390701</v>
      </c>
      <c r="H44" s="347">
        <f>'[33]APR-CAT'!$AA$46</f>
        <v>3.4234652202544495</v>
      </c>
    </row>
    <row r="45" spans="1:8">
      <c r="A45" s="312">
        <v>2</v>
      </c>
      <c r="B45" s="313">
        <f>'sop011-(AG)'!B5</f>
        <v>45047</v>
      </c>
      <c r="C45" s="314">
        <f>'[33]MAY-CAT'!$V$46</f>
        <v>2998</v>
      </c>
      <c r="D45" s="314">
        <f>'[33]MAY-CAT'!$W$46</f>
        <v>1905976</v>
      </c>
      <c r="E45" s="321">
        <f>'[33]MAY-CAT'!$X$46</f>
        <v>5714116048</v>
      </c>
      <c r="F45" s="314">
        <f>'[33]MAY-CAT'!$Y$46</f>
        <v>2449371</v>
      </c>
      <c r="G45" s="314">
        <f>'[33]MAY-CAT'!$Z$46</f>
        <v>9094242</v>
      </c>
      <c r="H45" s="315">
        <f>'[33]MAY-CAT'!$AA$46</f>
        <v>3.7128887375575199</v>
      </c>
    </row>
    <row r="46" spans="1:8">
      <c r="A46" s="312">
        <v>3</v>
      </c>
      <c r="B46" s="313">
        <f>'sop011-(AG)'!B6</f>
        <v>45078</v>
      </c>
      <c r="C46" s="314">
        <f>'[33]JUNE-CAT'!$V$46</f>
        <v>5538</v>
      </c>
      <c r="D46" s="314">
        <f>'[33]JUNE-CAT'!$W$46</f>
        <v>2073948</v>
      </c>
      <c r="E46" s="321">
        <f>'[33]JUNE-CAT'!$X$46</f>
        <v>11485524024</v>
      </c>
      <c r="F46" s="314">
        <f>'[33]JUNE-CAT'!$Y$46</f>
        <v>2465740</v>
      </c>
      <c r="G46" s="314">
        <f>'[33]JUNE-CAT'!$Z$46</f>
        <v>16090440</v>
      </c>
      <c r="H46" s="315">
        <f>'[33]JUNE-CAT'!$AA$46</f>
        <v>6.5256028616155799</v>
      </c>
    </row>
    <row r="47" spans="1:8">
      <c r="A47" s="317"/>
      <c r="B47" s="318" t="str">
        <f>'sop011-(AG)'!B7</f>
        <v>1st Qtr</v>
      </c>
      <c r="C47" s="319">
        <f>+C46+C45+C44</f>
        <v>11251</v>
      </c>
      <c r="D47" s="319">
        <f>+D46+D45+D44</f>
        <v>5883855</v>
      </c>
      <c r="E47" s="321">
        <f>+D47*C47</f>
        <v>66199252605</v>
      </c>
      <c r="F47" s="319">
        <f>+F46</f>
        <v>2465740</v>
      </c>
      <c r="G47" s="319">
        <f>+G46+G45+G44</f>
        <v>33575383</v>
      </c>
      <c r="H47" s="315">
        <f>+G47/F47</f>
        <v>13.616757241233868</v>
      </c>
    </row>
    <row r="48" spans="1:8">
      <c r="A48" s="312">
        <v>4</v>
      </c>
      <c r="B48" s="313">
        <f>'sop011-(AG)'!B8</f>
        <v>45108</v>
      </c>
      <c r="C48" s="314">
        <f>'[33]JULY-CAT'!$V$46</f>
        <v>3735</v>
      </c>
      <c r="D48" s="314">
        <f>'[33]JULY-CAT'!$W$46</f>
        <v>1986683</v>
      </c>
      <c r="E48" s="321">
        <f>'[33]JULY-CAT'!$X$46</f>
        <v>7420261005</v>
      </c>
      <c r="F48" s="314">
        <f>'[33]JULY-CAT'!$Y$46</f>
        <v>2466503</v>
      </c>
      <c r="G48" s="314">
        <f>'[33]JULY-CAT'!$Z$46</f>
        <v>10800278</v>
      </c>
      <c r="H48" s="315">
        <f>'[33]JULY-CAT'!$AA$46</f>
        <v>4.3787816191587847</v>
      </c>
    </row>
    <row r="49" spans="1:8">
      <c r="A49" s="312">
        <v>5</v>
      </c>
      <c r="B49" s="313">
        <f>'sop011-(AG)'!B9</f>
        <v>45139</v>
      </c>
      <c r="C49" s="314">
        <f>'[33]AUG-CAT'!$V$46</f>
        <v>2606</v>
      </c>
      <c r="D49" s="314">
        <f>'[33]AUG-CAT'!$W$46</f>
        <v>1787486</v>
      </c>
      <c r="E49" s="321">
        <f>'[33]AUG-CAT'!$X$46</f>
        <v>4658188516</v>
      </c>
      <c r="F49" s="314">
        <f>'[33]AUG-CAT'!$Y$46</f>
        <v>2466953</v>
      </c>
      <c r="G49" s="314">
        <f>'[33]AUG-CAT'!$Z$46</f>
        <v>7574210</v>
      </c>
      <c r="H49" s="315">
        <f>'[33]AUG-CAT'!$AA$46</f>
        <v>3.0702692754989656</v>
      </c>
    </row>
    <row r="50" spans="1:8">
      <c r="A50" s="312">
        <v>6</v>
      </c>
      <c r="B50" s="313">
        <f>'sop011-(AG)'!B10</f>
        <v>45170</v>
      </c>
      <c r="C50" s="314">
        <f>'[33]SEPT-CAT'!$V$46</f>
        <v>2982</v>
      </c>
      <c r="D50" s="314">
        <f>'[33]SEPT-CAT'!$W$46</f>
        <v>1949522</v>
      </c>
      <c r="E50" s="321">
        <f>'[33]SEPT-CAT'!$X$46</f>
        <v>5813474604</v>
      </c>
      <c r="F50" s="314">
        <f>'[33]SEPT-CAT'!$Y$46</f>
        <v>2467476</v>
      </c>
      <c r="G50" s="314">
        <f>'[33]SEPT-CAT'!$Z$46</f>
        <v>8818622</v>
      </c>
      <c r="H50" s="315">
        <f>'[33]SEPT-CAT'!$AA$46</f>
        <v>3.573944386895759</v>
      </c>
    </row>
    <row r="51" spans="1:8">
      <c r="A51" s="317"/>
      <c r="B51" s="318" t="str">
        <f>'sop011-(AG)'!B11</f>
        <v>2nd Qtr</v>
      </c>
      <c r="C51" s="319">
        <f>+C50+C49+C48</f>
        <v>9323</v>
      </c>
      <c r="D51" s="319">
        <f>+D50+D49+D48</f>
        <v>5723691</v>
      </c>
      <c r="E51" s="321">
        <f>+D51*C51</f>
        <v>53361971193</v>
      </c>
      <c r="F51" s="319">
        <f>+F50</f>
        <v>2467476</v>
      </c>
      <c r="G51" s="319">
        <f>+G50+G49+G48</f>
        <v>27193110</v>
      </c>
      <c r="H51" s="315">
        <f>+G51/F51</f>
        <v>11.020617829717493</v>
      </c>
    </row>
    <row r="52" spans="1:8">
      <c r="A52" s="312">
        <v>7</v>
      </c>
      <c r="B52" s="313">
        <f>'sop011-(AG)'!B12</f>
        <v>45200</v>
      </c>
      <c r="C52" s="314">
        <f>'[33]OCT-CAT'!$V$46</f>
        <v>2644</v>
      </c>
      <c r="D52" s="314">
        <f>'[33]OCT-CAT'!$W$46</f>
        <v>1935154</v>
      </c>
      <c r="E52" s="321">
        <f>'[33]OCT-CAT'!$X$46</f>
        <v>5116547176</v>
      </c>
      <c r="F52" s="314">
        <f>'[33]OCT-CAT'!$Y$46</f>
        <v>2526960</v>
      </c>
      <c r="G52" s="314">
        <f>'[33]OCT-CAT'!$Z$46</f>
        <v>7923675</v>
      </c>
      <c r="H52" s="315">
        <f>'[33]OCT-CAT'!$AA$46</f>
        <v>3.1356550954506601</v>
      </c>
    </row>
    <row r="53" spans="1:8">
      <c r="A53" s="312">
        <v>8</v>
      </c>
      <c r="B53" s="313">
        <f>'sop011-(AG)'!B13</f>
        <v>45231</v>
      </c>
      <c r="C53" s="314">
        <f>'[33]NOV-CAT'!$V$46</f>
        <v>3175</v>
      </c>
      <c r="D53" s="314">
        <f>'[33]NOV-CAT'!$W$46</f>
        <v>1933139</v>
      </c>
      <c r="E53" s="321">
        <f>'[33]NOV-CAT'!$X$46</f>
        <v>6137716325</v>
      </c>
      <c r="F53" s="314">
        <f>'[33]NOV-CAT'!$Y$46</f>
        <v>2532495</v>
      </c>
      <c r="G53" s="314">
        <f>'[33]NOV-CAT'!$Z$46</f>
        <v>10029490</v>
      </c>
      <c r="H53" s="315">
        <f>'[33]NOV-CAT'!$AA$46</f>
        <v>3.9603197637112806</v>
      </c>
    </row>
    <row r="54" spans="1:8">
      <c r="A54" s="312">
        <v>9</v>
      </c>
      <c r="B54" s="313">
        <f>'sop011-(AG)'!B14</f>
        <v>45261</v>
      </c>
      <c r="C54" s="314">
        <f>'[33]DEC-CAT'!$V$46</f>
        <v>3019</v>
      </c>
      <c r="D54" s="314">
        <f>'[33]DEC-CAT'!$W$46</f>
        <v>1996929</v>
      </c>
      <c r="E54" s="321">
        <f>'[33]DEC-CAT'!$X$46</f>
        <v>6028728651</v>
      </c>
      <c r="F54" s="314">
        <f>'[33]DEC-CAT'!$Y$46</f>
        <v>2541902</v>
      </c>
      <c r="G54" s="314">
        <f>'[33]DEC-CAT'!$Z$46</f>
        <v>9896291</v>
      </c>
      <c r="H54" s="315">
        <f>'[33]DEC-CAT'!$AA$46</f>
        <v>3.8932622107382584</v>
      </c>
    </row>
    <row r="55" spans="1:8">
      <c r="A55" s="317"/>
      <c r="B55" s="318" t="str">
        <f>'sop011-(AG)'!B15</f>
        <v>3rd Qtr</v>
      </c>
      <c r="C55" s="319">
        <f>+C54+C53+C52</f>
        <v>8838</v>
      </c>
      <c r="D55" s="319">
        <f>+D54+D53+D52</f>
        <v>5865222</v>
      </c>
      <c r="E55" s="321">
        <f>+D55*C55</f>
        <v>51836832036</v>
      </c>
      <c r="F55" s="319">
        <f>+F54</f>
        <v>2541902</v>
      </c>
      <c r="G55" s="319">
        <f>+G54+G53+G52</f>
        <v>27849456</v>
      </c>
      <c r="H55" s="315">
        <f>+G55/F55</f>
        <v>10.956148584799886</v>
      </c>
    </row>
    <row r="56" spans="1:8">
      <c r="A56" s="312">
        <v>1</v>
      </c>
      <c r="B56" s="313">
        <f>'sop011-(AG)'!B16</f>
        <v>45292</v>
      </c>
      <c r="C56" s="314">
        <f>'[33]JAN-CAT'!$V$46</f>
        <v>4645</v>
      </c>
      <c r="D56" s="314">
        <f>'[33]JAN-CAT'!$W$46</f>
        <v>2154802</v>
      </c>
      <c r="E56" s="321">
        <f>'[33]JAN-CAT'!$X$46</f>
        <v>10009055290</v>
      </c>
      <c r="F56" s="314">
        <f>'[33]JAN-CAT'!$Y$46</f>
        <v>2538089</v>
      </c>
      <c r="G56" s="314">
        <f>'[33]JAN-CAT'!$Z$46</f>
        <v>15756514</v>
      </c>
      <c r="H56" s="315">
        <f>'[33]JAN-CAT'!$AA$46</f>
        <v>6.2080226501119542</v>
      </c>
    </row>
    <row r="57" spans="1:8">
      <c r="A57" s="312">
        <v>2</v>
      </c>
      <c r="B57" s="313">
        <f>'sop011-(AG)'!B17</f>
        <v>45323</v>
      </c>
      <c r="C57" s="314">
        <f>'[33]FEB-CAT'!$V$46</f>
        <v>2709</v>
      </c>
      <c r="D57" s="314">
        <f>'[33]FEB-CAT'!$W$46</f>
        <v>1889160</v>
      </c>
      <c r="E57" s="321">
        <f>'[33]FEB-CAT'!$X$46</f>
        <v>5117734440</v>
      </c>
      <c r="F57" s="314">
        <f>'[33]FEB-CAT'!$Y$46</f>
        <v>2536265</v>
      </c>
      <c r="G57" s="314">
        <f>'[33]FEB-CAT'!$Z$46</f>
        <v>8528096</v>
      </c>
      <c r="H57" s="315">
        <f>'[33]FEB-CAT'!$AA$46</f>
        <v>3.3624625187036843</v>
      </c>
    </row>
    <row r="58" spans="1:8">
      <c r="A58" s="348">
        <v>3</v>
      </c>
      <c r="B58" s="313">
        <f>'sop011-(AG)'!B18</f>
        <v>45352</v>
      </c>
      <c r="C58" s="314">
        <f>'[33]MAR-CAT'!$V$46</f>
        <v>2693</v>
      </c>
      <c r="D58" s="314">
        <f>'[33]MAR-CAT'!$W$46</f>
        <v>1896609</v>
      </c>
      <c r="E58" s="321">
        <f>'[33]MAR-CAT'!$X$46</f>
        <v>5107568037</v>
      </c>
      <c r="F58" s="314">
        <f>'[33]MAR-CAT'!$Y$46</f>
        <v>2535047</v>
      </c>
      <c r="G58" s="314">
        <f>'[33]MAR-CAT'!$Z$46</f>
        <v>8196339</v>
      </c>
      <c r="H58" s="321">
        <f>'[33]MAR-CAT'!$AA$46</f>
        <v>3.23320987737111</v>
      </c>
    </row>
    <row r="59" spans="1:8">
      <c r="A59" s="320"/>
      <c r="B59" s="318" t="str">
        <f>'sop011-(AG)'!B19</f>
        <v>4th Qtr</v>
      </c>
      <c r="C59" s="319">
        <f>+C58+C57+C56</f>
        <v>10047</v>
      </c>
      <c r="D59" s="319">
        <f>+D58+D57+D56</f>
        <v>5940571</v>
      </c>
      <c r="E59" s="321">
        <f>+D59*C59</f>
        <v>59684916837</v>
      </c>
      <c r="F59" s="319">
        <f>+F58</f>
        <v>2535047</v>
      </c>
      <c r="G59" s="319">
        <f>+G58+G57+G56</f>
        <v>32480949</v>
      </c>
      <c r="H59" s="321">
        <f>+G59/F59</f>
        <v>12.812760079004452</v>
      </c>
    </row>
    <row r="60" spans="1:8">
      <c r="A60" s="320"/>
      <c r="B60" s="318" t="str">
        <f>'sop011-(AG)'!B20</f>
        <v>Yearly Data</v>
      </c>
      <c r="C60" s="319">
        <f>+C59+C55+C51+C47</f>
        <v>39459</v>
      </c>
      <c r="D60" s="319">
        <f>+D59+D55+D51+D47</f>
        <v>23413339</v>
      </c>
      <c r="E60" s="321">
        <f>+D60*C60</f>
        <v>923866943601</v>
      </c>
      <c r="F60" s="319">
        <f>+F59</f>
        <v>2535047</v>
      </c>
      <c r="G60" s="319">
        <f>+G59+G55+G51+G47</f>
        <v>121098898</v>
      </c>
      <c r="H60" s="321">
        <f>+G60/F60</f>
        <v>47.769882767459535</v>
      </c>
    </row>
    <row r="62" spans="1:8" ht="16.5" customHeight="1">
      <c r="B62" s="349"/>
      <c r="C62" s="898"/>
      <c r="D62" s="898"/>
      <c r="E62" s="898"/>
      <c r="F62" s="898"/>
      <c r="G62" s="898"/>
      <c r="H62" s="898"/>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rowBreaks count="1" manualBreakCount="1">
    <brk id="61"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topLeftCell="A47" zoomScaleNormal="100" zoomScaleSheetLayoutView="100" workbookViewId="0">
      <selection activeCell="B52" sqref="B52"/>
    </sheetView>
  </sheetViews>
  <sheetFormatPr defaultColWidth="9.140625" defaultRowHeight="12.75"/>
  <cols>
    <col min="1" max="1" width="6.140625" style="304" customWidth="1"/>
    <col min="2" max="2" width="13.7109375" style="304" customWidth="1"/>
    <col min="3" max="3" width="14.85546875" style="304" customWidth="1"/>
    <col min="4" max="4" width="14.28515625" style="304" customWidth="1"/>
    <col min="5" max="5" width="20.28515625" style="304" customWidth="1"/>
    <col min="6" max="6" width="11.42578125" style="304" customWidth="1"/>
    <col min="7" max="7" width="16.140625" style="304" customWidth="1"/>
    <col min="8" max="8" width="13.5703125" style="304" customWidth="1"/>
    <col min="9" max="256" width="9.140625" style="304"/>
    <col min="257" max="257" width="6.140625" style="304" customWidth="1"/>
    <col min="258" max="258" width="13.7109375" style="304" customWidth="1"/>
    <col min="259" max="259" width="14.85546875" style="304" customWidth="1"/>
    <col min="260" max="260" width="14.28515625" style="304" customWidth="1"/>
    <col min="261" max="261" width="20.28515625" style="304" customWidth="1"/>
    <col min="262" max="262" width="11.42578125" style="304" customWidth="1"/>
    <col min="263" max="263" width="16.140625" style="304" customWidth="1"/>
    <col min="264" max="264" width="13.5703125" style="304" customWidth="1"/>
    <col min="265" max="512" width="9.140625" style="304"/>
    <col min="513" max="513" width="6.140625" style="304" customWidth="1"/>
    <col min="514" max="514" width="13.7109375" style="304" customWidth="1"/>
    <col min="515" max="515" width="14.85546875" style="304" customWidth="1"/>
    <col min="516" max="516" width="14.28515625" style="304" customWidth="1"/>
    <col min="517" max="517" width="20.28515625" style="304" customWidth="1"/>
    <col min="518" max="518" width="11.42578125" style="304" customWidth="1"/>
    <col min="519" max="519" width="16.140625" style="304" customWidth="1"/>
    <col min="520" max="520" width="13.5703125" style="304" customWidth="1"/>
    <col min="521" max="768" width="9.140625" style="304"/>
    <col min="769" max="769" width="6.140625" style="304" customWidth="1"/>
    <col min="770" max="770" width="13.7109375" style="304" customWidth="1"/>
    <col min="771" max="771" width="14.85546875" style="304" customWidth="1"/>
    <col min="772" max="772" width="14.28515625" style="304" customWidth="1"/>
    <col min="773" max="773" width="20.28515625" style="304" customWidth="1"/>
    <col min="774" max="774" width="11.42578125" style="304" customWidth="1"/>
    <col min="775" max="775" width="16.140625" style="304" customWidth="1"/>
    <col min="776" max="776" width="13.5703125" style="304" customWidth="1"/>
    <col min="777" max="1024" width="9.140625" style="304"/>
    <col min="1025" max="1025" width="6.140625" style="304" customWidth="1"/>
    <col min="1026" max="1026" width="13.7109375" style="304" customWidth="1"/>
    <col min="1027" max="1027" width="14.85546875" style="304" customWidth="1"/>
    <col min="1028" max="1028" width="14.28515625" style="304" customWidth="1"/>
    <col min="1029" max="1029" width="20.28515625" style="304" customWidth="1"/>
    <col min="1030" max="1030" width="11.42578125" style="304" customWidth="1"/>
    <col min="1031" max="1031" width="16.140625" style="304" customWidth="1"/>
    <col min="1032" max="1032" width="13.5703125" style="304" customWidth="1"/>
    <col min="1033" max="1280" width="9.140625" style="304"/>
    <col min="1281" max="1281" width="6.140625" style="304" customWidth="1"/>
    <col min="1282" max="1282" width="13.7109375" style="304" customWidth="1"/>
    <col min="1283" max="1283" width="14.85546875" style="304" customWidth="1"/>
    <col min="1284" max="1284" width="14.28515625" style="304" customWidth="1"/>
    <col min="1285" max="1285" width="20.28515625" style="304" customWidth="1"/>
    <col min="1286" max="1286" width="11.42578125" style="304" customWidth="1"/>
    <col min="1287" max="1287" width="16.140625" style="304" customWidth="1"/>
    <col min="1288" max="1288" width="13.5703125" style="304" customWidth="1"/>
    <col min="1289" max="1536" width="9.140625" style="304"/>
    <col min="1537" max="1537" width="6.140625" style="304" customWidth="1"/>
    <col min="1538" max="1538" width="13.7109375" style="304" customWidth="1"/>
    <col min="1539" max="1539" width="14.85546875" style="304" customWidth="1"/>
    <col min="1540" max="1540" width="14.28515625" style="304" customWidth="1"/>
    <col min="1541" max="1541" width="20.28515625" style="304" customWidth="1"/>
    <col min="1542" max="1542" width="11.42578125" style="304" customWidth="1"/>
    <col min="1543" max="1543" width="16.140625" style="304" customWidth="1"/>
    <col min="1544" max="1544" width="13.5703125" style="304" customWidth="1"/>
    <col min="1545" max="1792" width="9.140625" style="304"/>
    <col min="1793" max="1793" width="6.140625" style="304" customWidth="1"/>
    <col min="1794" max="1794" width="13.7109375" style="304" customWidth="1"/>
    <col min="1795" max="1795" width="14.85546875" style="304" customWidth="1"/>
    <col min="1796" max="1796" width="14.28515625" style="304" customWidth="1"/>
    <col min="1797" max="1797" width="20.28515625" style="304" customWidth="1"/>
    <col min="1798" max="1798" width="11.42578125" style="304" customWidth="1"/>
    <col min="1799" max="1799" width="16.140625" style="304" customWidth="1"/>
    <col min="1800" max="1800" width="13.5703125" style="304" customWidth="1"/>
    <col min="1801" max="2048" width="9.140625" style="304"/>
    <col min="2049" max="2049" width="6.140625" style="304" customWidth="1"/>
    <col min="2050" max="2050" width="13.7109375" style="304" customWidth="1"/>
    <col min="2051" max="2051" width="14.85546875" style="304" customWidth="1"/>
    <col min="2052" max="2052" width="14.28515625" style="304" customWidth="1"/>
    <col min="2053" max="2053" width="20.28515625" style="304" customWidth="1"/>
    <col min="2054" max="2054" width="11.42578125" style="304" customWidth="1"/>
    <col min="2055" max="2055" width="16.140625" style="304" customWidth="1"/>
    <col min="2056" max="2056" width="13.5703125" style="304" customWidth="1"/>
    <col min="2057" max="2304" width="9.140625" style="304"/>
    <col min="2305" max="2305" width="6.140625" style="304" customWidth="1"/>
    <col min="2306" max="2306" width="13.7109375" style="304" customWidth="1"/>
    <col min="2307" max="2307" width="14.85546875" style="304" customWidth="1"/>
    <col min="2308" max="2308" width="14.28515625" style="304" customWidth="1"/>
    <col min="2309" max="2309" width="20.28515625" style="304" customWidth="1"/>
    <col min="2310" max="2310" width="11.42578125" style="304" customWidth="1"/>
    <col min="2311" max="2311" width="16.140625" style="304" customWidth="1"/>
    <col min="2312" max="2312" width="13.5703125" style="304" customWidth="1"/>
    <col min="2313" max="2560" width="9.140625" style="304"/>
    <col min="2561" max="2561" width="6.140625" style="304" customWidth="1"/>
    <col min="2562" max="2562" width="13.7109375" style="304" customWidth="1"/>
    <col min="2563" max="2563" width="14.85546875" style="304" customWidth="1"/>
    <col min="2564" max="2564" width="14.28515625" style="304" customWidth="1"/>
    <col min="2565" max="2565" width="20.28515625" style="304" customWidth="1"/>
    <col min="2566" max="2566" width="11.42578125" style="304" customWidth="1"/>
    <col min="2567" max="2567" width="16.140625" style="304" customWidth="1"/>
    <col min="2568" max="2568" width="13.5703125" style="304" customWidth="1"/>
    <col min="2569" max="2816" width="9.140625" style="304"/>
    <col min="2817" max="2817" width="6.140625" style="304" customWidth="1"/>
    <col min="2818" max="2818" width="13.7109375" style="304" customWidth="1"/>
    <col min="2819" max="2819" width="14.85546875" style="304" customWidth="1"/>
    <col min="2820" max="2820" width="14.28515625" style="304" customWidth="1"/>
    <col min="2821" max="2821" width="20.28515625" style="304" customWidth="1"/>
    <col min="2822" max="2822" width="11.42578125" style="304" customWidth="1"/>
    <col min="2823" max="2823" width="16.140625" style="304" customWidth="1"/>
    <col min="2824" max="2824" width="13.5703125" style="304" customWidth="1"/>
    <col min="2825" max="3072" width="9.140625" style="304"/>
    <col min="3073" max="3073" width="6.140625" style="304" customWidth="1"/>
    <col min="3074" max="3074" width="13.7109375" style="304" customWidth="1"/>
    <col min="3075" max="3075" width="14.85546875" style="304" customWidth="1"/>
    <col min="3076" max="3076" width="14.28515625" style="304" customWidth="1"/>
    <col min="3077" max="3077" width="20.28515625" style="304" customWidth="1"/>
    <col min="3078" max="3078" width="11.42578125" style="304" customWidth="1"/>
    <col min="3079" max="3079" width="16.140625" style="304" customWidth="1"/>
    <col min="3080" max="3080" width="13.5703125" style="304" customWidth="1"/>
    <col min="3081" max="3328" width="9.140625" style="304"/>
    <col min="3329" max="3329" width="6.140625" style="304" customWidth="1"/>
    <col min="3330" max="3330" width="13.7109375" style="304" customWidth="1"/>
    <col min="3331" max="3331" width="14.85546875" style="304" customWidth="1"/>
    <col min="3332" max="3332" width="14.28515625" style="304" customWidth="1"/>
    <col min="3333" max="3333" width="20.28515625" style="304" customWidth="1"/>
    <col min="3334" max="3334" width="11.42578125" style="304" customWidth="1"/>
    <col min="3335" max="3335" width="16.140625" style="304" customWidth="1"/>
    <col min="3336" max="3336" width="13.5703125" style="304" customWidth="1"/>
    <col min="3337" max="3584" width="9.140625" style="304"/>
    <col min="3585" max="3585" width="6.140625" style="304" customWidth="1"/>
    <col min="3586" max="3586" width="13.7109375" style="304" customWidth="1"/>
    <col min="3587" max="3587" width="14.85546875" style="304" customWidth="1"/>
    <col min="3588" max="3588" width="14.28515625" style="304" customWidth="1"/>
    <col min="3589" max="3589" width="20.28515625" style="304" customWidth="1"/>
    <col min="3590" max="3590" width="11.42578125" style="304" customWidth="1"/>
    <col min="3591" max="3591" width="16.140625" style="304" customWidth="1"/>
    <col min="3592" max="3592" width="13.5703125" style="304" customWidth="1"/>
    <col min="3593" max="3840" width="9.140625" style="304"/>
    <col min="3841" max="3841" width="6.140625" style="304" customWidth="1"/>
    <col min="3842" max="3842" width="13.7109375" style="304" customWidth="1"/>
    <col min="3843" max="3843" width="14.85546875" style="304" customWidth="1"/>
    <col min="3844" max="3844" width="14.28515625" style="304" customWidth="1"/>
    <col min="3845" max="3845" width="20.28515625" style="304" customWidth="1"/>
    <col min="3846" max="3846" width="11.42578125" style="304" customWidth="1"/>
    <col min="3847" max="3847" width="16.140625" style="304" customWidth="1"/>
    <col min="3848" max="3848" width="13.5703125" style="304" customWidth="1"/>
    <col min="3849" max="4096" width="9.140625" style="304"/>
    <col min="4097" max="4097" width="6.140625" style="304" customWidth="1"/>
    <col min="4098" max="4098" width="13.7109375" style="304" customWidth="1"/>
    <col min="4099" max="4099" width="14.85546875" style="304" customWidth="1"/>
    <col min="4100" max="4100" width="14.28515625" style="304" customWidth="1"/>
    <col min="4101" max="4101" width="20.28515625" style="304" customWidth="1"/>
    <col min="4102" max="4102" width="11.42578125" style="304" customWidth="1"/>
    <col min="4103" max="4103" width="16.140625" style="304" customWidth="1"/>
    <col min="4104" max="4104" width="13.5703125" style="304" customWidth="1"/>
    <col min="4105" max="4352" width="9.140625" style="304"/>
    <col min="4353" max="4353" width="6.140625" style="304" customWidth="1"/>
    <col min="4354" max="4354" width="13.7109375" style="304" customWidth="1"/>
    <col min="4355" max="4355" width="14.85546875" style="304" customWidth="1"/>
    <col min="4356" max="4356" width="14.28515625" style="304" customWidth="1"/>
    <col min="4357" max="4357" width="20.28515625" style="304" customWidth="1"/>
    <col min="4358" max="4358" width="11.42578125" style="304" customWidth="1"/>
    <col min="4359" max="4359" width="16.140625" style="304" customWidth="1"/>
    <col min="4360" max="4360" width="13.5703125" style="304" customWidth="1"/>
    <col min="4361" max="4608" width="9.140625" style="304"/>
    <col min="4609" max="4609" width="6.140625" style="304" customWidth="1"/>
    <col min="4610" max="4610" width="13.7109375" style="304" customWidth="1"/>
    <col min="4611" max="4611" width="14.85546875" style="304" customWidth="1"/>
    <col min="4612" max="4612" width="14.28515625" style="304" customWidth="1"/>
    <col min="4613" max="4613" width="20.28515625" style="304" customWidth="1"/>
    <col min="4614" max="4614" width="11.42578125" style="304" customWidth="1"/>
    <col min="4615" max="4615" width="16.140625" style="304" customWidth="1"/>
    <col min="4616" max="4616" width="13.5703125" style="304" customWidth="1"/>
    <col min="4617" max="4864" width="9.140625" style="304"/>
    <col min="4865" max="4865" width="6.140625" style="304" customWidth="1"/>
    <col min="4866" max="4866" width="13.7109375" style="304" customWidth="1"/>
    <col min="4867" max="4867" width="14.85546875" style="304" customWidth="1"/>
    <col min="4868" max="4868" width="14.28515625" style="304" customWidth="1"/>
    <col min="4869" max="4869" width="20.28515625" style="304" customWidth="1"/>
    <col min="4870" max="4870" width="11.42578125" style="304" customWidth="1"/>
    <col min="4871" max="4871" width="16.140625" style="304" customWidth="1"/>
    <col min="4872" max="4872" width="13.5703125" style="304" customWidth="1"/>
    <col min="4873" max="5120" width="9.140625" style="304"/>
    <col min="5121" max="5121" width="6.140625" style="304" customWidth="1"/>
    <col min="5122" max="5122" width="13.7109375" style="304" customWidth="1"/>
    <col min="5123" max="5123" width="14.85546875" style="304" customWidth="1"/>
    <col min="5124" max="5124" width="14.28515625" style="304" customWidth="1"/>
    <col min="5125" max="5125" width="20.28515625" style="304" customWidth="1"/>
    <col min="5126" max="5126" width="11.42578125" style="304" customWidth="1"/>
    <col min="5127" max="5127" width="16.140625" style="304" customWidth="1"/>
    <col min="5128" max="5128" width="13.5703125" style="304" customWidth="1"/>
    <col min="5129" max="5376" width="9.140625" style="304"/>
    <col min="5377" max="5377" width="6.140625" style="304" customWidth="1"/>
    <col min="5378" max="5378" width="13.7109375" style="304" customWidth="1"/>
    <col min="5379" max="5379" width="14.85546875" style="304" customWidth="1"/>
    <col min="5380" max="5380" width="14.28515625" style="304" customWidth="1"/>
    <col min="5381" max="5381" width="20.28515625" style="304" customWidth="1"/>
    <col min="5382" max="5382" width="11.42578125" style="304" customWidth="1"/>
    <col min="5383" max="5383" width="16.140625" style="304" customWidth="1"/>
    <col min="5384" max="5384" width="13.5703125" style="304" customWidth="1"/>
    <col min="5385" max="5632" width="9.140625" style="304"/>
    <col min="5633" max="5633" width="6.140625" style="304" customWidth="1"/>
    <col min="5634" max="5634" width="13.7109375" style="304" customWidth="1"/>
    <col min="5635" max="5635" width="14.85546875" style="304" customWidth="1"/>
    <col min="5636" max="5636" width="14.28515625" style="304" customWidth="1"/>
    <col min="5637" max="5637" width="20.28515625" style="304" customWidth="1"/>
    <col min="5638" max="5638" width="11.42578125" style="304" customWidth="1"/>
    <col min="5639" max="5639" width="16.140625" style="304" customWidth="1"/>
    <col min="5640" max="5640" width="13.5703125" style="304" customWidth="1"/>
    <col min="5641" max="5888" width="9.140625" style="304"/>
    <col min="5889" max="5889" width="6.140625" style="304" customWidth="1"/>
    <col min="5890" max="5890" width="13.7109375" style="304" customWidth="1"/>
    <col min="5891" max="5891" width="14.85546875" style="304" customWidth="1"/>
    <col min="5892" max="5892" width="14.28515625" style="304" customWidth="1"/>
    <col min="5893" max="5893" width="20.28515625" style="304" customWidth="1"/>
    <col min="5894" max="5894" width="11.42578125" style="304" customWidth="1"/>
    <col min="5895" max="5895" width="16.140625" style="304" customWidth="1"/>
    <col min="5896" max="5896" width="13.5703125" style="304" customWidth="1"/>
    <col min="5897" max="6144" width="9.140625" style="304"/>
    <col min="6145" max="6145" width="6.140625" style="304" customWidth="1"/>
    <col min="6146" max="6146" width="13.7109375" style="304" customWidth="1"/>
    <col min="6147" max="6147" width="14.85546875" style="304" customWidth="1"/>
    <col min="6148" max="6148" width="14.28515625" style="304" customWidth="1"/>
    <col min="6149" max="6149" width="20.28515625" style="304" customWidth="1"/>
    <col min="6150" max="6150" width="11.42578125" style="304" customWidth="1"/>
    <col min="6151" max="6151" width="16.140625" style="304" customWidth="1"/>
    <col min="6152" max="6152" width="13.5703125" style="304" customWidth="1"/>
    <col min="6153" max="6400" width="9.140625" style="304"/>
    <col min="6401" max="6401" width="6.140625" style="304" customWidth="1"/>
    <col min="6402" max="6402" width="13.7109375" style="304" customWidth="1"/>
    <col min="6403" max="6403" width="14.85546875" style="304" customWidth="1"/>
    <col min="6404" max="6404" width="14.28515625" style="304" customWidth="1"/>
    <col min="6405" max="6405" width="20.28515625" style="304" customWidth="1"/>
    <col min="6406" max="6406" width="11.42578125" style="304" customWidth="1"/>
    <col min="6407" max="6407" width="16.140625" style="304" customWidth="1"/>
    <col min="6408" max="6408" width="13.5703125" style="304" customWidth="1"/>
    <col min="6409" max="6656" width="9.140625" style="304"/>
    <col min="6657" max="6657" width="6.140625" style="304" customWidth="1"/>
    <col min="6658" max="6658" width="13.7109375" style="304" customWidth="1"/>
    <col min="6659" max="6659" width="14.85546875" style="304" customWidth="1"/>
    <col min="6660" max="6660" width="14.28515625" style="304" customWidth="1"/>
    <col min="6661" max="6661" width="20.28515625" style="304" customWidth="1"/>
    <col min="6662" max="6662" width="11.42578125" style="304" customWidth="1"/>
    <col min="6663" max="6663" width="16.140625" style="304" customWidth="1"/>
    <col min="6664" max="6664" width="13.5703125" style="304" customWidth="1"/>
    <col min="6665" max="6912" width="9.140625" style="304"/>
    <col min="6913" max="6913" width="6.140625" style="304" customWidth="1"/>
    <col min="6914" max="6914" width="13.7109375" style="304" customWidth="1"/>
    <col min="6915" max="6915" width="14.85546875" style="304" customWidth="1"/>
    <col min="6916" max="6916" width="14.28515625" style="304" customWidth="1"/>
    <col min="6917" max="6917" width="20.28515625" style="304" customWidth="1"/>
    <col min="6918" max="6918" width="11.42578125" style="304" customWidth="1"/>
    <col min="6919" max="6919" width="16.140625" style="304" customWidth="1"/>
    <col min="6920" max="6920" width="13.5703125" style="304" customWidth="1"/>
    <col min="6921" max="7168" width="9.140625" style="304"/>
    <col min="7169" max="7169" width="6.140625" style="304" customWidth="1"/>
    <col min="7170" max="7170" width="13.7109375" style="304" customWidth="1"/>
    <col min="7171" max="7171" width="14.85546875" style="304" customWidth="1"/>
    <col min="7172" max="7172" width="14.28515625" style="304" customWidth="1"/>
    <col min="7173" max="7173" width="20.28515625" style="304" customWidth="1"/>
    <col min="7174" max="7174" width="11.42578125" style="304" customWidth="1"/>
    <col min="7175" max="7175" width="16.140625" style="304" customWidth="1"/>
    <col min="7176" max="7176" width="13.5703125" style="304" customWidth="1"/>
    <col min="7177" max="7424" width="9.140625" style="304"/>
    <col min="7425" max="7425" width="6.140625" style="304" customWidth="1"/>
    <col min="7426" max="7426" width="13.7109375" style="304" customWidth="1"/>
    <col min="7427" max="7427" width="14.85546875" style="304" customWidth="1"/>
    <col min="7428" max="7428" width="14.28515625" style="304" customWidth="1"/>
    <col min="7429" max="7429" width="20.28515625" style="304" customWidth="1"/>
    <col min="7430" max="7430" width="11.42578125" style="304" customWidth="1"/>
    <col min="7431" max="7431" width="16.140625" style="304" customWidth="1"/>
    <col min="7432" max="7432" width="13.5703125" style="304" customWidth="1"/>
    <col min="7433" max="7680" width="9.140625" style="304"/>
    <col min="7681" max="7681" width="6.140625" style="304" customWidth="1"/>
    <col min="7682" max="7682" width="13.7109375" style="304" customWidth="1"/>
    <col min="7683" max="7683" width="14.85546875" style="304" customWidth="1"/>
    <col min="7684" max="7684" width="14.28515625" style="304" customWidth="1"/>
    <col min="7685" max="7685" width="20.28515625" style="304" customWidth="1"/>
    <col min="7686" max="7686" width="11.42578125" style="304" customWidth="1"/>
    <col min="7687" max="7687" width="16.140625" style="304" customWidth="1"/>
    <col min="7688" max="7688" width="13.5703125" style="304" customWidth="1"/>
    <col min="7689" max="7936" width="9.140625" style="304"/>
    <col min="7937" max="7937" width="6.140625" style="304" customWidth="1"/>
    <col min="7938" max="7938" width="13.7109375" style="304" customWidth="1"/>
    <col min="7939" max="7939" width="14.85546875" style="304" customWidth="1"/>
    <col min="7940" max="7940" width="14.28515625" style="304" customWidth="1"/>
    <col min="7941" max="7941" width="20.28515625" style="304" customWidth="1"/>
    <col min="7942" max="7942" width="11.42578125" style="304" customWidth="1"/>
    <col min="7943" max="7943" width="16.140625" style="304" customWidth="1"/>
    <col min="7944" max="7944" width="13.5703125" style="304" customWidth="1"/>
    <col min="7945" max="8192" width="9.140625" style="304"/>
    <col min="8193" max="8193" width="6.140625" style="304" customWidth="1"/>
    <col min="8194" max="8194" width="13.7109375" style="304" customWidth="1"/>
    <col min="8195" max="8195" width="14.85546875" style="304" customWidth="1"/>
    <col min="8196" max="8196" width="14.28515625" style="304" customWidth="1"/>
    <col min="8197" max="8197" width="20.28515625" style="304" customWidth="1"/>
    <col min="8198" max="8198" width="11.42578125" style="304" customWidth="1"/>
    <col min="8199" max="8199" width="16.140625" style="304" customWidth="1"/>
    <col min="8200" max="8200" width="13.5703125" style="304" customWidth="1"/>
    <col min="8201" max="8448" width="9.140625" style="304"/>
    <col min="8449" max="8449" width="6.140625" style="304" customWidth="1"/>
    <col min="8450" max="8450" width="13.7109375" style="304" customWidth="1"/>
    <col min="8451" max="8451" width="14.85546875" style="304" customWidth="1"/>
    <col min="8452" max="8452" width="14.28515625" style="304" customWidth="1"/>
    <col min="8453" max="8453" width="20.28515625" style="304" customWidth="1"/>
    <col min="8454" max="8454" width="11.42578125" style="304" customWidth="1"/>
    <col min="8455" max="8455" width="16.140625" style="304" customWidth="1"/>
    <col min="8456" max="8456" width="13.5703125" style="304" customWidth="1"/>
    <col min="8457" max="8704" width="9.140625" style="304"/>
    <col min="8705" max="8705" width="6.140625" style="304" customWidth="1"/>
    <col min="8706" max="8706" width="13.7109375" style="304" customWidth="1"/>
    <col min="8707" max="8707" width="14.85546875" style="304" customWidth="1"/>
    <col min="8708" max="8708" width="14.28515625" style="304" customWidth="1"/>
    <col min="8709" max="8709" width="20.28515625" style="304" customWidth="1"/>
    <col min="8710" max="8710" width="11.42578125" style="304" customWidth="1"/>
    <col min="8711" max="8711" width="16.140625" style="304" customWidth="1"/>
    <col min="8712" max="8712" width="13.5703125" style="304" customWidth="1"/>
    <col min="8713" max="8960" width="9.140625" style="304"/>
    <col min="8961" max="8961" width="6.140625" style="304" customWidth="1"/>
    <col min="8962" max="8962" width="13.7109375" style="304" customWidth="1"/>
    <col min="8963" max="8963" width="14.85546875" style="304" customWidth="1"/>
    <col min="8964" max="8964" width="14.28515625" style="304" customWidth="1"/>
    <col min="8965" max="8965" width="20.28515625" style="304" customWidth="1"/>
    <col min="8966" max="8966" width="11.42578125" style="304" customWidth="1"/>
    <col min="8967" max="8967" width="16.140625" style="304" customWidth="1"/>
    <col min="8968" max="8968" width="13.5703125" style="304" customWidth="1"/>
    <col min="8969" max="9216" width="9.140625" style="304"/>
    <col min="9217" max="9217" width="6.140625" style="304" customWidth="1"/>
    <col min="9218" max="9218" width="13.7109375" style="304" customWidth="1"/>
    <col min="9219" max="9219" width="14.85546875" style="304" customWidth="1"/>
    <col min="9220" max="9220" width="14.28515625" style="304" customWidth="1"/>
    <col min="9221" max="9221" width="20.28515625" style="304" customWidth="1"/>
    <col min="9222" max="9222" width="11.42578125" style="304" customWidth="1"/>
    <col min="9223" max="9223" width="16.140625" style="304" customWidth="1"/>
    <col min="9224" max="9224" width="13.5703125" style="304" customWidth="1"/>
    <col min="9225" max="9472" width="9.140625" style="304"/>
    <col min="9473" max="9473" width="6.140625" style="304" customWidth="1"/>
    <col min="9474" max="9474" width="13.7109375" style="304" customWidth="1"/>
    <col min="9475" max="9475" width="14.85546875" style="304" customWidth="1"/>
    <col min="9476" max="9476" width="14.28515625" style="304" customWidth="1"/>
    <col min="9477" max="9477" width="20.28515625" style="304" customWidth="1"/>
    <col min="9478" max="9478" width="11.42578125" style="304" customWidth="1"/>
    <col min="9479" max="9479" width="16.140625" style="304" customWidth="1"/>
    <col min="9480" max="9480" width="13.5703125" style="304" customWidth="1"/>
    <col min="9481" max="9728" width="9.140625" style="304"/>
    <col min="9729" max="9729" width="6.140625" style="304" customWidth="1"/>
    <col min="9730" max="9730" width="13.7109375" style="304" customWidth="1"/>
    <col min="9731" max="9731" width="14.85546875" style="304" customWidth="1"/>
    <col min="9732" max="9732" width="14.28515625" style="304" customWidth="1"/>
    <col min="9733" max="9733" width="20.28515625" style="304" customWidth="1"/>
    <col min="9734" max="9734" width="11.42578125" style="304" customWidth="1"/>
    <col min="9735" max="9735" width="16.140625" style="304" customWidth="1"/>
    <col min="9736" max="9736" width="13.5703125" style="304" customWidth="1"/>
    <col min="9737" max="9984" width="9.140625" style="304"/>
    <col min="9985" max="9985" width="6.140625" style="304" customWidth="1"/>
    <col min="9986" max="9986" width="13.7109375" style="304" customWidth="1"/>
    <col min="9987" max="9987" width="14.85546875" style="304" customWidth="1"/>
    <col min="9988" max="9988" width="14.28515625" style="304" customWidth="1"/>
    <col min="9989" max="9989" width="20.28515625" style="304" customWidth="1"/>
    <col min="9990" max="9990" width="11.42578125" style="304" customWidth="1"/>
    <col min="9991" max="9991" width="16.140625" style="304" customWidth="1"/>
    <col min="9992" max="9992" width="13.5703125" style="304" customWidth="1"/>
    <col min="9993" max="10240" width="9.140625" style="304"/>
    <col min="10241" max="10241" width="6.140625" style="304" customWidth="1"/>
    <col min="10242" max="10242" width="13.7109375" style="304" customWidth="1"/>
    <col min="10243" max="10243" width="14.85546875" style="304" customWidth="1"/>
    <col min="10244" max="10244" width="14.28515625" style="304" customWidth="1"/>
    <col min="10245" max="10245" width="20.28515625" style="304" customWidth="1"/>
    <col min="10246" max="10246" width="11.42578125" style="304" customWidth="1"/>
    <col min="10247" max="10247" width="16.140625" style="304" customWidth="1"/>
    <col min="10248" max="10248" width="13.5703125" style="304" customWidth="1"/>
    <col min="10249" max="10496" width="9.140625" style="304"/>
    <col min="10497" max="10497" width="6.140625" style="304" customWidth="1"/>
    <col min="10498" max="10498" width="13.7109375" style="304" customWidth="1"/>
    <col min="10499" max="10499" width="14.85546875" style="304" customWidth="1"/>
    <col min="10500" max="10500" width="14.28515625" style="304" customWidth="1"/>
    <col min="10501" max="10501" width="20.28515625" style="304" customWidth="1"/>
    <col min="10502" max="10502" width="11.42578125" style="304" customWidth="1"/>
    <col min="10503" max="10503" width="16.140625" style="304" customWidth="1"/>
    <col min="10504" max="10504" width="13.5703125" style="304" customWidth="1"/>
    <col min="10505" max="10752" width="9.140625" style="304"/>
    <col min="10753" max="10753" width="6.140625" style="304" customWidth="1"/>
    <col min="10754" max="10754" width="13.7109375" style="304" customWidth="1"/>
    <col min="10755" max="10755" width="14.85546875" style="304" customWidth="1"/>
    <col min="10756" max="10756" width="14.28515625" style="304" customWidth="1"/>
    <col min="10757" max="10757" width="20.28515625" style="304" customWidth="1"/>
    <col min="10758" max="10758" width="11.42578125" style="304" customWidth="1"/>
    <col min="10759" max="10759" width="16.140625" style="304" customWidth="1"/>
    <col min="10760" max="10760" width="13.5703125" style="304" customWidth="1"/>
    <col min="10761" max="11008" width="9.140625" style="304"/>
    <col min="11009" max="11009" width="6.140625" style="304" customWidth="1"/>
    <col min="11010" max="11010" width="13.7109375" style="304" customWidth="1"/>
    <col min="11011" max="11011" width="14.85546875" style="304" customWidth="1"/>
    <col min="11012" max="11012" width="14.28515625" style="304" customWidth="1"/>
    <col min="11013" max="11013" width="20.28515625" style="304" customWidth="1"/>
    <col min="11014" max="11014" width="11.42578125" style="304" customWidth="1"/>
    <col min="11015" max="11015" width="16.140625" style="304" customWidth="1"/>
    <col min="11016" max="11016" width="13.5703125" style="304" customWidth="1"/>
    <col min="11017" max="11264" width="9.140625" style="304"/>
    <col min="11265" max="11265" width="6.140625" style="304" customWidth="1"/>
    <col min="11266" max="11266" width="13.7109375" style="304" customWidth="1"/>
    <col min="11267" max="11267" width="14.85546875" style="304" customWidth="1"/>
    <col min="11268" max="11268" width="14.28515625" style="304" customWidth="1"/>
    <col min="11269" max="11269" width="20.28515625" style="304" customWidth="1"/>
    <col min="11270" max="11270" width="11.42578125" style="304" customWidth="1"/>
    <col min="11271" max="11271" width="16.140625" style="304" customWidth="1"/>
    <col min="11272" max="11272" width="13.5703125" style="304" customWidth="1"/>
    <col min="11273" max="11520" width="9.140625" style="304"/>
    <col min="11521" max="11521" width="6.140625" style="304" customWidth="1"/>
    <col min="11522" max="11522" width="13.7109375" style="304" customWidth="1"/>
    <col min="11523" max="11523" width="14.85546875" style="304" customWidth="1"/>
    <col min="11524" max="11524" width="14.28515625" style="304" customWidth="1"/>
    <col min="11525" max="11525" width="20.28515625" style="304" customWidth="1"/>
    <col min="11526" max="11526" width="11.42578125" style="304" customWidth="1"/>
    <col min="11527" max="11527" width="16.140625" style="304" customWidth="1"/>
    <col min="11528" max="11528" width="13.5703125" style="304" customWidth="1"/>
    <col min="11529" max="11776" width="9.140625" style="304"/>
    <col min="11777" max="11777" width="6.140625" style="304" customWidth="1"/>
    <col min="11778" max="11778" width="13.7109375" style="304" customWidth="1"/>
    <col min="11779" max="11779" width="14.85546875" style="304" customWidth="1"/>
    <col min="11780" max="11780" width="14.28515625" style="304" customWidth="1"/>
    <col min="11781" max="11781" width="20.28515625" style="304" customWidth="1"/>
    <col min="11782" max="11782" width="11.42578125" style="304" customWidth="1"/>
    <col min="11783" max="11783" width="16.140625" style="304" customWidth="1"/>
    <col min="11784" max="11784" width="13.5703125" style="304" customWidth="1"/>
    <col min="11785" max="12032" width="9.140625" style="304"/>
    <col min="12033" max="12033" width="6.140625" style="304" customWidth="1"/>
    <col min="12034" max="12034" width="13.7109375" style="304" customWidth="1"/>
    <col min="12035" max="12035" width="14.85546875" style="304" customWidth="1"/>
    <col min="12036" max="12036" width="14.28515625" style="304" customWidth="1"/>
    <col min="12037" max="12037" width="20.28515625" style="304" customWidth="1"/>
    <col min="12038" max="12038" width="11.42578125" style="304" customWidth="1"/>
    <col min="12039" max="12039" width="16.140625" style="304" customWidth="1"/>
    <col min="12040" max="12040" width="13.5703125" style="304" customWidth="1"/>
    <col min="12041" max="12288" width="9.140625" style="304"/>
    <col min="12289" max="12289" width="6.140625" style="304" customWidth="1"/>
    <col min="12290" max="12290" width="13.7109375" style="304" customWidth="1"/>
    <col min="12291" max="12291" width="14.85546875" style="304" customWidth="1"/>
    <col min="12292" max="12292" width="14.28515625" style="304" customWidth="1"/>
    <col min="12293" max="12293" width="20.28515625" style="304" customWidth="1"/>
    <col min="12294" max="12294" width="11.42578125" style="304" customWidth="1"/>
    <col min="12295" max="12295" width="16.140625" style="304" customWidth="1"/>
    <col min="12296" max="12296" width="13.5703125" style="304" customWidth="1"/>
    <col min="12297" max="12544" width="9.140625" style="304"/>
    <col min="12545" max="12545" width="6.140625" style="304" customWidth="1"/>
    <col min="12546" max="12546" width="13.7109375" style="304" customWidth="1"/>
    <col min="12547" max="12547" width="14.85546875" style="304" customWidth="1"/>
    <col min="12548" max="12548" width="14.28515625" style="304" customWidth="1"/>
    <col min="12549" max="12549" width="20.28515625" style="304" customWidth="1"/>
    <col min="12550" max="12550" width="11.42578125" style="304" customWidth="1"/>
    <col min="12551" max="12551" width="16.140625" style="304" customWidth="1"/>
    <col min="12552" max="12552" width="13.5703125" style="304" customWidth="1"/>
    <col min="12553" max="12800" width="9.140625" style="304"/>
    <col min="12801" max="12801" width="6.140625" style="304" customWidth="1"/>
    <col min="12802" max="12802" width="13.7109375" style="304" customWidth="1"/>
    <col min="12803" max="12803" width="14.85546875" style="304" customWidth="1"/>
    <col min="12804" max="12804" width="14.28515625" style="304" customWidth="1"/>
    <col min="12805" max="12805" width="20.28515625" style="304" customWidth="1"/>
    <col min="12806" max="12806" width="11.42578125" style="304" customWidth="1"/>
    <col min="12807" max="12807" width="16.140625" style="304" customWidth="1"/>
    <col min="12808" max="12808" width="13.5703125" style="304" customWidth="1"/>
    <col min="12809" max="13056" width="9.140625" style="304"/>
    <col min="13057" max="13057" width="6.140625" style="304" customWidth="1"/>
    <col min="13058" max="13058" width="13.7109375" style="304" customWidth="1"/>
    <col min="13059" max="13059" width="14.85546875" style="304" customWidth="1"/>
    <col min="13060" max="13060" width="14.28515625" style="304" customWidth="1"/>
    <col min="13061" max="13061" width="20.28515625" style="304" customWidth="1"/>
    <col min="13062" max="13062" width="11.42578125" style="304" customWidth="1"/>
    <col min="13063" max="13063" width="16.140625" style="304" customWidth="1"/>
    <col min="13064" max="13064" width="13.5703125" style="304" customWidth="1"/>
    <col min="13065" max="13312" width="9.140625" style="304"/>
    <col min="13313" max="13313" width="6.140625" style="304" customWidth="1"/>
    <col min="13314" max="13314" width="13.7109375" style="304" customWidth="1"/>
    <col min="13315" max="13315" width="14.85546875" style="304" customWidth="1"/>
    <col min="13316" max="13316" width="14.28515625" style="304" customWidth="1"/>
    <col min="13317" max="13317" width="20.28515625" style="304" customWidth="1"/>
    <col min="13318" max="13318" width="11.42578125" style="304" customWidth="1"/>
    <col min="13319" max="13319" width="16.140625" style="304" customWidth="1"/>
    <col min="13320" max="13320" width="13.5703125" style="304" customWidth="1"/>
    <col min="13321" max="13568" width="9.140625" style="304"/>
    <col min="13569" max="13569" width="6.140625" style="304" customWidth="1"/>
    <col min="13570" max="13570" width="13.7109375" style="304" customWidth="1"/>
    <col min="13571" max="13571" width="14.85546875" style="304" customWidth="1"/>
    <col min="13572" max="13572" width="14.28515625" style="304" customWidth="1"/>
    <col min="13573" max="13573" width="20.28515625" style="304" customWidth="1"/>
    <col min="13574" max="13574" width="11.42578125" style="304" customWidth="1"/>
    <col min="13575" max="13575" width="16.140625" style="304" customWidth="1"/>
    <col min="13576" max="13576" width="13.5703125" style="304" customWidth="1"/>
    <col min="13577" max="13824" width="9.140625" style="304"/>
    <col min="13825" max="13825" width="6.140625" style="304" customWidth="1"/>
    <col min="13826" max="13826" width="13.7109375" style="304" customWidth="1"/>
    <col min="13827" max="13827" width="14.85546875" style="304" customWidth="1"/>
    <col min="13828" max="13828" width="14.28515625" style="304" customWidth="1"/>
    <col min="13829" max="13829" width="20.28515625" style="304" customWidth="1"/>
    <col min="13830" max="13830" width="11.42578125" style="304" customWidth="1"/>
    <col min="13831" max="13831" width="16.140625" style="304" customWidth="1"/>
    <col min="13832" max="13832" width="13.5703125" style="304" customWidth="1"/>
    <col min="13833" max="14080" width="9.140625" style="304"/>
    <col min="14081" max="14081" width="6.140625" style="304" customWidth="1"/>
    <col min="14082" max="14082" width="13.7109375" style="304" customWidth="1"/>
    <col min="14083" max="14083" width="14.85546875" style="304" customWidth="1"/>
    <col min="14084" max="14084" width="14.28515625" style="304" customWidth="1"/>
    <col min="14085" max="14085" width="20.28515625" style="304" customWidth="1"/>
    <col min="14086" max="14086" width="11.42578125" style="304" customWidth="1"/>
    <col min="14087" max="14087" width="16.140625" style="304" customWidth="1"/>
    <col min="14088" max="14088" width="13.5703125" style="304" customWidth="1"/>
    <col min="14089" max="14336" width="9.140625" style="304"/>
    <col min="14337" max="14337" width="6.140625" style="304" customWidth="1"/>
    <col min="14338" max="14338" width="13.7109375" style="304" customWidth="1"/>
    <col min="14339" max="14339" width="14.85546875" style="304" customWidth="1"/>
    <col min="14340" max="14340" width="14.28515625" style="304" customWidth="1"/>
    <col min="14341" max="14341" width="20.28515625" style="304" customWidth="1"/>
    <col min="14342" max="14342" width="11.42578125" style="304" customWidth="1"/>
    <col min="14343" max="14343" width="16.140625" style="304" customWidth="1"/>
    <col min="14344" max="14344" width="13.5703125" style="304" customWidth="1"/>
    <col min="14345" max="14592" width="9.140625" style="304"/>
    <col min="14593" max="14593" width="6.140625" style="304" customWidth="1"/>
    <col min="14594" max="14594" width="13.7109375" style="304" customWidth="1"/>
    <col min="14595" max="14595" width="14.85546875" style="304" customWidth="1"/>
    <col min="14596" max="14596" width="14.28515625" style="304" customWidth="1"/>
    <col min="14597" max="14597" width="20.28515625" style="304" customWidth="1"/>
    <col min="14598" max="14598" width="11.42578125" style="304" customWidth="1"/>
    <col min="14599" max="14599" width="16.140625" style="304" customWidth="1"/>
    <col min="14600" max="14600" width="13.5703125" style="304" customWidth="1"/>
    <col min="14601" max="14848" width="9.140625" style="304"/>
    <col min="14849" max="14849" width="6.140625" style="304" customWidth="1"/>
    <col min="14850" max="14850" width="13.7109375" style="304" customWidth="1"/>
    <col min="14851" max="14851" width="14.85546875" style="304" customWidth="1"/>
    <col min="14852" max="14852" width="14.28515625" style="304" customWidth="1"/>
    <col min="14853" max="14853" width="20.28515625" style="304" customWidth="1"/>
    <col min="14854" max="14854" width="11.42578125" style="304" customWidth="1"/>
    <col min="14855" max="14855" width="16.140625" style="304" customWidth="1"/>
    <col min="14856" max="14856" width="13.5703125" style="304" customWidth="1"/>
    <col min="14857" max="15104" width="9.140625" style="304"/>
    <col min="15105" max="15105" width="6.140625" style="304" customWidth="1"/>
    <col min="15106" max="15106" width="13.7109375" style="304" customWidth="1"/>
    <col min="15107" max="15107" width="14.85546875" style="304" customWidth="1"/>
    <col min="15108" max="15108" width="14.28515625" style="304" customWidth="1"/>
    <col min="15109" max="15109" width="20.28515625" style="304" customWidth="1"/>
    <col min="15110" max="15110" width="11.42578125" style="304" customWidth="1"/>
    <col min="15111" max="15111" width="16.140625" style="304" customWidth="1"/>
    <col min="15112" max="15112" width="13.5703125" style="304" customWidth="1"/>
    <col min="15113" max="15360" width="9.140625" style="304"/>
    <col min="15361" max="15361" width="6.140625" style="304" customWidth="1"/>
    <col min="15362" max="15362" width="13.7109375" style="304" customWidth="1"/>
    <col min="15363" max="15363" width="14.85546875" style="304" customWidth="1"/>
    <col min="15364" max="15364" width="14.28515625" style="304" customWidth="1"/>
    <col min="15365" max="15365" width="20.28515625" style="304" customWidth="1"/>
    <col min="15366" max="15366" width="11.42578125" style="304" customWidth="1"/>
    <col min="15367" max="15367" width="16.140625" style="304" customWidth="1"/>
    <col min="15368" max="15368" width="13.5703125" style="304" customWidth="1"/>
    <col min="15369" max="15616" width="9.140625" style="304"/>
    <col min="15617" max="15617" width="6.140625" style="304" customWidth="1"/>
    <col min="15618" max="15618" width="13.7109375" style="304" customWidth="1"/>
    <col min="15619" max="15619" width="14.85546875" style="304" customWidth="1"/>
    <col min="15620" max="15620" width="14.28515625" style="304" customWidth="1"/>
    <col min="15621" max="15621" width="20.28515625" style="304" customWidth="1"/>
    <col min="15622" max="15622" width="11.42578125" style="304" customWidth="1"/>
    <col min="15623" max="15623" width="16.140625" style="304" customWidth="1"/>
    <col min="15624" max="15624" width="13.5703125" style="304" customWidth="1"/>
    <col min="15625" max="15872" width="9.140625" style="304"/>
    <col min="15873" max="15873" width="6.140625" style="304" customWidth="1"/>
    <col min="15874" max="15874" width="13.7109375" style="304" customWidth="1"/>
    <col min="15875" max="15875" width="14.85546875" style="304" customWidth="1"/>
    <col min="15876" max="15876" width="14.28515625" style="304" customWidth="1"/>
    <col min="15877" max="15877" width="20.28515625" style="304" customWidth="1"/>
    <col min="15878" max="15878" width="11.42578125" style="304" customWidth="1"/>
    <col min="15879" max="15879" width="16.140625" style="304" customWidth="1"/>
    <col min="15880" max="15880" width="13.5703125" style="304" customWidth="1"/>
    <col min="15881" max="16128" width="9.140625" style="304"/>
    <col min="16129" max="16129" width="6.140625" style="304" customWidth="1"/>
    <col min="16130" max="16130" width="13.7109375" style="304" customWidth="1"/>
    <col min="16131" max="16131" width="14.85546875" style="304" customWidth="1"/>
    <col min="16132" max="16132" width="14.28515625" style="304" customWidth="1"/>
    <col min="16133" max="16133" width="20.28515625" style="304" customWidth="1"/>
    <col min="16134" max="16134" width="11.42578125" style="304" customWidth="1"/>
    <col min="16135" max="16135" width="16.140625" style="304" customWidth="1"/>
    <col min="16136" max="16136" width="13.5703125" style="304" customWidth="1"/>
    <col min="16137" max="16384" width="9.140625" style="304"/>
  </cols>
  <sheetData>
    <row r="1" spans="1:8" ht="30.75" customHeight="1" thickBot="1">
      <c r="A1" s="892" t="s">
        <v>2062</v>
      </c>
      <c r="B1" s="892"/>
      <c r="C1" s="892"/>
      <c r="D1" s="892"/>
      <c r="E1" s="892"/>
      <c r="F1" s="892"/>
      <c r="G1" s="892"/>
      <c r="H1" s="892"/>
    </row>
    <row r="2" spans="1:8" ht="77.25" thickBot="1">
      <c r="A2" s="305" t="s">
        <v>1809</v>
      </c>
      <c r="B2" s="306" t="s">
        <v>1762</v>
      </c>
      <c r="C2" s="307" t="s">
        <v>2031</v>
      </c>
      <c r="D2" s="307" t="s">
        <v>2032</v>
      </c>
      <c r="E2" s="307" t="s">
        <v>2033</v>
      </c>
      <c r="F2" s="308" t="s">
        <v>2034</v>
      </c>
    </row>
    <row r="3" spans="1:8">
      <c r="A3" s="309">
        <v>1</v>
      </c>
      <c r="B3" s="310">
        <v>2</v>
      </c>
      <c r="C3" s="310">
        <v>3</v>
      </c>
      <c r="D3" s="310">
        <v>4</v>
      </c>
      <c r="E3" s="310">
        <v>5</v>
      </c>
      <c r="F3" s="311" t="s">
        <v>2035</v>
      </c>
    </row>
    <row r="4" spans="1:8">
      <c r="A4" s="312">
        <v>1</v>
      </c>
      <c r="B4" s="313">
        <f>'sop011-(AG)'!B4</f>
        <v>45017</v>
      </c>
      <c r="C4" s="314">
        <f>'[33]APR-CAT'!$C$59</f>
        <v>51260</v>
      </c>
      <c r="D4" s="314">
        <f>'[33]APR-CAT'!$D$59</f>
        <v>106741</v>
      </c>
      <c r="E4" s="314">
        <f>'[33]APR-CAT'!$F$59</f>
        <v>224833</v>
      </c>
      <c r="F4" s="315">
        <f>'[33]APR-CAT'!$G$59</f>
        <v>2.1063415182544665</v>
      </c>
    </row>
    <row r="5" spans="1:8">
      <c r="A5" s="312">
        <v>2</v>
      </c>
      <c r="B5" s="313">
        <f>'sop011-(AG)'!B5</f>
        <v>45047</v>
      </c>
      <c r="C5" s="314">
        <f>'[33]MAY-CAT'!$C$59</f>
        <v>49939</v>
      </c>
      <c r="D5" s="314">
        <f>'[33]MAY-CAT'!$D$59</f>
        <v>107168</v>
      </c>
      <c r="E5" s="314">
        <f>'[33]MAY-CAT'!$F$59</f>
        <v>297437</v>
      </c>
      <c r="F5" s="315">
        <f>'[33]MAY-CAT'!$G$59</f>
        <v>2.7754273663780231</v>
      </c>
    </row>
    <row r="6" spans="1:8">
      <c r="A6" s="312">
        <v>3</v>
      </c>
      <c r="B6" s="313">
        <f>'sop011-(AG)'!B6</f>
        <v>45078</v>
      </c>
      <c r="C6" s="314">
        <f>'[33]JUNE-CAT'!$C$59</f>
        <v>54140</v>
      </c>
      <c r="D6" s="314">
        <f>'[33]JUNE-CAT'!$D$59</f>
        <v>107464</v>
      </c>
      <c r="E6" s="314">
        <f>'[33]JUNE-CAT'!$F$59</f>
        <v>591532</v>
      </c>
      <c r="F6" s="315">
        <f>'[33]JUNE-CAT'!$G$59</f>
        <v>5.504466612074741</v>
      </c>
    </row>
    <row r="7" spans="1:8">
      <c r="A7" s="317"/>
      <c r="B7" s="318" t="str">
        <f>'sop011-(AG)'!B7</f>
        <v>1st Qtr</v>
      </c>
      <c r="C7" s="319">
        <f>+C6+C5+C4</f>
        <v>155339</v>
      </c>
      <c r="D7" s="319">
        <f>+D6</f>
        <v>107464</v>
      </c>
      <c r="E7" s="319">
        <f>+E6+E5+E4</f>
        <v>1113802</v>
      </c>
      <c r="F7" s="315">
        <f>+E7/D7</f>
        <v>10.364419712647956</v>
      </c>
    </row>
    <row r="8" spans="1:8">
      <c r="A8" s="312">
        <v>4</v>
      </c>
      <c r="B8" s="313">
        <f>'sop011-(AG)'!B8</f>
        <v>45108</v>
      </c>
      <c r="C8" s="314">
        <f>'[33]JULY-CAT'!$C$59</f>
        <v>52320</v>
      </c>
      <c r="D8" s="314">
        <f>'[33]JULY-CAT'!$D$59</f>
        <v>107336</v>
      </c>
      <c r="E8" s="314">
        <f>'[33]JULY-CAT'!$F$59</f>
        <v>358174.2</v>
      </c>
      <c r="F8" s="315">
        <f>'[33]JULY-CAT'!$G$59</f>
        <v>3.3369438026384439</v>
      </c>
    </row>
    <row r="9" spans="1:8">
      <c r="A9" s="312">
        <v>5</v>
      </c>
      <c r="B9" s="313">
        <f>'sop011-(AG)'!B9</f>
        <v>45139</v>
      </c>
      <c r="C9" s="314">
        <f>'[33]AUG-CAT'!$C$59</f>
        <v>50022</v>
      </c>
      <c r="D9" s="314">
        <f>'[33]AUG-CAT'!$D$59</f>
        <v>107356</v>
      </c>
      <c r="E9" s="314">
        <f>'[33]AUG-CAT'!$F$59</f>
        <v>280629</v>
      </c>
      <c r="F9" s="315">
        <f>'[33]AUG-CAT'!$G$59</f>
        <v>2.6140038749580832</v>
      </c>
    </row>
    <row r="10" spans="1:8">
      <c r="A10" s="312">
        <v>6</v>
      </c>
      <c r="B10" s="313">
        <f>'sop011-(AG)'!B10</f>
        <v>45170</v>
      </c>
      <c r="C10" s="314">
        <f>'[33]SEPT-CAT'!$C$59</f>
        <v>52157</v>
      </c>
      <c r="D10" s="314">
        <f>'[33]SEPT-CAT'!$D$59</f>
        <v>107375</v>
      </c>
      <c r="E10" s="314">
        <f>'[33]SEPT-CAT'!$F$59</f>
        <v>283963</v>
      </c>
      <c r="F10" s="315">
        <f>'[33]SEPT-CAT'!$G$59</f>
        <v>2.6445913853317813</v>
      </c>
    </row>
    <row r="11" spans="1:8">
      <c r="A11" s="317"/>
      <c r="B11" s="318" t="str">
        <f>'sop011-(AG)'!B11</f>
        <v>2nd Qtr</v>
      </c>
      <c r="C11" s="319">
        <f>+C10+C9+C8</f>
        <v>154499</v>
      </c>
      <c r="D11" s="319">
        <f>+D10</f>
        <v>107375</v>
      </c>
      <c r="E11" s="319">
        <f>+E10+E9+E8</f>
        <v>922766.2</v>
      </c>
      <c r="F11" s="315">
        <f>+E11/D11</f>
        <v>8.5938644935972057</v>
      </c>
    </row>
    <row r="12" spans="1:8">
      <c r="A12" s="312">
        <v>7</v>
      </c>
      <c r="B12" s="313">
        <f>'sop011-(AG)'!B12</f>
        <v>45200</v>
      </c>
      <c r="C12" s="314">
        <f>'[33]OCT-CAT'!$C$59</f>
        <v>49272</v>
      </c>
      <c r="D12" s="314">
        <f>'[33]OCT-CAT'!$D$59</f>
        <v>65560</v>
      </c>
      <c r="E12" s="314">
        <f>'[33]OCT-CAT'!$F$59</f>
        <v>249652</v>
      </c>
      <c r="F12" s="315">
        <f>'[33]OCT-CAT'!$G$59</f>
        <v>3.8079926784624769</v>
      </c>
    </row>
    <row r="13" spans="1:8">
      <c r="A13" s="312">
        <v>8</v>
      </c>
      <c r="B13" s="313">
        <f>'sop011-(AG)'!B13</f>
        <v>45231</v>
      </c>
      <c r="C13" s="314">
        <f>'[33]NOV-CAT'!$C$59</f>
        <v>49102</v>
      </c>
      <c r="D13" s="314">
        <f>'[33]NOV-CAT'!$D$59</f>
        <v>65621</v>
      </c>
      <c r="E13" s="314">
        <f>'[33]NOV-CAT'!$F$59</f>
        <v>241756</v>
      </c>
      <c r="F13" s="315">
        <f>'[33]NOV-CAT'!$G$59</f>
        <v>3.6841255086024289</v>
      </c>
    </row>
    <row r="14" spans="1:8">
      <c r="A14" s="312">
        <v>9</v>
      </c>
      <c r="B14" s="313">
        <f>'sop011-(AG)'!B14</f>
        <v>45261</v>
      </c>
      <c r="C14" s="314">
        <f>'[33]DEC-CAT'!$C$59</f>
        <v>50710</v>
      </c>
      <c r="D14" s="314">
        <f>'[33]DEC-CAT'!$D$59</f>
        <v>67909</v>
      </c>
      <c r="E14" s="314">
        <f>'[33]DEC-CAT'!$F$59</f>
        <v>269852</v>
      </c>
      <c r="F14" s="315">
        <f>'[33]DEC-CAT'!$G$59</f>
        <v>3.9737295498387546</v>
      </c>
    </row>
    <row r="15" spans="1:8">
      <c r="A15" s="317"/>
      <c r="B15" s="318" t="str">
        <f>'sop011-(AG)'!B15</f>
        <v>3rd Qtr</v>
      </c>
      <c r="C15" s="319">
        <f>+C14+C13+C12</f>
        <v>149084</v>
      </c>
      <c r="D15" s="319">
        <f>+D14</f>
        <v>67909</v>
      </c>
      <c r="E15" s="319">
        <f>+E14+E13+E12</f>
        <v>761260</v>
      </c>
      <c r="F15" s="315">
        <f>+E15/D15</f>
        <v>11.210001619814753</v>
      </c>
    </row>
    <row r="16" spans="1:8">
      <c r="A16" s="312">
        <v>1</v>
      </c>
      <c r="B16" s="313">
        <f>'sop011-(AG)'!B16</f>
        <v>45292</v>
      </c>
      <c r="C16" s="314">
        <f>'[33]JAN-CAT'!$C$59</f>
        <v>52167</v>
      </c>
      <c r="D16" s="314">
        <f>'[33]JAN-CAT'!$D$59</f>
        <v>68465</v>
      </c>
      <c r="E16" s="314">
        <f>'[33]JAN-CAT'!$F$59</f>
        <v>306264</v>
      </c>
      <c r="F16" s="315">
        <f>'[33]JAN-CAT'!$G$59</f>
        <v>4.4732929233915142</v>
      </c>
    </row>
    <row r="17" spans="1:12">
      <c r="A17" s="312">
        <v>2</v>
      </c>
      <c r="B17" s="313">
        <f>'sop011-(AG)'!B17</f>
        <v>45323</v>
      </c>
      <c r="C17" s="314">
        <f>'[33]FEB-CAT'!$C$59</f>
        <v>46651</v>
      </c>
      <c r="D17" s="314">
        <f>'[33]FEB-CAT'!$D$59</f>
        <v>68489</v>
      </c>
      <c r="E17" s="314">
        <f>'[33]FEB-CAT'!$F$59</f>
        <v>199903</v>
      </c>
      <c r="F17" s="315">
        <f>'[33]FEB-CAT'!$G$59</f>
        <v>2.91876067689702</v>
      </c>
    </row>
    <row r="18" spans="1:12">
      <c r="A18" s="312">
        <v>3</v>
      </c>
      <c r="B18" s="313">
        <f>'sop011-(AG)'!B18</f>
        <v>45352</v>
      </c>
      <c r="C18" s="314">
        <f>'[33]MAR-CAT'!$C$59</f>
        <v>42909</v>
      </c>
      <c r="D18" s="314">
        <f>'[33]MAR-CAT'!$D$59</f>
        <v>68509</v>
      </c>
      <c r="E18" s="314">
        <f>'[33]MAR-CAT'!$F$59</f>
        <v>184052</v>
      </c>
      <c r="F18" s="315">
        <f>'[33]MAR-CAT'!$G$59</f>
        <v>2.6865375352143515</v>
      </c>
    </row>
    <row r="19" spans="1:12">
      <c r="A19" s="320"/>
      <c r="B19" s="318" t="str">
        <f>'sop011-(AG)'!B19</f>
        <v>4th Qtr</v>
      </c>
      <c r="C19" s="319">
        <f>+C18+C17+C16</f>
        <v>141727</v>
      </c>
      <c r="D19" s="319">
        <f>+D18</f>
        <v>68509</v>
      </c>
      <c r="E19" s="319">
        <f>+E18+E17+E16</f>
        <v>690219</v>
      </c>
      <c r="F19" s="321">
        <f>+E19/D19</f>
        <v>10.074866075990016</v>
      </c>
    </row>
    <row r="20" spans="1:12" ht="13.5" thickBot="1">
      <c r="A20" s="320"/>
      <c r="B20" s="318" t="str">
        <f>'sop011-(AG)'!B20</f>
        <v>Yearly Data</v>
      </c>
      <c r="C20" s="319">
        <f>+C19+C15+C11+C7</f>
        <v>600649</v>
      </c>
      <c r="D20" s="319">
        <f>+D19</f>
        <v>68509</v>
      </c>
      <c r="E20" s="319">
        <f>+E19+E15+E11+E7</f>
        <v>3488047.2</v>
      </c>
      <c r="F20" s="321">
        <f>+E20/D20</f>
        <v>50.913707688040994</v>
      </c>
    </row>
    <row r="21" spans="1:12" ht="31.7" customHeight="1" thickBot="1">
      <c r="A21" s="893" t="s">
        <v>2063</v>
      </c>
      <c r="B21" s="894"/>
      <c r="C21" s="894"/>
      <c r="D21" s="894"/>
      <c r="E21" s="894"/>
      <c r="F21" s="894"/>
      <c r="G21" s="895"/>
      <c r="H21" s="896"/>
    </row>
    <row r="22" spans="1:12" ht="105" customHeight="1" thickBot="1">
      <c r="A22" s="305" t="s">
        <v>1809</v>
      </c>
      <c r="B22" s="306" t="s">
        <v>1762</v>
      </c>
      <c r="C22" s="322" t="s">
        <v>2042</v>
      </c>
      <c r="D22" s="307" t="s">
        <v>2043</v>
      </c>
      <c r="E22" s="307" t="s">
        <v>2044</v>
      </c>
      <c r="F22" s="307" t="s">
        <v>2032</v>
      </c>
      <c r="G22" s="323" t="s">
        <v>2045</v>
      </c>
      <c r="H22" s="324" t="s">
        <v>2046</v>
      </c>
    </row>
    <row r="23" spans="1:12" ht="13.5" thickBot="1">
      <c r="A23" s="340">
        <v>1</v>
      </c>
      <c r="B23" s="341">
        <v>2</v>
      </c>
      <c r="C23" s="341">
        <v>3</v>
      </c>
      <c r="D23" s="341">
        <v>4</v>
      </c>
      <c r="E23" s="341" t="s">
        <v>2047</v>
      </c>
      <c r="F23" s="341">
        <v>6</v>
      </c>
      <c r="G23" s="350">
        <v>7</v>
      </c>
      <c r="H23" s="351" t="s">
        <v>2048</v>
      </c>
      <c r="J23" s="338"/>
      <c r="K23" s="338"/>
      <c r="L23" s="338"/>
    </row>
    <row r="24" spans="1:12">
      <c r="A24" s="312">
        <v>1</v>
      </c>
      <c r="B24" s="313">
        <f>'sop011-(AG)'!B4</f>
        <v>45017</v>
      </c>
      <c r="C24" s="329">
        <f>'[33]APR-CAT'!$M$59</f>
        <v>7.0608430897591168E-2</v>
      </c>
      <c r="D24" s="330">
        <f>'[33]APR-CAT'!$N$59</f>
        <v>51260</v>
      </c>
      <c r="E24" s="331">
        <f>'[33]APR-CAT'!$O$59</f>
        <v>3619.3881678105231</v>
      </c>
      <c r="F24" s="332">
        <f>'[33]APR-CAT'!$P$59</f>
        <v>106741</v>
      </c>
      <c r="G24" s="314">
        <f>'[33]APR-CAT'!$R$59</f>
        <v>13187.656666666697</v>
      </c>
      <c r="H24" s="333">
        <f>'[33]APR-CAT'!$S$59</f>
        <v>0.12354818360954738</v>
      </c>
    </row>
    <row r="25" spans="1:12">
      <c r="A25" s="312">
        <v>2</v>
      </c>
      <c r="B25" s="313">
        <f>'sop011-(AG)'!B5</f>
        <v>45047</v>
      </c>
      <c r="C25" s="329">
        <f>'[33]MAY-CAT'!$M$59</f>
        <v>7.7032508900131177E-2</v>
      </c>
      <c r="D25" s="330">
        <f>'[33]MAY-CAT'!$N$59</f>
        <v>49939</v>
      </c>
      <c r="E25" s="331">
        <f>'[33]MAY-CAT'!$O$59</f>
        <v>3846.926461963651</v>
      </c>
      <c r="F25" s="332">
        <f>'[33]MAY-CAT'!$P$59</f>
        <v>107168</v>
      </c>
      <c r="G25" s="314">
        <f>'[33]MAY-CAT'!$R$59</f>
        <v>14810.350833333343</v>
      </c>
      <c r="H25" s="333">
        <f>'[33]MAY-CAT'!$S$59</f>
        <v>0.13819751076191908</v>
      </c>
    </row>
    <row r="26" spans="1:12">
      <c r="A26" s="312">
        <v>3</v>
      </c>
      <c r="B26" s="313">
        <f>'sop011-(AG)'!B6</f>
        <v>45078</v>
      </c>
      <c r="C26" s="329">
        <f>'[33]JUNE-CAT'!$M$59</f>
        <v>0.20655315191357082</v>
      </c>
      <c r="D26" s="330">
        <f>'[33]JUNE-CAT'!$N$59</f>
        <v>54140</v>
      </c>
      <c r="E26" s="331">
        <f>'[33]JUNE-CAT'!$O$59</f>
        <v>11182.787644600725</v>
      </c>
      <c r="F26" s="332">
        <f>'[33]JUNE-CAT'!$P$59</f>
        <v>107464</v>
      </c>
      <c r="G26" s="314">
        <f>'[33]JUNE-CAT'!$R$59</f>
        <v>79205.139583333177</v>
      </c>
      <c r="H26" s="333">
        <f>'[33]JUNE-CAT'!$S$59</f>
        <v>0.73703881842601404</v>
      </c>
    </row>
    <row r="27" spans="1:12">
      <c r="A27" s="317"/>
      <c r="B27" s="318" t="str">
        <f>'sop011-(AG)'!B7</f>
        <v>1st Qtr</v>
      </c>
      <c r="C27" s="334">
        <f>+C26+C25+C24</f>
        <v>0.35419409171129318</v>
      </c>
      <c r="D27" s="335">
        <f>+D26+D25+D24</f>
        <v>155339</v>
      </c>
      <c r="E27" s="331">
        <f>+D27*C27</f>
        <v>55020.156012340572</v>
      </c>
      <c r="F27" s="336">
        <f>+F26</f>
        <v>107464</v>
      </c>
      <c r="G27" s="319">
        <f>+G26+G25+G24</f>
        <v>107203.14708333321</v>
      </c>
      <c r="H27" s="333">
        <f>+G27/F27</f>
        <v>0.99757264835975967</v>
      </c>
    </row>
    <row r="28" spans="1:12">
      <c r="A28" s="312">
        <v>4</v>
      </c>
      <c r="B28" s="313">
        <f>'sop011-(AG)'!B8</f>
        <v>45108</v>
      </c>
      <c r="C28" s="329">
        <f>IFERROR('[33]JULY-CAT'!$M$46,0)</f>
        <v>4.2038946606709045E-2</v>
      </c>
      <c r="D28" s="330">
        <f>'[33]JULY-CAT'!$N$59</f>
        <v>52320</v>
      </c>
      <c r="E28" s="331">
        <f>'[33]JULY-CAT'!$O$59</f>
        <v>3205.9556597896594</v>
      </c>
      <c r="F28" s="332">
        <f>'[33]JULY-CAT'!$P$59</f>
        <v>107336</v>
      </c>
      <c r="G28" s="314">
        <f>'[33]JULY-CAT'!$R$59</f>
        <v>17608.868333333347</v>
      </c>
      <c r="H28" s="333">
        <f>'[33]JULY-CAT'!$S$59</f>
        <v>0.16405370363469243</v>
      </c>
    </row>
    <row r="29" spans="1:12">
      <c r="A29" s="312">
        <v>5</v>
      </c>
      <c r="B29" s="313">
        <f>'sop011-(AG)'!B9</f>
        <v>45139</v>
      </c>
      <c r="C29" s="329">
        <f>IFERROR('[33]AUG-CAT'!$M$46,0)</f>
        <v>4.484284818067754E-2</v>
      </c>
      <c r="D29" s="330">
        <f>'[33]AUG-CAT'!$N$59</f>
        <v>50022</v>
      </c>
      <c r="E29" s="331">
        <f>'[33]AUG-CAT'!$O$59</f>
        <v>3153.6698552338516</v>
      </c>
      <c r="F29" s="332">
        <f>'[33]AUG-CAT'!$P$59</f>
        <v>107356</v>
      </c>
      <c r="G29" s="314">
        <f>'[33]AUG-CAT'!$R$59</f>
        <v>14065.98749999999</v>
      </c>
      <c r="H29" s="333">
        <f>'[33]AUG-CAT'!$S$59</f>
        <v>0.13102190375945444</v>
      </c>
    </row>
    <row r="30" spans="1:12">
      <c r="A30" s="312">
        <v>6</v>
      </c>
      <c r="B30" s="313">
        <f>'sop011-(AG)'!B10</f>
        <v>45170</v>
      </c>
      <c r="C30" s="329">
        <f>IFERROR('[33]SEPT-CAT'!$M$46,0)</f>
        <v>3.9881851576688124E-2</v>
      </c>
      <c r="D30" s="330">
        <f>'[33]SEPT-CAT'!$N$59</f>
        <v>52157</v>
      </c>
      <c r="E30" s="331">
        <f>'[33]SEPT-CAT'!$O$59</f>
        <v>3306.4370737381682</v>
      </c>
      <c r="F30" s="332">
        <f>'[33]SEPT-CAT'!$P$59</f>
        <v>107375</v>
      </c>
      <c r="G30" s="314">
        <f>'[33]SEPT-CAT'!$R$59</f>
        <v>14625.050416666671</v>
      </c>
      <c r="H30" s="333">
        <f>'[33]SEPT-CAT'!$S$59</f>
        <v>0.13620535894450916</v>
      </c>
    </row>
    <row r="31" spans="1:12">
      <c r="A31" s="317"/>
      <c r="B31" s="318" t="str">
        <f>'sop011-(AG)'!B11</f>
        <v>2nd Qtr</v>
      </c>
      <c r="C31" s="334">
        <f>+C30+C29+C28</f>
        <v>0.12676364636407469</v>
      </c>
      <c r="D31" s="335">
        <f>+D30+D29+D28</f>
        <v>154499</v>
      </c>
      <c r="E31" s="331">
        <f>+D31*C31</f>
        <v>19584.856599603176</v>
      </c>
      <c r="F31" s="336">
        <f>+F30</f>
        <v>107375</v>
      </c>
      <c r="G31" s="319">
        <f>+G30+G29+G28</f>
        <v>46299.906250000007</v>
      </c>
      <c r="H31" s="333">
        <f>+G31/F31</f>
        <v>0.4311981955762515</v>
      </c>
    </row>
    <row r="32" spans="1:12">
      <c r="A32" s="312">
        <v>7</v>
      </c>
      <c r="B32" s="313">
        <f>'sop011-(AG)'!B12</f>
        <v>45200</v>
      </c>
      <c r="C32" s="329">
        <f>IFERROR('[33]OCT-CAT'!$M$46,0)</f>
        <v>5.4065167830811021E-2</v>
      </c>
      <c r="D32" s="330">
        <f>'[33]OCT-CAT'!$N$59</f>
        <v>49272</v>
      </c>
      <c r="E32" s="331">
        <f>'[33]OCT-CAT'!$O$59</f>
        <v>3252.6660869565203</v>
      </c>
      <c r="F32" s="332">
        <f>'[33]OCT-CAT'!$P$59</f>
        <v>65560</v>
      </c>
      <c r="G32" s="314">
        <f>'[33]OCT-CAT'!$R$59</f>
        <v>12640.095000000001</v>
      </c>
      <c r="H32" s="333">
        <f>'[33]OCT-CAT'!$S$59</f>
        <v>0.19280193715680294</v>
      </c>
    </row>
    <row r="33" spans="1:8">
      <c r="A33" s="312">
        <v>8</v>
      </c>
      <c r="B33" s="313">
        <f>'sop011-(AG)'!B13</f>
        <v>45231</v>
      </c>
      <c r="C33" s="329">
        <f>IFERROR('[33]NOV-CAT'!$M$46,0)</f>
        <v>4.3047395673126217E-2</v>
      </c>
      <c r="D33" s="330">
        <f>'[33]NOV-CAT'!$N$59</f>
        <v>49102</v>
      </c>
      <c r="E33" s="331">
        <f>'[33]NOV-CAT'!$O$59</f>
        <v>3285.8488944149722</v>
      </c>
      <c r="F33" s="332">
        <f>'[33]NOV-CAT'!$P$59</f>
        <v>65621</v>
      </c>
      <c r="G33" s="314">
        <f>'[33]NOV-CAT'!$R$59</f>
        <v>11236.05124999998</v>
      </c>
      <c r="H33" s="333">
        <f>'[33]NOV-CAT'!$S$59</f>
        <v>0.17122645570777617</v>
      </c>
    </row>
    <row r="34" spans="1:8">
      <c r="A34" s="312">
        <v>9</v>
      </c>
      <c r="B34" s="313">
        <f>'sop011-(AG)'!B14</f>
        <v>45261</v>
      </c>
      <c r="C34" s="329">
        <f>IFERROR('[33]DEC-CAT'!$M$46,0)</f>
        <v>4.1538278827882795E-2</v>
      </c>
      <c r="D34" s="330">
        <f>'[33]DEC-CAT'!$N$59</f>
        <v>50710</v>
      </c>
      <c r="E34" s="331">
        <f>'[33]DEC-CAT'!$O$59</f>
        <v>3101.6795230381567</v>
      </c>
      <c r="F34" s="332">
        <f>'[33]DEC-CAT'!$P$59</f>
        <v>67909</v>
      </c>
      <c r="G34" s="314">
        <f>'[33]DEC-CAT'!$R$59</f>
        <v>12458.389166666659</v>
      </c>
      <c r="H34" s="333">
        <f>'[33]DEC-CAT'!$S$59</f>
        <v>0.18345711417730579</v>
      </c>
    </row>
    <row r="35" spans="1:8">
      <c r="A35" s="317"/>
      <c r="B35" s="318" t="str">
        <f>'sop011-(AG)'!B15</f>
        <v>3rd Qtr</v>
      </c>
      <c r="C35" s="334">
        <f>+C34+C33+C32</f>
        <v>0.13865084233182004</v>
      </c>
      <c r="D35" s="335">
        <f>+D34+D33+D32</f>
        <v>149084</v>
      </c>
      <c r="E35" s="331">
        <f>+D35*C35</f>
        <v>20670.62217819706</v>
      </c>
      <c r="F35" s="336">
        <f>+F34</f>
        <v>67909</v>
      </c>
      <c r="G35" s="319">
        <f>+G34+G33+G32</f>
        <v>36334.535416666637</v>
      </c>
      <c r="H35" s="333">
        <f>+G35/F35</f>
        <v>0.53504742253113191</v>
      </c>
    </row>
    <row r="36" spans="1:8">
      <c r="A36" s="312">
        <v>1</v>
      </c>
      <c r="B36" s="313">
        <f>'sop011-(AG)'!B16</f>
        <v>45292</v>
      </c>
      <c r="C36" s="329">
        <f>IFERROR('[33]JAN-CAT'!$M$46,0)</f>
        <v>4.5782623059134456E-2</v>
      </c>
      <c r="D36" s="330">
        <f>'[33]JAN-CAT'!$N$59</f>
        <v>52167</v>
      </c>
      <c r="E36" s="331">
        <f>'[33]JAN-CAT'!$O$59</f>
        <v>3772.0505526466104</v>
      </c>
      <c r="F36" s="332">
        <f>'[33]JAN-CAT'!$P$59</f>
        <v>68465</v>
      </c>
      <c r="G36" s="314">
        <f>'[33]JAN-CAT'!$R$59</f>
        <v>17395.059583333317</v>
      </c>
      <c r="H36" s="333">
        <f>'[33]JAN-CAT'!$S$59</f>
        <v>0.25407229362934808</v>
      </c>
    </row>
    <row r="37" spans="1:8">
      <c r="A37" s="312">
        <v>2</v>
      </c>
      <c r="B37" s="313">
        <f>'sop011-(AG)'!B17</f>
        <v>45323</v>
      </c>
      <c r="C37" s="329">
        <f>IFERROR('[33]FEB-CAT'!$M$46,0)</f>
        <v>5.2139250211505915E-2</v>
      </c>
      <c r="D37" s="330">
        <f>'[33]FEB-CAT'!$N$59</f>
        <v>46651</v>
      </c>
      <c r="E37" s="331">
        <f>'[33]FEB-CAT'!$O$59</f>
        <v>3122.6174433164151</v>
      </c>
      <c r="F37" s="332">
        <f>'[33]FEB-CAT'!$P$59</f>
        <v>68489</v>
      </c>
      <c r="G37" s="314">
        <f>'[33]FEB-CAT'!$R$59</f>
        <v>10034.385833333325</v>
      </c>
      <c r="H37" s="333">
        <f>'[33]FEB-CAT'!$S$59</f>
        <v>0.14651091172791725</v>
      </c>
    </row>
    <row r="38" spans="1:8">
      <c r="A38" s="312">
        <v>3</v>
      </c>
      <c r="B38" s="313">
        <f>'sop011-(AG)'!B18</f>
        <v>45352</v>
      </c>
      <c r="C38" s="329">
        <f>IFERROR('[33]MAR-CAT'!$M$46,0)</f>
        <v>3.5665762856805845E-2</v>
      </c>
      <c r="D38" s="330">
        <f>'[33]MAR-CAT'!$N$59</f>
        <v>42909</v>
      </c>
      <c r="E38" s="331">
        <f>'[33]MAR-CAT'!$O$59</f>
        <v>235.05180477385667</v>
      </c>
      <c r="F38" s="332">
        <f>'[33]MAR-CAT'!$P$59</f>
        <v>68509</v>
      </c>
      <c r="G38" s="314">
        <f>'[33]MAR-CAT'!$R$59</f>
        <v>8030.1954166666737</v>
      </c>
      <c r="H38" s="333">
        <f>'[33]MAR-CAT'!$S$59</f>
        <v>0.11721372982625164</v>
      </c>
    </row>
    <row r="39" spans="1:8">
      <c r="A39" s="320"/>
      <c r="B39" s="318" t="str">
        <f>'sop011-(AG)'!B19</f>
        <v>4th Qtr</v>
      </c>
      <c r="C39" s="334">
        <f>+C38+C37+C36</f>
        <v>0.13358763612744623</v>
      </c>
      <c r="D39" s="335">
        <f>+D38+D37+D36</f>
        <v>141727</v>
      </c>
      <c r="E39" s="331">
        <f>+D39*C39</f>
        <v>18932.97490543457</v>
      </c>
      <c r="F39" s="336">
        <f>+F38</f>
        <v>68509</v>
      </c>
      <c r="G39" s="319">
        <f>+G38+G37+G36</f>
        <v>35459.640833333317</v>
      </c>
      <c r="H39" s="331">
        <f>+G39/F39</f>
        <v>0.51759098561259564</v>
      </c>
    </row>
    <row r="40" spans="1:8">
      <c r="A40" s="320"/>
      <c r="B40" s="318" t="str">
        <f>'sop011-(AG)'!B20</f>
        <v>Yearly Data</v>
      </c>
      <c r="C40" s="334">
        <f>+C39+C35+C31+C27</f>
        <v>0.7531962165346342</v>
      </c>
      <c r="D40" s="335">
        <f>+D39+D35+D31+D27</f>
        <v>600649</v>
      </c>
      <c r="E40" s="331">
        <f>+D40*C40</f>
        <v>452406.55426531151</v>
      </c>
      <c r="F40" s="336">
        <f>+F39</f>
        <v>68509</v>
      </c>
      <c r="G40" s="319">
        <f>+G39+G35+G31+G27</f>
        <v>225297.22958333319</v>
      </c>
      <c r="H40" s="331">
        <f>+G40/F40</f>
        <v>3.2885785748344478</v>
      </c>
    </row>
    <row r="41" spans="1:8" ht="29.25" customHeight="1" thickBot="1">
      <c r="A41" s="893" t="s">
        <v>2064</v>
      </c>
      <c r="B41" s="894"/>
      <c r="C41" s="894"/>
      <c r="D41" s="894"/>
      <c r="E41" s="894"/>
      <c r="F41" s="894"/>
      <c r="G41" s="894"/>
      <c r="H41" s="897"/>
    </row>
    <row r="42" spans="1:8" ht="91.5" thickBot="1">
      <c r="A42" s="305" t="s">
        <v>1809</v>
      </c>
      <c r="B42" s="306" t="s">
        <v>1762</v>
      </c>
      <c r="C42" s="322" t="s">
        <v>2050</v>
      </c>
      <c r="D42" s="322" t="s">
        <v>2051</v>
      </c>
      <c r="E42" s="322" t="s">
        <v>2052</v>
      </c>
      <c r="F42" s="322" t="s">
        <v>2053</v>
      </c>
      <c r="G42" s="307" t="s">
        <v>2054</v>
      </c>
      <c r="H42" s="308" t="s">
        <v>2055</v>
      </c>
    </row>
    <row r="43" spans="1:8" ht="13.5" thickBot="1">
      <c r="A43" s="340">
        <v>1</v>
      </c>
      <c r="B43" s="341">
        <v>2</v>
      </c>
      <c r="C43" s="341">
        <v>3</v>
      </c>
      <c r="D43" s="341">
        <v>4</v>
      </c>
      <c r="E43" s="341" t="s">
        <v>2047</v>
      </c>
      <c r="F43" s="341">
        <v>6</v>
      </c>
      <c r="G43" s="341">
        <v>7</v>
      </c>
      <c r="H43" s="342" t="s">
        <v>2048</v>
      </c>
    </row>
    <row r="44" spans="1:8">
      <c r="A44" s="343">
        <v>1</v>
      </c>
      <c r="B44" s="344">
        <f>'sop011-(AG)'!B4</f>
        <v>45017</v>
      </c>
      <c r="C44" s="345">
        <f>'[33]APR-CAT'!$V$59</f>
        <v>1540</v>
      </c>
      <c r="D44" s="345">
        <f>'[33]APR-CAT'!$W$59</f>
        <v>38423</v>
      </c>
      <c r="E44" s="346">
        <f>'[33]APR-CAT'!$X$59</f>
        <v>59171420</v>
      </c>
      <c r="F44" s="345">
        <f>'[33]APR-CAT'!$Y$59</f>
        <v>106741</v>
      </c>
      <c r="G44" s="345">
        <f>'[33]APR-CAT'!$Z$59</f>
        <v>167082</v>
      </c>
      <c r="H44" s="347">
        <f>'[33]APR-CAT'!$AA$59</f>
        <v>1.5653029295209901</v>
      </c>
    </row>
    <row r="45" spans="1:8">
      <c r="A45" s="312">
        <v>2</v>
      </c>
      <c r="B45" s="313">
        <f>'sop011-(AG)'!B5</f>
        <v>45047</v>
      </c>
      <c r="C45" s="314">
        <f>'[33]MAY-CAT'!$V$59</f>
        <v>1766</v>
      </c>
      <c r="D45" s="314">
        <f>'[33]MAY-CAT'!$W$59</f>
        <v>36634</v>
      </c>
      <c r="E45" s="321">
        <f>'[33]MAY-CAT'!$X$59</f>
        <v>64695644</v>
      </c>
      <c r="F45" s="314">
        <f>'[33]MAY-CAT'!$Y$59</f>
        <v>107168</v>
      </c>
      <c r="G45" s="314">
        <f>'[33]MAY-CAT'!$Z$59</f>
        <v>187850</v>
      </c>
      <c r="H45" s="315">
        <f>'[33]MAY-CAT'!$AA$59</f>
        <v>1.7528553299492386</v>
      </c>
    </row>
    <row r="46" spans="1:8">
      <c r="A46" s="312">
        <v>3</v>
      </c>
      <c r="B46" s="313">
        <f>'sop011-(AG)'!B6</f>
        <v>45078</v>
      </c>
      <c r="C46" s="314">
        <f>'[33]JUNE-CAT'!$V$59</f>
        <v>3661</v>
      </c>
      <c r="D46" s="314">
        <f>'[33]JUNE-CAT'!$W$59</f>
        <v>39625</v>
      </c>
      <c r="E46" s="321">
        <f>'[33]JUNE-CAT'!$X$59</f>
        <v>145067125</v>
      </c>
      <c r="F46" s="314">
        <f>'[33]JUNE-CAT'!$Y$59</f>
        <v>107464</v>
      </c>
      <c r="G46" s="314">
        <f>'[33]JUNE-CAT'!$Z$59</f>
        <v>293764</v>
      </c>
      <c r="H46" s="315">
        <f>'[33]JUNE-CAT'!$AA$59</f>
        <v>2.7336038115089702</v>
      </c>
    </row>
    <row r="47" spans="1:8">
      <c r="A47" s="317"/>
      <c r="B47" s="318" t="str">
        <f>'sop011-(AG)'!B7</f>
        <v>1st Qtr</v>
      </c>
      <c r="C47" s="319">
        <f>+C46+C45+C44</f>
        <v>6967</v>
      </c>
      <c r="D47" s="319">
        <f>+D46+D45+D44</f>
        <v>114682</v>
      </c>
      <c r="E47" s="321">
        <f>+D47*C47</f>
        <v>798989494</v>
      </c>
      <c r="F47" s="319">
        <f>+F46</f>
        <v>107464</v>
      </c>
      <c r="G47" s="319">
        <f>+G46+G45+G44</f>
        <v>648696</v>
      </c>
      <c r="H47" s="315">
        <f>+G47/F47</f>
        <v>6.0364028884091416</v>
      </c>
    </row>
    <row r="48" spans="1:8">
      <c r="A48" s="312">
        <v>4</v>
      </c>
      <c r="B48" s="313">
        <f>'sop011-(AG)'!B8</f>
        <v>45108</v>
      </c>
      <c r="C48" s="314">
        <f>'[33]JULY-CAT'!$V$59</f>
        <v>2144</v>
      </c>
      <c r="D48" s="314">
        <f>'[33]JULY-CAT'!$W$59</f>
        <v>34613</v>
      </c>
      <c r="E48" s="321">
        <f>'[33]JULY-CAT'!$X$59</f>
        <v>74210272</v>
      </c>
      <c r="F48" s="314">
        <f>'[33]JULY-CAT'!$Y$59</f>
        <v>107336</v>
      </c>
      <c r="G48" s="314">
        <f>'[33]JULY-CAT'!$Z$59</f>
        <v>160437</v>
      </c>
      <c r="H48" s="315">
        <f>'[33]JULY-CAT'!$AA$59</f>
        <v>1.4947175225460236</v>
      </c>
    </row>
    <row r="49" spans="1:8">
      <c r="A49" s="312">
        <v>5</v>
      </c>
      <c r="B49" s="313">
        <f>'sop011-(AG)'!B9</f>
        <v>45139</v>
      </c>
      <c r="C49" s="314">
        <f>'[33]AUG-CAT'!$V$59</f>
        <v>1521</v>
      </c>
      <c r="D49" s="314">
        <f>'[33]AUG-CAT'!$W$59</f>
        <v>33682</v>
      </c>
      <c r="E49" s="321">
        <f>'[33]AUG-CAT'!$X$59</f>
        <v>51230322</v>
      </c>
      <c r="F49" s="314">
        <f>'[33]AUG-CAT'!$Y$59</f>
        <v>107356</v>
      </c>
      <c r="G49" s="314">
        <f>'[33]AUG-CAT'!$Z$59</f>
        <v>130231</v>
      </c>
      <c r="H49" s="315">
        <f>'[33]AUG-CAT'!$AA$59</f>
        <v>1.2130761205708112</v>
      </c>
    </row>
    <row r="50" spans="1:8">
      <c r="A50" s="312">
        <v>6</v>
      </c>
      <c r="B50" s="313">
        <f>'sop011-(AG)'!B10</f>
        <v>45170</v>
      </c>
      <c r="C50" s="314">
        <f>'[33]SEPT-CAT'!$V$59</f>
        <v>1756</v>
      </c>
      <c r="D50" s="314">
        <f>'[33]SEPT-CAT'!$W$59</f>
        <v>33670</v>
      </c>
      <c r="E50" s="321">
        <f>'[33]SEPT-CAT'!$X$59</f>
        <v>59124520</v>
      </c>
      <c r="F50" s="314">
        <f>'[33]SEPT-CAT'!$Y$59</f>
        <v>107375</v>
      </c>
      <c r="G50" s="314">
        <f>'[33]SEPT-CAT'!$Z$59</f>
        <v>143912</v>
      </c>
      <c r="H50" s="315">
        <f>'[33]SEPT-CAT'!$AA$59</f>
        <v>1.3402747380675204</v>
      </c>
    </row>
    <row r="51" spans="1:8">
      <c r="A51" s="317"/>
      <c r="B51" s="318" t="str">
        <f>'sop011-(AG)'!B11</f>
        <v>2nd Qtr</v>
      </c>
      <c r="C51" s="319">
        <f>+C50+C49+C48</f>
        <v>5421</v>
      </c>
      <c r="D51" s="319">
        <f>+D50+D49+D48</f>
        <v>101965</v>
      </c>
      <c r="E51" s="321">
        <f>+D51*C51</f>
        <v>552752265</v>
      </c>
      <c r="F51" s="319">
        <f>+F50</f>
        <v>107375</v>
      </c>
      <c r="G51" s="319">
        <f>+G50+G49+G48</f>
        <v>434580</v>
      </c>
      <c r="H51" s="315">
        <f>+G51/F51</f>
        <v>4.0473108265424909</v>
      </c>
    </row>
    <row r="52" spans="1:8">
      <c r="A52" s="312">
        <v>7</v>
      </c>
      <c r="B52" s="313">
        <f>'sop011-(AG)'!B12</f>
        <v>45200</v>
      </c>
      <c r="C52" s="314">
        <f>'[33]OCT-CAT'!$V$59</f>
        <v>1854</v>
      </c>
      <c r="D52" s="314">
        <f>'[33]OCT-CAT'!$W$59</f>
        <v>33365</v>
      </c>
      <c r="E52" s="321">
        <f>'[33]OCT-CAT'!$X$59</f>
        <v>61858710</v>
      </c>
      <c r="F52" s="314">
        <f>'[33]OCT-CAT'!$Y$59</f>
        <v>65560</v>
      </c>
      <c r="G52" s="314">
        <f>'[33]OCT-CAT'!$Z$59</f>
        <v>153941</v>
      </c>
      <c r="H52" s="315">
        <f>'[33]OCT-CAT'!$AA$59</f>
        <v>2.3480933496034169</v>
      </c>
    </row>
    <row r="53" spans="1:8">
      <c r="A53" s="312">
        <v>8</v>
      </c>
      <c r="B53" s="313">
        <f>'sop011-(AG)'!B13</f>
        <v>45231</v>
      </c>
      <c r="C53" s="314">
        <f>'[33]NOV-CAT'!$V$59</f>
        <v>1839</v>
      </c>
      <c r="D53" s="314">
        <f>'[33]NOV-CAT'!$W$59</f>
        <v>36643</v>
      </c>
      <c r="E53" s="321">
        <f>'[33]NOV-CAT'!$X$59</f>
        <v>67386477</v>
      </c>
      <c r="F53" s="314">
        <f>'[33]NOV-CAT'!$Y$59</f>
        <v>65621</v>
      </c>
      <c r="G53" s="314">
        <f>'[33]NOV-CAT'!$Z$59</f>
        <v>217158</v>
      </c>
      <c r="H53" s="315">
        <f>'[33]NOV-CAT'!$AA$59</f>
        <v>3.3092759939653464</v>
      </c>
    </row>
    <row r="54" spans="1:8">
      <c r="A54" s="312">
        <v>9</v>
      </c>
      <c r="B54" s="313">
        <f>'sop011-(AG)'!B14</f>
        <v>45261</v>
      </c>
      <c r="C54" s="314">
        <f>'[33]DEC-CAT'!$V$59</f>
        <v>1483</v>
      </c>
      <c r="D54" s="314">
        <f>'[33]DEC-CAT'!$W$59</f>
        <v>37672</v>
      </c>
      <c r="E54" s="321">
        <f>'[33]DEC-CAT'!$X$59</f>
        <v>55867576</v>
      </c>
      <c r="F54" s="314">
        <f>'[33]DEC-CAT'!$Y$59</f>
        <v>67909</v>
      </c>
      <c r="G54" s="314">
        <f>'[33]DEC-CAT'!$Z$59</f>
        <v>164892</v>
      </c>
      <c r="H54" s="315">
        <f>'[33]DEC-CAT'!$AA$59</f>
        <v>2.4281317645672886</v>
      </c>
    </row>
    <row r="55" spans="1:8">
      <c r="A55" s="317"/>
      <c r="B55" s="318" t="str">
        <f>'sop011-(AG)'!B15</f>
        <v>3rd Qtr</v>
      </c>
      <c r="C55" s="319">
        <f>+C54+C53+C52</f>
        <v>5176</v>
      </c>
      <c r="D55" s="319">
        <f>+D54+D53+D52</f>
        <v>107680</v>
      </c>
      <c r="E55" s="321">
        <f>D55*C55</f>
        <v>557351680</v>
      </c>
      <c r="F55" s="319">
        <f>+F54</f>
        <v>67909</v>
      </c>
      <c r="G55" s="319">
        <f>+G54+G53+G52</f>
        <v>535991</v>
      </c>
      <c r="H55" s="315">
        <f>+G55/F55</f>
        <v>7.8927829889999854</v>
      </c>
    </row>
    <row r="56" spans="1:8">
      <c r="A56" s="312">
        <v>1</v>
      </c>
      <c r="B56" s="313">
        <f>'sop011-(AG)'!B16</f>
        <v>45292</v>
      </c>
      <c r="C56" s="314">
        <f>'[33]JAN-CAT'!$V$59</f>
        <v>1635</v>
      </c>
      <c r="D56" s="314">
        <f>'[33]JAN-CAT'!$W$59</f>
        <v>39906</v>
      </c>
      <c r="E56" s="321">
        <f>'[33]JAN-CAT'!$X$59</f>
        <v>65246310</v>
      </c>
      <c r="F56" s="314">
        <f>'[33]JAN-CAT'!$Y$59</f>
        <v>68465</v>
      </c>
      <c r="G56" s="314">
        <f>'[33]JAN-CAT'!$Z$59</f>
        <v>190368</v>
      </c>
      <c r="H56" s="315">
        <f>'[33]JAN-CAT'!$AA$59</f>
        <v>2.7805155919082742</v>
      </c>
    </row>
    <row r="57" spans="1:8">
      <c r="A57" s="312">
        <v>2</v>
      </c>
      <c r="B57" s="313">
        <f>'sop011-(AG)'!B17</f>
        <v>45323</v>
      </c>
      <c r="C57" s="314">
        <f>'[33]FEB-CAT'!$V$59</f>
        <v>1346</v>
      </c>
      <c r="D57" s="314">
        <f>'[33]FEB-CAT'!$W$59</f>
        <v>36426</v>
      </c>
      <c r="E57" s="321">
        <f>'[33]FEB-CAT'!$X$59</f>
        <v>49029396</v>
      </c>
      <c r="F57" s="314">
        <f>'[33]FEB-CAT'!$Y$59</f>
        <v>68489</v>
      </c>
      <c r="G57" s="314">
        <f>'[33]FEB-CAT'!$Z$59</f>
        <v>145848</v>
      </c>
      <c r="H57" s="315">
        <f>'[33]FEB-CAT'!$AA$59</f>
        <v>2.1295098482968067</v>
      </c>
    </row>
    <row r="58" spans="1:8">
      <c r="A58" s="348">
        <v>3</v>
      </c>
      <c r="B58" s="313">
        <f>'sop011-(AG)'!B18</f>
        <v>45352</v>
      </c>
      <c r="C58" s="314">
        <f>'[33]MAR-CAT'!$V$59</f>
        <v>1199</v>
      </c>
      <c r="D58" s="314">
        <f>'[33]MAR-CAT'!$W$59</f>
        <v>29588</v>
      </c>
      <c r="E58" s="321">
        <f>'[33]MAR-CAT'!$X$59</f>
        <v>35476012</v>
      </c>
      <c r="F58" s="314">
        <f>'[33]MAR-CAT'!$Y$59</f>
        <v>68509</v>
      </c>
      <c r="G58" s="314">
        <f>'[33]MAR-CAT'!$Z$59</f>
        <v>112315</v>
      </c>
      <c r="H58" s="321">
        <f>'[33]MAR-CAT'!$AA$59</f>
        <v>1.6394196382956985</v>
      </c>
    </row>
    <row r="59" spans="1:8">
      <c r="A59" s="320"/>
      <c r="B59" s="318" t="str">
        <f>'sop011-(AG)'!B19</f>
        <v>4th Qtr</v>
      </c>
      <c r="C59" s="319">
        <f>+C58+C57+C56</f>
        <v>4180</v>
      </c>
      <c r="D59" s="319">
        <f>+D58+D57+D56</f>
        <v>105920</v>
      </c>
      <c r="E59" s="321">
        <f>+D59*C59</f>
        <v>442745600</v>
      </c>
      <c r="F59" s="319">
        <f>+F58</f>
        <v>68509</v>
      </c>
      <c r="G59" s="319">
        <f>+G58+G57+G56</f>
        <v>448531</v>
      </c>
      <c r="H59" s="321">
        <f>+G59/F59</f>
        <v>6.5470376154957739</v>
      </c>
    </row>
    <row r="60" spans="1:8">
      <c r="A60" s="320"/>
      <c r="B60" s="318" t="str">
        <f>'sop011-(AG)'!B20</f>
        <v>Yearly Data</v>
      </c>
      <c r="C60" s="319">
        <f>+C59+C55+C51+C47</f>
        <v>21744</v>
      </c>
      <c r="D60" s="319">
        <f>+D59+D55+D51+D47</f>
        <v>430247</v>
      </c>
      <c r="E60" s="321">
        <f>+D60*C60</f>
        <v>9355290768</v>
      </c>
      <c r="F60" s="319">
        <f>+F59</f>
        <v>68509</v>
      </c>
      <c r="G60" s="319">
        <f>+G59+G55+G51+G47</f>
        <v>2067798</v>
      </c>
      <c r="H60" s="321">
        <f>+G60/F60</f>
        <v>30.182866484695442</v>
      </c>
    </row>
    <row r="62" spans="1:8" ht="14.25" customHeight="1">
      <c r="B62" s="349"/>
      <c r="C62" s="898"/>
      <c r="D62" s="898"/>
      <c r="E62" s="898"/>
      <c r="F62" s="898"/>
      <c r="G62" s="898"/>
      <c r="H62" s="898"/>
    </row>
  </sheetData>
  <mergeCells count="4">
    <mergeCell ref="A1:H1"/>
    <mergeCell ref="A21:H21"/>
    <mergeCell ref="A41:H41"/>
    <mergeCell ref="C62:H62"/>
  </mergeCells>
  <printOptions horizontalCentered="1" verticalCentered="1"/>
  <pageMargins left="0.25" right="0.25" top="0.25" bottom="0.25" header="0" footer="0"/>
  <pageSetup paperSize="9" scale="78" orientation="portrait" r:id="rId1"/>
  <rowBreaks count="1" manualBreakCount="1">
    <brk id="61"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zoomScaleNormal="100" zoomScaleSheetLayoutView="100" workbookViewId="0">
      <selection activeCell="B52" sqref="B52"/>
    </sheetView>
  </sheetViews>
  <sheetFormatPr defaultColWidth="9.140625" defaultRowHeight="12.75"/>
  <cols>
    <col min="1" max="1" width="6.140625" style="304" customWidth="1"/>
    <col min="2" max="2" width="13.7109375" style="304" customWidth="1"/>
    <col min="3" max="3" width="14.7109375" style="304" bestFit="1" customWidth="1"/>
    <col min="4" max="4" width="18.42578125" style="304" bestFit="1" customWidth="1"/>
    <col min="5" max="5" width="20.28515625" style="304" customWidth="1"/>
    <col min="6" max="6" width="11.5703125" style="304" bestFit="1" customWidth="1"/>
    <col min="7" max="7" width="14.85546875" style="304" bestFit="1" customWidth="1"/>
    <col min="8" max="8" width="13.5703125" style="304" customWidth="1"/>
    <col min="9" max="255" width="9.140625" style="304"/>
    <col min="256" max="256" width="6.140625" style="304" customWidth="1"/>
    <col min="257" max="257" width="13.7109375" style="304" customWidth="1"/>
    <col min="258" max="258" width="14.7109375" style="304" bestFit="1" customWidth="1"/>
    <col min="259" max="259" width="18.42578125" style="304" bestFit="1" customWidth="1"/>
    <col min="260" max="260" width="20.28515625" style="304" customWidth="1"/>
    <col min="261" max="261" width="11.5703125" style="304" bestFit="1" customWidth="1"/>
    <col min="262" max="262" width="14.85546875" style="304" bestFit="1" customWidth="1"/>
    <col min="263" max="263" width="13.5703125" style="304" customWidth="1"/>
    <col min="264" max="511" width="9.140625" style="304"/>
    <col min="512" max="512" width="6.140625" style="304" customWidth="1"/>
    <col min="513" max="513" width="13.7109375" style="304" customWidth="1"/>
    <col min="514" max="514" width="14.7109375" style="304" bestFit="1" customWidth="1"/>
    <col min="515" max="515" width="18.42578125" style="304" bestFit="1" customWidth="1"/>
    <col min="516" max="516" width="20.28515625" style="304" customWidth="1"/>
    <col min="517" max="517" width="11.5703125" style="304" bestFit="1" customWidth="1"/>
    <col min="518" max="518" width="14.85546875" style="304" bestFit="1" customWidth="1"/>
    <col min="519" max="519" width="13.5703125" style="304" customWidth="1"/>
    <col min="520" max="767" width="9.140625" style="304"/>
    <col min="768" max="768" width="6.140625" style="304" customWidth="1"/>
    <col min="769" max="769" width="13.7109375" style="304" customWidth="1"/>
    <col min="770" max="770" width="14.7109375" style="304" bestFit="1" customWidth="1"/>
    <col min="771" max="771" width="18.42578125" style="304" bestFit="1" customWidth="1"/>
    <col min="772" max="772" width="20.28515625" style="304" customWidth="1"/>
    <col min="773" max="773" width="11.5703125" style="304" bestFit="1" customWidth="1"/>
    <col min="774" max="774" width="14.85546875" style="304" bestFit="1" customWidth="1"/>
    <col min="775" max="775" width="13.5703125" style="304" customWidth="1"/>
    <col min="776" max="1023" width="9.140625" style="304"/>
    <col min="1024" max="1024" width="6.140625" style="304" customWidth="1"/>
    <col min="1025" max="1025" width="13.7109375" style="304" customWidth="1"/>
    <col min="1026" max="1026" width="14.7109375" style="304" bestFit="1" customWidth="1"/>
    <col min="1027" max="1027" width="18.42578125" style="304" bestFit="1" customWidth="1"/>
    <col min="1028" max="1028" width="20.28515625" style="304" customWidth="1"/>
    <col min="1029" max="1029" width="11.5703125" style="304" bestFit="1" customWidth="1"/>
    <col min="1030" max="1030" width="14.85546875" style="304" bestFit="1" customWidth="1"/>
    <col min="1031" max="1031" width="13.5703125" style="304" customWidth="1"/>
    <col min="1032" max="1279" width="9.140625" style="304"/>
    <col min="1280" max="1280" width="6.140625" style="304" customWidth="1"/>
    <col min="1281" max="1281" width="13.7109375" style="304" customWidth="1"/>
    <col min="1282" max="1282" width="14.7109375" style="304" bestFit="1" customWidth="1"/>
    <col min="1283" max="1283" width="18.42578125" style="304" bestFit="1" customWidth="1"/>
    <col min="1284" max="1284" width="20.28515625" style="304" customWidth="1"/>
    <col min="1285" max="1285" width="11.5703125" style="304" bestFit="1" customWidth="1"/>
    <col min="1286" max="1286" width="14.85546875" style="304" bestFit="1" customWidth="1"/>
    <col min="1287" max="1287" width="13.5703125" style="304" customWidth="1"/>
    <col min="1288" max="1535" width="9.140625" style="304"/>
    <col min="1536" max="1536" width="6.140625" style="304" customWidth="1"/>
    <col min="1537" max="1537" width="13.7109375" style="304" customWidth="1"/>
    <col min="1538" max="1538" width="14.7109375" style="304" bestFit="1" customWidth="1"/>
    <col min="1539" max="1539" width="18.42578125" style="304" bestFit="1" customWidth="1"/>
    <col min="1540" max="1540" width="20.28515625" style="304" customWidth="1"/>
    <col min="1541" max="1541" width="11.5703125" style="304" bestFit="1" customWidth="1"/>
    <col min="1542" max="1542" width="14.85546875" style="304" bestFit="1" customWidth="1"/>
    <col min="1543" max="1543" width="13.5703125" style="304" customWidth="1"/>
    <col min="1544" max="1791" width="9.140625" style="304"/>
    <col min="1792" max="1792" width="6.140625" style="304" customWidth="1"/>
    <col min="1793" max="1793" width="13.7109375" style="304" customWidth="1"/>
    <col min="1794" max="1794" width="14.7109375" style="304" bestFit="1" customWidth="1"/>
    <col min="1795" max="1795" width="18.42578125" style="304" bestFit="1" customWidth="1"/>
    <col min="1796" max="1796" width="20.28515625" style="304" customWidth="1"/>
    <col min="1797" max="1797" width="11.5703125" style="304" bestFit="1" customWidth="1"/>
    <col min="1798" max="1798" width="14.85546875" style="304" bestFit="1" customWidth="1"/>
    <col min="1799" max="1799" width="13.5703125" style="304" customWidth="1"/>
    <col min="1800" max="2047" width="9.140625" style="304"/>
    <col min="2048" max="2048" width="6.140625" style="304" customWidth="1"/>
    <col min="2049" max="2049" width="13.7109375" style="304" customWidth="1"/>
    <col min="2050" max="2050" width="14.7109375" style="304" bestFit="1" customWidth="1"/>
    <col min="2051" max="2051" width="18.42578125" style="304" bestFit="1" customWidth="1"/>
    <col min="2052" max="2052" width="20.28515625" style="304" customWidth="1"/>
    <col min="2053" max="2053" width="11.5703125" style="304" bestFit="1" customWidth="1"/>
    <col min="2054" max="2054" width="14.85546875" style="304" bestFit="1" customWidth="1"/>
    <col min="2055" max="2055" width="13.5703125" style="304" customWidth="1"/>
    <col min="2056" max="2303" width="9.140625" style="304"/>
    <col min="2304" max="2304" width="6.140625" style="304" customWidth="1"/>
    <col min="2305" max="2305" width="13.7109375" style="304" customWidth="1"/>
    <col min="2306" max="2306" width="14.7109375" style="304" bestFit="1" customWidth="1"/>
    <col min="2307" max="2307" width="18.42578125" style="304" bestFit="1" customWidth="1"/>
    <col min="2308" max="2308" width="20.28515625" style="304" customWidth="1"/>
    <col min="2309" max="2309" width="11.5703125" style="304" bestFit="1" customWidth="1"/>
    <col min="2310" max="2310" width="14.85546875" style="304" bestFit="1" customWidth="1"/>
    <col min="2311" max="2311" width="13.5703125" style="304" customWidth="1"/>
    <col min="2312" max="2559" width="9.140625" style="304"/>
    <col min="2560" max="2560" width="6.140625" style="304" customWidth="1"/>
    <col min="2561" max="2561" width="13.7109375" style="304" customWidth="1"/>
    <col min="2562" max="2562" width="14.7109375" style="304" bestFit="1" customWidth="1"/>
    <col min="2563" max="2563" width="18.42578125" style="304" bestFit="1" customWidth="1"/>
    <col min="2564" max="2564" width="20.28515625" style="304" customWidth="1"/>
    <col min="2565" max="2565" width="11.5703125" style="304" bestFit="1" customWidth="1"/>
    <col min="2566" max="2566" width="14.85546875" style="304" bestFit="1" customWidth="1"/>
    <col min="2567" max="2567" width="13.5703125" style="304" customWidth="1"/>
    <col min="2568" max="2815" width="9.140625" style="304"/>
    <col min="2816" max="2816" width="6.140625" style="304" customWidth="1"/>
    <col min="2817" max="2817" width="13.7109375" style="304" customWidth="1"/>
    <col min="2818" max="2818" width="14.7109375" style="304" bestFit="1" customWidth="1"/>
    <col min="2819" max="2819" width="18.42578125" style="304" bestFit="1" customWidth="1"/>
    <col min="2820" max="2820" width="20.28515625" style="304" customWidth="1"/>
    <col min="2821" max="2821" width="11.5703125" style="304" bestFit="1" customWidth="1"/>
    <col min="2822" max="2822" width="14.85546875" style="304" bestFit="1" customWidth="1"/>
    <col min="2823" max="2823" width="13.5703125" style="304" customWidth="1"/>
    <col min="2824" max="3071" width="9.140625" style="304"/>
    <col min="3072" max="3072" width="6.140625" style="304" customWidth="1"/>
    <col min="3073" max="3073" width="13.7109375" style="304" customWidth="1"/>
    <col min="3074" max="3074" width="14.7109375" style="304" bestFit="1" customWidth="1"/>
    <col min="3075" max="3075" width="18.42578125" style="304" bestFit="1" customWidth="1"/>
    <col min="3076" max="3076" width="20.28515625" style="304" customWidth="1"/>
    <col min="3077" max="3077" width="11.5703125" style="304" bestFit="1" customWidth="1"/>
    <col min="3078" max="3078" width="14.85546875" style="304" bestFit="1" customWidth="1"/>
    <col min="3079" max="3079" width="13.5703125" style="304" customWidth="1"/>
    <col min="3080" max="3327" width="9.140625" style="304"/>
    <col min="3328" max="3328" width="6.140625" style="304" customWidth="1"/>
    <col min="3329" max="3329" width="13.7109375" style="304" customWidth="1"/>
    <col min="3330" max="3330" width="14.7109375" style="304" bestFit="1" customWidth="1"/>
    <col min="3331" max="3331" width="18.42578125" style="304" bestFit="1" customWidth="1"/>
    <col min="3332" max="3332" width="20.28515625" style="304" customWidth="1"/>
    <col min="3333" max="3333" width="11.5703125" style="304" bestFit="1" customWidth="1"/>
    <col min="3334" max="3334" width="14.85546875" style="304" bestFit="1" customWidth="1"/>
    <col min="3335" max="3335" width="13.5703125" style="304" customWidth="1"/>
    <col min="3336" max="3583" width="9.140625" style="304"/>
    <col min="3584" max="3584" width="6.140625" style="304" customWidth="1"/>
    <col min="3585" max="3585" width="13.7109375" style="304" customWidth="1"/>
    <col min="3586" max="3586" width="14.7109375" style="304" bestFit="1" customWidth="1"/>
    <col min="3587" max="3587" width="18.42578125" style="304" bestFit="1" customWidth="1"/>
    <col min="3588" max="3588" width="20.28515625" style="304" customWidth="1"/>
    <col min="3589" max="3589" width="11.5703125" style="304" bestFit="1" customWidth="1"/>
    <col min="3590" max="3590" width="14.85546875" style="304" bestFit="1" customWidth="1"/>
    <col min="3591" max="3591" width="13.5703125" style="304" customWidth="1"/>
    <col min="3592" max="3839" width="9.140625" style="304"/>
    <col min="3840" max="3840" width="6.140625" style="304" customWidth="1"/>
    <col min="3841" max="3841" width="13.7109375" style="304" customWidth="1"/>
    <col min="3842" max="3842" width="14.7109375" style="304" bestFit="1" customWidth="1"/>
    <col min="3843" max="3843" width="18.42578125" style="304" bestFit="1" customWidth="1"/>
    <col min="3844" max="3844" width="20.28515625" style="304" customWidth="1"/>
    <col min="3845" max="3845" width="11.5703125" style="304" bestFit="1" customWidth="1"/>
    <col min="3846" max="3846" width="14.85546875" style="304" bestFit="1" customWidth="1"/>
    <col min="3847" max="3847" width="13.5703125" style="304" customWidth="1"/>
    <col min="3848" max="4095" width="9.140625" style="304"/>
    <col min="4096" max="4096" width="6.140625" style="304" customWidth="1"/>
    <col min="4097" max="4097" width="13.7109375" style="304" customWidth="1"/>
    <col min="4098" max="4098" width="14.7109375" style="304" bestFit="1" customWidth="1"/>
    <col min="4099" max="4099" width="18.42578125" style="304" bestFit="1" customWidth="1"/>
    <col min="4100" max="4100" width="20.28515625" style="304" customWidth="1"/>
    <col min="4101" max="4101" width="11.5703125" style="304" bestFit="1" customWidth="1"/>
    <col min="4102" max="4102" width="14.85546875" style="304" bestFit="1" customWidth="1"/>
    <col min="4103" max="4103" width="13.5703125" style="304" customWidth="1"/>
    <col min="4104" max="4351" width="9.140625" style="304"/>
    <col min="4352" max="4352" width="6.140625" style="304" customWidth="1"/>
    <col min="4353" max="4353" width="13.7109375" style="304" customWidth="1"/>
    <col min="4354" max="4354" width="14.7109375" style="304" bestFit="1" customWidth="1"/>
    <col min="4355" max="4355" width="18.42578125" style="304" bestFit="1" customWidth="1"/>
    <col min="4356" max="4356" width="20.28515625" style="304" customWidth="1"/>
    <col min="4357" max="4357" width="11.5703125" style="304" bestFit="1" customWidth="1"/>
    <col min="4358" max="4358" width="14.85546875" style="304" bestFit="1" customWidth="1"/>
    <col min="4359" max="4359" width="13.5703125" style="304" customWidth="1"/>
    <col min="4360" max="4607" width="9.140625" style="304"/>
    <col min="4608" max="4608" width="6.140625" style="304" customWidth="1"/>
    <col min="4609" max="4609" width="13.7109375" style="304" customWidth="1"/>
    <col min="4610" max="4610" width="14.7109375" style="304" bestFit="1" customWidth="1"/>
    <col min="4611" max="4611" width="18.42578125" style="304" bestFit="1" customWidth="1"/>
    <col min="4612" max="4612" width="20.28515625" style="304" customWidth="1"/>
    <col min="4613" max="4613" width="11.5703125" style="304" bestFit="1" customWidth="1"/>
    <col min="4614" max="4614" width="14.85546875" style="304" bestFit="1" customWidth="1"/>
    <col min="4615" max="4615" width="13.5703125" style="304" customWidth="1"/>
    <col min="4616" max="4863" width="9.140625" style="304"/>
    <col min="4864" max="4864" width="6.140625" style="304" customWidth="1"/>
    <col min="4865" max="4865" width="13.7109375" style="304" customWidth="1"/>
    <col min="4866" max="4866" width="14.7109375" style="304" bestFit="1" customWidth="1"/>
    <col min="4867" max="4867" width="18.42578125" style="304" bestFit="1" customWidth="1"/>
    <col min="4868" max="4868" width="20.28515625" style="304" customWidth="1"/>
    <col min="4869" max="4869" width="11.5703125" style="304" bestFit="1" customWidth="1"/>
    <col min="4870" max="4870" width="14.85546875" style="304" bestFit="1" customWidth="1"/>
    <col min="4871" max="4871" width="13.5703125" style="304" customWidth="1"/>
    <col min="4872" max="5119" width="9.140625" style="304"/>
    <col min="5120" max="5120" width="6.140625" style="304" customWidth="1"/>
    <col min="5121" max="5121" width="13.7109375" style="304" customWidth="1"/>
    <col min="5122" max="5122" width="14.7109375" style="304" bestFit="1" customWidth="1"/>
    <col min="5123" max="5123" width="18.42578125" style="304" bestFit="1" customWidth="1"/>
    <col min="5124" max="5124" width="20.28515625" style="304" customWidth="1"/>
    <col min="5125" max="5125" width="11.5703125" style="304" bestFit="1" customWidth="1"/>
    <col min="5126" max="5126" width="14.85546875" style="304" bestFit="1" customWidth="1"/>
    <col min="5127" max="5127" width="13.5703125" style="304" customWidth="1"/>
    <col min="5128" max="5375" width="9.140625" style="304"/>
    <col min="5376" max="5376" width="6.140625" style="304" customWidth="1"/>
    <col min="5377" max="5377" width="13.7109375" style="304" customWidth="1"/>
    <col min="5378" max="5378" width="14.7109375" style="304" bestFit="1" customWidth="1"/>
    <col min="5379" max="5379" width="18.42578125" style="304" bestFit="1" customWidth="1"/>
    <col min="5380" max="5380" width="20.28515625" style="304" customWidth="1"/>
    <col min="5381" max="5381" width="11.5703125" style="304" bestFit="1" customWidth="1"/>
    <col min="5382" max="5382" width="14.85546875" style="304" bestFit="1" customWidth="1"/>
    <col min="5383" max="5383" width="13.5703125" style="304" customWidth="1"/>
    <col min="5384" max="5631" width="9.140625" style="304"/>
    <col min="5632" max="5632" width="6.140625" style="304" customWidth="1"/>
    <col min="5633" max="5633" width="13.7109375" style="304" customWidth="1"/>
    <col min="5634" max="5634" width="14.7109375" style="304" bestFit="1" customWidth="1"/>
    <col min="5635" max="5635" width="18.42578125" style="304" bestFit="1" customWidth="1"/>
    <col min="5636" max="5636" width="20.28515625" style="304" customWidth="1"/>
    <col min="5637" max="5637" width="11.5703125" style="304" bestFit="1" customWidth="1"/>
    <col min="5638" max="5638" width="14.85546875" style="304" bestFit="1" customWidth="1"/>
    <col min="5639" max="5639" width="13.5703125" style="304" customWidth="1"/>
    <col min="5640" max="5887" width="9.140625" style="304"/>
    <col min="5888" max="5888" width="6.140625" style="304" customWidth="1"/>
    <col min="5889" max="5889" width="13.7109375" style="304" customWidth="1"/>
    <col min="5890" max="5890" width="14.7109375" style="304" bestFit="1" customWidth="1"/>
    <col min="5891" max="5891" width="18.42578125" style="304" bestFit="1" customWidth="1"/>
    <col min="5892" max="5892" width="20.28515625" style="304" customWidth="1"/>
    <col min="5893" max="5893" width="11.5703125" style="304" bestFit="1" customWidth="1"/>
    <col min="5894" max="5894" width="14.85546875" style="304" bestFit="1" customWidth="1"/>
    <col min="5895" max="5895" width="13.5703125" style="304" customWidth="1"/>
    <col min="5896" max="6143" width="9.140625" style="304"/>
    <col min="6144" max="6144" width="6.140625" style="304" customWidth="1"/>
    <col min="6145" max="6145" width="13.7109375" style="304" customWidth="1"/>
    <col min="6146" max="6146" width="14.7109375" style="304" bestFit="1" customWidth="1"/>
    <col min="6147" max="6147" width="18.42578125" style="304" bestFit="1" customWidth="1"/>
    <col min="6148" max="6148" width="20.28515625" style="304" customWidth="1"/>
    <col min="6149" max="6149" width="11.5703125" style="304" bestFit="1" customWidth="1"/>
    <col min="6150" max="6150" width="14.85546875" style="304" bestFit="1" customWidth="1"/>
    <col min="6151" max="6151" width="13.5703125" style="304" customWidth="1"/>
    <col min="6152" max="6399" width="9.140625" style="304"/>
    <col min="6400" max="6400" width="6.140625" style="304" customWidth="1"/>
    <col min="6401" max="6401" width="13.7109375" style="304" customWidth="1"/>
    <col min="6402" max="6402" width="14.7109375" style="304" bestFit="1" customWidth="1"/>
    <col min="6403" max="6403" width="18.42578125" style="304" bestFit="1" customWidth="1"/>
    <col min="6404" max="6404" width="20.28515625" style="304" customWidth="1"/>
    <col min="6405" max="6405" width="11.5703125" style="304" bestFit="1" customWidth="1"/>
    <col min="6406" max="6406" width="14.85546875" style="304" bestFit="1" customWidth="1"/>
    <col min="6407" max="6407" width="13.5703125" style="304" customWidth="1"/>
    <col min="6408" max="6655" width="9.140625" style="304"/>
    <col min="6656" max="6656" width="6.140625" style="304" customWidth="1"/>
    <col min="6657" max="6657" width="13.7109375" style="304" customWidth="1"/>
    <col min="6658" max="6658" width="14.7109375" style="304" bestFit="1" customWidth="1"/>
    <col min="6659" max="6659" width="18.42578125" style="304" bestFit="1" customWidth="1"/>
    <col min="6660" max="6660" width="20.28515625" style="304" customWidth="1"/>
    <col min="6661" max="6661" width="11.5703125" style="304" bestFit="1" customWidth="1"/>
    <col min="6662" max="6662" width="14.85546875" style="304" bestFit="1" customWidth="1"/>
    <col min="6663" max="6663" width="13.5703125" style="304" customWidth="1"/>
    <col min="6664" max="6911" width="9.140625" style="304"/>
    <col min="6912" max="6912" width="6.140625" style="304" customWidth="1"/>
    <col min="6913" max="6913" width="13.7109375" style="304" customWidth="1"/>
    <col min="6914" max="6914" width="14.7109375" style="304" bestFit="1" customWidth="1"/>
    <col min="6915" max="6915" width="18.42578125" style="304" bestFit="1" customWidth="1"/>
    <col min="6916" max="6916" width="20.28515625" style="304" customWidth="1"/>
    <col min="6917" max="6917" width="11.5703125" style="304" bestFit="1" customWidth="1"/>
    <col min="6918" max="6918" width="14.85546875" style="304" bestFit="1" customWidth="1"/>
    <col min="6919" max="6919" width="13.5703125" style="304" customWidth="1"/>
    <col min="6920" max="7167" width="9.140625" style="304"/>
    <col min="7168" max="7168" width="6.140625" style="304" customWidth="1"/>
    <col min="7169" max="7169" width="13.7109375" style="304" customWidth="1"/>
    <col min="7170" max="7170" width="14.7109375" style="304" bestFit="1" customWidth="1"/>
    <col min="7171" max="7171" width="18.42578125" style="304" bestFit="1" customWidth="1"/>
    <col min="7172" max="7172" width="20.28515625" style="304" customWidth="1"/>
    <col min="7173" max="7173" width="11.5703125" style="304" bestFit="1" customWidth="1"/>
    <col min="7174" max="7174" width="14.85546875" style="304" bestFit="1" customWidth="1"/>
    <col min="7175" max="7175" width="13.5703125" style="304" customWidth="1"/>
    <col min="7176" max="7423" width="9.140625" style="304"/>
    <col min="7424" max="7424" width="6.140625" style="304" customWidth="1"/>
    <col min="7425" max="7425" width="13.7109375" style="304" customWidth="1"/>
    <col min="7426" max="7426" width="14.7109375" style="304" bestFit="1" customWidth="1"/>
    <col min="7427" max="7427" width="18.42578125" style="304" bestFit="1" customWidth="1"/>
    <col min="7428" max="7428" width="20.28515625" style="304" customWidth="1"/>
    <col min="7429" max="7429" width="11.5703125" style="304" bestFit="1" customWidth="1"/>
    <col min="7430" max="7430" width="14.85546875" style="304" bestFit="1" customWidth="1"/>
    <col min="7431" max="7431" width="13.5703125" style="304" customWidth="1"/>
    <col min="7432" max="7679" width="9.140625" style="304"/>
    <col min="7680" max="7680" width="6.140625" style="304" customWidth="1"/>
    <col min="7681" max="7681" width="13.7109375" style="304" customWidth="1"/>
    <col min="7682" max="7682" width="14.7109375" style="304" bestFit="1" customWidth="1"/>
    <col min="7683" max="7683" width="18.42578125" style="304" bestFit="1" customWidth="1"/>
    <col min="7684" max="7684" width="20.28515625" style="304" customWidth="1"/>
    <col min="7685" max="7685" width="11.5703125" style="304" bestFit="1" customWidth="1"/>
    <col min="7686" max="7686" width="14.85546875" style="304" bestFit="1" customWidth="1"/>
    <col min="7687" max="7687" width="13.5703125" style="304" customWidth="1"/>
    <col min="7688" max="7935" width="9.140625" style="304"/>
    <col min="7936" max="7936" width="6.140625" style="304" customWidth="1"/>
    <col min="7937" max="7937" width="13.7109375" style="304" customWidth="1"/>
    <col min="7938" max="7938" width="14.7109375" style="304" bestFit="1" customWidth="1"/>
    <col min="7939" max="7939" width="18.42578125" style="304" bestFit="1" customWidth="1"/>
    <col min="7940" max="7940" width="20.28515625" style="304" customWidth="1"/>
    <col min="7941" max="7941" width="11.5703125" style="304" bestFit="1" customWidth="1"/>
    <col min="7942" max="7942" width="14.85546875" style="304" bestFit="1" customWidth="1"/>
    <col min="7943" max="7943" width="13.5703125" style="304" customWidth="1"/>
    <col min="7944" max="8191" width="9.140625" style="304"/>
    <col min="8192" max="8192" width="6.140625" style="304" customWidth="1"/>
    <col min="8193" max="8193" width="13.7109375" style="304" customWidth="1"/>
    <col min="8194" max="8194" width="14.7109375" style="304" bestFit="1" customWidth="1"/>
    <col min="8195" max="8195" width="18.42578125" style="304" bestFit="1" customWidth="1"/>
    <col min="8196" max="8196" width="20.28515625" style="304" customWidth="1"/>
    <col min="8197" max="8197" width="11.5703125" style="304" bestFit="1" customWidth="1"/>
    <col min="8198" max="8198" width="14.85546875" style="304" bestFit="1" customWidth="1"/>
    <col min="8199" max="8199" width="13.5703125" style="304" customWidth="1"/>
    <col min="8200" max="8447" width="9.140625" style="304"/>
    <col min="8448" max="8448" width="6.140625" style="304" customWidth="1"/>
    <col min="8449" max="8449" width="13.7109375" style="304" customWidth="1"/>
    <col min="8450" max="8450" width="14.7109375" style="304" bestFit="1" customWidth="1"/>
    <col min="8451" max="8451" width="18.42578125" style="304" bestFit="1" customWidth="1"/>
    <col min="8452" max="8452" width="20.28515625" style="304" customWidth="1"/>
    <col min="8453" max="8453" width="11.5703125" style="304" bestFit="1" customWidth="1"/>
    <col min="8454" max="8454" width="14.85546875" style="304" bestFit="1" customWidth="1"/>
    <col min="8455" max="8455" width="13.5703125" style="304" customWidth="1"/>
    <col min="8456" max="8703" width="9.140625" style="304"/>
    <col min="8704" max="8704" width="6.140625" style="304" customWidth="1"/>
    <col min="8705" max="8705" width="13.7109375" style="304" customWidth="1"/>
    <col min="8706" max="8706" width="14.7109375" style="304" bestFit="1" customWidth="1"/>
    <col min="8707" max="8707" width="18.42578125" style="304" bestFit="1" customWidth="1"/>
    <col min="8708" max="8708" width="20.28515625" style="304" customWidth="1"/>
    <col min="8709" max="8709" width="11.5703125" style="304" bestFit="1" customWidth="1"/>
    <col min="8710" max="8710" width="14.85546875" style="304" bestFit="1" customWidth="1"/>
    <col min="8711" max="8711" width="13.5703125" style="304" customWidth="1"/>
    <col min="8712" max="8959" width="9.140625" style="304"/>
    <col min="8960" max="8960" width="6.140625" style="304" customWidth="1"/>
    <col min="8961" max="8961" width="13.7109375" style="304" customWidth="1"/>
    <col min="8962" max="8962" width="14.7109375" style="304" bestFit="1" customWidth="1"/>
    <col min="8963" max="8963" width="18.42578125" style="304" bestFit="1" customWidth="1"/>
    <col min="8964" max="8964" width="20.28515625" style="304" customWidth="1"/>
    <col min="8965" max="8965" width="11.5703125" style="304" bestFit="1" customWidth="1"/>
    <col min="8966" max="8966" width="14.85546875" style="304" bestFit="1" customWidth="1"/>
    <col min="8967" max="8967" width="13.5703125" style="304" customWidth="1"/>
    <col min="8968" max="9215" width="9.140625" style="304"/>
    <col min="9216" max="9216" width="6.140625" style="304" customWidth="1"/>
    <col min="9217" max="9217" width="13.7109375" style="304" customWidth="1"/>
    <col min="9218" max="9218" width="14.7109375" style="304" bestFit="1" customWidth="1"/>
    <col min="9219" max="9219" width="18.42578125" style="304" bestFit="1" customWidth="1"/>
    <col min="9220" max="9220" width="20.28515625" style="304" customWidth="1"/>
    <col min="9221" max="9221" width="11.5703125" style="304" bestFit="1" customWidth="1"/>
    <col min="9222" max="9222" width="14.85546875" style="304" bestFit="1" customWidth="1"/>
    <col min="9223" max="9223" width="13.5703125" style="304" customWidth="1"/>
    <col min="9224" max="9471" width="9.140625" style="304"/>
    <col min="9472" max="9472" width="6.140625" style="304" customWidth="1"/>
    <col min="9473" max="9473" width="13.7109375" style="304" customWidth="1"/>
    <col min="9474" max="9474" width="14.7109375" style="304" bestFit="1" customWidth="1"/>
    <col min="9475" max="9475" width="18.42578125" style="304" bestFit="1" customWidth="1"/>
    <col min="9476" max="9476" width="20.28515625" style="304" customWidth="1"/>
    <col min="9477" max="9477" width="11.5703125" style="304" bestFit="1" customWidth="1"/>
    <col min="9478" max="9478" width="14.85546875" style="304" bestFit="1" customWidth="1"/>
    <col min="9479" max="9479" width="13.5703125" style="304" customWidth="1"/>
    <col min="9480" max="9727" width="9.140625" style="304"/>
    <col min="9728" max="9728" width="6.140625" style="304" customWidth="1"/>
    <col min="9729" max="9729" width="13.7109375" style="304" customWidth="1"/>
    <col min="9730" max="9730" width="14.7109375" style="304" bestFit="1" customWidth="1"/>
    <col min="9731" max="9731" width="18.42578125" style="304" bestFit="1" customWidth="1"/>
    <col min="9732" max="9732" width="20.28515625" style="304" customWidth="1"/>
    <col min="9733" max="9733" width="11.5703125" style="304" bestFit="1" customWidth="1"/>
    <col min="9734" max="9734" width="14.85546875" style="304" bestFit="1" customWidth="1"/>
    <col min="9735" max="9735" width="13.5703125" style="304" customWidth="1"/>
    <col min="9736" max="9983" width="9.140625" style="304"/>
    <col min="9984" max="9984" width="6.140625" style="304" customWidth="1"/>
    <col min="9985" max="9985" width="13.7109375" style="304" customWidth="1"/>
    <col min="9986" max="9986" width="14.7109375" style="304" bestFit="1" customWidth="1"/>
    <col min="9987" max="9987" width="18.42578125" style="304" bestFit="1" customWidth="1"/>
    <col min="9988" max="9988" width="20.28515625" style="304" customWidth="1"/>
    <col min="9989" max="9989" width="11.5703125" style="304" bestFit="1" customWidth="1"/>
    <col min="9990" max="9990" width="14.85546875" style="304" bestFit="1" customWidth="1"/>
    <col min="9991" max="9991" width="13.5703125" style="304" customWidth="1"/>
    <col min="9992" max="10239" width="9.140625" style="304"/>
    <col min="10240" max="10240" width="6.140625" style="304" customWidth="1"/>
    <col min="10241" max="10241" width="13.7109375" style="304" customWidth="1"/>
    <col min="10242" max="10242" width="14.7109375" style="304" bestFit="1" customWidth="1"/>
    <col min="10243" max="10243" width="18.42578125" style="304" bestFit="1" customWidth="1"/>
    <col min="10244" max="10244" width="20.28515625" style="304" customWidth="1"/>
    <col min="10245" max="10245" width="11.5703125" style="304" bestFit="1" customWidth="1"/>
    <col min="10246" max="10246" width="14.85546875" style="304" bestFit="1" customWidth="1"/>
    <col min="10247" max="10247" width="13.5703125" style="304" customWidth="1"/>
    <col min="10248" max="10495" width="9.140625" style="304"/>
    <col min="10496" max="10496" width="6.140625" style="304" customWidth="1"/>
    <col min="10497" max="10497" width="13.7109375" style="304" customWidth="1"/>
    <col min="10498" max="10498" width="14.7109375" style="304" bestFit="1" customWidth="1"/>
    <col min="10499" max="10499" width="18.42578125" style="304" bestFit="1" customWidth="1"/>
    <col min="10500" max="10500" width="20.28515625" style="304" customWidth="1"/>
    <col min="10501" max="10501" width="11.5703125" style="304" bestFit="1" customWidth="1"/>
    <col min="10502" max="10502" width="14.85546875" style="304" bestFit="1" customWidth="1"/>
    <col min="10503" max="10503" width="13.5703125" style="304" customWidth="1"/>
    <col min="10504" max="10751" width="9.140625" style="304"/>
    <col min="10752" max="10752" width="6.140625" style="304" customWidth="1"/>
    <col min="10753" max="10753" width="13.7109375" style="304" customWidth="1"/>
    <col min="10754" max="10754" width="14.7109375" style="304" bestFit="1" customWidth="1"/>
    <col min="10755" max="10755" width="18.42578125" style="304" bestFit="1" customWidth="1"/>
    <col min="10756" max="10756" width="20.28515625" style="304" customWidth="1"/>
    <col min="10757" max="10757" width="11.5703125" style="304" bestFit="1" customWidth="1"/>
    <col min="10758" max="10758" width="14.85546875" style="304" bestFit="1" customWidth="1"/>
    <col min="10759" max="10759" width="13.5703125" style="304" customWidth="1"/>
    <col min="10760" max="11007" width="9.140625" style="304"/>
    <col min="11008" max="11008" width="6.140625" style="304" customWidth="1"/>
    <col min="11009" max="11009" width="13.7109375" style="304" customWidth="1"/>
    <col min="11010" max="11010" width="14.7109375" style="304" bestFit="1" customWidth="1"/>
    <col min="11011" max="11011" width="18.42578125" style="304" bestFit="1" customWidth="1"/>
    <col min="11012" max="11012" width="20.28515625" style="304" customWidth="1"/>
    <col min="11013" max="11013" width="11.5703125" style="304" bestFit="1" customWidth="1"/>
    <col min="11014" max="11014" width="14.85546875" style="304" bestFit="1" customWidth="1"/>
    <col min="11015" max="11015" width="13.5703125" style="304" customWidth="1"/>
    <col min="11016" max="11263" width="9.140625" style="304"/>
    <col min="11264" max="11264" width="6.140625" style="304" customWidth="1"/>
    <col min="11265" max="11265" width="13.7109375" style="304" customWidth="1"/>
    <col min="11266" max="11266" width="14.7109375" style="304" bestFit="1" customWidth="1"/>
    <col min="11267" max="11267" width="18.42578125" style="304" bestFit="1" customWidth="1"/>
    <col min="11268" max="11268" width="20.28515625" style="304" customWidth="1"/>
    <col min="11269" max="11269" width="11.5703125" style="304" bestFit="1" customWidth="1"/>
    <col min="11270" max="11270" width="14.85546875" style="304" bestFit="1" customWidth="1"/>
    <col min="11271" max="11271" width="13.5703125" style="304" customWidth="1"/>
    <col min="11272" max="11519" width="9.140625" style="304"/>
    <col min="11520" max="11520" width="6.140625" style="304" customWidth="1"/>
    <col min="11521" max="11521" width="13.7109375" style="304" customWidth="1"/>
    <col min="11522" max="11522" width="14.7109375" style="304" bestFit="1" customWidth="1"/>
    <col min="11523" max="11523" width="18.42578125" style="304" bestFit="1" customWidth="1"/>
    <col min="11524" max="11524" width="20.28515625" style="304" customWidth="1"/>
    <col min="11525" max="11525" width="11.5703125" style="304" bestFit="1" customWidth="1"/>
    <col min="11526" max="11526" width="14.85546875" style="304" bestFit="1" customWidth="1"/>
    <col min="11527" max="11527" width="13.5703125" style="304" customWidth="1"/>
    <col min="11528" max="11775" width="9.140625" style="304"/>
    <col min="11776" max="11776" width="6.140625" style="304" customWidth="1"/>
    <col min="11777" max="11777" width="13.7109375" style="304" customWidth="1"/>
    <col min="11778" max="11778" width="14.7109375" style="304" bestFit="1" customWidth="1"/>
    <col min="11779" max="11779" width="18.42578125" style="304" bestFit="1" customWidth="1"/>
    <col min="11780" max="11780" width="20.28515625" style="304" customWidth="1"/>
    <col min="11781" max="11781" width="11.5703125" style="304" bestFit="1" customWidth="1"/>
    <col min="11782" max="11782" width="14.85546875" style="304" bestFit="1" customWidth="1"/>
    <col min="11783" max="11783" width="13.5703125" style="304" customWidth="1"/>
    <col min="11784" max="12031" width="9.140625" style="304"/>
    <col min="12032" max="12032" width="6.140625" style="304" customWidth="1"/>
    <col min="12033" max="12033" width="13.7109375" style="304" customWidth="1"/>
    <col min="12034" max="12034" width="14.7109375" style="304" bestFit="1" customWidth="1"/>
    <col min="12035" max="12035" width="18.42578125" style="304" bestFit="1" customWidth="1"/>
    <col min="12036" max="12036" width="20.28515625" style="304" customWidth="1"/>
    <col min="12037" max="12037" width="11.5703125" style="304" bestFit="1" customWidth="1"/>
    <col min="12038" max="12038" width="14.85546875" style="304" bestFit="1" customWidth="1"/>
    <col min="12039" max="12039" width="13.5703125" style="304" customWidth="1"/>
    <col min="12040" max="12287" width="9.140625" style="304"/>
    <col min="12288" max="12288" width="6.140625" style="304" customWidth="1"/>
    <col min="12289" max="12289" width="13.7109375" style="304" customWidth="1"/>
    <col min="12290" max="12290" width="14.7109375" style="304" bestFit="1" customWidth="1"/>
    <col min="12291" max="12291" width="18.42578125" style="304" bestFit="1" customWidth="1"/>
    <col min="12292" max="12292" width="20.28515625" style="304" customWidth="1"/>
    <col min="12293" max="12293" width="11.5703125" style="304" bestFit="1" customWidth="1"/>
    <col min="12294" max="12294" width="14.85546875" style="304" bestFit="1" customWidth="1"/>
    <col min="12295" max="12295" width="13.5703125" style="304" customWidth="1"/>
    <col min="12296" max="12543" width="9.140625" style="304"/>
    <col min="12544" max="12544" width="6.140625" style="304" customWidth="1"/>
    <col min="12545" max="12545" width="13.7109375" style="304" customWidth="1"/>
    <col min="12546" max="12546" width="14.7109375" style="304" bestFit="1" customWidth="1"/>
    <col min="12547" max="12547" width="18.42578125" style="304" bestFit="1" customWidth="1"/>
    <col min="12548" max="12548" width="20.28515625" style="304" customWidth="1"/>
    <col min="12549" max="12549" width="11.5703125" style="304" bestFit="1" customWidth="1"/>
    <col min="12550" max="12550" width="14.85546875" style="304" bestFit="1" customWidth="1"/>
    <col min="12551" max="12551" width="13.5703125" style="304" customWidth="1"/>
    <col min="12552" max="12799" width="9.140625" style="304"/>
    <col min="12800" max="12800" width="6.140625" style="304" customWidth="1"/>
    <col min="12801" max="12801" width="13.7109375" style="304" customWidth="1"/>
    <col min="12802" max="12802" width="14.7109375" style="304" bestFit="1" customWidth="1"/>
    <col min="12803" max="12803" width="18.42578125" style="304" bestFit="1" customWidth="1"/>
    <col min="12804" max="12804" width="20.28515625" style="304" customWidth="1"/>
    <col min="12805" max="12805" width="11.5703125" style="304" bestFit="1" customWidth="1"/>
    <col min="12806" max="12806" width="14.85546875" style="304" bestFit="1" customWidth="1"/>
    <col min="12807" max="12807" width="13.5703125" style="304" customWidth="1"/>
    <col min="12808" max="13055" width="9.140625" style="304"/>
    <col min="13056" max="13056" width="6.140625" style="304" customWidth="1"/>
    <col min="13057" max="13057" width="13.7109375" style="304" customWidth="1"/>
    <col min="13058" max="13058" width="14.7109375" style="304" bestFit="1" customWidth="1"/>
    <col min="13059" max="13059" width="18.42578125" style="304" bestFit="1" customWidth="1"/>
    <col min="13060" max="13060" width="20.28515625" style="304" customWidth="1"/>
    <col min="13061" max="13061" width="11.5703125" style="304" bestFit="1" customWidth="1"/>
    <col min="13062" max="13062" width="14.85546875" style="304" bestFit="1" customWidth="1"/>
    <col min="13063" max="13063" width="13.5703125" style="304" customWidth="1"/>
    <col min="13064" max="13311" width="9.140625" style="304"/>
    <col min="13312" max="13312" width="6.140625" style="304" customWidth="1"/>
    <col min="13313" max="13313" width="13.7109375" style="304" customWidth="1"/>
    <col min="13314" max="13314" width="14.7109375" style="304" bestFit="1" customWidth="1"/>
    <col min="13315" max="13315" width="18.42578125" style="304" bestFit="1" customWidth="1"/>
    <col min="13316" max="13316" width="20.28515625" style="304" customWidth="1"/>
    <col min="13317" max="13317" width="11.5703125" style="304" bestFit="1" customWidth="1"/>
    <col min="13318" max="13318" width="14.85546875" style="304" bestFit="1" customWidth="1"/>
    <col min="13319" max="13319" width="13.5703125" style="304" customWidth="1"/>
    <col min="13320" max="13567" width="9.140625" style="304"/>
    <col min="13568" max="13568" width="6.140625" style="304" customWidth="1"/>
    <col min="13569" max="13569" width="13.7109375" style="304" customWidth="1"/>
    <col min="13570" max="13570" width="14.7109375" style="304" bestFit="1" customWidth="1"/>
    <col min="13571" max="13571" width="18.42578125" style="304" bestFit="1" customWidth="1"/>
    <col min="13572" max="13572" width="20.28515625" style="304" customWidth="1"/>
    <col min="13573" max="13573" width="11.5703125" style="304" bestFit="1" customWidth="1"/>
    <col min="13574" max="13574" width="14.85546875" style="304" bestFit="1" customWidth="1"/>
    <col min="13575" max="13575" width="13.5703125" style="304" customWidth="1"/>
    <col min="13576" max="13823" width="9.140625" style="304"/>
    <col min="13824" max="13824" width="6.140625" style="304" customWidth="1"/>
    <col min="13825" max="13825" width="13.7109375" style="304" customWidth="1"/>
    <col min="13826" max="13826" width="14.7109375" style="304" bestFit="1" customWidth="1"/>
    <col min="13827" max="13827" width="18.42578125" style="304" bestFit="1" customWidth="1"/>
    <col min="13828" max="13828" width="20.28515625" style="304" customWidth="1"/>
    <col min="13829" max="13829" width="11.5703125" style="304" bestFit="1" customWidth="1"/>
    <col min="13830" max="13830" width="14.85546875" style="304" bestFit="1" customWidth="1"/>
    <col min="13831" max="13831" width="13.5703125" style="304" customWidth="1"/>
    <col min="13832" max="14079" width="9.140625" style="304"/>
    <col min="14080" max="14080" width="6.140625" style="304" customWidth="1"/>
    <col min="14081" max="14081" width="13.7109375" style="304" customWidth="1"/>
    <col min="14082" max="14082" width="14.7109375" style="304" bestFit="1" customWidth="1"/>
    <col min="14083" max="14083" width="18.42578125" style="304" bestFit="1" customWidth="1"/>
    <col min="14084" max="14084" width="20.28515625" style="304" customWidth="1"/>
    <col min="14085" max="14085" width="11.5703125" style="304" bestFit="1" customWidth="1"/>
    <col min="14086" max="14086" width="14.85546875" style="304" bestFit="1" customWidth="1"/>
    <col min="14087" max="14087" width="13.5703125" style="304" customWidth="1"/>
    <col min="14088" max="14335" width="9.140625" style="304"/>
    <col min="14336" max="14336" width="6.140625" style="304" customWidth="1"/>
    <col min="14337" max="14337" width="13.7109375" style="304" customWidth="1"/>
    <col min="14338" max="14338" width="14.7109375" style="304" bestFit="1" customWidth="1"/>
    <col min="14339" max="14339" width="18.42578125" style="304" bestFit="1" customWidth="1"/>
    <col min="14340" max="14340" width="20.28515625" style="304" customWidth="1"/>
    <col min="14341" max="14341" width="11.5703125" style="304" bestFit="1" customWidth="1"/>
    <col min="14342" max="14342" width="14.85546875" style="304" bestFit="1" customWidth="1"/>
    <col min="14343" max="14343" width="13.5703125" style="304" customWidth="1"/>
    <col min="14344" max="14591" width="9.140625" style="304"/>
    <col min="14592" max="14592" width="6.140625" style="304" customWidth="1"/>
    <col min="14593" max="14593" width="13.7109375" style="304" customWidth="1"/>
    <col min="14594" max="14594" width="14.7109375" style="304" bestFit="1" customWidth="1"/>
    <col min="14595" max="14595" width="18.42578125" style="304" bestFit="1" customWidth="1"/>
    <col min="14596" max="14596" width="20.28515625" style="304" customWidth="1"/>
    <col min="14597" max="14597" width="11.5703125" style="304" bestFit="1" customWidth="1"/>
    <col min="14598" max="14598" width="14.85546875" style="304" bestFit="1" customWidth="1"/>
    <col min="14599" max="14599" width="13.5703125" style="304" customWidth="1"/>
    <col min="14600" max="14847" width="9.140625" style="304"/>
    <col min="14848" max="14848" width="6.140625" style="304" customWidth="1"/>
    <col min="14849" max="14849" width="13.7109375" style="304" customWidth="1"/>
    <col min="14850" max="14850" width="14.7109375" style="304" bestFit="1" customWidth="1"/>
    <col min="14851" max="14851" width="18.42578125" style="304" bestFit="1" customWidth="1"/>
    <col min="14852" max="14852" width="20.28515625" style="304" customWidth="1"/>
    <col min="14853" max="14853" width="11.5703125" style="304" bestFit="1" customWidth="1"/>
    <col min="14854" max="14854" width="14.85546875" style="304" bestFit="1" customWidth="1"/>
    <col min="14855" max="14855" width="13.5703125" style="304" customWidth="1"/>
    <col min="14856" max="15103" width="9.140625" style="304"/>
    <col min="15104" max="15104" width="6.140625" style="304" customWidth="1"/>
    <col min="15105" max="15105" width="13.7109375" style="304" customWidth="1"/>
    <col min="15106" max="15106" width="14.7109375" style="304" bestFit="1" customWidth="1"/>
    <col min="15107" max="15107" width="18.42578125" style="304" bestFit="1" customWidth="1"/>
    <col min="15108" max="15108" width="20.28515625" style="304" customWidth="1"/>
    <col min="15109" max="15109" width="11.5703125" style="304" bestFit="1" customWidth="1"/>
    <col min="15110" max="15110" width="14.85546875" style="304" bestFit="1" customWidth="1"/>
    <col min="15111" max="15111" width="13.5703125" style="304" customWidth="1"/>
    <col min="15112" max="15359" width="9.140625" style="304"/>
    <col min="15360" max="15360" width="6.140625" style="304" customWidth="1"/>
    <col min="15361" max="15361" width="13.7109375" style="304" customWidth="1"/>
    <col min="15362" max="15362" width="14.7109375" style="304" bestFit="1" customWidth="1"/>
    <col min="15363" max="15363" width="18.42578125" style="304" bestFit="1" customWidth="1"/>
    <col min="15364" max="15364" width="20.28515625" style="304" customWidth="1"/>
    <col min="15365" max="15365" width="11.5703125" style="304" bestFit="1" customWidth="1"/>
    <col min="15366" max="15366" width="14.85546875" style="304" bestFit="1" customWidth="1"/>
    <col min="15367" max="15367" width="13.5703125" style="304" customWidth="1"/>
    <col min="15368" max="15615" width="9.140625" style="304"/>
    <col min="15616" max="15616" width="6.140625" style="304" customWidth="1"/>
    <col min="15617" max="15617" width="13.7109375" style="304" customWidth="1"/>
    <col min="15618" max="15618" width="14.7109375" style="304" bestFit="1" customWidth="1"/>
    <col min="15619" max="15619" width="18.42578125" style="304" bestFit="1" customWidth="1"/>
    <col min="15620" max="15620" width="20.28515625" style="304" customWidth="1"/>
    <col min="15621" max="15621" width="11.5703125" style="304" bestFit="1" customWidth="1"/>
    <col min="15622" max="15622" width="14.85546875" style="304" bestFit="1" customWidth="1"/>
    <col min="15623" max="15623" width="13.5703125" style="304" customWidth="1"/>
    <col min="15624" max="15871" width="9.140625" style="304"/>
    <col min="15872" max="15872" width="6.140625" style="304" customWidth="1"/>
    <col min="15873" max="15873" width="13.7109375" style="304" customWidth="1"/>
    <col min="15874" max="15874" width="14.7109375" style="304" bestFit="1" customWidth="1"/>
    <col min="15875" max="15875" width="18.42578125" style="304" bestFit="1" customWidth="1"/>
    <col min="15876" max="15876" width="20.28515625" style="304" customWidth="1"/>
    <col min="15877" max="15877" width="11.5703125" style="304" bestFit="1" customWidth="1"/>
    <col min="15878" max="15878" width="14.85546875" style="304" bestFit="1" customWidth="1"/>
    <col min="15879" max="15879" width="13.5703125" style="304" customWidth="1"/>
    <col min="15880" max="16127" width="9.140625" style="304"/>
    <col min="16128" max="16128" width="6.140625" style="304" customWidth="1"/>
    <col min="16129" max="16129" width="13.7109375" style="304" customWidth="1"/>
    <col min="16130" max="16130" width="14.7109375" style="304" bestFit="1" customWidth="1"/>
    <col min="16131" max="16131" width="18.42578125" style="304" bestFit="1" customWidth="1"/>
    <col min="16132" max="16132" width="20.28515625" style="304" customWidth="1"/>
    <col min="16133" max="16133" width="11.5703125" style="304" bestFit="1" customWidth="1"/>
    <col min="16134" max="16134" width="14.85546875" style="304" bestFit="1" customWidth="1"/>
    <col min="16135" max="16135" width="13.5703125" style="304" customWidth="1"/>
    <col min="16136" max="16384" width="9.140625" style="304"/>
  </cols>
  <sheetData>
    <row r="1" spans="1:8" ht="30.75" customHeight="1" thickBot="1">
      <c r="A1" s="892" t="s">
        <v>2065</v>
      </c>
      <c r="B1" s="892"/>
      <c r="C1" s="892"/>
      <c r="D1" s="892"/>
      <c r="E1" s="892"/>
      <c r="F1" s="892"/>
      <c r="G1" s="892"/>
      <c r="H1" s="892"/>
    </row>
    <row r="2" spans="1:8" ht="77.25" thickBot="1">
      <c r="A2" s="305" t="s">
        <v>1809</v>
      </c>
      <c r="B2" s="306" t="s">
        <v>1762</v>
      </c>
      <c r="C2" s="307" t="s">
        <v>2031</v>
      </c>
      <c r="D2" s="307" t="s">
        <v>2032</v>
      </c>
      <c r="E2" s="307" t="s">
        <v>2033</v>
      </c>
      <c r="F2" s="308" t="s">
        <v>2034</v>
      </c>
    </row>
    <row r="3" spans="1:8">
      <c r="A3" s="309">
        <v>1</v>
      </c>
      <c r="B3" s="310">
        <v>2</v>
      </c>
      <c r="C3" s="310">
        <v>3</v>
      </c>
      <c r="D3" s="310">
        <v>4</v>
      </c>
      <c r="E3" s="310">
        <v>5</v>
      </c>
      <c r="F3" s="311" t="s">
        <v>2035</v>
      </c>
    </row>
    <row r="4" spans="1:8" ht="14.25">
      <c r="A4" s="312">
        <v>1</v>
      </c>
      <c r="B4" s="313">
        <f>'sop011-(AG)'!B4</f>
        <v>45017</v>
      </c>
      <c r="C4" s="314">
        <f>+'sop011-(AG)'!C4+'SOP011-(JGY)'!C4+'SOP011-(URBAN)'!C4+'SOP011-(Other all)'!C4</f>
        <v>5125656</v>
      </c>
      <c r="D4" s="314">
        <f>+'sop011-(AG)'!D4+'SOP011-(JGY)'!D4+'SOP011-(URBAN)'!D4+'SOP011-(Other all)'!D4</f>
        <v>5905491</v>
      </c>
      <c r="E4" s="314">
        <f>+'sop011-(AG)'!E4+'SOP011-(JGY)'!E4+'SOP011-(URBAN)'!E4+'SOP011-(Other all)'!E4</f>
        <v>36082103</v>
      </c>
      <c r="F4" s="355">
        <f>+E4/D4</f>
        <v>6.1099243060399209</v>
      </c>
    </row>
    <row r="5" spans="1:8">
      <c r="A5" s="312">
        <v>2</v>
      </c>
      <c r="B5" s="313">
        <f>'sop011-(AG)'!B5</f>
        <v>45047</v>
      </c>
      <c r="C5" s="314">
        <f>+'sop011-(AG)'!C5+'SOP011-(JGY)'!C5+'SOP011-(URBAN)'!C5+'SOP011-(Other all)'!C5</f>
        <v>5280921</v>
      </c>
      <c r="D5" s="314">
        <f>+'sop011-(AG)'!D5+'SOP011-(JGY)'!D5+'SOP011-(URBAN)'!D5+'SOP011-(Other all)'!D5</f>
        <v>5907262</v>
      </c>
      <c r="E5" s="314">
        <f>+'sop011-(AG)'!E5+'SOP011-(JGY)'!E5+'SOP011-(URBAN)'!E5+'SOP011-(Other all)'!E5</f>
        <v>50689836</v>
      </c>
      <c r="F5" s="315">
        <f t="shared" ref="F5:F18" si="0">+E5/D5</f>
        <v>8.5809358041001058</v>
      </c>
    </row>
    <row r="6" spans="1:8">
      <c r="A6" s="312">
        <v>3</v>
      </c>
      <c r="B6" s="313">
        <f>'sop011-(AG)'!B6</f>
        <v>45078</v>
      </c>
      <c r="C6" s="314">
        <f>+'sop011-(AG)'!C6+'SOP011-(JGY)'!C6+'SOP011-(URBAN)'!C6+'SOP011-(Other all)'!C6</f>
        <v>5452755</v>
      </c>
      <c r="D6" s="314">
        <f>+'sop011-(AG)'!D6+'SOP011-(JGY)'!D6+'SOP011-(URBAN)'!D6+'SOP011-(Other all)'!D6</f>
        <v>5927869</v>
      </c>
      <c r="E6" s="314">
        <f>+'sop011-(AG)'!E6+'SOP011-(JGY)'!E6+'SOP011-(URBAN)'!E6+'SOP011-(Other all)'!E6</f>
        <v>91462734</v>
      </c>
      <c r="F6" s="315">
        <f t="shared" si="0"/>
        <v>15.429277198939451</v>
      </c>
    </row>
    <row r="7" spans="1:8">
      <c r="A7" s="317"/>
      <c r="B7" s="318" t="str">
        <f>'sop011-(AG)'!B7</f>
        <v>1st Qtr</v>
      </c>
      <c r="C7" s="319">
        <f>+C6+C5+C4</f>
        <v>15859332</v>
      </c>
      <c r="D7" s="319">
        <f>+D6</f>
        <v>5927869</v>
      </c>
      <c r="E7" s="319">
        <f>+E6+E5+E4</f>
        <v>178234673</v>
      </c>
      <c r="F7" s="315">
        <f>+E7/D7</f>
        <v>30.067242207950276</v>
      </c>
    </row>
    <row r="8" spans="1:8">
      <c r="A8" s="312">
        <v>4</v>
      </c>
      <c r="B8" s="313">
        <f>'sop011-(AG)'!B8</f>
        <v>45108</v>
      </c>
      <c r="C8" s="314">
        <f>+'sop011-(AG)'!C8+'SOP011-(JGY)'!C8+'SOP011-(URBAN)'!C8+'SOP011-(Other all)'!C8</f>
        <v>5331487</v>
      </c>
      <c r="D8" s="314">
        <f>+'sop011-(AG)'!D8+'SOP011-(JGY)'!D8+'SOP011-(URBAN)'!D8+'SOP011-(Other all)'!D8</f>
        <v>5935232</v>
      </c>
      <c r="E8" s="314">
        <f>+'sop011-(AG)'!E8+'SOP011-(JGY)'!E8+'SOP011-(URBAN)'!E8+'SOP011-(Other all)'!E8</f>
        <v>69529846.599305555</v>
      </c>
      <c r="F8" s="315">
        <f t="shared" si="0"/>
        <v>11.714764747074007</v>
      </c>
    </row>
    <row r="9" spans="1:8">
      <c r="A9" s="312">
        <v>5</v>
      </c>
      <c r="B9" s="313">
        <f>'sop011-(AG)'!B9</f>
        <v>45139</v>
      </c>
      <c r="C9" s="314">
        <f>+'sop011-(AG)'!C9+'SOP011-(JGY)'!C9+'SOP011-(URBAN)'!C9+'SOP011-(Other all)'!C9</f>
        <v>5192265</v>
      </c>
      <c r="D9" s="314">
        <f>+'sop011-(AG)'!D9+'SOP011-(JGY)'!D9+'SOP011-(URBAN)'!D9+'SOP011-(Other all)'!D9</f>
        <v>5935818</v>
      </c>
      <c r="E9" s="314">
        <f>+'sop011-(AG)'!E9+'SOP011-(JGY)'!E9+'SOP011-(URBAN)'!E9+'SOP011-(Other all)'!E9</f>
        <v>58172732</v>
      </c>
      <c r="F9" s="315">
        <f t="shared" si="0"/>
        <v>9.8002890250341235</v>
      </c>
    </row>
    <row r="10" spans="1:8">
      <c r="A10" s="312">
        <v>6</v>
      </c>
      <c r="B10" s="313">
        <f>'sop011-(AG)'!B10</f>
        <v>45170</v>
      </c>
      <c r="C10" s="314">
        <f>+'sop011-(AG)'!C10+'SOP011-(JGY)'!C10+'SOP011-(URBAN)'!C10+'SOP011-(Other all)'!C10</f>
        <v>5291391</v>
      </c>
      <c r="D10" s="314">
        <f>+'sop011-(AG)'!D10+'SOP011-(JGY)'!D10+'SOP011-(URBAN)'!D10+'SOP011-(Other all)'!D10</f>
        <v>5940951</v>
      </c>
      <c r="E10" s="314">
        <f>+'sop011-(AG)'!E10+'SOP011-(JGY)'!E10+'SOP011-(URBAN)'!E10+'SOP011-(Other all)'!E10</f>
        <v>53193185</v>
      </c>
      <c r="F10" s="315">
        <f t="shared" si="0"/>
        <v>8.9536481617168704</v>
      </c>
    </row>
    <row r="11" spans="1:8">
      <c r="A11" s="317"/>
      <c r="B11" s="318" t="str">
        <f>'sop011-(AG)'!B11</f>
        <v>2nd Qtr</v>
      </c>
      <c r="C11" s="319">
        <f>+C10+C9+C8</f>
        <v>15815143</v>
      </c>
      <c r="D11" s="319">
        <f>+D10</f>
        <v>5940951</v>
      </c>
      <c r="E11" s="319">
        <f>+E10+E9+E8</f>
        <v>180895763.59930557</v>
      </c>
      <c r="F11" s="315">
        <f>+E11/D11</f>
        <v>30.44895734694758</v>
      </c>
    </row>
    <row r="12" spans="1:8">
      <c r="A12" s="312">
        <v>7</v>
      </c>
      <c r="B12" s="313">
        <f>'sop011-(AG)'!B12</f>
        <v>45200</v>
      </c>
      <c r="C12" s="314">
        <f>+'sop011-(AG)'!C12+'SOP011-(JGY)'!C12+'SOP011-(URBAN)'!C12+'SOP011-(Other all)'!C12</f>
        <v>5236211</v>
      </c>
      <c r="D12" s="314">
        <f>+'sop011-(AG)'!D12+'SOP011-(JGY)'!D12+'SOP011-(URBAN)'!D12+'SOP011-(Other all)'!D12</f>
        <v>5937073</v>
      </c>
      <c r="E12" s="314">
        <f>+'sop011-(AG)'!E12+'SOP011-(JGY)'!E12+'SOP011-(URBAN)'!E12+'SOP011-(Other all)'!E12</f>
        <v>42705661</v>
      </c>
      <c r="F12" s="315">
        <f t="shared" si="0"/>
        <v>7.1930496727933111</v>
      </c>
    </row>
    <row r="13" spans="1:8">
      <c r="A13" s="312">
        <v>8</v>
      </c>
      <c r="B13" s="313">
        <f>'sop011-(AG)'!B13</f>
        <v>45231</v>
      </c>
      <c r="C13" s="314">
        <f>+'sop011-(AG)'!C13+'SOP011-(JGY)'!C13+'SOP011-(URBAN)'!C13+'SOP011-(Other all)'!C13</f>
        <v>5161003</v>
      </c>
      <c r="D13" s="314">
        <f>+'sop011-(AG)'!D13+'SOP011-(JGY)'!D13+'SOP011-(URBAN)'!D13+'SOP011-(Other all)'!D13</f>
        <v>5949369</v>
      </c>
      <c r="E13" s="314">
        <f>+'sop011-(AG)'!E13+'SOP011-(JGY)'!E13+'SOP011-(URBAN)'!E13+'SOP011-(Other all)'!E13</f>
        <v>37914142</v>
      </c>
      <c r="F13" s="315">
        <f t="shared" si="0"/>
        <v>6.3728005440576974</v>
      </c>
    </row>
    <row r="14" spans="1:8">
      <c r="A14" s="312">
        <v>9</v>
      </c>
      <c r="B14" s="313">
        <f>'sop011-(AG)'!B14</f>
        <v>45261</v>
      </c>
      <c r="C14" s="314">
        <f>+'sop011-(AG)'!C14+'SOP011-(JGY)'!C14+'SOP011-(URBAN)'!C14+'SOP011-(Other all)'!C14</f>
        <v>5149923</v>
      </c>
      <c r="D14" s="314">
        <f>+'sop011-(AG)'!D14+'SOP011-(JGY)'!D14+'SOP011-(URBAN)'!D14+'SOP011-(Other all)'!D14</f>
        <v>5974428</v>
      </c>
      <c r="E14" s="314">
        <f>+'sop011-(AG)'!E14+'SOP011-(JGY)'!E14+'SOP011-(URBAN)'!E14+'SOP011-(Other all)'!E14</f>
        <v>39612788</v>
      </c>
      <c r="F14" s="315">
        <f t="shared" si="0"/>
        <v>6.6303900557509436</v>
      </c>
    </row>
    <row r="15" spans="1:8">
      <c r="A15" s="317"/>
      <c r="B15" s="318" t="str">
        <f>'sop011-(AG)'!B15</f>
        <v>3rd Qtr</v>
      </c>
      <c r="C15" s="319">
        <f>+C14+C13+C12</f>
        <v>15547137</v>
      </c>
      <c r="D15" s="319">
        <f>+D14</f>
        <v>5974428</v>
      </c>
      <c r="E15" s="319">
        <f>+E14+E13+E12</f>
        <v>120232591</v>
      </c>
      <c r="F15" s="315">
        <f>+E15/D15</f>
        <v>20.124535938837994</v>
      </c>
    </row>
    <row r="16" spans="1:8">
      <c r="A16" s="312">
        <v>1</v>
      </c>
      <c r="B16" s="313">
        <f>'sop011-(AG)'!B16</f>
        <v>45292</v>
      </c>
      <c r="C16" s="314">
        <f>+'sop011-(AG)'!C16+'SOP011-(JGY)'!C16+'SOP011-(URBAN)'!C16+'SOP011-(Other all)'!C16</f>
        <v>5243969</v>
      </c>
      <c r="D16" s="314">
        <f>+'sop011-(AG)'!D16+'SOP011-(JGY)'!D16+'SOP011-(URBAN)'!D16+'SOP011-(Other all)'!D16</f>
        <v>5977473</v>
      </c>
      <c r="E16" s="314">
        <f>+'sop011-(AG)'!E16+'SOP011-(JGY)'!E16+'SOP011-(URBAN)'!E16+'SOP011-(Other all)'!E16</f>
        <v>46548422</v>
      </c>
      <c r="F16" s="315">
        <f t="shared" si="0"/>
        <v>7.7873077803948254</v>
      </c>
    </row>
    <row r="17" spans="1:11">
      <c r="A17" s="312">
        <v>2</v>
      </c>
      <c r="B17" s="313">
        <f>'sop011-(AG)'!B17</f>
        <v>45323</v>
      </c>
      <c r="C17" s="314">
        <f>+'sop011-(AG)'!C17+'SOP011-(JGY)'!C17+'SOP011-(URBAN)'!C17+'SOP011-(Other all)'!C17</f>
        <v>5141638</v>
      </c>
      <c r="D17" s="314">
        <f>+'sop011-(AG)'!D17+'SOP011-(JGY)'!D17+'SOP011-(URBAN)'!D17+'SOP011-(Other all)'!D17</f>
        <v>5981840</v>
      </c>
      <c r="E17" s="314">
        <f>+'sop011-(AG)'!E17+'SOP011-(JGY)'!E17+'SOP011-(URBAN)'!E17+'SOP011-(Other all)'!E17</f>
        <v>36084260</v>
      </c>
      <c r="F17" s="315">
        <f t="shared" si="0"/>
        <v>6.0323010979899161</v>
      </c>
    </row>
    <row r="18" spans="1:11">
      <c r="A18" s="312">
        <v>3</v>
      </c>
      <c r="B18" s="313">
        <f>'sop011-(AG)'!B18</f>
        <v>45352</v>
      </c>
      <c r="C18" s="314">
        <f>+'sop011-(AG)'!C18+'SOP011-(JGY)'!C18+'SOP011-(URBAN)'!C18+'SOP011-(Other all)'!C18</f>
        <v>4783142</v>
      </c>
      <c r="D18" s="314">
        <f>+'sop011-(AG)'!D18+'SOP011-(JGY)'!D18+'SOP011-(URBAN)'!D18+'SOP011-(Other all)'!D18</f>
        <v>5984796</v>
      </c>
      <c r="E18" s="314">
        <f>+'sop011-(AG)'!E18+'SOP011-(JGY)'!E18+'SOP011-(URBAN)'!E18+'SOP011-(Other all)'!E18</f>
        <v>39379774</v>
      </c>
      <c r="F18" s="315">
        <f t="shared" si="0"/>
        <v>6.5799693088954072</v>
      </c>
    </row>
    <row r="19" spans="1:11">
      <c r="A19" s="317"/>
      <c r="B19" s="318" t="str">
        <f>'sop011-(AG)'!B19</f>
        <v>4th Qtr</v>
      </c>
      <c r="C19" s="319">
        <f>+C18+C17+C16</f>
        <v>15168749</v>
      </c>
      <c r="D19" s="319">
        <f>+D18</f>
        <v>5984796</v>
      </c>
      <c r="E19" s="319">
        <f>+E18+E17+E16</f>
        <v>122012456</v>
      </c>
      <c r="F19" s="315">
        <f>+E19/D19</f>
        <v>20.387070169141939</v>
      </c>
    </row>
    <row r="20" spans="1:11" ht="13.5" thickBot="1">
      <c r="A20" s="356"/>
      <c r="B20" s="357" t="str">
        <f>'sop011-(AG)'!B20</f>
        <v>Yearly Data</v>
      </c>
      <c r="C20" s="358">
        <f>+C19+C15+C11+C7</f>
        <v>62390361</v>
      </c>
      <c r="D20" s="358">
        <f>+D19</f>
        <v>5984796</v>
      </c>
      <c r="E20" s="358">
        <f>+E19+E15+E11+E7</f>
        <v>601375483.59930563</v>
      </c>
      <c r="F20" s="359">
        <f>+E20/D20</f>
        <v>100.48387340175097</v>
      </c>
    </row>
    <row r="21" spans="1:11" ht="31.7" customHeight="1" thickBot="1">
      <c r="A21" s="913" t="s">
        <v>2066</v>
      </c>
      <c r="B21" s="895"/>
      <c r="C21" s="895"/>
      <c r="D21" s="895"/>
      <c r="E21" s="895"/>
      <c r="F21" s="895"/>
      <c r="G21" s="895"/>
      <c r="H21" s="896"/>
    </row>
    <row r="22" spans="1:11" ht="105" customHeight="1" thickBot="1">
      <c r="A22" s="305" t="s">
        <v>1809</v>
      </c>
      <c r="B22" s="306" t="s">
        <v>1762</v>
      </c>
      <c r="C22" s="322" t="s">
        <v>2042</v>
      </c>
      <c r="D22" s="307" t="s">
        <v>2043</v>
      </c>
      <c r="E22" s="307" t="s">
        <v>2044</v>
      </c>
      <c r="F22" s="307" t="s">
        <v>2032</v>
      </c>
      <c r="G22" s="323" t="s">
        <v>2045</v>
      </c>
      <c r="H22" s="324" t="s">
        <v>2046</v>
      </c>
    </row>
    <row r="23" spans="1:11" ht="13.5" thickBot="1">
      <c r="A23" s="340">
        <v>1</v>
      </c>
      <c r="B23" s="341">
        <v>2</v>
      </c>
      <c r="C23" s="341">
        <v>3</v>
      </c>
      <c r="D23" s="341">
        <v>4</v>
      </c>
      <c r="E23" s="341" t="s">
        <v>2047</v>
      </c>
      <c r="F23" s="341">
        <v>6</v>
      </c>
      <c r="G23" s="350">
        <v>7</v>
      </c>
      <c r="H23" s="351" t="s">
        <v>2048</v>
      </c>
      <c r="I23" s="338"/>
      <c r="J23" s="338"/>
      <c r="K23" s="338"/>
    </row>
    <row r="24" spans="1:11">
      <c r="A24" s="312">
        <v>1</v>
      </c>
      <c r="B24" s="313">
        <f>'sop011-(AG)'!B4</f>
        <v>45017</v>
      </c>
      <c r="C24" s="329">
        <f>'[33]APR-CAT'!$M$72</f>
        <v>8.7198403512952313E-2</v>
      </c>
      <c r="D24" s="330">
        <f>'[33]APR-CAT'!$N$72</f>
        <v>5125656</v>
      </c>
      <c r="E24" s="331">
        <f>'[33]APR-CAT'!$O$72</f>
        <v>446949.02015658509</v>
      </c>
      <c r="F24" s="332">
        <f>'[33]APR-CAT'!$P$72</f>
        <v>5905491</v>
      </c>
      <c r="G24" s="314">
        <f>'[33]APR-CAT'!$R$72</f>
        <v>2371119.677083333</v>
      </c>
      <c r="H24" s="333">
        <f>+G24/F24</f>
        <v>0.40151101357758956</v>
      </c>
    </row>
    <row r="25" spans="1:11">
      <c r="A25" s="312">
        <v>2</v>
      </c>
      <c r="B25" s="313">
        <f>'sop011-(AG)'!B5</f>
        <v>45047</v>
      </c>
      <c r="C25" s="329">
        <f>'[33]MAY-CAT'!$M$72</f>
        <v>0.10458912250517502</v>
      </c>
      <c r="D25" s="330">
        <f>'[33]MAY-CAT'!$N$72</f>
        <v>5280921</v>
      </c>
      <c r="E25" s="331">
        <f>'[33]MAY-CAT'!$O$72</f>
        <v>552326.89340915135</v>
      </c>
      <c r="F25" s="332">
        <f>'[33]MAY-CAT'!$P$72</f>
        <v>5907262</v>
      </c>
      <c r="G25" s="314">
        <f>'[33]MAY-CAT'!$R$72</f>
        <v>3726582.4004166666</v>
      </c>
      <c r="H25" s="333">
        <f t="shared" ref="H25:H38" si="1">+G25/F25</f>
        <v>0.63084765842731649</v>
      </c>
    </row>
    <row r="26" spans="1:11">
      <c r="A26" s="312">
        <v>3</v>
      </c>
      <c r="B26" s="313">
        <f>'sop011-(AG)'!B6</f>
        <v>45078</v>
      </c>
      <c r="C26" s="329">
        <f>'[33]JUNE-CAT'!$M$72</f>
        <v>0.21939916487312899</v>
      </c>
      <c r="D26" s="330">
        <f>'[33]JUNE-CAT'!$N$72</f>
        <v>5452755</v>
      </c>
      <c r="E26" s="331">
        <f>'[33]JUNE-CAT'!$O$72</f>
        <v>1196329.8932577784</v>
      </c>
      <c r="F26" s="332">
        <f>'[33]JUNE-CAT'!$P$72</f>
        <v>5927869</v>
      </c>
      <c r="G26" s="314">
        <f>'[33]JUNE-CAT'!$R$72</f>
        <v>12040536.064583333</v>
      </c>
      <c r="H26" s="333">
        <f t="shared" si="1"/>
        <v>2.0311744514906338</v>
      </c>
    </row>
    <row r="27" spans="1:11">
      <c r="A27" s="317"/>
      <c r="B27" s="318" t="str">
        <f>'sop011-(AG)'!B7</f>
        <v>1st Qtr</v>
      </c>
      <c r="C27" s="334">
        <f>+C26+C25+C24</f>
        <v>0.41118669089125631</v>
      </c>
      <c r="D27" s="335">
        <f>+D26+D25+D24</f>
        <v>15859332</v>
      </c>
      <c r="E27" s="331">
        <f>+D27*C27</f>
        <v>6521146.2448258102</v>
      </c>
      <c r="F27" s="336">
        <f>+F26</f>
        <v>5927869</v>
      </c>
      <c r="G27" s="319">
        <f>+G26+G25+G24</f>
        <v>18138238.142083332</v>
      </c>
      <c r="H27" s="333">
        <f>+G27/F27</f>
        <v>3.0598243891832517</v>
      </c>
    </row>
    <row r="28" spans="1:11">
      <c r="A28" s="312">
        <v>4</v>
      </c>
      <c r="B28" s="313">
        <f>'sop011-(AG)'!B8</f>
        <v>45108</v>
      </c>
      <c r="C28" s="329">
        <f>IFERROR('[33]JULY-CAT'!$M$72,0)</f>
        <v>0.12319279236441713</v>
      </c>
      <c r="D28" s="330">
        <f>'[33]JULY-CAT'!$N$72</f>
        <v>5331487</v>
      </c>
      <c r="E28" s="331">
        <f>'[33]JULY-CAT'!$O$72</f>
        <v>656800.77098458924</v>
      </c>
      <c r="F28" s="332">
        <f>'[33]JULY-CAT'!$P$72</f>
        <v>5935232</v>
      </c>
      <c r="G28" s="314">
        <f>'[33]JULY-CAT'!$R$72</f>
        <v>5188725.4184166668</v>
      </c>
      <c r="H28" s="333">
        <f t="shared" si="1"/>
        <v>0.87422453215252016</v>
      </c>
    </row>
    <row r="29" spans="1:11">
      <c r="A29" s="312">
        <v>5</v>
      </c>
      <c r="B29" s="313">
        <f>'sop011-(AG)'!B9</f>
        <v>45139</v>
      </c>
      <c r="C29" s="329">
        <f>IFERROR('[33]AUG-CAT'!$M$72,0)</f>
        <v>8.1242984940644775E-2</v>
      </c>
      <c r="D29" s="330">
        <f>'[33]AUG-CAT'!$N$72</f>
        <v>5192265</v>
      </c>
      <c r="E29" s="331">
        <f>'[33]AUG-CAT'!$O$72</f>
        <v>421835.10720283695</v>
      </c>
      <c r="F29" s="332">
        <f>'[33]AUG-CAT'!$P$72</f>
        <v>5935818</v>
      </c>
      <c r="G29" s="314">
        <f>'[33]AUG-CAT'!$R$72</f>
        <v>3687750.8612500001</v>
      </c>
      <c r="H29" s="333">
        <f t="shared" si="1"/>
        <v>0.62127087812496951</v>
      </c>
    </row>
    <row r="30" spans="1:11">
      <c r="A30" s="312">
        <v>6</v>
      </c>
      <c r="B30" s="313">
        <f>'sop011-(AG)'!B10</f>
        <v>45170</v>
      </c>
      <c r="C30" s="329">
        <f>IFERROR('[33]SEPT-CAT'!$M$72,0)</f>
        <v>9.9115722996669819E-2</v>
      </c>
      <c r="D30" s="330">
        <f>'[33]SEPT-CAT'!$N$72</f>
        <v>5291391</v>
      </c>
      <c r="E30" s="331">
        <f>'[33]SEPT-CAT'!$O$72</f>
        <v>524460.04462307168</v>
      </c>
      <c r="F30" s="332">
        <f>'[33]SEPT-CAT'!$P$72</f>
        <v>5940951</v>
      </c>
      <c r="G30" s="314">
        <f>'[33]SEPT-CAT'!$R$72</f>
        <v>3625361.6895833332</v>
      </c>
      <c r="H30" s="333">
        <f t="shared" si="1"/>
        <v>0.61023255192364545</v>
      </c>
    </row>
    <row r="31" spans="1:11">
      <c r="A31" s="317"/>
      <c r="B31" s="318" t="str">
        <f>'sop011-(AG)'!B11</f>
        <v>2nd Qtr</v>
      </c>
      <c r="C31" s="334">
        <f>+C30+C29+C28</f>
        <v>0.30355150030173172</v>
      </c>
      <c r="D31" s="335">
        <f>+D30+D29+D28</f>
        <v>15815143</v>
      </c>
      <c r="E31" s="331">
        <f>+D31*C31</f>
        <v>4800710.3851364302</v>
      </c>
      <c r="F31" s="336">
        <f>+F30</f>
        <v>5940951</v>
      </c>
      <c r="G31" s="319">
        <f>+G30+G29+G28</f>
        <v>12501837.969250001</v>
      </c>
      <c r="H31" s="333">
        <f>+G31/F31</f>
        <v>2.1043496183102675</v>
      </c>
    </row>
    <row r="32" spans="1:11">
      <c r="A32" s="312">
        <v>7</v>
      </c>
      <c r="B32" s="313">
        <f>'sop011-(AG)'!B12</f>
        <v>45200</v>
      </c>
      <c r="C32" s="329">
        <f>IFERROR('[33]OCT-CAT'!$M$72,0)</f>
        <v>7.8981609895075036E-2</v>
      </c>
      <c r="D32" s="330">
        <f>'[33]OCT-CAT'!$N$72</f>
        <v>5236211</v>
      </c>
      <c r="E32" s="331">
        <f>'[33]OCT-CAT'!$O$72</f>
        <v>413564.37453030073</v>
      </c>
      <c r="F32" s="332">
        <f>'[33]OCT-CAT'!$P$72</f>
        <v>5937073</v>
      </c>
      <c r="G32" s="314">
        <f>'[33]OCT-CAT'!$R$72</f>
        <v>2779926.5358333336</v>
      </c>
      <c r="H32" s="333">
        <f t="shared" si="1"/>
        <v>0.46823182666498014</v>
      </c>
    </row>
    <row r="33" spans="1:8">
      <c r="A33" s="312">
        <v>8</v>
      </c>
      <c r="B33" s="313">
        <f>'sop011-(AG)'!B13</f>
        <v>45231</v>
      </c>
      <c r="C33" s="329">
        <f>IFERROR('[33]NOV-CAT'!$M$72,0)</f>
        <v>8.9825486666566257E-2</v>
      </c>
      <c r="D33" s="330">
        <f>'[33]NOV-CAT'!$N$72</f>
        <v>5161003</v>
      </c>
      <c r="E33" s="331">
        <f>'[33]NOV-CAT'!$O$72</f>
        <v>463589.60616260843</v>
      </c>
      <c r="F33" s="332">
        <f>'[33]NOV-CAT'!$P$72</f>
        <v>5949369</v>
      </c>
      <c r="G33" s="314">
        <f>'[33]NOV-CAT'!$R$72</f>
        <v>2462252.1091666664</v>
      </c>
      <c r="H33" s="333">
        <f t="shared" si="1"/>
        <v>0.41386777474496311</v>
      </c>
    </row>
    <row r="34" spans="1:8">
      <c r="A34" s="312">
        <v>9</v>
      </c>
      <c r="B34" s="313">
        <f>'sop011-(AG)'!B14</f>
        <v>45261</v>
      </c>
      <c r="C34" s="329">
        <f>IFERROR('[33]DEC-CAT'!$M$72,0)</f>
        <v>7.465199635919377E-2</v>
      </c>
      <c r="D34" s="330">
        <f>'[33]DEC-CAT'!$N$72</f>
        <v>5149923</v>
      </c>
      <c r="E34" s="331">
        <f>'[33]DEC-CAT'!$O$72</f>
        <v>384452.03304612829</v>
      </c>
      <c r="F34" s="332">
        <f>'[33]DEC-CAT'!$P$72</f>
        <v>5974428</v>
      </c>
      <c r="G34" s="314">
        <f>'[33]DEC-CAT'!$R$72</f>
        <v>2349590.0617499999</v>
      </c>
      <c r="H34" s="333">
        <f t="shared" si="1"/>
        <v>0.39327447945644334</v>
      </c>
    </row>
    <row r="35" spans="1:8">
      <c r="A35" s="317"/>
      <c r="B35" s="318" t="str">
        <f>'sop011-(AG)'!B15</f>
        <v>3rd Qtr</v>
      </c>
      <c r="C35" s="334">
        <f>+C34+C33+C32</f>
        <v>0.24345909292083506</v>
      </c>
      <c r="D35" s="335">
        <f>+D34+D33+D32</f>
        <v>15547137</v>
      </c>
      <c r="E35" s="331">
        <f>+D35*C35</f>
        <v>3785091.8715359527</v>
      </c>
      <c r="F35" s="336">
        <f>+F34</f>
        <v>5974428</v>
      </c>
      <c r="G35" s="319">
        <f>+G34+G33+G32</f>
        <v>7591768.7067499999</v>
      </c>
      <c r="H35" s="333">
        <f>+G35/F35</f>
        <v>1.270710552834514</v>
      </c>
    </row>
    <row r="36" spans="1:8">
      <c r="A36" s="312">
        <v>1</v>
      </c>
      <c r="B36" s="313">
        <f>'sop011-(AG)'!B16</f>
        <v>45292</v>
      </c>
      <c r="C36" s="329">
        <f>IFERROR('[33]JAN-CAT'!$M$72,0)</f>
        <v>7.2112137272644566E-2</v>
      </c>
      <c r="D36" s="330">
        <f>'[33]JAN-CAT'!$N$72</f>
        <v>5243969</v>
      </c>
      <c r="E36" s="331">
        <f>'[33]JAN-CAT'!$O$72</f>
        <v>378153.81238149264</v>
      </c>
      <c r="F36" s="332">
        <f>'[33]JAN-CAT'!$P$72</f>
        <v>5977473</v>
      </c>
      <c r="G36" s="314">
        <f>'[33]JAN-CAT'!$R$72</f>
        <v>2595269.2066666665</v>
      </c>
      <c r="H36" s="333">
        <f t="shared" si="1"/>
        <v>0.4341749777316713</v>
      </c>
    </row>
    <row r="37" spans="1:8">
      <c r="A37" s="312">
        <v>2</v>
      </c>
      <c r="B37" s="313">
        <f>'sop011-(AG)'!B17</f>
        <v>45323</v>
      </c>
      <c r="C37" s="329">
        <f>IFERROR('[33]FEB-CAT'!$M$72,0)</f>
        <v>7.2931070320312152E-2</v>
      </c>
      <c r="D37" s="330">
        <f>'[33]FEB-CAT'!$N$72</f>
        <v>5141638</v>
      </c>
      <c r="E37" s="331">
        <f>'[33]FEB-CAT'!$O$72</f>
        <v>374985.16253958916</v>
      </c>
      <c r="F37" s="332">
        <f>'[33]FEB-CAT'!$P$72</f>
        <v>5981840</v>
      </c>
      <c r="G37" s="314">
        <f>'[33]FEB-CAT'!$R$72</f>
        <v>2136237.1854124996</v>
      </c>
      <c r="H37" s="333">
        <f t="shared" si="1"/>
        <v>0.35712041535923722</v>
      </c>
    </row>
    <row r="38" spans="1:8">
      <c r="A38" s="312">
        <v>3</v>
      </c>
      <c r="B38" s="313">
        <f>'sop011-(AG)'!B18</f>
        <v>45352</v>
      </c>
      <c r="C38" s="329">
        <f>IFERROR('[33]MAR-CAT'!$M$72,0)</f>
        <v>4.6526914425961789E-2</v>
      </c>
      <c r="D38" s="330">
        <f>'[33]MAR-CAT'!$N$72</f>
        <v>4783142</v>
      </c>
      <c r="E38" s="331">
        <f>'[33]MAR-CAT'!$O$72</f>
        <v>222544.83852122372</v>
      </c>
      <c r="F38" s="332">
        <f>'[33]MAR-CAT'!$P$72</f>
        <v>5984796</v>
      </c>
      <c r="G38" s="314">
        <f>'[33]MAR-CAT'!$R$72</f>
        <v>1766778.4017958334</v>
      </c>
      <c r="H38" s="333">
        <f t="shared" si="1"/>
        <v>0.29521113197439536</v>
      </c>
    </row>
    <row r="39" spans="1:8">
      <c r="A39" s="317"/>
      <c r="B39" s="318" t="str">
        <f>'sop011-(AG)'!B19</f>
        <v>4th Qtr</v>
      </c>
      <c r="C39" s="334">
        <f>+C38+C37+C36</f>
        <v>0.19157012201891851</v>
      </c>
      <c r="D39" s="335">
        <f>+D38+D37+D36</f>
        <v>15168749</v>
      </c>
      <c r="E39" s="331">
        <f>+D39*C39</f>
        <v>2905879.0968043483</v>
      </c>
      <c r="F39" s="336">
        <f>+F38</f>
        <v>5984796</v>
      </c>
      <c r="G39" s="319">
        <f>+G38+G37+G36</f>
        <v>6498284.7938749995</v>
      </c>
      <c r="H39" s="333">
        <f>+G39/F39</f>
        <v>1.0857988800077729</v>
      </c>
    </row>
    <row r="40" spans="1:8" ht="13.5" thickBot="1">
      <c r="A40" s="356"/>
      <c r="B40" s="357" t="str">
        <f>'sop011-(AG)'!B20</f>
        <v>Yearly Data</v>
      </c>
      <c r="C40" s="360">
        <f>+C39+C35+C31+C27</f>
        <v>1.1497674061327416</v>
      </c>
      <c r="D40" s="361">
        <f>+D39+D35+D31+D27</f>
        <v>62390361</v>
      </c>
      <c r="E40" s="362">
        <f>+D40*C40</f>
        <v>71734403.534655362</v>
      </c>
      <c r="F40" s="363">
        <f>+F39</f>
        <v>5984796</v>
      </c>
      <c r="G40" s="358">
        <f>+G39+G35+G31+G27</f>
        <v>44730129.611958332</v>
      </c>
      <c r="H40" s="364">
        <f>+G40/F40</f>
        <v>7.4739606181995732</v>
      </c>
    </row>
    <row r="41" spans="1:8" ht="29.25" customHeight="1" thickBot="1">
      <c r="A41" s="913" t="s">
        <v>2067</v>
      </c>
      <c r="B41" s="895"/>
      <c r="C41" s="895"/>
      <c r="D41" s="895"/>
      <c r="E41" s="895"/>
      <c r="F41" s="895"/>
      <c r="G41" s="895"/>
      <c r="H41" s="896"/>
    </row>
    <row r="42" spans="1:8" ht="78.75" thickBot="1">
      <c r="A42" s="305" t="s">
        <v>1809</v>
      </c>
      <c r="B42" s="306" t="s">
        <v>1762</v>
      </c>
      <c r="C42" s="322" t="s">
        <v>2050</v>
      </c>
      <c r="D42" s="322" t="s">
        <v>2051</v>
      </c>
      <c r="E42" s="322" t="s">
        <v>2052</v>
      </c>
      <c r="F42" s="322" t="s">
        <v>2053</v>
      </c>
      <c r="G42" s="307" t="s">
        <v>2054</v>
      </c>
      <c r="H42" s="308" t="s">
        <v>2055</v>
      </c>
    </row>
    <row r="43" spans="1:8" ht="13.5" thickBot="1">
      <c r="A43" s="340">
        <v>1</v>
      </c>
      <c r="B43" s="341">
        <v>2</v>
      </c>
      <c r="C43" s="341">
        <v>3</v>
      </c>
      <c r="D43" s="341">
        <v>4</v>
      </c>
      <c r="E43" s="341" t="s">
        <v>2047</v>
      </c>
      <c r="F43" s="341">
        <v>6</v>
      </c>
      <c r="G43" s="341">
        <v>7</v>
      </c>
      <c r="H43" s="342" t="s">
        <v>2048</v>
      </c>
    </row>
    <row r="44" spans="1:8">
      <c r="A44" s="343">
        <v>1</v>
      </c>
      <c r="B44" s="344">
        <f>'sop011-(AG)'!B4</f>
        <v>45017</v>
      </c>
      <c r="C44" s="345">
        <f>+'sop011-(AG)'!C44+'SOP011-(JGY)'!C44+'SOP011-(URBAN)'!C44+'SOP011-(Other all)'!C44</f>
        <v>62895</v>
      </c>
      <c r="D44" s="345">
        <f>+'sop011-(AG)'!D44+'SOP011-(JGY)'!D44+'SOP011-(URBAN)'!D44+'SOP011-(Other all)'!D44</f>
        <v>5066486</v>
      </c>
      <c r="E44" s="346">
        <f>+D44*C44</f>
        <v>318656636970</v>
      </c>
      <c r="F44" s="345">
        <f>+'sop011-(AG)'!F44+'SOP011-(JGY)'!F44+'SOP011-(URBAN)'!F44+'SOP011-(Other all)'!F44</f>
        <v>5905491</v>
      </c>
      <c r="G44" s="345">
        <f>+'sop011-(AG)'!G44+'SOP011-(JGY)'!G44+'SOP011-(URBAN)'!G44+'SOP011-(Other all)'!G44</f>
        <v>40908333</v>
      </c>
      <c r="H44" s="347">
        <f>+G44/F44</f>
        <v>6.9271687993428488</v>
      </c>
    </row>
    <row r="45" spans="1:8">
      <c r="A45" s="312">
        <v>2</v>
      </c>
      <c r="B45" s="313">
        <f>'sop011-(AG)'!B5</f>
        <v>45047</v>
      </c>
      <c r="C45" s="314">
        <f>+'sop011-(AG)'!C45+'SOP011-(JGY)'!C45+'SOP011-(URBAN)'!C45+'SOP011-(Other all)'!C45</f>
        <v>75036</v>
      </c>
      <c r="D45" s="314">
        <f>+'sop011-(AG)'!D45+'SOP011-(JGY)'!D45+'SOP011-(URBAN)'!D45+'SOP011-(Other all)'!D45</f>
        <v>5095460</v>
      </c>
      <c r="E45" s="321">
        <f t="shared" ref="E45:E58" si="2">+D45*C45</f>
        <v>382342936560</v>
      </c>
      <c r="F45" s="314">
        <f>+'sop011-(AG)'!F45+'SOP011-(JGY)'!F45+'SOP011-(URBAN)'!F45+'SOP011-(Other all)'!F45</f>
        <v>5907262</v>
      </c>
      <c r="G45" s="314">
        <f>+'sop011-(AG)'!G45+'SOP011-(JGY)'!G45+'SOP011-(URBAN)'!G45+'SOP011-(Other all)'!G45</f>
        <v>48377697</v>
      </c>
      <c r="H45" s="315">
        <f t="shared" ref="H45:H58" si="3">+G45/F45</f>
        <v>8.1895295993304504</v>
      </c>
    </row>
    <row r="46" spans="1:8">
      <c r="A46" s="312">
        <v>3</v>
      </c>
      <c r="B46" s="313">
        <f>'sop011-(AG)'!B6</f>
        <v>45078</v>
      </c>
      <c r="C46" s="314">
        <f>+'sop011-(AG)'!C46+'SOP011-(JGY)'!C46+'SOP011-(URBAN)'!C46+'SOP011-(Other all)'!C46</f>
        <v>94489</v>
      </c>
      <c r="D46" s="314">
        <f>+'sop011-(AG)'!D46+'SOP011-(JGY)'!D46+'SOP011-(URBAN)'!D46+'SOP011-(Other all)'!D46</f>
        <v>5324095</v>
      </c>
      <c r="E46" s="321">
        <f t="shared" si="2"/>
        <v>503068412455</v>
      </c>
      <c r="F46" s="314">
        <f>+'sop011-(AG)'!F46+'SOP011-(JGY)'!F46+'SOP011-(URBAN)'!F46+'SOP011-(Other all)'!F46</f>
        <v>5927869</v>
      </c>
      <c r="G46" s="314">
        <f>+'sop011-(AG)'!G46+'SOP011-(JGY)'!G46+'SOP011-(URBAN)'!G46+'SOP011-(Other all)'!G46</f>
        <v>69998490</v>
      </c>
      <c r="H46" s="315">
        <f t="shared" si="3"/>
        <v>11.808373295698674</v>
      </c>
    </row>
    <row r="47" spans="1:8">
      <c r="A47" s="317"/>
      <c r="B47" s="318" t="str">
        <f>'sop011-(AG)'!B7</f>
        <v>1st Qtr</v>
      </c>
      <c r="C47" s="319">
        <f>+C46+C45+C44</f>
        <v>232420</v>
      </c>
      <c r="D47" s="319">
        <f>+D46+D45+D44</f>
        <v>15486041</v>
      </c>
      <c r="E47" s="321">
        <f>+D47*C47</f>
        <v>3599265649220</v>
      </c>
      <c r="F47" s="319">
        <f>+F46</f>
        <v>5927869</v>
      </c>
      <c r="G47" s="319">
        <f>+G46+G45+G44</f>
        <v>159284520</v>
      </c>
      <c r="H47" s="315">
        <f>+G47/F47</f>
        <v>26.870452096697818</v>
      </c>
    </row>
    <row r="48" spans="1:8">
      <c r="A48" s="312">
        <v>4</v>
      </c>
      <c r="B48" s="313">
        <f>'sop011-(AG)'!B8</f>
        <v>45108</v>
      </c>
      <c r="C48" s="314">
        <f>+'sop011-(AG)'!C48+'SOP011-(JGY)'!C48+'SOP011-(URBAN)'!C48+'SOP011-(Other all)'!C48</f>
        <v>81190</v>
      </c>
      <c r="D48" s="314">
        <f>+'sop011-(AG)'!D48+'SOP011-(JGY)'!D48+'SOP011-(URBAN)'!D48+'SOP011-(Other all)'!D48</f>
        <v>5152600</v>
      </c>
      <c r="E48" s="321">
        <f t="shared" si="2"/>
        <v>418339594000</v>
      </c>
      <c r="F48" s="314">
        <f>+'sop011-(AG)'!F48+'SOP011-(JGY)'!F48+'SOP011-(URBAN)'!F48+'SOP011-(Other all)'!F48</f>
        <v>5935232</v>
      </c>
      <c r="G48" s="314">
        <f>+'sop011-(AG)'!G48+'SOP011-(JGY)'!G48+'SOP011-(URBAN)'!G48+'SOP011-(Other all)'!G48</f>
        <v>54634100</v>
      </c>
      <c r="H48" s="315">
        <f t="shared" si="3"/>
        <v>9.2050487664172191</v>
      </c>
    </row>
    <row r="49" spans="1:8">
      <c r="A49" s="312">
        <v>5</v>
      </c>
      <c r="B49" s="313">
        <f>'sop011-(AG)'!B9</f>
        <v>45139</v>
      </c>
      <c r="C49" s="314">
        <f>+'sop011-(AG)'!C49+'SOP011-(JGY)'!C49+'SOP011-(URBAN)'!C49+'SOP011-(Other all)'!C49</f>
        <v>75249</v>
      </c>
      <c r="D49" s="314">
        <f>+'sop011-(AG)'!D49+'SOP011-(JGY)'!D49+'SOP011-(URBAN)'!D49+'SOP011-(Other all)'!D49</f>
        <v>4940881</v>
      </c>
      <c r="E49" s="321">
        <f t="shared" si="2"/>
        <v>371796354369</v>
      </c>
      <c r="F49" s="314">
        <f>+'sop011-(AG)'!F49+'SOP011-(JGY)'!F49+'SOP011-(URBAN)'!F49+'SOP011-(Other all)'!F49</f>
        <v>5935818</v>
      </c>
      <c r="G49" s="314">
        <f>+'sop011-(AG)'!G49+'SOP011-(JGY)'!G49+'SOP011-(URBAN)'!G49+'SOP011-(Other all)'!G49</f>
        <v>44591221</v>
      </c>
      <c r="H49" s="315">
        <f t="shared" si="3"/>
        <v>7.5122284746601062</v>
      </c>
    </row>
    <row r="50" spans="1:8">
      <c r="A50" s="312">
        <v>6</v>
      </c>
      <c r="B50" s="313">
        <f>'sop011-(AG)'!B10</f>
        <v>45170</v>
      </c>
      <c r="C50" s="314">
        <f>+'sop011-(AG)'!C50+'SOP011-(JGY)'!C50+'SOP011-(URBAN)'!C50+'SOP011-(Other all)'!C50</f>
        <v>74439</v>
      </c>
      <c r="D50" s="314">
        <f>+'sop011-(AG)'!D50+'SOP011-(JGY)'!D50+'SOP011-(URBAN)'!D50+'SOP011-(Other all)'!D50</f>
        <v>5118738</v>
      </c>
      <c r="E50" s="321">
        <f t="shared" si="2"/>
        <v>381033737982</v>
      </c>
      <c r="F50" s="314">
        <f>+'sop011-(AG)'!F50+'SOP011-(JGY)'!F50+'SOP011-(URBAN)'!F50+'SOP011-(Other all)'!F50</f>
        <v>5940951</v>
      </c>
      <c r="G50" s="314">
        <f>+'sop011-(AG)'!G50+'SOP011-(JGY)'!G50+'SOP011-(URBAN)'!G50+'SOP011-(Other all)'!G50</f>
        <v>47412196</v>
      </c>
      <c r="H50" s="315">
        <f t="shared" si="3"/>
        <v>7.9805734805757531</v>
      </c>
    </row>
    <row r="51" spans="1:8">
      <c r="A51" s="317"/>
      <c r="B51" s="318" t="str">
        <f>'sop011-(AG)'!B11</f>
        <v>2nd Qtr</v>
      </c>
      <c r="C51" s="319">
        <f>+C50+C49+C48</f>
        <v>230878</v>
      </c>
      <c r="D51" s="319">
        <f>+D50+D49+D48</f>
        <v>15212219</v>
      </c>
      <c r="E51" s="321">
        <f>+D51*C51</f>
        <v>3512166698282</v>
      </c>
      <c r="F51" s="319">
        <f>+F50</f>
        <v>5940951</v>
      </c>
      <c r="G51" s="319">
        <f>+G50+G49+G48</f>
        <v>146637517</v>
      </c>
      <c r="H51" s="315">
        <f>+G51/F51</f>
        <v>24.682498980382096</v>
      </c>
    </row>
    <row r="52" spans="1:8">
      <c r="A52" s="312">
        <v>7</v>
      </c>
      <c r="B52" s="313">
        <f>'sop011-(AG)'!B12</f>
        <v>45200</v>
      </c>
      <c r="C52" s="314">
        <f>+'sop011-(AG)'!C52+'SOP011-(JGY)'!C52+'SOP011-(URBAN)'!C52+'SOP011-(Other all)'!C52</f>
        <v>73613</v>
      </c>
      <c r="D52" s="314">
        <f>+'sop011-(AG)'!D52+'SOP011-(JGY)'!D52+'SOP011-(URBAN)'!D52+'SOP011-(Other all)'!D52</f>
        <v>5077741</v>
      </c>
      <c r="E52" s="321">
        <f t="shared" si="2"/>
        <v>373787748233</v>
      </c>
      <c r="F52" s="314">
        <f>+'sop011-(AG)'!F52+'SOP011-(JGY)'!F52+'SOP011-(URBAN)'!F52+'SOP011-(Other all)'!F52</f>
        <v>5937073</v>
      </c>
      <c r="G52" s="314">
        <f>+'sop011-(AG)'!G52+'SOP011-(JGY)'!G52+'SOP011-(URBAN)'!G52+'SOP011-(Other all)'!G52</f>
        <v>43689024</v>
      </c>
      <c r="H52" s="315">
        <f t="shared" si="3"/>
        <v>7.3586806158522897</v>
      </c>
    </row>
    <row r="53" spans="1:8">
      <c r="A53" s="312">
        <v>8</v>
      </c>
      <c r="B53" s="313">
        <f>'sop011-(AG)'!B13</f>
        <v>45231</v>
      </c>
      <c r="C53" s="314">
        <f>+'sop011-(AG)'!C53+'SOP011-(JGY)'!C53+'SOP011-(URBAN)'!C53+'SOP011-(Other all)'!C53</f>
        <v>76723</v>
      </c>
      <c r="D53" s="314">
        <f>+'sop011-(AG)'!D53+'SOP011-(JGY)'!D53+'SOP011-(URBAN)'!D53+'SOP011-(Other all)'!D53</f>
        <v>5096809</v>
      </c>
      <c r="E53" s="321">
        <f t="shared" si="2"/>
        <v>391042476907</v>
      </c>
      <c r="F53" s="314">
        <f>+'sop011-(AG)'!F53+'SOP011-(JGY)'!F53+'SOP011-(URBAN)'!F53+'SOP011-(Other all)'!F53</f>
        <v>5949369</v>
      </c>
      <c r="G53" s="314">
        <f>+'sop011-(AG)'!G53+'SOP011-(JGY)'!G53+'SOP011-(URBAN)'!G53+'SOP011-(Other all)'!G53</f>
        <v>48009600</v>
      </c>
      <c r="H53" s="315">
        <f t="shared" si="3"/>
        <v>8.0696961307997537</v>
      </c>
    </row>
    <row r="54" spans="1:8">
      <c r="A54" s="312">
        <v>9</v>
      </c>
      <c r="B54" s="313">
        <f>'sop011-(AG)'!B14</f>
        <v>45261</v>
      </c>
      <c r="C54" s="314">
        <f>+'sop011-(AG)'!C54+'SOP011-(JGY)'!C54+'SOP011-(URBAN)'!C54+'SOP011-(Other all)'!C54</f>
        <v>65619</v>
      </c>
      <c r="D54" s="314">
        <f>+'sop011-(AG)'!D54+'SOP011-(JGY)'!D54+'SOP011-(URBAN)'!D54+'SOP011-(Other all)'!D54</f>
        <v>5141945</v>
      </c>
      <c r="E54" s="321">
        <f t="shared" si="2"/>
        <v>337409288955</v>
      </c>
      <c r="F54" s="314">
        <f>+'sop011-(AG)'!F54+'SOP011-(JGY)'!F54+'SOP011-(URBAN)'!F54+'SOP011-(Other all)'!F54</f>
        <v>5974428</v>
      </c>
      <c r="G54" s="314">
        <f>+'sop011-(AG)'!G54+'SOP011-(JGY)'!G54+'SOP011-(URBAN)'!G54+'SOP011-(Other all)'!G54</f>
        <v>42229786</v>
      </c>
      <c r="H54" s="315">
        <f t="shared" si="3"/>
        <v>7.0684232867146441</v>
      </c>
    </row>
    <row r="55" spans="1:8">
      <c r="A55" s="317"/>
      <c r="B55" s="318" t="str">
        <f>'sop011-(AG)'!B15</f>
        <v>3rd Qtr</v>
      </c>
      <c r="C55" s="319">
        <f>+C54+C53+C52</f>
        <v>215955</v>
      </c>
      <c r="D55" s="319">
        <f>+D54+D53+D52</f>
        <v>15316495</v>
      </c>
      <c r="E55" s="321">
        <f>+D55*C55</f>
        <v>3307673677725</v>
      </c>
      <c r="F55" s="319">
        <f>+F54</f>
        <v>5974428</v>
      </c>
      <c r="G55" s="319">
        <f>+G54+G53+G52</f>
        <v>133928410</v>
      </c>
      <c r="H55" s="315">
        <f>+G55/F55</f>
        <v>22.416942676353283</v>
      </c>
    </row>
    <row r="56" spans="1:8">
      <c r="A56" s="312">
        <v>1</v>
      </c>
      <c r="B56" s="313">
        <f>'sop011-(AG)'!B16</f>
        <v>45292</v>
      </c>
      <c r="C56" s="314">
        <f>+'sop011-(AG)'!C56+'SOP011-(JGY)'!C56+'SOP011-(URBAN)'!C56+'SOP011-(Other all)'!C56</f>
        <v>69251</v>
      </c>
      <c r="D56" s="314">
        <f>+'sop011-(AG)'!D56+'SOP011-(JGY)'!D56+'SOP011-(URBAN)'!D56+'SOP011-(Other all)'!D56</f>
        <v>5322152</v>
      </c>
      <c r="E56" s="321">
        <f t="shared" si="2"/>
        <v>368564348152</v>
      </c>
      <c r="F56" s="314">
        <f>+'sop011-(AG)'!F56+'SOP011-(JGY)'!F56+'SOP011-(URBAN)'!F56+'SOP011-(Other all)'!F56</f>
        <v>5977473</v>
      </c>
      <c r="G56" s="314">
        <f>+'sop011-(AG)'!G56+'SOP011-(JGY)'!G56+'SOP011-(URBAN)'!G56+'SOP011-(Other all)'!G56</f>
        <v>50614343</v>
      </c>
      <c r="H56" s="315">
        <f t="shared" si="3"/>
        <v>8.4675151188470448</v>
      </c>
    </row>
    <row r="57" spans="1:8">
      <c r="A57" s="312">
        <v>2</v>
      </c>
      <c r="B57" s="313">
        <f>'sop011-(AG)'!B17</f>
        <v>45323</v>
      </c>
      <c r="C57" s="314">
        <f>+'sop011-(AG)'!C57+'SOP011-(JGY)'!C57+'SOP011-(URBAN)'!C57+'SOP011-(Other all)'!C57</f>
        <v>64635</v>
      </c>
      <c r="D57" s="314">
        <f>+'sop011-(AG)'!D57+'SOP011-(JGY)'!D57+'SOP011-(URBAN)'!D57+'SOP011-(Other all)'!D57</f>
        <v>4971274</v>
      </c>
      <c r="E57" s="321">
        <f t="shared" si="2"/>
        <v>321318294990</v>
      </c>
      <c r="F57" s="314">
        <f>+'sop011-(AG)'!F57+'SOP011-(JGY)'!F57+'SOP011-(URBAN)'!F57+'SOP011-(Other all)'!F57</f>
        <v>5981840</v>
      </c>
      <c r="G57" s="314">
        <f>+'sop011-(AG)'!G57+'SOP011-(JGY)'!G57+'SOP011-(URBAN)'!G57+'SOP011-(Other all)'!G57</f>
        <v>39414172</v>
      </c>
      <c r="H57" s="315">
        <f t="shared" si="3"/>
        <v>6.5889712864269185</v>
      </c>
    </row>
    <row r="58" spans="1:8">
      <c r="A58" s="312">
        <v>3</v>
      </c>
      <c r="B58" s="313">
        <f>'sop011-(AG)'!B18</f>
        <v>45352</v>
      </c>
      <c r="C58" s="314">
        <f>+'sop011-(AG)'!C58+'SOP011-(JGY)'!C58+'SOP011-(URBAN)'!C58+'SOP011-(Other all)'!C58</f>
        <v>81478</v>
      </c>
      <c r="D58" s="314">
        <f>+'sop011-(AG)'!D58+'SOP011-(JGY)'!D58+'SOP011-(URBAN)'!D58+'SOP011-(Other all)'!D58</f>
        <v>4810364</v>
      </c>
      <c r="E58" s="321">
        <f t="shared" si="2"/>
        <v>391938837992</v>
      </c>
      <c r="F58" s="314">
        <f>+'sop011-(AG)'!F58+'SOP011-(JGY)'!F58+'SOP011-(URBAN)'!F58+'SOP011-(Other all)'!F58</f>
        <v>5984796</v>
      </c>
      <c r="G58" s="314">
        <f>+'sop011-(AG)'!G58+'SOP011-(JGY)'!G58+'SOP011-(URBAN)'!G58+'SOP011-(Other all)'!G58</f>
        <v>44869134</v>
      </c>
      <c r="H58" s="315">
        <f t="shared" si="3"/>
        <v>7.4971868715324632</v>
      </c>
    </row>
    <row r="59" spans="1:8">
      <c r="A59" s="317"/>
      <c r="B59" s="318" t="str">
        <f>'sop011-(AG)'!B19</f>
        <v>4th Qtr</v>
      </c>
      <c r="C59" s="319">
        <f>+C58+C57+C56</f>
        <v>215364</v>
      </c>
      <c r="D59" s="319">
        <f>+D58+D57+D56</f>
        <v>15103790</v>
      </c>
      <c r="E59" s="321">
        <f>+D59*C59</f>
        <v>3252812629560</v>
      </c>
      <c r="F59" s="319">
        <f>+F58</f>
        <v>5984796</v>
      </c>
      <c r="G59" s="319">
        <f>+G58+G57+G56</f>
        <v>134897649</v>
      </c>
      <c r="H59" s="315">
        <f>+G59/F59</f>
        <v>22.54005800698971</v>
      </c>
    </row>
    <row r="60" spans="1:8" ht="13.5" thickBot="1">
      <c r="A60" s="356"/>
      <c r="B60" s="357" t="str">
        <f>'sop011-(AG)'!B20</f>
        <v>Yearly Data</v>
      </c>
      <c r="C60" s="358">
        <f>+C59+C55+C51+C47</f>
        <v>894617</v>
      </c>
      <c r="D60" s="358">
        <f>+D59+D55+D51+D47</f>
        <v>61118545</v>
      </c>
      <c r="E60" s="365">
        <f>+D60*C60</f>
        <v>54677689372265</v>
      </c>
      <c r="F60" s="358">
        <f>+F59</f>
        <v>5984796</v>
      </c>
      <c r="G60" s="358">
        <f>+G59+G55+G51+G47</f>
        <v>574748096</v>
      </c>
      <c r="H60" s="359">
        <f>+G60/F60</f>
        <v>96.034701266342239</v>
      </c>
    </row>
    <row r="62" spans="1:8" ht="14.25" customHeight="1">
      <c r="B62" s="349"/>
      <c r="C62" s="898"/>
      <c r="D62" s="898"/>
      <c r="E62" s="898"/>
      <c r="F62" s="898"/>
      <c r="G62" s="898"/>
      <c r="H62" s="898"/>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110" zoomScaleNormal="110" zoomScaleSheetLayoutView="115" workbookViewId="0">
      <selection activeCell="B52" sqref="B52"/>
    </sheetView>
  </sheetViews>
  <sheetFormatPr defaultRowHeight="12.75"/>
  <cols>
    <col min="1" max="1" width="9" style="421"/>
    <col min="2" max="2" width="10.7109375" style="421" customWidth="1"/>
    <col min="3" max="7" width="9" style="421"/>
    <col min="8" max="10" width="9.140625" style="421" customWidth="1"/>
    <col min="11" max="249" width="9" style="421"/>
    <col min="250" max="252" width="9.140625" style="421" customWidth="1"/>
    <col min="253" max="254" width="0" style="421" hidden="1" customWidth="1"/>
    <col min="255" max="505" width="9" style="421"/>
    <col min="506" max="508" width="9.140625" style="421" customWidth="1"/>
    <col min="509" max="510" width="0" style="421" hidden="1" customWidth="1"/>
    <col min="511" max="761" width="9" style="421"/>
    <col min="762" max="764" width="9.140625" style="421" customWidth="1"/>
    <col min="765" max="766" width="0" style="421" hidden="1" customWidth="1"/>
    <col min="767" max="1017" width="9" style="421"/>
    <col min="1018" max="1020" width="9.140625" style="421" customWidth="1"/>
    <col min="1021" max="1022" width="0" style="421" hidden="1" customWidth="1"/>
    <col min="1023" max="1273" width="9" style="421"/>
    <col min="1274" max="1276" width="9.140625" style="421" customWidth="1"/>
    <col min="1277" max="1278" width="0" style="421" hidden="1" customWidth="1"/>
    <col min="1279" max="1529" width="9" style="421"/>
    <col min="1530" max="1532" width="9.140625" style="421" customWidth="1"/>
    <col min="1533" max="1534" width="0" style="421" hidden="1" customWidth="1"/>
    <col min="1535" max="1785" width="9" style="421"/>
    <col min="1786" max="1788" width="9.140625" style="421" customWidth="1"/>
    <col min="1789" max="1790" width="0" style="421" hidden="1" customWidth="1"/>
    <col min="1791" max="2041" width="9" style="421"/>
    <col min="2042" max="2044" width="9.140625" style="421" customWidth="1"/>
    <col min="2045" max="2046" width="0" style="421" hidden="1" customWidth="1"/>
    <col min="2047" max="2297" width="9" style="421"/>
    <col min="2298" max="2300" width="9.140625" style="421" customWidth="1"/>
    <col min="2301" max="2302" width="0" style="421" hidden="1" customWidth="1"/>
    <col min="2303" max="2553" width="9" style="421"/>
    <col min="2554" max="2556" width="9.140625" style="421" customWidth="1"/>
    <col min="2557" max="2558" width="0" style="421" hidden="1" customWidth="1"/>
    <col min="2559" max="2809" width="9" style="421"/>
    <col min="2810" max="2812" width="9.140625" style="421" customWidth="1"/>
    <col min="2813" max="2814" width="0" style="421" hidden="1" customWidth="1"/>
    <col min="2815" max="3065" width="9" style="421"/>
    <col min="3066" max="3068" width="9.140625" style="421" customWidth="1"/>
    <col min="3069" max="3070" width="0" style="421" hidden="1" customWidth="1"/>
    <col min="3071" max="3321" width="9" style="421"/>
    <col min="3322" max="3324" width="9.140625" style="421" customWidth="1"/>
    <col min="3325" max="3326" width="0" style="421" hidden="1" customWidth="1"/>
    <col min="3327" max="3577" width="9" style="421"/>
    <col min="3578" max="3580" width="9.140625" style="421" customWidth="1"/>
    <col min="3581" max="3582" width="0" style="421" hidden="1" customWidth="1"/>
    <col min="3583" max="3833" width="9" style="421"/>
    <col min="3834" max="3836" width="9.140625" style="421" customWidth="1"/>
    <col min="3837" max="3838" width="0" style="421" hidden="1" customWidth="1"/>
    <col min="3839" max="4089" width="9" style="421"/>
    <col min="4090" max="4092" width="9.140625" style="421" customWidth="1"/>
    <col min="4093" max="4094" width="0" style="421" hidden="1" customWidth="1"/>
    <col min="4095" max="4345" width="9" style="421"/>
    <col min="4346" max="4348" width="9.140625" style="421" customWidth="1"/>
    <col min="4349" max="4350" width="0" style="421" hidden="1" customWidth="1"/>
    <col min="4351" max="4601" width="9" style="421"/>
    <col min="4602" max="4604" width="9.140625" style="421" customWidth="1"/>
    <col min="4605" max="4606" width="0" style="421" hidden="1" customWidth="1"/>
    <col min="4607" max="4857" width="9" style="421"/>
    <col min="4858" max="4860" width="9.140625" style="421" customWidth="1"/>
    <col min="4861" max="4862" width="0" style="421" hidden="1" customWidth="1"/>
    <col min="4863" max="5113" width="9" style="421"/>
    <col min="5114" max="5116" width="9.140625" style="421" customWidth="1"/>
    <col min="5117" max="5118" width="0" style="421" hidden="1" customWidth="1"/>
    <col min="5119" max="5369" width="9" style="421"/>
    <col min="5370" max="5372" width="9.140625" style="421" customWidth="1"/>
    <col min="5373" max="5374" width="0" style="421" hidden="1" customWidth="1"/>
    <col min="5375" max="5625" width="9" style="421"/>
    <col min="5626" max="5628" width="9.140625" style="421" customWidth="1"/>
    <col min="5629" max="5630" width="0" style="421" hidden="1" customWidth="1"/>
    <col min="5631" max="5881" width="9" style="421"/>
    <col min="5882" max="5884" width="9.140625" style="421" customWidth="1"/>
    <col min="5885" max="5886" width="0" style="421" hidden="1" customWidth="1"/>
    <col min="5887" max="6137" width="9" style="421"/>
    <col min="6138" max="6140" width="9.140625" style="421" customWidth="1"/>
    <col min="6141" max="6142" width="0" style="421" hidden="1" customWidth="1"/>
    <col min="6143" max="6393" width="9" style="421"/>
    <col min="6394" max="6396" width="9.140625" style="421" customWidth="1"/>
    <col min="6397" max="6398" width="0" style="421" hidden="1" customWidth="1"/>
    <col min="6399" max="6649" width="9" style="421"/>
    <col min="6650" max="6652" width="9.140625" style="421" customWidth="1"/>
    <col min="6653" max="6654" width="0" style="421" hidden="1" customWidth="1"/>
    <col min="6655" max="6905" width="9" style="421"/>
    <col min="6906" max="6908" width="9.140625" style="421" customWidth="1"/>
    <col min="6909" max="6910" width="0" style="421" hidden="1" customWidth="1"/>
    <col min="6911" max="7161" width="9" style="421"/>
    <col min="7162" max="7164" width="9.140625" style="421" customWidth="1"/>
    <col min="7165" max="7166" width="0" style="421" hidden="1" customWidth="1"/>
    <col min="7167" max="7417" width="9" style="421"/>
    <col min="7418" max="7420" width="9.140625" style="421" customWidth="1"/>
    <col min="7421" max="7422" width="0" style="421" hidden="1" customWidth="1"/>
    <col min="7423" max="7673" width="9" style="421"/>
    <col min="7674" max="7676" width="9.140625" style="421" customWidth="1"/>
    <col min="7677" max="7678" width="0" style="421" hidden="1" customWidth="1"/>
    <col min="7679" max="7929" width="9" style="421"/>
    <col min="7930" max="7932" width="9.140625" style="421" customWidth="1"/>
    <col min="7933" max="7934" width="0" style="421" hidden="1" customWidth="1"/>
    <col min="7935" max="8185" width="9" style="421"/>
    <col min="8186" max="8188" width="9.140625" style="421" customWidth="1"/>
    <col min="8189" max="8190" width="0" style="421" hidden="1" customWidth="1"/>
    <col min="8191" max="8441" width="9" style="421"/>
    <col min="8442" max="8444" width="9.140625" style="421" customWidth="1"/>
    <col min="8445" max="8446" width="0" style="421" hidden="1" customWidth="1"/>
    <col min="8447" max="8697" width="9" style="421"/>
    <col min="8698" max="8700" width="9.140625" style="421" customWidth="1"/>
    <col min="8701" max="8702" width="0" style="421" hidden="1" customWidth="1"/>
    <col min="8703" max="8953" width="9" style="421"/>
    <col min="8954" max="8956" width="9.140625" style="421" customWidth="1"/>
    <col min="8957" max="8958" width="0" style="421" hidden="1" customWidth="1"/>
    <col min="8959" max="9209" width="9" style="421"/>
    <col min="9210" max="9212" width="9.140625" style="421" customWidth="1"/>
    <col min="9213" max="9214" width="0" style="421" hidden="1" customWidth="1"/>
    <col min="9215" max="9465" width="9" style="421"/>
    <col min="9466" max="9468" width="9.140625" style="421" customWidth="1"/>
    <col min="9469" max="9470" width="0" style="421" hidden="1" customWidth="1"/>
    <col min="9471" max="9721" width="9" style="421"/>
    <col min="9722" max="9724" width="9.140625" style="421" customWidth="1"/>
    <col min="9725" max="9726" width="0" style="421" hidden="1" customWidth="1"/>
    <col min="9727" max="9977" width="9" style="421"/>
    <col min="9978" max="9980" width="9.140625" style="421" customWidth="1"/>
    <col min="9981" max="9982" width="0" style="421" hidden="1" customWidth="1"/>
    <col min="9983" max="10233" width="9" style="421"/>
    <col min="10234" max="10236" width="9.140625" style="421" customWidth="1"/>
    <col min="10237" max="10238" width="0" style="421" hidden="1" customWidth="1"/>
    <col min="10239" max="10489" width="9" style="421"/>
    <col min="10490" max="10492" width="9.140625" style="421" customWidth="1"/>
    <col min="10493" max="10494" width="0" style="421" hidden="1" customWidth="1"/>
    <col min="10495" max="10745" width="9" style="421"/>
    <col min="10746" max="10748" width="9.140625" style="421" customWidth="1"/>
    <col min="10749" max="10750" width="0" style="421" hidden="1" customWidth="1"/>
    <col min="10751" max="11001" width="9" style="421"/>
    <col min="11002" max="11004" width="9.140625" style="421" customWidth="1"/>
    <col min="11005" max="11006" width="0" style="421" hidden="1" customWidth="1"/>
    <col min="11007" max="11257" width="9" style="421"/>
    <col min="11258" max="11260" width="9.140625" style="421" customWidth="1"/>
    <col min="11261" max="11262" width="0" style="421" hidden="1" customWidth="1"/>
    <col min="11263" max="11513" width="9" style="421"/>
    <col min="11514" max="11516" width="9.140625" style="421" customWidth="1"/>
    <col min="11517" max="11518" width="0" style="421" hidden="1" customWidth="1"/>
    <col min="11519" max="11769" width="9" style="421"/>
    <col min="11770" max="11772" width="9.140625" style="421" customWidth="1"/>
    <col min="11773" max="11774" width="0" style="421" hidden="1" customWidth="1"/>
    <col min="11775" max="12025" width="9" style="421"/>
    <col min="12026" max="12028" width="9.140625" style="421" customWidth="1"/>
    <col min="12029" max="12030" width="0" style="421" hidden="1" customWidth="1"/>
    <col min="12031" max="12281" width="9" style="421"/>
    <col min="12282" max="12284" width="9.140625" style="421" customWidth="1"/>
    <col min="12285" max="12286" width="0" style="421" hidden="1" customWidth="1"/>
    <col min="12287" max="12537" width="9" style="421"/>
    <col min="12538" max="12540" width="9.140625" style="421" customWidth="1"/>
    <col min="12541" max="12542" width="0" style="421" hidden="1" customWidth="1"/>
    <col min="12543" max="12793" width="9" style="421"/>
    <col min="12794" max="12796" width="9.140625" style="421" customWidth="1"/>
    <col min="12797" max="12798" width="0" style="421" hidden="1" customWidth="1"/>
    <col min="12799" max="13049" width="9" style="421"/>
    <col min="13050" max="13052" width="9.140625" style="421" customWidth="1"/>
    <col min="13053" max="13054" width="0" style="421" hidden="1" customWidth="1"/>
    <col min="13055" max="13305" width="9" style="421"/>
    <col min="13306" max="13308" width="9.140625" style="421" customWidth="1"/>
    <col min="13309" max="13310" width="0" style="421" hidden="1" customWidth="1"/>
    <col min="13311" max="13561" width="9" style="421"/>
    <col min="13562" max="13564" width="9.140625" style="421" customWidth="1"/>
    <col min="13565" max="13566" width="0" style="421" hidden="1" customWidth="1"/>
    <col min="13567" max="13817" width="9" style="421"/>
    <col min="13818" max="13820" width="9.140625" style="421" customWidth="1"/>
    <col min="13821" max="13822" width="0" style="421" hidden="1" customWidth="1"/>
    <col min="13823" max="14073" width="9" style="421"/>
    <col min="14074" max="14076" width="9.140625" style="421" customWidth="1"/>
    <col min="14077" max="14078" width="0" style="421" hidden="1" customWidth="1"/>
    <col min="14079" max="14329" width="9" style="421"/>
    <col min="14330" max="14332" width="9.140625" style="421" customWidth="1"/>
    <col min="14333" max="14334" width="0" style="421" hidden="1" customWidth="1"/>
    <col min="14335" max="14585" width="9" style="421"/>
    <col min="14586" max="14588" width="9.140625" style="421" customWidth="1"/>
    <col min="14589" max="14590" width="0" style="421" hidden="1" customWidth="1"/>
    <col min="14591" max="14841" width="9" style="421"/>
    <col min="14842" max="14844" width="9.140625" style="421" customWidth="1"/>
    <col min="14845" max="14846" width="0" style="421" hidden="1" customWidth="1"/>
    <col min="14847" max="15097" width="9" style="421"/>
    <col min="15098" max="15100" width="9.140625" style="421" customWidth="1"/>
    <col min="15101" max="15102" width="0" style="421" hidden="1" customWidth="1"/>
    <col min="15103" max="15353" width="9" style="421"/>
    <col min="15354" max="15356" width="9.140625" style="421" customWidth="1"/>
    <col min="15357" max="15358" width="0" style="421" hidden="1" customWidth="1"/>
    <col min="15359" max="15609" width="9" style="421"/>
    <col min="15610" max="15612" width="9.140625" style="421" customWidth="1"/>
    <col min="15613" max="15614" width="0" style="421" hidden="1" customWidth="1"/>
    <col min="15615" max="15865" width="9" style="421"/>
    <col min="15866" max="15868" width="9.140625" style="421" customWidth="1"/>
    <col min="15869" max="15870" width="0" style="421" hidden="1" customWidth="1"/>
    <col min="15871" max="16121" width="9" style="421"/>
    <col min="16122" max="16124" width="9.140625" style="421" customWidth="1"/>
    <col min="16125" max="16126" width="0" style="421" hidden="1" customWidth="1"/>
    <col min="16127" max="16372" width="9" style="421"/>
    <col min="16373" max="16384" width="9" style="421" customWidth="1"/>
  </cols>
  <sheetData>
    <row r="1" spans="1:10" ht="18">
      <c r="A1" s="406" t="s">
        <v>1042</v>
      </c>
    </row>
    <row r="2" spans="1:10">
      <c r="A2" s="742" t="s">
        <v>1043</v>
      </c>
      <c r="B2" s="742"/>
      <c r="C2" s="742"/>
      <c r="D2" s="742"/>
      <c r="E2" s="742"/>
      <c r="F2" s="742"/>
      <c r="G2" s="742"/>
      <c r="H2" s="742"/>
      <c r="I2" s="742"/>
      <c r="J2" s="742"/>
    </row>
    <row r="3" spans="1:10" ht="12.75" customHeight="1">
      <c r="A3" s="743" t="s">
        <v>1044</v>
      </c>
      <c r="B3" s="743" t="s">
        <v>1045</v>
      </c>
      <c r="C3" s="744" t="s">
        <v>1046</v>
      </c>
      <c r="D3" s="744"/>
      <c r="E3" s="744"/>
      <c r="F3" s="744"/>
      <c r="G3" s="744"/>
      <c r="H3" s="743" t="s">
        <v>1047</v>
      </c>
      <c r="I3" s="743"/>
      <c r="J3" s="743"/>
    </row>
    <row r="4" spans="1:10" ht="12.75" customHeight="1">
      <c r="A4" s="741"/>
      <c r="B4" s="741"/>
      <c r="C4" s="744" t="s">
        <v>1048</v>
      </c>
      <c r="D4" s="744"/>
      <c r="E4" s="744" t="s">
        <v>1049</v>
      </c>
      <c r="F4" s="744"/>
      <c r="G4" s="744"/>
      <c r="H4" s="743"/>
      <c r="I4" s="743"/>
      <c r="J4" s="743"/>
    </row>
    <row r="5" spans="1:10">
      <c r="A5" s="741"/>
      <c r="B5" s="741"/>
      <c r="C5" s="429" t="s">
        <v>1050</v>
      </c>
      <c r="D5" s="429" t="s">
        <v>1051</v>
      </c>
      <c r="E5" s="429" t="s">
        <v>1050</v>
      </c>
      <c r="F5" s="429" t="s">
        <v>1052</v>
      </c>
      <c r="G5" s="429" t="s">
        <v>1051</v>
      </c>
      <c r="H5" s="429" t="s">
        <v>1050</v>
      </c>
      <c r="I5" s="429" t="s">
        <v>1052</v>
      </c>
      <c r="J5" s="429" t="s">
        <v>1051</v>
      </c>
    </row>
    <row r="6" spans="1:10" s="430" customFormat="1">
      <c r="A6" s="739">
        <v>1</v>
      </c>
      <c r="B6" s="739"/>
      <c r="C6" s="429">
        <v>4</v>
      </c>
      <c r="D6" s="429">
        <v>9</v>
      </c>
      <c r="E6" s="429">
        <v>23</v>
      </c>
      <c r="F6" s="429">
        <v>37</v>
      </c>
      <c r="G6" s="429">
        <v>20</v>
      </c>
      <c r="H6" s="429">
        <v>27</v>
      </c>
      <c r="I6" s="429">
        <v>37</v>
      </c>
      <c r="J6" s="429">
        <v>29</v>
      </c>
    </row>
    <row r="7" spans="1:10" s="430" customFormat="1">
      <c r="A7" s="739">
        <v>2</v>
      </c>
      <c r="B7" s="739"/>
      <c r="C7" s="429">
        <v>0</v>
      </c>
      <c r="D7" s="429">
        <v>14</v>
      </c>
      <c r="E7" s="429">
        <v>44</v>
      </c>
      <c r="F7" s="429">
        <v>105</v>
      </c>
      <c r="G7" s="429">
        <v>16</v>
      </c>
      <c r="H7" s="429">
        <v>71</v>
      </c>
      <c r="I7" s="429">
        <v>142</v>
      </c>
      <c r="J7" s="429">
        <v>59</v>
      </c>
    </row>
    <row r="8" spans="1:10" s="430" customFormat="1">
      <c r="A8" s="739">
        <v>3</v>
      </c>
      <c r="B8" s="739"/>
      <c r="C8" s="429">
        <v>2</v>
      </c>
      <c r="D8" s="429">
        <v>5</v>
      </c>
      <c r="E8" s="429">
        <v>27</v>
      </c>
      <c r="F8" s="429">
        <v>17</v>
      </c>
      <c r="G8" s="429">
        <v>7</v>
      </c>
      <c r="H8" s="429">
        <v>100</v>
      </c>
      <c r="I8" s="429">
        <v>159</v>
      </c>
      <c r="J8" s="429">
        <v>71</v>
      </c>
    </row>
    <row r="9" spans="1:10">
      <c r="A9" s="739">
        <v>4</v>
      </c>
      <c r="B9" s="739"/>
      <c r="C9" s="646">
        <v>2</v>
      </c>
      <c r="D9" s="646">
        <v>7</v>
      </c>
      <c r="E9" s="646">
        <v>20</v>
      </c>
      <c r="F9" s="646">
        <v>14</v>
      </c>
      <c r="G9" s="646">
        <v>9</v>
      </c>
      <c r="H9" s="646">
        <v>122</v>
      </c>
      <c r="I9" s="646">
        <v>173</v>
      </c>
      <c r="J9" s="646">
        <v>87</v>
      </c>
    </row>
    <row r="10" spans="1:10" hidden="1"/>
    <row r="11" spans="1:10" hidden="1">
      <c r="A11" s="740" t="s">
        <v>2070</v>
      </c>
      <c r="B11" s="420" t="s">
        <v>1154</v>
      </c>
      <c r="C11" s="419">
        <v>1</v>
      </c>
      <c r="D11" s="419">
        <v>0</v>
      </c>
      <c r="E11" s="419">
        <v>2</v>
      </c>
      <c r="F11" s="419">
        <v>0</v>
      </c>
      <c r="G11" s="419">
        <v>0</v>
      </c>
      <c r="H11" s="419">
        <f>C11+E11</f>
        <v>3</v>
      </c>
      <c r="I11" s="419">
        <f>F11</f>
        <v>0</v>
      </c>
      <c r="J11" s="419">
        <f>D11+G11</f>
        <v>0</v>
      </c>
    </row>
    <row r="12" spans="1:10" hidden="1">
      <c r="A12" s="741"/>
      <c r="B12" s="420" t="s">
        <v>1155</v>
      </c>
      <c r="C12" s="419">
        <v>0</v>
      </c>
      <c r="D12" s="419">
        <v>3</v>
      </c>
      <c r="E12" s="419">
        <v>5</v>
      </c>
      <c r="F12" s="419">
        <v>3</v>
      </c>
      <c r="G12" s="419">
        <v>2</v>
      </c>
      <c r="H12" s="419">
        <f t="shared" ref="H12:H22" si="0">C12+E12</f>
        <v>5</v>
      </c>
      <c r="I12" s="419">
        <f t="shared" ref="I12:I22" si="1">F12</f>
        <v>3</v>
      </c>
      <c r="J12" s="419">
        <f t="shared" ref="J12:J22" si="2">D12+G12</f>
        <v>5</v>
      </c>
    </row>
    <row r="13" spans="1:10" hidden="1">
      <c r="A13" s="741"/>
      <c r="B13" s="420" t="s">
        <v>726</v>
      </c>
      <c r="C13" s="419">
        <v>0</v>
      </c>
      <c r="D13" s="419">
        <v>0</v>
      </c>
      <c r="E13" s="419">
        <v>3</v>
      </c>
      <c r="F13" s="419">
        <v>0</v>
      </c>
      <c r="G13" s="419">
        <v>0</v>
      </c>
      <c r="H13" s="419">
        <f t="shared" si="0"/>
        <v>3</v>
      </c>
      <c r="I13" s="419">
        <f t="shared" si="1"/>
        <v>0</v>
      </c>
      <c r="J13" s="419">
        <f t="shared" si="2"/>
        <v>0</v>
      </c>
    </row>
    <row r="14" spans="1:10" hidden="1">
      <c r="A14" s="741"/>
      <c r="B14" s="420" t="s">
        <v>1156</v>
      </c>
      <c r="C14" s="419">
        <v>0</v>
      </c>
      <c r="D14" s="419">
        <v>2</v>
      </c>
      <c r="E14" s="419">
        <v>0</v>
      </c>
      <c r="F14" s="419">
        <v>3</v>
      </c>
      <c r="G14" s="419">
        <v>0</v>
      </c>
      <c r="H14" s="419">
        <f t="shared" si="0"/>
        <v>0</v>
      </c>
      <c r="I14" s="419">
        <f t="shared" si="1"/>
        <v>3</v>
      </c>
      <c r="J14" s="419">
        <f t="shared" si="2"/>
        <v>2</v>
      </c>
    </row>
    <row r="15" spans="1:10" hidden="1">
      <c r="A15" s="741"/>
      <c r="B15" s="420" t="s">
        <v>1157</v>
      </c>
      <c r="C15" s="419">
        <v>1</v>
      </c>
      <c r="D15" s="419">
        <v>0</v>
      </c>
      <c r="E15" s="419">
        <v>3</v>
      </c>
      <c r="F15" s="419">
        <v>5</v>
      </c>
      <c r="G15" s="419">
        <v>4</v>
      </c>
      <c r="H15" s="419">
        <f t="shared" si="0"/>
        <v>4</v>
      </c>
      <c r="I15" s="419">
        <f t="shared" si="1"/>
        <v>5</v>
      </c>
      <c r="J15" s="419">
        <f t="shared" si="2"/>
        <v>4</v>
      </c>
    </row>
    <row r="16" spans="1:10" hidden="1">
      <c r="A16" s="741"/>
      <c r="B16" s="420" t="s">
        <v>1158</v>
      </c>
      <c r="C16" s="419">
        <v>1</v>
      </c>
      <c r="D16" s="419">
        <v>0</v>
      </c>
      <c r="E16" s="419">
        <v>1</v>
      </c>
      <c r="F16" s="419">
        <v>1</v>
      </c>
      <c r="G16" s="419">
        <v>1</v>
      </c>
      <c r="H16" s="419">
        <f t="shared" si="0"/>
        <v>2</v>
      </c>
      <c r="I16" s="419">
        <f t="shared" si="1"/>
        <v>1</v>
      </c>
      <c r="J16" s="419">
        <f t="shared" si="2"/>
        <v>1</v>
      </c>
    </row>
    <row r="17" spans="1:10" hidden="1">
      <c r="A17" s="741"/>
      <c r="B17" s="420" t="s">
        <v>2019</v>
      </c>
      <c r="C17" s="419">
        <v>0</v>
      </c>
      <c r="D17" s="419">
        <v>1</v>
      </c>
      <c r="E17" s="419">
        <v>1</v>
      </c>
      <c r="F17" s="419">
        <v>6</v>
      </c>
      <c r="G17" s="419">
        <v>1</v>
      </c>
      <c r="H17" s="419">
        <f t="shared" si="0"/>
        <v>1</v>
      </c>
      <c r="I17" s="419">
        <f t="shared" si="1"/>
        <v>6</v>
      </c>
      <c r="J17" s="419">
        <f t="shared" si="2"/>
        <v>2</v>
      </c>
    </row>
    <row r="18" spans="1:10" hidden="1">
      <c r="A18" s="741"/>
      <c r="B18" s="420" t="s">
        <v>1159</v>
      </c>
      <c r="C18" s="419">
        <v>0</v>
      </c>
      <c r="D18" s="419">
        <v>1</v>
      </c>
      <c r="E18" s="419">
        <v>1</v>
      </c>
      <c r="F18" s="419">
        <v>2</v>
      </c>
      <c r="G18" s="419">
        <v>1</v>
      </c>
      <c r="H18" s="419">
        <f t="shared" si="0"/>
        <v>1</v>
      </c>
      <c r="I18" s="419">
        <f t="shared" si="1"/>
        <v>2</v>
      </c>
      <c r="J18" s="419">
        <f t="shared" si="2"/>
        <v>2</v>
      </c>
    </row>
    <row r="19" spans="1:10" hidden="1">
      <c r="A19" s="741"/>
      <c r="B19" s="420" t="s">
        <v>1160</v>
      </c>
      <c r="C19" s="419">
        <v>0</v>
      </c>
      <c r="D19" s="419">
        <v>0</v>
      </c>
      <c r="E19" s="419">
        <v>1</v>
      </c>
      <c r="F19" s="419">
        <v>5</v>
      </c>
      <c r="G19" s="419">
        <v>0</v>
      </c>
      <c r="H19" s="419">
        <f t="shared" si="0"/>
        <v>1</v>
      </c>
      <c r="I19" s="419">
        <f t="shared" si="1"/>
        <v>5</v>
      </c>
      <c r="J19" s="419">
        <f t="shared" si="2"/>
        <v>0</v>
      </c>
    </row>
    <row r="20" spans="1:10" hidden="1">
      <c r="A20" s="741"/>
      <c r="B20" s="420" t="s">
        <v>727</v>
      </c>
      <c r="C20" s="419">
        <v>0</v>
      </c>
      <c r="D20" s="419">
        <v>0</v>
      </c>
      <c r="E20" s="419">
        <v>0</v>
      </c>
      <c r="F20" s="419">
        <v>0</v>
      </c>
      <c r="G20" s="419">
        <v>0</v>
      </c>
      <c r="H20" s="419">
        <f t="shared" si="0"/>
        <v>0</v>
      </c>
      <c r="I20" s="419">
        <f t="shared" si="1"/>
        <v>0</v>
      </c>
      <c r="J20" s="419">
        <f t="shared" si="2"/>
        <v>0</v>
      </c>
    </row>
    <row r="21" spans="1:10" hidden="1">
      <c r="A21" s="741"/>
      <c r="B21" s="420" t="s">
        <v>1161</v>
      </c>
      <c r="C21" s="419">
        <v>0</v>
      </c>
      <c r="D21" s="419">
        <v>1</v>
      </c>
      <c r="E21" s="419">
        <v>3</v>
      </c>
      <c r="F21" s="419">
        <v>8</v>
      </c>
      <c r="G21" s="419">
        <v>1</v>
      </c>
      <c r="H21" s="419">
        <f t="shared" si="0"/>
        <v>3</v>
      </c>
      <c r="I21" s="419">
        <f t="shared" si="1"/>
        <v>8</v>
      </c>
      <c r="J21" s="419">
        <f t="shared" si="2"/>
        <v>2</v>
      </c>
    </row>
    <row r="22" spans="1:10" hidden="1">
      <c r="A22" s="741"/>
      <c r="B22" s="420" t="s">
        <v>1162</v>
      </c>
      <c r="C22" s="419">
        <v>1</v>
      </c>
      <c r="D22" s="419">
        <v>0</v>
      </c>
      <c r="E22" s="419">
        <v>1</v>
      </c>
      <c r="F22" s="419">
        <v>8</v>
      </c>
      <c r="G22" s="419">
        <v>0</v>
      </c>
      <c r="H22" s="419">
        <f t="shared" si="0"/>
        <v>2</v>
      </c>
      <c r="I22" s="419">
        <f t="shared" si="1"/>
        <v>8</v>
      </c>
      <c r="J22" s="419">
        <f t="shared" si="2"/>
        <v>0</v>
      </c>
    </row>
    <row r="23" spans="1:10" ht="13.5" hidden="1" thickBot="1">
      <c r="C23" s="375">
        <f t="shared" ref="C23:J23" si="3">SUM(C11:C22)</f>
        <v>4</v>
      </c>
      <c r="D23" s="375">
        <f t="shared" si="3"/>
        <v>8</v>
      </c>
      <c r="E23" s="375">
        <f t="shared" si="3"/>
        <v>21</v>
      </c>
      <c r="F23" s="375">
        <f t="shared" si="3"/>
        <v>41</v>
      </c>
      <c r="G23" s="375">
        <f t="shared" si="3"/>
        <v>10</v>
      </c>
      <c r="H23" s="375">
        <f t="shared" si="3"/>
        <v>25</v>
      </c>
      <c r="I23" s="375">
        <f t="shared" si="3"/>
        <v>41</v>
      </c>
      <c r="J23" s="375">
        <f t="shared" si="3"/>
        <v>18</v>
      </c>
    </row>
    <row r="24" spans="1:10" hidden="1">
      <c r="C24" s="376"/>
      <c r="D24" s="376"/>
      <c r="E24" s="376"/>
      <c r="F24" s="376"/>
      <c r="G24" s="376"/>
      <c r="H24" s="376"/>
      <c r="I24" s="376"/>
      <c r="J24" s="376"/>
    </row>
    <row r="25" spans="1:10" hidden="1">
      <c r="A25" s="740" t="s">
        <v>2071</v>
      </c>
      <c r="B25" s="420" t="s">
        <v>1154</v>
      </c>
      <c r="C25" s="419"/>
      <c r="D25" s="419"/>
      <c r="E25" s="419"/>
      <c r="F25" s="419"/>
      <c r="G25" s="419"/>
      <c r="H25" s="419">
        <f>C25+E25</f>
        <v>0</v>
      </c>
      <c r="I25" s="419">
        <f>F25</f>
        <v>0</v>
      </c>
      <c r="J25" s="419">
        <f>D25+G25</f>
        <v>0</v>
      </c>
    </row>
    <row r="26" spans="1:10" hidden="1">
      <c r="A26" s="741"/>
      <c r="B26" s="420" t="s">
        <v>1155</v>
      </c>
      <c r="C26" s="419"/>
      <c r="D26" s="419"/>
      <c r="E26" s="419"/>
      <c r="F26" s="419"/>
      <c r="G26" s="419"/>
      <c r="H26" s="419">
        <f t="shared" ref="H26:H36" si="4">C26+E26</f>
        <v>0</v>
      </c>
      <c r="I26" s="419">
        <f t="shared" ref="I26:I36" si="5">F26</f>
        <v>0</v>
      </c>
      <c r="J26" s="419">
        <f t="shared" ref="J26:J36" si="6">D26+G26</f>
        <v>0</v>
      </c>
    </row>
    <row r="27" spans="1:10" hidden="1">
      <c r="A27" s="741"/>
      <c r="B27" s="420" t="s">
        <v>726</v>
      </c>
      <c r="C27" s="419"/>
      <c r="D27" s="419"/>
      <c r="E27" s="419"/>
      <c r="F27" s="419"/>
      <c r="G27" s="419"/>
      <c r="H27" s="419">
        <f t="shared" si="4"/>
        <v>0</v>
      </c>
      <c r="I27" s="419">
        <f t="shared" si="5"/>
        <v>0</v>
      </c>
      <c r="J27" s="419">
        <f t="shared" si="6"/>
        <v>0</v>
      </c>
    </row>
    <row r="28" spans="1:10" hidden="1">
      <c r="A28" s="741"/>
      <c r="B28" s="420" t="s">
        <v>1156</v>
      </c>
      <c r="C28" s="419"/>
      <c r="D28" s="419"/>
      <c r="E28" s="419"/>
      <c r="F28" s="419"/>
      <c r="G28" s="419"/>
      <c r="H28" s="419">
        <f t="shared" si="4"/>
        <v>0</v>
      </c>
      <c r="I28" s="419">
        <f t="shared" si="5"/>
        <v>0</v>
      </c>
      <c r="J28" s="419">
        <f t="shared" si="6"/>
        <v>0</v>
      </c>
    </row>
    <row r="29" spans="1:10" hidden="1">
      <c r="A29" s="741"/>
      <c r="B29" s="420" t="s">
        <v>1157</v>
      </c>
      <c r="C29" s="419"/>
      <c r="D29" s="419"/>
      <c r="E29" s="419"/>
      <c r="F29" s="419"/>
      <c r="G29" s="419"/>
      <c r="H29" s="419">
        <f t="shared" si="4"/>
        <v>0</v>
      </c>
      <c r="I29" s="419">
        <f t="shared" si="5"/>
        <v>0</v>
      </c>
      <c r="J29" s="419">
        <f t="shared" si="6"/>
        <v>0</v>
      </c>
    </row>
    <row r="30" spans="1:10" hidden="1">
      <c r="A30" s="741"/>
      <c r="B30" s="420" t="s">
        <v>1158</v>
      </c>
      <c r="C30" s="419"/>
      <c r="D30" s="419"/>
      <c r="E30" s="419"/>
      <c r="F30" s="419"/>
      <c r="G30" s="419"/>
      <c r="H30" s="419">
        <f t="shared" si="4"/>
        <v>0</v>
      </c>
      <c r="I30" s="419">
        <f t="shared" si="5"/>
        <v>0</v>
      </c>
      <c r="J30" s="419">
        <f t="shared" si="6"/>
        <v>0</v>
      </c>
    </row>
    <row r="31" spans="1:10" hidden="1">
      <c r="A31" s="741"/>
      <c r="B31" s="420" t="s">
        <v>2019</v>
      </c>
      <c r="C31" s="419"/>
      <c r="D31" s="419"/>
      <c r="E31" s="419"/>
      <c r="F31" s="419"/>
      <c r="G31" s="419"/>
      <c r="H31" s="419">
        <f t="shared" si="4"/>
        <v>0</v>
      </c>
      <c r="I31" s="419">
        <f t="shared" si="5"/>
        <v>0</v>
      </c>
      <c r="J31" s="419">
        <f t="shared" si="6"/>
        <v>0</v>
      </c>
    </row>
    <row r="32" spans="1:10" hidden="1">
      <c r="A32" s="741"/>
      <c r="B32" s="420" t="s">
        <v>1159</v>
      </c>
      <c r="C32" s="419"/>
      <c r="D32" s="419"/>
      <c r="E32" s="419"/>
      <c r="F32" s="419"/>
      <c r="G32" s="419"/>
      <c r="H32" s="419">
        <f t="shared" si="4"/>
        <v>0</v>
      </c>
      <c r="I32" s="419">
        <f t="shared" si="5"/>
        <v>0</v>
      </c>
      <c r="J32" s="419">
        <f t="shared" si="6"/>
        <v>0</v>
      </c>
    </row>
    <row r="33" spans="1:10" hidden="1">
      <c r="A33" s="741"/>
      <c r="B33" s="420" t="s">
        <v>1160</v>
      </c>
      <c r="C33" s="419"/>
      <c r="D33" s="419"/>
      <c r="E33" s="419"/>
      <c r="F33" s="419"/>
      <c r="G33" s="419"/>
      <c r="H33" s="419">
        <f t="shared" si="4"/>
        <v>0</v>
      </c>
      <c r="I33" s="419">
        <f t="shared" si="5"/>
        <v>0</v>
      </c>
      <c r="J33" s="419">
        <f t="shared" si="6"/>
        <v>0</v>
      </c>
    </row>
    <row r="34" spans="1:10" hidden="1">
      <c r="A34" s="741"/>
      <c r="B34" s="420" t="s">
        <v>727</v>
      </c>
      <c r="C34" s="419"/>
      <c r="D34" s="419"/>
      <c r="E34" s="419"/>
      <c r="F34" s="419"/>
      <c r="G34" s="419"/>
      <c r="H34" s="419">
        <f t="shared" si="4"/>
        <v>0</v>
      </c>
      <c r="I34" s="419">
        <f t="shared" si="5"/>
        <v>0</v>
      </c>
      <c r="J34" s="419">
        <f t="shared" si="6"/>
        <v>0</v>
      </c>
    </row>
    <row r="35" spans="1:10" hidden="1">
      <c r="A35" s="741"/>
      <c r="B35" s="420" t="s">
        <v>1161</v>
      </c>
      <c r="C35" s="419"/>
      <c r="D35" s="419"/>
      <c r="E35" s="419"/>
      <c r="F35" s="419"/>
      <c r="G35" s="419"/>
      <c r="H35" s="419">
        <f t="shared" si="4"/>
        <v>0</v>
      </c>
      <c r="I35" s="419">
        <f t="shared" si="5"/>
        <v>0</v>
      </c>
      <c r="J35" s="419">
        <f t="shared" si="6"/>
        <v>0</v>
      </c>
    </row>
    <row r="36" spans="1:10" hidden="1">
      <c r="A36" s="741"/>
      <c r="B36" s="420" t="s">
        <v>1162</v>
      </c>
      <c r="C36" s="419"/>
      <c r="D36" s="419"/>
      <c r="E36" s="419"/>
      <c r="F36" s="419"/>
      <c r="G36" s="419"/>
      <c r="H36" s="419">
        <f t="shared" si="4"/>
        <v>0</v>
      </c>
      <c r="I36" s="419">
        <f t="shared" si="5"/>
        <v>0</v>
      </c>
      <c r="J36" s="419">
        <f t="shared" si="6"/>
        <v>0</v>
      </c>
    </row>
    <row r="37" spans="1:10" ht="13.5" hidden="1" thickBot="1">
      <c r="C37" s="375">
        <f t="shared" ref="C37:J37" si="7">SUM(C25:C36)</f>
        <v>0</v>
      </c>
      <c r="D37" s="375">
        <f t="shared" si="7"/>
        <v>0</v>
      </c>
      <c r="E37" s="375">
        <f t="shared" si="7"/>
        <v>0</v>
      </c>
      <c r="F37" s="375">
        <f t="shared" si="7"/>
        <v>0</v>
      </c>
      <c r="G37" s="375">
        <f t="shared" si="7"/>
        <v>0</v>
      </c>
      <c r="H37" s="375">
        <f t="shared" si="7"/>
        <v>0</v>
      </c>
      <c r="I37" s="375">
        <f t="shared" si="7"/>
        <v>0</v>
      </c>
      <c r="J37" s="375">
        <f t="shared" si="7"/>
        <v>0</v>
      </c>
    </row>
    <row r="38" spans="1:10" hidden="1"/>
    <row r="39" spans="1:10" hidden="1">
      <c r="A39" s="740" t="s">
        <v>2072</v>
      </c>
      <c r="B39" s="420" t="s">
        <v>1154</v>
      </c>
      <c r="C39" s="419"/>
      <c r="D39" s="419"/>
      <c r="E39" s="419"/>
      <c r="F39" s="419"/>
      <c r="G39" s="419"/>
      <c r="H39" s="419">
        <f>C39+E39</f>
        <v>0</v>
      </c>
      <c r="I39" s="419">
        <f>F39</f>
        <v>0</v>
      </c>
      <c r="J39" s="419">
        <f>D39+G39</f>
        <v>0</v>
      </c>
    </row>
    <row r="40" spans="1:10" hidden="1">
      <c r="A40" s="741"/>
      <c r="B40" s="420" t="s">
        <v>1155</v>
      </c>
      <c r="C40" s="419"/>
      <c r="D40" s="419"/>
      <c r="E40" s="419"/>
      <c r="F40" s="419"/>
      <c r="G40" s="419"/>
      <c r="H40" s="419">
        <f t="shared" ref="H40:H50" si="8">C40+E40</f>
        <v>0</v>
      </c>
      <c r="I40" s="419">
        <f t="shared" ref="I40:I50" si="9">F40</f>
        <v>0</v>
      </c>
      <c r="J40" s="419">
        <f t="shared" ref="J40:J50" si="10">D40+G40</f>
        <v>0</v>
      </c>
    </row>
    <row r="41" spans="1:10" hidden="1">
      <c r="A41" s="741"/>
      <c r="B41" s="420" t="s">
        <v>726</v>
      </c>
      <c r="C41" s="419"/>
      <c r="D41" s="419"/>
      <c r="E41" s="419"/>
      <c r="F41" s="419"/>
      <c r="G41" s="419"/>
      <c r="H41" s="419">
        <f t="shared" si="8"/>
        <v>0</v>
      </c>
      <c r="I41" s="419">
        <f t="shared" si="9"/>
        <v>0</v>
      </c>
      <c r="J41" s="419">
        <f t="shared" si="10"/>
        <v>0</v>
      </c>
    </row>
    <row r="42" spans="1:10" hidden="1">
      <c r="A42" s="741"/>
      <c r="B42" s="420" t="s">
        <v>1156</v>
      </c>
      <c r="C42" s="419"/>
      <c r="D42" s="419"/>
      <c r="E42" s="419"/>
      <c r="F42" s="419"/>
      <c r="G42" s="419"/>
      <c r="H42" s="419">
        <f t="shared" si="8"/>
        <v>0</v>
      </c>
      <c r="I42" s="419">
        <f t="shared" si="9"/>
        <v>0</v>
      </c>
      <c r="J42" s="419">
        <f t="shared" si="10"/>
        <v>0</v>
      </c>
    </row>
    <row r="43" spans="1:10" hidden="1">
      <c r="A43" s="741"/>
      <c r="B43" s="420" t="s">
        <v>1157</v>
      </c>
      <c r="C43" s="419"/>
      <c r="D43" s="419"/>
      <c r="E43" s="419"/>
      <c r="F43" s="419"/>
      <c r="G43" s="419"/>
      <c r="H43" s="419">
        <f t="shared" si="8"/>
        <v>0</v>
      </c>
      <c r="I43" s="419">
        <f t="shared" si="9"/>
        <v>0</v>
      </c>
      <c r="J43" s="419">
        <f t="shared" si="10"/>
        <v>0</v>
      </c>
    </row>
    <row r="44" spans="1:10" hidden="1">
      <c r="A44" s="741"/>
      <c r="B44" s="420" t="s">
        <v>1158</v>
      </c>
      <c r="C44" s="419"/>
      <c r="D44" s="419"/>
      <c r="E44" s="419"/>
      <c r="F44" s="419"/>
      <c r="G44" s="419"/>
      <c r="H44" s="419">
        <f t="shared" si="8"/>
        <v>0</v>
      </c>
      <c r="I44" s="419">
        <f t="shared" si="9"/>
        <v>0</v>
      </c>
      <c r="J44" s="419">
        <f t="shared" si="10"/>
        <v>0</v>
      </c>
    </row>
    <row r="45" spans="1:10" hidden="1">
      <c r="A45" s="741"/>
      <c r="B45" s="420" t="s">
        <v>2019</v>
      </c>
      <c r="C45" s="419"/>
      <c r="D45" s="419"/>
      <c r="E45" s="419"/>
      <c r="F45" s="419"/>
      <c r="G45" s="419"/>
      <c r="H45" s="419">
        <f t="shared" si="8"/>
        <v>0</v>
      </c>
      <c r="I45" s="419">
        <f t="shared" si="9"/>
        <v>0</v>
      </c>
      <c r="J45" s="419">
        <f t="shared" si="10"/>
        <v>0</v>
      </c>
    </row>
    <row r="46" spans="1:10" hidden="1">
      <c r="A46" s="741"/>
      <c r="B46" s="420" t="s">
        <v>1159</v>
      </c>
      <c r="C46" s="419"/>
      <c r="D46" s="419"/>
      <c r="E46" s="419"/>
      <c r="F46" s="419"/>
      <c r="G46" s="419"/>
      <c r="H46" s="419">
        <f t="shared" si="8"/>
        <v>0</v>
      </c>
      <c r="I46" s="419">
        <f t="shared" si="9"/>
        <v>0</v>
      </c>
      <c r="J46" s="419">
        <f t="shared" si="10"/>
        <v>0</v>
      </c>
    </row>
    <row r="47" spans="1:10" hidden="1">
      <c r="A47" s="741"/>
      <c r="B47" s="420" t="s">
        <v>1160</v>
      </c>
      <c r="C47" s="419"/>
      <c r="D47" s="419"/>
      <c r="E47" s="419"/>
      <c r="F47" s="419"/>
      <c r="G47" s="419"/>
      <c r="H47" s="419">
        <f t="shared" si="8"/>
        <v>0</v>
      </c>
      <c r="I47" s="419">
        <f t="shared" si="9"/>
        <v>0</v>
      </c>
      <c r="J47" s="419">
        <f t="shared" si="10"/>
        <v>0</v>
      </c>
    </row>
    <row r="48" spans="1:10" hidden="1">
      <c r="A48" s="741"/>
      <c r="B48" s="420" t="s">
        <v>727</v>
      </c>
      <c r="C48" s="419"/>
      <c r="D48" s="419"/>
      <c r="E48" s="419"/>
      <c r="F48" s="419"/>
      <c r="G48" s="419"/>
      <c r="H48" s="419">
        <f t="shared" si="8"/>
        <v>0</v>
      </c>
      <c r="I48" s="419">
        <f t="shared" si="9"/>
        <v>0</v>
      </c>
      <c r="J48" s="419">
        <f t="shared" si="10"/>
        <v>0</v>
      </c>
    </row>
    <row r="49" spans="1:10" hidden="1">
      <c r="A49" s="741"/>
      <c r="B49" s="420" t="s">
        <v>1161</v>
      </c>
      <c r="C49" s="419"/>
      <c r="D49" s="419"/>
      <c r="E49" s="419"/>
      <c r="F49" s="419"/>
      <c r="G49" s="419"/>
      <c r="H49" s="419">
        <f t="shared" si="8"/>
        <v>0</v>
      </c>
      <c r="I49" s="419">
        <f t="shared" si="9"/>
        <v>0</v>
      </c>
      <c r="J49" s="419">
        <f t="shared" si="10"/>
        <v>0</v>
      </c>
    </row>
    <row r="50" spans="1:10" hidden="1">
      <c r="A50" s="741"/>
      <c r="B50" s="420" t="s">
        <v>1162</v>
      </c>
      <c r="C50" s="419"/>
      <c r="D50" s="419"/>
      <c r="E50" s="419"/>
      <c r="F50" s="419"/>
      <c r="G50" s="419"/>
      <c r="H50" s="419">
        <f t="shared" si="8"/>
        <v>0</v>
      </c>
      <c r="I50" s="419">
        <f t="shared" si="9"/>
        <v>0</v>
      </c>
      <c r="J50" s="419">
        <f t="shared" si="10"/>
        <v>0</v>
      </c>
    </row>
    <row r="51" spans="1:10" ht="13.5" hidden="1" thickBot="1">
      <c r="C51" s="375">
        <f t="shared" ref="C51:J51" si="11">SUM(C39:C50)</f>
        <v>0</v>
      </c>
      <c r="D51" s="375">
        <f t="shared" si="11"/>
        <v>0</v>
      </c>
      <c r="E51" s="375">
        <f t="shared" si="11"/>
        <v>0</v>
      </c>
      <c r="F51" s="375">
        <f t="shared" si="11"/>
        <v>0</v>
      </c>
      <c r="G51" s="375">
        <f t="shared" si="11"/>
        <v>0</v>
      </c>
      <c r="H51" s="375">
        <f t="shared" si="11"/>
        <v>0</v>
      </c>
      <c r="I51" s="375">
        <f t="shared" si="11"/>
        <v>0</v>
      </c>
      <c r="J51" s="375">
        <f t="shared" si="11"/>
        <v>0</v>
      </c>
    </row>
    <row r="52" spans="1:10">
      <c r="J52" s="379"/>
    </row>
  </sheetData>
  <mergeCells count="14">
    <mergeCell ref="A39:A50"/>
    <mergeCell ref="A2:J2"/>
    <mergeCell ref="A3:A5"/>
    <mergeCell ref="B3:B5"/>
    <mergeCell ref="C3:G3"/>
    <mergeCell ref="H3:J4"/>
    <mergeCell ref="C4:D4"/>
    <mergeCell ref="E4:G4"/>
    <mergeCell ref="A9:B9"/>
    <mergeCell ref="A11:A22"/>
    <mergeCell ref="A25:A36"/>
    <mergeCell ref="A6:B6"/>
    <mergeCell ref="A7:B7"/>
    <mergeCell ref="A8:B8"/>
  </mergeCells>
  <printOptions horizontalCentered="1" verticalCentered="1"/>
  <pageMargins left="0.11811023622047245" right="0.23622047244094491" top="0.98425196850393704" bottom="0.19685039370078741" header="0.51181102362204722" footer="0.51181102362204722"/>
  <pageSetup paperSize="9" scale="115"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0"/>
  <sheetViews>
    <sheetView zoomScale="80" zoomScaleNormal="80" zoomScaleSheetLayoutView="85" workbookViewId="0">
      <pane xSplit="1" ySplit="3" topLeftCell="B366" activePane="bottomRight" state="frozen"/>
      <selection activeCell="B52" sqref="B52"/>
      <selection pane="topRight" activeCell="B52" sqref="B52"/>
      <selection pane="bottomLeft" activeCell="B52" sqref="B52"/>
      <selection pane="bottomRight" activeCell="B52" sqref="B52"/>
    </sheetView>
  </sheetViews>
  <sheetFormatPr defaultColWidth="9.140625" defaultRowHeight="12.75"/>
  <cols>
    <col min="1" max="1" width="6.42578125" style="409" customWidth="1"/>
    <col min="2" max="2" width="7" style="409" customWidth="1"/>
    <col min="3" max="3" width="57.85546875" style="587" customWidth="1"/>
    <col min="4" max="4" width="11.140625" style="409" customWidth="1"/>
    <col min="5" max="5" width="11.85546875" style="409" customWidth="1"/>
    <col min="6" max="6" width="30.28515625" style="588" customWidth="1"/>
    <col min="7" max="9" width="17.5703125" style="587" customWidth="1"/>
    <col min="10" max="10" width="24.140625" style="588" customWidth="1"/>
    <col min="11" max="12" width="9.140625" style="446" customWidth="1"/>
    <col min="13" max="16384" width="9.140625" style="446"/>
  </cols>
  <sheetData>
    <row r="1" spans="1:10" s="431" customFormat="1" ht="15.6" customHeight="1">
      <c r="B1" s="432" t="s">
        <v>2101</v>
      </c>
      <c r="C1" s="433"/>
      <c r="D1" s="434"/>
      <c r="E1" s="434"/>
      <c r="F1" s="435"/>
      <c r="G1" s="433"/>
      <c r="H1" s="433"/>
      <c r="I1" s="433"/>
      <c r="J1" s="436" t="s">
        <v>2102</v>
      </c>
    </row>
    <row r="2" spans="1:10" s="173" customFormat="1" ht="78.75" customHeight="1">
      <c r="A2" s="437" t="s">
        <v>2103</v>
      </c>
      <c r="B2" s="437" t="s">
        <v>230</v>
      </c>
      <c r="C2" s="437" t="s">
        <v>2104</v>
      </c>
      <c r="D2" s="437" t="s">
        <v>2105</v>
      </c>
      <c r="E2" s="437" t="s">
        <v>2106</v>
      </c>
      <c r="F2" s="437" t="s">
        <v>1666</v>
      </c>
      <c r="G2" s="438" t="s">
        <v>2107</v>
      </c>
      <c r="H2" s="438" t="s">
        <v>2108</v>
      </c>
      <c r="I2" s="438" t="s">
        <v>2109</v>
      </c>
      <c r="J2" s="438" t="s">
        <v>2110</v>
      </c>
    </row>
    <row r="3" spans="1:10" s="173" customFormat="1" ht="15.75">
      <c r="A3" s="437">
        <v>1</v>
      </c>
      <c r="B3" s="437">
        <v>2</v>
      </c>
      <c r="C3" s="437">
        <v>3</v>
      </c>
      <c r="D3" s="437">
        <v>4</v>
      </c>
      <c r="E3" s="437">
        <v>5</v>
      </c>
      <c r="F3" s="437">
        <v>6</v>
      </c>
      <c r="G3" s="437">
        <v>7</v>
      </c>
      <c r="H3" s="437">
        <v>8</v>
      </c>
      <c r="I3" s="437">
        <v>9</v>
      </c>
      <c r="J3" s="437">
        <v>10</v>
      </c>
    </row>
    <row r="4" spans="1:10" ht="21.75" customHeight="1">
      <c r="A4" s="439">
        <v>1</v>
      </c>
      <c r="B4" s="440" t="s">
        <v>1154</v>
      </c>
      <c r="C4" s="441" t="s">
        <v>2111</v>
      </c>
      <c r="D4" s="442" t="s">
        <v>2112</v>
      </c>
      <c r="E4" s="443" t="s">
        <v>2113</v>
      </c>
      <c r="F4" s="444" t="s">
        <v>2114</v>
      </c>
      <c r="G4" s="444" t="s">
        <v>2115</v>
      </c>
      <c r="H4" s="444" t="s">
        <v>2116</v>
      </c>
      <c r="I4" s="444" t="s">
        <v>583</v>
      </c>
      <c r="J4" s="445" t="s">
        <v>2102</v>
      </c>
    </row>
    <row r="5" spans="1:10" ht="21.75" customHeight="1">
      <c r="A5" s="439">
        <f>A4+1</f>
        <v>2</v>
      </c>
      <c r="B5" s="443" t="s">
        <v>1154</v>
      </c>
      <c r="C5" s="441" t="s">
        <v>2117</v>
      </c>
      <c r="D5" s="443" t="s">
        <v>2112</v>
      </c>
      <c r="E5" s="443" t="s">
        <v>2113</v>
      </c>
      <c r="F5" s="447" t="s">
        <v>2118</v>
      </c>
      <c r="G5" s="444" t="s">
        <v>2115</v>
      </c>
      <c r="H5" s="444" t="s">
        <v>2116</v>
      </c>
      <c r="I5" s="444" t="s">
        <v>583</v>
      </c>
      <c r="J5" s="445" t="s">
        <v>2102</v>
      </c>
    </row>
    <row r="6" spans="1:10" ht="21.75" customHeight="1">
      <c r="A6" s="439">
        <f t="shared" ref="A6:A8" si="0">A5+1</f>
        <v>3</v>
      </c>
      <c r="B6" s="443" t="s">
        <v>1154</v>
      </c>
      <c r="C6" s="441" t="s">
        <v>2119</v>
      </c>
      <c r="D6" s="443" t="s">
        <v>2120</v>
      </c>
      <c r="E6" s="443" t="s">
        <v>2113</v>
      </c>
      <c r="F6" s="447" t="s">
        <v>2121</v>
      </c>
      <c r="G6" s="444" t="s">
        <v>2122</v>
      </c>
      <c r="H6" s="444" t="s">
        <v>2123</v>
      </c>
      <c r="I6" s="444" t="s">
        <v>583</v>
      </c>
      <c r="J6" s="445" t="s">
        <v>2102</v>
      </c>
    </row>
    <row r="7" spans="1:10" ht="21.75" customHeight="1">
      <c r="A7" s="439">
        <f t="shared" si="0"/>
        <v>4</v>
      </c>
      <c r="B7" s="440" t="s">
        <v>1154</v>
      </c>
      <c r="C7" s="441" t="s">
        <v>2124</v>
      </c>
      <c r="D7" s="440" t="s">
        <v>2125</v>
      </c>
      <c r="E7" s="443" t="s">
        <v>2113</v>
      </c>
      <c r="F7" s="447" t="s">
        <v>2126</v>
      </c>
      <c r="G7" s="444" t="s">
        <v>2127</v>
      </c>
      <c r="H7" s="444" t="s">
        <v>2128</v>
      </c>
      <c r="I7" s="444" t="s">
        <v>2129</v>
      </c>
      <c r="J7" s="445" t="s">
        <v>2130</v>
      </c>
    </row>
    <row r="8" spans="1:10" ht="21.75" customHeight="1">
      <c r="A8" s="439">
        <f t="shared" si="0"/>
        <v>5</v>
      </c>
      <c r="B8" s="440" t="s">
        <v>1154</v>
      </c>
      <c r="C8" s="441" t="s">
        <v>2131</v>
      </c>
      <c r="D8" s="440" t="s">
        <v>2132</v>
      </c>
      <c r="E8" s="443" t="s">
        <v>2133</v>
      </c>
      <c r="F8" s="447" t="s">
        <v>2134</v>
      </c>
      <c r="G8" s="444" t="s">
        <v>2135</v>
      </c>
      <c r="H8" s="444" t="s">
        <v>2123</v>
      </c>
      <c r="I8" s="444" t="s">
        <v>583</v>
      </c>
      <c r="J8" s="445" t="s">
        <v>2136</v>
      </c>
    </row>
    <row r="9" spans="1:10" ht="21.75" customHeight="1">
      <c r="A9" s="439">
        <v>6</v>
      </c>
      <c r="B9" s="440" t="s">
        <v>1154</v>
      </c>
      <c r="C9" s="441" t="s">
        <v>2137</v>
      </c>
      <c r="D9" s="440" t="s">
        <v>2138</v>
      </c>
      <c r="E9" s="443" t="s">
        <v>2133</v>
      </c>
      <c r="F9" s="445" t="s">
        <v>2139</v>
      </c>
      <c r="G9" s="444" t="s">
        <v>2140</v>
      </c>
      <c r="H9" s="444" t="s">
        <v>2123</v>
      </c>
      <c r="I9" s="444" t="s">
        <v>583</v>
      </c>
      <c r="J9" s="445" t="s">
        <v>2141</v>
      </c>
    </row>
    <row r="10" spans="1:10" ht="21.75" customHeight="1">
      <c r="A10" s="439">
        <v>7</v>
      </c>
      <c r="B10" s="440" t="s">
        <v>1154</v>
      </c>
      <c r="C10" s="441" t="s">
        <v>2142</v>
      </c>
      <c r="D10" s="440" t="s">
        <v>2143</v>
      </c>
      <c r="E10" s="443" t="s">
        <v>2133</v>
      </c>
      <c r="F10" s="445" t="s">
        <v>2144</v>
      </c>
      <c r="G10" s="445" t="s">
        <v>2145</v>
      </c>
      <c r="H10" s="445" t="s">
        <v>159</v>
      </c>
      <c r="I10" s="445" t="s">
        <v>159</v>
      </c>
      <c r="J10" s="445" t="s">
        <v>2146</v>
      </c>
    </row>
    <row r="11" spans="1:10" ht="21.75" customHeight="1">
      <c r="A11" s="439">
        <v>8</v>
      </c>
      <c r="B11" s="440" t="s">
        <v>1154</v>
      </c>
      <c r="C11" s="441" t="s">
        <v>2147</v>
      </c>
      <c r="D11" s="440" t="s">
        <v>2148</v>
      </c>
      <c r="E11" s="443" t="s">
        <v>2113</v>
      </c>
      <c r="F11" s="445" t="s">
        <v>2149</v>
      </c>
      <c r="G11" s="445" t="s">
        <v>2145</v>
      </c>
      <c r="H11" s="445" t="s">
        <v>2150</v>
      </c>
      <c r="I11" s="445" t="s">
        <v>159</v>
      </c>
      <c r="J11" s="445" t="s">
        <v>2151</v>
      </c>
    </row>
    <row r="12" spans="1:10" ht="21.75" customHeight="1">
      <c r="A12" s="439">
        <v>9</v>
      </c>
      <c r="B12" s="440" t="s">
        <v>1154</v>
      </c>
      <c r="C12" s="441" t="s">
        <v>2152</v>
      </c>
      <c r="D12" s="440" t="s">
        <v>2153</v>
      </c>
      <c r="E12" s="443" t="s">
        <v>2154</v>
      </c>
      <c r="F12" s="445" t="s">
        <v>2155</v>
      </c>
      <c r="G12" s="445" t="s">
        <v>2145</v>
      </c>
      <c r="H12" s="445" t="s">
        <v>2150</v>
      </c>
      <c r="I12" s="445" t="s">
        <v>159</v>
      </c>
      <c r="J12" s="445" t="s">
        <v>2156</v>
      </c>
    </row>
    <row r="13" spans="1:10" ht="21.75" customHeight="1">
      <c r="A13" s="439">
        <v>10</v>
      </c>
      <c r="B13" s="440" t="s">
        <v>1154</v>
      </c>
      <c r="C13" s="441" t="s">
        <v>2157</v>
      </c>
      <c r="D13" s="440" t="s">
        <v>2158</v>
      </c>
      <c r="E13" s="443" t="s">
        <v>2133</v>
      </c>
      <c r="F13" s="445" t="s">
        <v>2159</v>
      </c>
      <c r="G13" s="445" t="s">
        <v>2145</v>
      </c>
      <c r="H13" s="445" t="s">
        <v>159</v>
      </c>
      <c r="I13" s="445" t="s">
        <v>159</v>
      </c>
      <c r="J13" s="445" t="s">
        <v>2160</v>
      </c>
    </row>
    <row r="14" spans="1:10" ht="21.75" customHeight="1">
      <c r="A14" s="439">
        <v>11</v>
      </c>
      <c r="B14" s="440" t="s">
        <v>1154</v>
      </c>
      <c r="C14" s="441" t="s">
        <v>2161</v>
      </c>
      <c r="D14" s="440" t="s">
        <v>2158</v>
      </c>
      <c r="E14" s="443" t="s">
        <v>2133</v>
      </c>
      <c r="F14" s="445" t="s">
        <v>2159</v>
      </c>
      <c r="G14" s="445" t="s">
        <v>2145</v>
      </c>
      <c r="H14" s="445" t="s">
        <v>159</v>
      </c>
      <c r="I14" s="445" t="s">
        <v>159</v>
      </c>
      <c r="J14" s="445" t="s">
        <v>2160</v>
      </c>
    </row>
    <row r="15" spans="1:10" ht="21.75" customHeight="1">
      <c r="A15" s="448">
        <v>12</v>
      </c>
      <c r="B15" s="449" t="s">
        <v>1155</v>
      </c>
      <c r="C15" s="450" t="s">
        <v>2162</v>
      </c>
      <c r="D15" s="451" t="s">
        <v>2132</v>
      </c>
      <c r="E15" s="452" t="s">
        <v>1052</v>
      </c>
      <c r="F15" s="453" t="s">
        <v>2163</v>
      </c>
      <c r="G15" s="453" t="s">
        <v>2145</v>
      </c>
      <c r="H15" s="453" t="s">
        <v>159</v>
      </c>
      <c r="I15" s="453" t="s">
        <v>159</v>
      </c>
      <c r="J15" s="453" t="s">
        <v>2164</v>
      </c>
    </row>
    <row r="16" spans="1:10" ht="21.75" customHeight="1">
      <c r="A16" s="448">
        <v>13</v>
      </c>
      <c r="B16" s="449" t="s">
        <v>1155</v>
      </c>
      <c r="C16" s="450" t="s">
        <v>2165</v>
      </c>
      <c r="D16" s="454" t="s">
        <v>2166</v>
      </c>
      <c r="E16" s="452" t="s">
        <v>1052</v>
      </c>
      <c r="F16" s="453" t="s">
        <v>2167</v>
      </c>
      <c r="G16" s="453" t="s">
        <v>2145</v>
      </c>
      <c r="H16" s="453" t="s">
        <v>159</v>
      </c>
      <c r="I16" s="453" t="s">
        <v>159</v>
      </c>
      <c r="J16" s="453" t="s">
        <v>2168</v>
      </c>
    </row>
    <row r="17" spans="1:10" ht="21.75" customHeight="1">
      <c r="A17" s="448">
        <v>14</v>
      </c>
      <c r="B17" s="452" t="s">
        <v>1155</v>
      </c>
      <c r="C17" s="455" t="s">
        <v>2169</v>
      </c>
      <c r="D17" s="452" t="s">
        <v>2170</v>
      </c>
      <c r="E17" s="452" t="s">
        <v>2154</v>
      </c>
      <c r="F17" s="456" t="s">
        <v>2171</v>
      </c>
      <c r="G17" s="456" t="s">
        <v>2115</v>
      </c>
      <c r="H17" s="456" t="s">
        <v>2116</v>
      </c>
      <c r="I17" s="456" t="s">
        <v>583</v>
      </c>
      <c r="J17" s="456" t="s">
        <v>2172</v>
      </c>
    </row>
    <row r="18" spans="1:10" ht="21.75" customHeight="1">
      <c r="A18" s="448">
        <v>15</v>
      </c>
      <c r="B18" s="452" t="s">
        <v>1155</v>
      </c>
      <c r="C18" s="455" t="s">
        <v>2173</v>
      </c>
      <c r="D18" s="452" t="s">
        <v>2174</v>
      </c>
      <c r="E18" s="452" t="s">
        <v>2113</v>
      </c>
      <c r="F18" s="456" t="s">
        <v>2175</v>
      </c>
      <c r="G18" s="456" t="s">
        <v>2145</v>
      </c>
      <c r="H18" s="456" t="s">
        <v>159</v>
      </c>
      <c r="I18" s="456" t="s">
        <v>159</v>
      </c>
      <c r="J18" s="456" t="s">
        <v>2102</v>
      </c>
    </row>
    <row r="19" spans="1:10" ht="21.75" customHeight="1">
      <c r="A19" s="448">
        <v>16</v>
      </c>
      <c r="B19" s="452" t="s">
        <v>1155</v>
      </c>
      <c r="C19" s="450" t="s">
        <v>2176</v>
      </c>
      <c r="D19" s="452" t="s">
        <v>2166</v>
      </c>
      <c r="E19" s="452" t="s">
        <v>2113</v>
      </c>
      <c r="F19" s="456" t="s">
        <v>2177</v>
      </c>
      <c r="G19" s="456" t="s">
        <v>2178</v>
      </c>
      <c r="H19" s="456" t="s">
        <v>1502</v>
      </c>
      <c r="I19" s="456" t="s">
        <v>159</v>
      </c>
      <c r="J19" s="456" t="s">
        <v>2179</v>
      </c>
    </row>
    <row r="20" spans="1:10" ht="21.75" customHeight="1">
      <c r="A20" s="448">
        <v>17</v>
      </c>
      <c r="B20" s="449" t="s">
        <v>1155</v>
      </c>
      <c r="C20" s="450" t="s">
        <v>2180</v>
      </c>
      <c r="D20" s="449" t="s">
        <v>2181</v>
      </c>
      <c r="E20" s="452" t="s">
        <v>1052</v>
      </c>
      <c r="F20" s="456" t="s">
        <v>2182</v>
      </c>
      <c r="G20" s="456" t="s">
        <v>2145</v>
      </c>
      <c r="H20" s="456" t="s">
        <v>159</v>
      </c>
      <c r="I20" s="456" t="s">
        <v>159</v>
      </c>
      <c r="J20" s="456" t="s">
        <v>2183</v>
      </c>
    </row>
    <row r="21" spans="1:10" ht="21.75" customHeight="1">
      <c r="A21" s="448">
        <v>18</v>
      </c>
      <c r="B21" s="449" t="s">
        <v>1155</v>
      </c>
      <c r="C21" s="450" t="s">
        <v>2180</v>
      </c>
      <c r="D21" s="449" t="s">
        <v>2181</v>
      </c>
      <c r="E21" s="452" t="s">
        <v>1052</v>
      </c>
      <c r="F21" s="456" t="s">
        <v>2182</v>
      </c>
      <c r="G21" s="456" t="s">
        <v>2145</v>
      </c>
      <c r="H21" s="456" t="s">
        <v>159</v>
      </c>
      <c r="I21" s="456" t="s">
        <v>159</v>
      </c>
      <c r="J21" s="456" t="s">
        <v>2183</v>
      </c>
    </row>
    <row r="22" spans="1:10" ht="21.75" customHeight="1">
      <c r="A22" s="448">
        <v>19</v>
      </c>
      <c r="B22" s="449" t="s">
        <v>1155</v>
      </c>
      <c r="C22" s="450" t="s">
        <v>2184</v>
      </c>
      <c r="D22" s="457" t="s">
        <v>2185</v>
      </c>
      <c r="E22" s="452" t="s">
        <v>1052</v>
      </c>
      <c r="F22" s="456" t="s">
        <v>2186</v>
      </c>
      <c r="G22" s="456" t="s">
        <v>2145</v>
      </c>
      <c r="H22" s="456" t="s">
        <v>159</v>
      </c>
      <c r="I22" s="456" t="s">
        <v>159</v>
      </c>
      <c r="J22" s="456" t="s">
        <v>2187</v>
      </c>
    </row>
    <row r="23" spans="1:10" ht="21.75" customHeight="1">
      <c r="A23" s="448">
        <v>20</v>
      </c>
      <c r="B23" s="449" t="s">
        <v>1155</v>
      </c>
      <c r="C23" s="450" t="s">
        <v>2188</v>
      </c>
      <c r="D23" s="451" t="s">
        <v>2189</v>
      </c>
      <c r="E23" s="452" t="s">
        <v>2154</v>
      </c>
      <c r="F23" s="456" t="s">
        <v>2190</v>
      </c>
      <c r="G23" s="456" t="s">
        <v>2191</v>
      </c>
      <c r="H23" s="456" t="s">
        <v>2192</v>
      </c>
      <c r="I23" s="456" t="s">
        <v>583</v>
      </c>
      <c r="J23" s="456" t="s">
        <v>2193</v>
      </c>
    </row>
    <row r="24" spans="1:10" ht="21.75" customHeight="1">
      <c r="A24" s="448">
        <v>21</v>
      </c>
      <c r="B24" s="449" t="s">
        <v>1155</v>
      </c>
      <c r="C24" s="450" t="s">
        <v>2194</v>
      </c>
      <c r="D24" s="458" t="s">
        <v>2195</v>
      </c>
      <c r="E24" s="452" t="s">
        <v>2113</v>
      </c>
      <c r="F24" s="456" t="s">
        <v>2196</v>
      </c>
      <c r="G24" s="456" t="s">
        <v>2145</v>
      </c>
      <c r="H24" s="456" t="s">
        <v>159</v>
      </c>
      <c r="I24" s="456" t="s">
        <v>159</v>
      </c>
      <c r="J24" s="456" t="s">
        <v>2197</v>
      </c>
    </row>
    <row r="25" spans="1:10" ht="21.75" customHeight="1">
      <c r="A25" s="448">
        <v>22</v>
      </c>
      <c r="B25" s="449" t="s">
        <v>1155</v>
      </c>
      <c r="C25" s="450" t="s">
        <v>2198</v>
      </c>
      <c r="D25" s="458" t="s">
        <v>2195</v>
      </c>
      <c r="E25" s="452" t="s">
        <v>2113</v>
      </c>
      <c r="F25" s="456" t="s">
        <v>2196</v>
      </c>
      <c r="G25" s="456" t="s">
        <v>2145</v>
      </c>
      <c r="H25" s="456" t="s">
        <v>159</v>
      </c>
      <c r="I25" s="456" t="s">
        <v>159</v>
      </c>
      <c r="J25" s="456" t="s">
        <v>2197</v>
      </c>
    </row>
    <row r="26" spans="1:10" ht="21.75" customHeight="1">
      <c r="A26" s="448">
        <v>23</v>
      </c>
      <c r="B26" s="449" t="s">
        <v>1155</v>
      </c>
      <c r="C26" s="450" t="s">
        <v>2199</v>
      </c>
      <c r="D26" s="449" t="s">
        <v>2195</v>
      </c>
      <c r="E26" s="452" t="s">
        <v>2113</v>
      </c>
      <c r="F26" s="456" t="s">
        <v>2196</v>
      </c>
      <c r="G26" s="456" t="s">
        <v>2145</v>
      </c>
      <c r="H26" s="456" t="s">
        <v>159</v>
      </c>
      <c r="I26" s="456" t="s">
        <v>159</v>
      </c>
      <c r="J26" s="456" t="s">
        <v>2197</v>
      </c>
    </row>
    <row r="27" spans="1:10" ht="21.75" customHeight="1">
      <c r="A27" s="448">
        <v>24</v>
      </c>
      <c r="B27" s="449" t="s">
        <v>1155</v>
      </c>
      <c r="C27" s="450" t="s">
        <v>2200</v>
      </c>
      <c r="D27" s="449" t="s">
        <v>2201</v>
      </c>
      <c r="E27" s="452" t="s">
        <v>1052</v>
      </c>
      <c r="F27" s="456" t="s">
        <v>2202</v>
      </c>
      <c r="G27" s="456" t="s">
        <v>2145</v>
      </c>
      <c r="H27" s="456" t="s">
        <v>159</v>
      </c>
      <c r="I27" s="456" t="s">
        <v>159</v>
      </c>
      <c r="J27" s="456" t="s">
        <v>2203</v>
      </c>
    </row>
    <row r="28" spans="1:10" ht="21.75" customHeight="1">
      <c r="A28" s="448">
        <v>25</v>
      </c>
      <c r="B28" s="449" t="s">
        <v>1155</v>
      </c>
      <c r="C28" s="450" t="s">
        <v>2204</v>
      </c>
      <c r="D28" s="449" t="s">
        <v>2201</v>
      </c>
      <c r="E28" s="452" t="s">
        <v>1052</v>
      </c>
      <c r="F28" s="456" t="s">
        <v>2205</v>
      </c>
      <c r="G28" s="456" t="s">
        <v>2145</v>
      </c>
      <c r="H28" s="456" t="s">
        <v>159</v>
      </c>
      <c r="I28" s="456" t="s">
        <v>159</v>
      </c>
      <c r="J28" s="456" t="s">
        <v>2203</v>
      </c>
    </row>
    <row r="29" spans="1:10" ht="21.75" customHeight="1">
      <c r="A29" s="448">
        <v>26</v>
      </c>
      <c r="B29" s="449" t="s">
        <v>1155</v>
      </c>
      <c r="C29" s="450" t="s">
        <v>2204</v>
      </c>
      <c r="D29" s="451" t="s">
        <v>2201</v>
      </c>
      <c r="E29" s="452" t="s">
        <v>1052</v>
      </c>
      <c r="F29" s="456" t="s">
        <v>2205</v>
      </c>
      <c r="G29" s="456" t="s">
        <v>2145</v>
      </c>
      <c r="H29" s="456" t="s">
        <v>159</v>
      </c>
      <c r="I29" s="456" t="s">
        <v>159</v>
      </c>
      <c r="J29" s="456" t="s">
        <v>2203</v>
      </c>
    </row>
    <row r="30" spans="1:10" ht="21.75" customHeight="1">
      <c r="A30" s="448">
        <v>27</v>
      </c>
      <c r="B30" s="449" t="s">
        <v>1155</v>
      </c>
      <c r="C30" s="450" t="s">
        <v>2206</v>
      </c>
      <c r="D30" s="451" t="s">
        <v>2207</v>
      </c>
      <c r="E30" s="452" t="s">
        <v>1052</v>
      </c>
      <c r="F30" s="456" t="s">
        <v>2208</v>
      </c>
      <c r="G30" s="456" t="s">
        <v>2145</v>
      </c>
      <c r="H30" s="456" t="s">
        <v>159</v>
      </c>
      <c r="I30" s="456" t="s">
        <v>159</v>
      </c>
      <c r="J30" s="456" t="s">
        <v>2209</v>
      </c>
    </row>
    <row r="31" spans="1:10" ht="21.75" customHeight="1">
      <c r="A31" s="448">
        <v>28</v>
      </c>
      <c r="B31" s="449" t="s">
        <v>1155</v>
      </c>
      <c r="C31" s="450" t="s">
        <v>2210</v>
      </c>
      <c r="D31" s="451" t="s">
        <v>2211</v>
      </c>
      <c r="E31" s="452" t="s">
        <v>2113</v>
      </c>
      <c r="F31" s="456" t="s">
        <v>2212</v>
      </c>
      <c r="G31" s="456" t="s">
        <v>2145</v>
      </c>
      <c r="H31" s="456" t="s">
        <v>159</v>
      </c>
      <c r="I31" s="456" t="s">
        <v>159</v>
      </c>
      <c r="J31" s="453" t="s">
        <v>2213</v>
      </c>
    </row>
    <row r="32" spans="1:10" ht="21.75" customHeight="1">
      <c r="A32" s="448">
        <v>29</v>
      </c>
      <c r="B32" s="449" t="s">
        <v>1155</v>
      </c>
      <c r="C32" s="450" t="s">
        <v>2214</v>
      </c>
      <c r="D32" s="449" t="s">
        <v>2215</v>
      </c>
      <c r="E32" s="452" t="s">
        <v>2133</v>
      </c>
      <c r="F32" s="456" t="s">
        <v>2216</v>
      </c>
      <c r="G32" s="456" t="s">
        <v>2145</v>
      </c>
      <c r="H32" s="456" t="s">
        <v>159</v>
      </c>
      <c r="I32" s="456" t="s">
        <v>159</v>
      </c>
      <c r="J32" s="456" t="s">
        <v>2217</v>
      </c>
    </row>
    <row r="33" spans="1:10" ht="21.75" customHeight="1">
      <c r="A33" s="448">
        <v>30</v>
      </c>
      <c r="B33" s="449" t="s">
        <v>1155</v>
      </c>
      <c r="C33" s="450" t="s">
        <v>2218</v>
      </c>
      <c r="D33" s="451" t="s">
        <v>2215</v>
      </c>
      <c r="E33" s="452" t="s">
        <v>2133</v>
      </c>
      <c r="F33" s="456" t="s">
        <v>2216</v>
      </c>
      <c r="G33" s="456" t="s">
        <v>2145</v>
      </c>
      <c r="H33" s="456" t="s">
        <v>159</v>
      </c>
      <c r="I33" s="456" t="s">
        <v>159</v>
      </c>
      <c r="J33" s="456" t="s">
        <v>2217</v>
      </c>
    </row>
    <row r="34" spans="1:10" ht="21.75" customHeight="1">
      <c r="A34" s="448">
        <v>31</v>
      </c>
      <c r="B34" s="449" t="s">
        <v>1155</v>
      </c>
      <c r="C34" s="450" t="s">
        <v>2219</v>
      </c>
      <c r="D34" s="449" t="s">
        <v>2215</v>
      </c>
      <c r="E34" s="452" t="s">
        <v>2113</v>
      </c>
      <c r="F34" s="456" t="s">
        <v>2216</v>
      </c>
      <c r="G34" s="456" t="s">
        <v>2145</v>
      </c>
      <c r="H34" s="456" t="s">
        <v>159</v>
      </c>
      <c r="I34" s="456" t="s">
        <v>159</v>
      </c>
      <c r="J34" s="456" t="s">
        <v>2217</v>
      </c>
    </row>
    <row r="35" spans="1:10" ht="21.75" customHeight="1">
      <c r="A35" s="448">
        <v>32</v>
      </c>
      <c r="B35" s="452" t="s">
        <v>1155</v>
      </c>
      <c r="C35" s="450" t="s">
        <v>2220</v>
      </c>
      <c r="D35" s="452" t="s">
        <v>2215</v>
      </c>
      <c r="E35" s="452" t="s">
        <v>2113</v>
      </c>
      <c r="F35" s="456" t="s">
        <v>2216</v>
      </c>
      <c r="G35" s="456" t="s">
        <v>2145</v>
      </c>
      <c r="H35" s="456" t="s">
        <v>159</v>
      </c>
      <c r="I35" s="456" t="s">
        <v>159</v>
      </c>
      <c r="J35" s="456" t="s">
        <v>2217</v>
      </c>
    </row>
    <row r="36" spans="1:10" ht="21.75" customHeight="1">
      <c r="A36" s="448">
        <v>33</v>
      </c>
      <c r="B36" s="449" t="s">
        <v>1155</v>
      </c>
      <c r="C36" s="450" t="s">
        <v>2221</v>
      </c>
      <c r="D36" s="451" t="s">
        <v>2215</v>
      </c>
      <c r="E36" s="452" t="s">
        <v>2113</v>
      </c>
      <c r="F36" s="456" t="s">
        <v>2216</v>
      </c>
      <c r="G36" s="456" t="s">
        <v>2145</v>
      </c>
      <c r="H36" s="456" t="s">
        <v>159</v>
      </c>
      <c r="I36" s="456" t="s">
        <v>159</v>
      </c>
      <c r="J36" s="456" t="s">
        <v>2217</v>
      </c>
    </row>
    <row r="37" spans="1:10" ht="21.75" customHeight="1">
      <c r="A37" s="448">
        <v>34</v>
      </c>
      <c r="B37" s="449" t="s">
        <v>1155</v>
      </c>
      <c r="C37" s="450" t="s">
        <v>2222</v>
      </c>
      <c r="D37" s="451" t="s">
        <v>2215</v>
      </c>
      <c r="E37" s="452" t="s">
        <v>2113</v>
      </c>
      <c r="F37" s="456" t="s">
        <v>2216</v>
      </c>
      <c r="G37" s="456" t="s">
        <v>2145</v>
      </c>
      <c r="H37" s="456" t="s">
        <v>159</v>
      </c>
      <c r="I37" s="456" t="s">
        <v>159</v>
      </c>
      <c r="J37" s="456" t="s">
        <v>2217</v>
      </c>
    </row>
    <row r="38" spans="1:10" ht="21.75" customHeight="1">
      <c r="A38" s="448">
        <v>35</v>
      </c>
      <c r="B38" s="449" t="s">
        <v>1155</v>
      </c>
      <c r="C38" s="450" t="s">
        <v>2223</v>
      </c>
      <c r="D38" s="451" t="s">
        <v>2215</v>
      </c>
      <c r="E38" s="452" t="s">
        <v>2113</v>
      </c>
      <c r="F38" s="456" t="s">
        <v>2216</v>
      </c>
      <c r="G38" s="456" t="s">
        <v>2145</v>
      </c>
      <c r="H38" s="456" t="s">
        <v>159</v>
      </c>
      <c r="I38" s="456" t="s">
        <v>159</v>
      </c>
      <c r="J38" s="456" t="s">
        <v>2217</v>
      </c>
    </row>
    <row r="39" spans="1:10" ht="21.75" customHeight="1">
      <c r="A39" s="448">
        <v>36</v>
      </c>
      <c r="B39" s="449" t="s">
        <v>1155</v>
      </c>
      <c r="C39" s="450" t="s">
        <v>2224</v>
      </c>
      <c r="D39" s="451" t="s">
        <v>2215</v>
      </c>
      <c r="E39" s="452" t="s">
        <v>2113</v>
      </c>
      <c r="F39" s="459" t="s">
        <v>2216</v>
      </c>
      <c r="G39" s="456" t="s">
        <v>2145</v>
      </c>
      <c r="H39" s="456" t="s">
        <v>159</v>
      </c>
      <c r="I39" s="456" t="s">
        <v>159</v>
      </c>
      <c r="J39" s="456" t="s">
        <v>2217</v>
      </c>
    </row>
    <row r="40" spans="1:10" ht="21.75" customHeight="1">
      <c r="A40" s="448">
        <v>37</v>
      </c>
      <c r="B40" s="452" t="s">
        <v>1155</v>
      </c>
      <c r="C40" s="460" t="s">
        <v>2225</v>
      </c>
      <c r="D40" s="452" t="s">
        <v>2215</v>
      </c>
      <c r="E40" s="452" t="s">
        <v>2113</v>
      </c>
      <c r="F40" s="456" t="s">
        <v>2216</v>
      </c>
      <c r="G40" s="456" t="s">
        <v>2145</v>
      </c>
      <c r="H40" s="456" t="s">
        <v>159</v>
      </c>
      <c r="I40" s="456" t="s">
        <v>159</v>
      </c>
      <c r="J40" s="456" t="s">
        <v>2217</v>
      </c>
    </row>
    <row r="41" spans="1:10" ht="21.75" customHeight="1">
      <c r="A41" s="448">
        <v>38</v>
      </c>
      <c r="B41" s="449" t="s">
        <v>1155</v>
      </c>
      <c r="C41" s="450" t="s">
        <v>2226</v>
      </c>
      <c r="D41" s="449" t="s">
        <v>2215</v>
      </c>
      <c r="E41" s="452" t="s">
        <v>2113</v>
      </c>
      <c r="F41" s="456" t="s">
        <v>2216</v>
      </c>
      <c r="G41" s="456" t="s">
        <v>2145</v>
      </c>
      <c r="H41" s="456" t="s">
        <v>159</v>
      </c>
      <c r="I41" s="456" t="s">
        <v>159</v>
      </c>
      <c r="J41" s="456" t="s">
        <v>2217</v>
      </c>
    </row>
    <row r="42" spans="1:10" ht="21.75" customHeight="1">
      <c r="A42" s="448">
        <v>39</v>
      </c>
      <c r="B42" s="449" t="s">
        <v>1155</v>
      </c>
      <c r="C42" s="450" t="s">
        <v>2227</v>
      </c>
      <c r="D42" s="461" t="s">
        <v>2215</v>
      </c>
      <c r="E42" s="452" t="s">
        <v>2113</v>
      </c>
      <c r="F42" s="456" t="s">
        <v>2216</v>
      </c>
      <c r="G42" s="456" t="s">
        <v>2145</v>
      </c>
      <c r="H42" s="456" t="s">
        <v>159</v>
      </c>
      <c r="I42" s="456" t="s">
        <v>159</v>
      </c>
      <c r="J42" s="456" t="s">
        <v>2217</v>
      </c>
    </row>
    <row r="43" spans="1:10" ht="21.75" customHeight="1">
      <c r="A43" s="448">
        <v>40</v>
      </c>
      <c r="B43" s="449" t="s">
        <v>1155</v>
      </c>
      <c r="C43" s="450" t="s">
        <v>2228</v>
      </c>
      <c r="D43" s="451" t="s">
        <v>2215</v>
      </c>
      <c r="E43" s="452" t="s">
        <v>2113</v>
      </c>
      <c r="F43" s="456" t="s">
        <v>2216</v>
      </c>
      <c r="G43" s="456" t="s">
        <v>2145</v>
      </c>
      <c r="H43" s="456" t="s">
        <v>159</v>
      </c>
      <c r="I43" s="456" t="s">
        <v>159</v>
      </c>
      <c r="J43" s="456" t="s">
        <v>2217</v>
      </c>
    </row>
    <row r="44" spans="1:10" ht="21.75" customHeight="1">
      <c r="A44" s="448">
        <v>41</v>
      </c>
      <c r="B44" s="449" t="s">
        <v>1155</v>
      </c>
      <c r="C44" s="450" t="s">
        <v>2229</v>
      </c>
      <c r="D44" s="458" t="s">
        <v>2215</v>
      </c>
      <c r="E44" s="452" t="s">
        <v>2113</v>
      </c>
      <c r="F44" s="453" t="s">
        <v>2216</v>
      </c>
      <c r="G44" s="456" t="s">
        <v>2145</v>
      </c>
      <c r="H44" s="456" t="s">
        <v>159</v>
      </c>
      <c r="I44" s="456" t="s">
        <v>159</v>
      </c>
      <c r="J44" s="456" t="s">
        <v>2217</v>
      </c>
    </row>
    <row r="45" spans="1:10" ht="21.75" customHeight="1">
      <c r="A45" s="448">
        <v>42</v>
      </c>
      <c r="B45" s="449" t="s">
        <v>1155</v>
      </c>
      <c r="C45" s="450" t="s">
        <v>2230</v>
      </c>
      <c r="D45" s="458" t="s">
        <v>2215</v>
      </c>
      <c r="E45" s="452" t="s">
        <v>2113</v>
      </c>
      <c r="F45" s="453" t="s">
        <v>2216</v>
      </c>
      <c r="G45" s="456" t="s">
        <v>2145</v>
      </c>
      <c r="H45" s="456" t="s">
        <v>159</v>
      </c>
      <c r="I45" s="456" t="s">
        <v>159</v>
      </c>
      <c r="J45" s="456" t="s">
        <v>2217</v>
      </c>
    </row>
    <row r="46" spans="1:10" ht="21.75" customHeight="1">
      <c r="A46" s="448">
        <v>43</v>
      </c>
      <c r="B46" s="449" t="s">
        <v>1155</v>
      </c>
      <c r="C46" s="450" t="s">
        <v>2231</v>
      </c>
      <c r="D46" s="449" t="s">
        <v>2215</v>
      </c>
      <c r="E46" s="452" t="s">
        <v>2113</v>
      </c>
      <c r="F46" s="453" t="s">
        <v>2216</v>
      </c>
      <c r="G46" s="456" t="s">
        <v>2145</v>
      </c>
      <c r="H46" s="456" t="s">
        <v>159</v>
      </c>
      <c r="I46" s="456" t="s">
        <v>159</v>
      </c>
      <c r="J46" s="456" t="s">
        <v>2217</v>
      </c>
    </row>
    <row r="47" spans="1:10" ht="21.75" customHeight="1">
      <c r="A47" s="448">
        <v>44</v>
      </c>
      <c r="B47" s="449" t="s">
        <v>1155</v>
      </c>
      <c r="C47" s="450" t="s">
        <v>2232</v>
      </c>
      <c r="D47" s="451" t="s">
        <v>2215</v>
      </c>
      <c r="E47" s="452" t="s">
        <v>2113</v>
      </c>
      <c r="F47" s="453" t="s">
        <v>2216</v>
      </c>
      <c r="G47" s="456" t="s">
        <v>2145</v>
      </c>
      <c r="H47" s="456" t="s">
        <v>159</v>
      </c>
      <c r="I47" s="456" t="s">
        <v>159</v>
      </c>
      <c r="J47" s="456" t="s">
        <v>2217</v>
      </c>
    </row>
    <row r="48" spans="1:10" ht="21.75" customHeight="1">
      <c r="A48" s="448">
        <v>45</v>
      </c>
      <c r="B48" s="449" t="s">
        <v>1155</v>
      </c>
      <c r="C48" s="450" t="s">
        <v>2233</v>
      </c>
      <c r="D48" s="449" t="s">
        <v>2215</v>
      </c>
      <c r="E48" s="452" t="s">
        <v>2113</v>
      </c>
      <c r="F48" s="456" t="s">
        <v>2216</v>
      </c>
      <c r="G48" s="456" t="s">
        <v>2145</v>
      </c>
      <c r="H48" s="456" t="s">
        <v>159</v>
      </c>
      <c r="I48" s="456" t="s">
        <v>159</v>
      </c>
      <c r="J48" s="456" t="s">
        <v>2217</v>
      </c>
    </row>
    <row r="49" spans="1:10" ht="21.75" customHeight="1">
      <c r="A49" s="448">
        <v>46</v>
      </c>
      <c r="B49" s="452" t="s">
        <v>1155</v>
      </c>
      <c r="C49" s="450" t="s">
        <v>2234</v>
      </c>
      <c r="D49" s="452" t="s">
        <v>2215</v>
      </c>
      <c r="E49" s="452" t="s">
        <v>2113</v>
      </c>
      <c r="F49" s="456" t="s">
        <v>2216</v>
      </c>
      <c r="G49" s="456" t="s">
        <v>2145</v>
      </c>
      <c r="H49" s="456" t="s">
        <v>159</v>
      </c>
      <c r="I49" s="456" t="s">
        <v>159</v>
      </c>
      <c r="J49" s="456" t="s">
        <v>2217</v>
      </c>
    </row>
    <row r="50" spans="1:10" ht="21.75" customHeight="1">
      <c r="A50" s="448">
        <v>47</v>
      </c>
      <c r="B50" s="449" t="s">
        <v>1155</v>
      </c>
      <c r="C50" s="450" t="s">
        <v>2235</v>
      </c>
      <c r="D50" s="451" t="s">
        <v>2215</v>
      </c>
      <c r="E50" s="452" t="s">
        <v>2113</v>
      </c>
      <c r="F50" s="456" t="s">
        <v>2216</v>
      </c>
      <c r="G50" s="456" t="s">
        <v>2145</v>
      </c>
      <c r="H50" s="456" t="s">
        <v>159</v>
      </c>
      <c r="I50" s="456" t="s">
        <v>159</v>
      </c>
      <c r="J50" s="456" t="s">
        <v>2217</v>
      </c>
    </row>
    <row r="51" spans="1:10" ht="21.75" customHeight="1">
      <c r="A51" s="448">
        <v>48</v>
      </c>
      <c r="B51" s="449" t="s">
        <v>1155</v>
      </c>
      <c r="C51" s="450" t="s">
        <v>2236</v>
      </c>
      <c r="D51" s="451" t="s">
        <v>2215</v>
      </c>
      <c r="E51" s="452" t="s">
        <v>2113</v>
      </c>
      <c r="F51" s="456" t="s">
        <v>2216</v>
      </c>
      <c r="G51" s="456" t="s">
        <v>2145</v>
      </c>
      <c r="H51" s="456" t="s">
        <v>159</v>
      </c>
      <c r="I51" s="456" t="s">
        <v>159</v>
      </c>
      <c r="J51" s="456" t="s">
        <v>2217</v>
      </c>
    </row>
    <row r="52" spans="1:10" ht="21.75" customHeight="1">
      <c r="A52" s="448">
        <v>49</v>
      </c>
      <c r="B52" s="449" t="s">
        <v>1155</v>
      </c>
      <c r="C52" s="450" t="s">
        <v>2237</v>
      </c>
      <c r="D52" s="451" t="s">
        <v>2215</v>
      </c>
      <c r="E52" s="452" t="s">
        <v>2113</v>
      </c>
      <c r="F52" s="456" t="s">
        <v>2216</v>
      </c>
      <c r="G52" s="456" t="s">
        <v>2145</v>
      </c>
      <c r="H52" s="456" t="s">
        <v>159</v>
      </c>
      <c r="I52" s="456" t="s">
        <v>159</v>
      </c>
      <c r="J52" s="456" t="s">
        <v>2217</v>
      </c>
    </row>
    <row r="53" spans="1:10" ht="21.75" customHeight="1">
      <c r="A53" s="448">
        <v>50</v>
      </c>
      <c r="B53" s="449" t="s">
        <v>1155</v>
      </c>
      <c r="C53" s="450" t="s">
        <v>2238</v>
      </c>
      <c r="D53" s="451" t="s">
        <v>2215</v>
      </c>
      <c r="E53" s="452" t="s">
        <v>2113</v>
      </c>
      <c r="F53" s="459" t="s">
        <v>2216</v>
      </c>
      <c r="G53" s="456" t="s">
        <v>2145</v>
      </c>
      <c r="H53" s="456" t="s">
        <v>159</v>
      </c>
      <c r="I53" s="456" t="s">
        <v>159</v>
      </c>
      <c r="J53" s="456" t="s">
        <v>2217</v>
      </c>
    </row>
    <row r="54" spans="1:10" ht="21.75" customHeight="1">
      <c r="A54" s="448">
        <v>51</v>
      </c>
      <c r="B54" s="452" t="s">
        <v>1155</v>
      </c>
      <c r="C54" s="460" t="s">
        <v>2239</v>
      </c>
      <c r="D54" s="452" t="s">
        <v>2215</v>
      </c>
      <c r="E54" s="452" t="s">
        <v>2113</v>
      </c>
      <c r="F54" s="456" t="s">
        <v>2216</v>
      </c>
      <c r="G54" s="456" t="s">
        <v>2145</v>
      </c>
      <c r="H54" s="456" t="s">
        <v>159</v>
      </c>
      <c r="I54" s="456" t="s">
        <v>159</v>
      </c>
      <c r="J54" s="456" t="s">
        <v>2217</v>
      </c>
    </row>
    <row r="55" spans="1:10" ht="21.75" customHeight="1">
      <c r="A55" s="448">
        <v>52</v>
      </c>
      <c r="B55" s="449" t="s">
        <v>1155</v>
      </c>
      <c r="C55" s="450" t="s">
        <v>2240</v>
      </c>
      <c r="D55" s="449" t="s">
        <v>2215</v>
      </c>
      <c r="E55" s="452" t="s">
        <v>2113</v>
      </c>
      <c r="F55" s="456" t="s">
        <v>2216</v>
      </c>
      <c r="G55" s="456" t="s">
        <v>2145</v>
      </c>
      <c r="H55" s="456" t="s">
        <v>159</v>
      </c>
      <c r="I55" s="456" t="s">
        <v>159</v>
      </c>
      <c r="J55" s="456" t="s">
        <v>2217</v>
      </c>
    </row>
    <row r="56" spans="1:10" ht="21.75" customHeight="1">
      <c r="A56" s="448">
        <v>53</v>
      </c>
      <c r="B56" s="449" t="s">
        <v>1155</v>
      </c>
      <c r="C56" s="450" t="s">
        <v>2241</v>
      </c>
      <c r="D56" s="461" t="s">
        <v>2215</v>
      </c>
      <c r="E56" s="452" t="s">
        <v>2113</v>
      </c>
      <c r="F56" s="456" t="s">
        <v>2216</v>
      </c>
      <c r="G56" s="456" t="s">
        <v>2145</v>
      </c>
      <c r="H56" s="456" t="s">
        <v>159</v>
      </c>
      <c r="I56" s="456" t="s">
        <v>159</v>
      </c>
      <c r="J56" s="456" t="s">
        <v>2217</v>
      </c>
    </row>
    <row r="57" spans="1:10" ht="21.75" customHeight="1">
      <c r="A57" s="448">
        <v>54</v>
      </c>
      <c r="B57" s="449" t="s">
        <v>1155</v>
      </c>
      <c r="C57" s="450" t="s">
        <v>2242</v>
      </c>
      <c r="D57" s="451" t="s">
        <v>2215</v>
      </c>
      <c r="E57" s="452" t="s">
        <v>2113</v>
      </c>
      <c r="F57" s="456" t="s">
        <v>2216</v>
      </c>
      <c r="G57" s="456" t="s">
        <v>2145</v>
      </c>
      <c r="H57" s="456" t="s">
        <v>159</v>
      </c>
      <c r="I57" s="456" t="s">
        <v>159</v>
      </c>
      <c r="J57" s="456" t="s">
        <v>2217</v>
      </c>
    </row>
    <row r="58" spans="1:10" ht="21.75" customHeight="1">
      <c r="A58" s="448">
        <v>55</v>
      </c>
      <c r="B58" s="449" t="s">
        <v>1155</v>
      </c>
      <c r="C58" s="450" t="s">
        <v>2243</v>
      </c>
      <c r="D58" s="458" t="s">
        <v>2215</v>
      </c>
      <c r="E58" s="452" t="s">
        <v>2113</v>
      </c>
      <c r="F58" s="453" t="s">
        <v>2216</v>
      </c>
      <c r="G58" s="456" t="s">
        <v>2145</v>
      </c>
      <c r="H58" s="456" t="s">
        <v>159</v>
      </c>
      <c r="I58" s="456" t="s">
        <v>159</v>
      </c>
      <c r="J58" s="456" t="s">
        <v>2217</v>
      </c>
    </row>
    <row r="59" spans="1:10" ht="21.75" customHeight="1">
      <c r="A59" s="448">
        <v>56</v>
      </c>
      <c r="B59" s="449" t="s">
        <v>1155</v>
      </c>
      <c r="C59" s="450" t="s">
        <v>2244</v>
      </c>
      <c r="D59" s="458" t="s">
        <v>2215</v>
      </c>
      <c r="E59" s="452" t="s">
        <v>2113</v>
      </c>
      <c r="F59" s="453" t="s">
        <v>2216</v>
      </c>
      <c r="G59" s="456" t="s">
        <v>2145</v>
      </c>
      <c r="H59" s="456" t="s">
        <v>159</v>
      </c>
      <c r="I59" s="456" t="s">
        <v>159</v>
      </c>
      <c r="J59" s="456" t="s">
        <v>2217</v>
      </c>
    </row>
    <row r="60" spans="1:10" ht="21.75" customHeight="1">
      <c r="A60" s="448">
        <v>57</v>
      </c>
      <c r="B60" s="449" t="s">
        <v>1155</v>
      </c>
      <c r="C60" s="450" t="s">
        <v>2245</v>
      </c>
      <c r="D60" s="449" t="s">
        <v>2246</v>
      </c>
      <c r="E60" s="452" t="s">
        <v>2133</v>
      </c>
      <c r="F60" s="453" t="s">
        <v>2247</v>
      </c>
      <c r="G60" s="456" t="s">
        <v>2145</v>
      </c>
      <c r="H60" s="456" t="s">
        <v>159</v>
      </c>
      <c r="I60" s="456" t="s">
        <v>159</v>
      </c>
      <c r="J60" s="453" t="s">
        <v>2248</v>
      </c>
    </row>
    <row r="61" spans="1:10" ht="21.75" customHeight="1">
      <c r="A61" s="448">
        <v>58</v>
      </c>
      <c r="B61" s="449" t="s">
        <v>1155</v>
      </c>
      <c r="C61" s="450" t="s">
        <v>2249</v>
      </c>
      <c r="D61" s="451" t="s">
        <v>2246</v>
      </c>
      <c r="E61" s="452" t="s">
        <v>2113</v>
      </c>
      <c r="F61" s="453" t="s">
        <v>2247</v>
      </c>
      <c r="G61" s="456" t="s">
        <v>2145</v>
      </c>
      <c r="H61" s="456" t="s">
        <v>159</v>
      </c>
      <c r="I61" s="456" t="s">
        <v>159</v>
      </c>
      <c r="J61" s="453" t="s">
        <v>2248</v>
      </c>
    </row>
    <row r="62" spans="1:10" ht="21.75" customHeight="1">
      <c r="A62" s="448">
        <v>59</v>
      </c>
      <c r="B62" s="449" t="s">
        <v>1155</v>
      </c>
      <c r="C62" s="450" t="s">
        <v>2250</v>
      </c>
      <c r="D62" s="449" t="s">
        <v>2207</v>
      </c>
      <c r="E62" s="452" t="s">
        <v>2113</v>
      </c>
      <c r="F62" s="456" t="s">
        <v>2251</v>
      </c>
      <c r="G62" s="456" t="s">
        <v>2252</v>
      </c>
      <c r="H62" s="456" t="s">
        <v>2253</v>
      </c>
      <c r="I62" s="456" t="s">
        <v>583</v>
      </c>
      <c r="J62" s="456" t="s">
        <v>2254</v>
      </c>
    </row>
    <row r="63" spans="1:10" ht="21.75" customHeight="1">
      <c r="A63" s="448">
        <v>60</v>
      </c>
      <c r="B63" s="452" t="s">
        <v>1155</v>
      </c>
      <c r="C63" s="450" t="s">
        <v>2255</v>
      </c>
      <c r="D63" s="452" t="s">
        <v>2256</v>
      </c>
      <c r="E63" s="452" t="s">
        <v>1052</v>
      </c>
      <c r="F63" s="456" t="s">
        <v>2257</v>
      </c>
      <c r="G63" s="456" t="s">
        <v>2258</v>
      </c>
      <c r="H63" s="456" t="s">
        <v>2259</v>
      </c>
      <c r="I63" s="456" t="s">
        <v>583</v>
      </c>
      <c r="J63" s="456" t="s">
        <v>2260</v>
      </c>
    </row>
    <row r="64" spans="1:10" ht="21.75" customHeight="1">
      <c r="A64" s="448">
        <v>61</v>
      </c>
      <c r="B64" s="449" t="s">
        <v>1155</v>
      </c>
      <c r="C64" s="450" t="s">
        <v>2261</v>
      </c>
      <c r="D64" s="451" t="s">
        <v>2211</v>
      </c>
      <c r="E64" s="452" t="s">
        <v>1052</v>
      </c>
      <c r="F64" s="456" t="s">
        <v>2262</v>
      </c>
      <c r="G64" s="456" t="s">
        <v>2145</v>
      </c>
      <c r="H64" s="456" t="s">
        <v>159</v>
      </c>
      <c r="I64" s="456" t="s">
        <v>159</v>
      </c>
      <c r="J64" s="456" t="s">
        <v>2263</v>
      </c>
    </row>
    <row r="65" spans="1:10" ht="21.75" customHeight="1">
      <c r="A65" s="448">
        <v>62</v>
      </c>
      <c r="B65" s="449" t="s">
        <v>1155</v>
      </c>
      <c r="C65" s="450" t="s">
        <v>2264</v>
      </c>
      <c r="D65" s="451" t="s">
        <v>2265</v>
      </c>
      <c r="E65" s="452" t="s">
        <v>1052</v>
      </c>
      <c r="F65" s="456" t="s">
        <v>2266</v>
      </c>
      <c r="G65" s="456" t="s">
        <v>2267</v>
      </c>
      <c r="H65" s="456" t="s">
        <v>2268</v>
      </c>
      <c r="I65" s="456" t="s">
        <v>583</v>
      </c>
      <c r="J65" s="456" t="s">
        <v>2269</v>
      </c>
    </row>
    <row r="66" spans="1:10" ht="21.75" customHeight="1">
      <c r="A66" s="448">
        <v>63</v>
      </c>
      <c r="B66" s="449" t="s">
        <v>1155</v>
      </c>
      <c r="C66" s="450" t="s">
        <v>2270</v>
      </c>
      <c r="D66" s="451" t="s">
        <v>2271</v>
      </c>
      <c r="E66" s="452" t="s">
        <v>2154</v>
      </c>
      <c r="F66" s="456" t="s">
        <v>2272</v>
      </c>
      <c r="G66" s="456" t="s">
        <v>2145</v>
      </c>
      <c r="H66" s="456" t="s">
        <v>159</v>
      </c>
      <c r="I66" s="456" t="s">
        <v>159</v>
      </c>
      <c r="J66" s="456" t="s">
        <v>2273</v>
      </c>
    </row>
    <row r="67" spans="1:10" ht="21.75" customHeight="1">
      <c r="A67" s="448">
        <v>64</v>
      </c>
      <c r="B67" s="449" t="s">
        <v>1155</v>
      </c>
      <c r="C67" s="450" t="s">
        <v>2274</v>
      </c>
      <c r="D67" s="451" t="s">
        <v>2256</v>
      </c>
      <c r="E67" s="452" t="s">
        <v>2133</v>
      </c>
      <c r="F67" s="459" t="s">
        <v>2275</v>
      </c>
      <c r="G67" s="456" t="s">
        <v>2145</v>
      </c>
      <c r="H67" s="456" t="s">
        <v>159</v>
      </c>
      <c r="I67" s="456" t="s">
        <v>159</v>
      </c>
      <c r="J67" s="456" t="s">
        <v>2276</v>
      </c>
    </row>
    <row r="68" spans="1:10" ht="21.75" customHeight="1">
      <c r="A68" s="448">
        <v>65</v>
      </c>
      <c r="B68" s="452" t="s">
        <v>1155</v>
      </c>
      <c r="C68" s="460" t="s">
        <v>2277</v>
      </c>
      <c r="D68" s="452" t="s">
        <v>2256</v>
      </c>
      <c r="E68" s="452" t="s">
        <v>2113</v>
      </c>
      <c r="F68" s="459" t="s">
        <v>2275</v>
      </c>
      <c r="G68" s="456" t="s">
        <v>2145</v>
      </c>
      <c r="H68" s="456" t="s">
        <v>159</v>
      </c>
      <c r="I68" s="456" t="s">
        <v>159</v>
      </c>
      <c r="J68" s="456" t="s">
        <v>2276</v>
      </c>
    </row>
    <row r="69" spans="1:10" ht="21.75" customHeight="1">
      <c r="A69" s="448">
        <v>66</v>
      </c>
      <c r="B69" s="449" t="s">
        <v>1155</v>
      </c>
      <c r="C69" s="450" t="s">
        <v>2278</v>
      </c>
      <c r="D69" s="449" t="s">
        <v>2256</v>
      </c>
      <c r="E69" s="452" t="s">
        <v>1052</v>
      </c>
      <c r="F69" s="456" t="s">
        <v>2279</v>
      </c>
      <c r="G69" s="456" t="s">
        <v>2280</v>
      </c>
      <c r="H69" s="456" t="s">
        <v>2259</v>
      </c>
      <c r="I69" s="456" t="s">
        <v>583</v>
      </c>
      <c r="J69" s="456" t="s">
        <v>2281</v>
      </c>
    </row>
    <row r="70" spans="1:10" ht="21.75" customHeight="1">
      <c r="A70" s="448">
        <v>67</v>
      </c>
      <c r="B70" s="449" t="s">
        <v>1155</v>
      </c>
      <c r="C70" s="450" t="s">
        <v>2282</v>
      </c>
      <c r="D70" s="461" t="s">
        <v>2283</v>
      </c>
      <c r="E70" s="452" t="s">
        <v>1052</v>
      </c>
      <c r="F70" s="456" t="s">
        <v>2284</v>
      </c>
      <c r="G70" s="456" t="s">
        <v>2280</v>
      </c>
      <c r="H70" s="456" t="s">
        <v>2259</v>
      </c>
      <c r="I70" s="456" t="s">
        <v>583</v>
      </c>
      <c r="J70" s="456" t="s">
        <v>2285</v>
      </c>
    </row>
    <row r="71" spans="1:10" ht="21.75" customHeight="1">
      <c r="A71" s="448">
        <v>68</v>
      </c>
      <c r="B71" s="449" t="s">
        <v>1155</v>
      </c>
      <c r="C71" s="450" t="s">
        <v>2286</v>
      </c>
      <c r="D71" s="451" t="s">
        <v>2287</v>
      </c>
      <c r="E71" s="452" t="s">
        <v>1052</v>
      </c>
      <c r="F71" s="456" t="s">
        <v>2288</v>
      </c>
      <c r="G71" s="456" t="s">
        <v>2145</v>
      </c>
      <c r="H71" s="456" t="s">
        <v>159</v>
      </c>
      <c r="I71" s="456" t="s">
        <v>159</v>
      </c>
      <c r="J71" s="456" t="s">
        <v>2289</v>
      </c>
    </row>
    <row r="72" spans="1:10" ht="21.75" customHeight="1">
      <c r="A72" s="448">
        <v>69</v>
      </c>
      <c r="B72" s="449" t="s">
        <v>1155</v>
      </c>
      <c r="C72" s="450" t="s">
        <v>2290</v>
      </c>
      <c r="D72" s="458" t="s">
        <v>2291</v>
      </c>
      <c r="E72" s="452" t="s">
        <v>1052</v>
      </c>
      <c r="F72" s="453" t="s">
        <v>2292</v>
      </c>
      <c r="G72" s="456" t="s">
        <v>2145</v>
      </c>
      <c r="H72" s="456" t="s">
        <v>159</v>
      </c>
      <c r="I72" s="456" t="s">
        <v>159</v>
      </c>
      <c r="J72" s="456" t="s">
        <v>2293</v>
      </c>
    </row>
    <row r="73" spans="1:10" ht="21.75" customHeight="1">
      <c r="A73" s="448">
        <v>70</v>
      </c>
      <c r="B73" s="449" t="s">
        <v>1155</v>
      </c>
      <c r="C73" s="450" t="s">
        <v>2290</v>
      </c>
      <c r="D73" s="458" t="s">
        <v>2291</v>
      </c>
      <c r="E73" s="452" t="s">
        <v>1052</v>
      </c>
      <c r="F73" s="453" t="s">
        <v>2292</v>
      </c>
      <c r="G73" s="456" t="s">
        <v>2145</v>
      </c>
      <c r="H73" s="456" t="s">
        <v>159</v>
      </c>
      <c r="I73" s="456" t="s">
        <v>159</v>
      </c>
      <c r="J73" s="456" t="s">
        <v>2293</v>
      </c>
    </row>
    <row r="74" spans="1:10" ht="21.75" customHeight="1">
      <c r="A74" s="448">
        <v>71</v>
      </c>
      <c r="B74" s="449" t="s">
        <v>1155</v>
      </c>
      <c r="C74" s="450" t="s">
        <v>2294</v>
      </c>
      <c r="D74" s="449" t="s">
        <v>2295</v>
      </c>
      <c r="E74" s="452" t="s">
        <v>2154</v>
      </c>
      <c r="F74" s="453" t="s">
        <v>2296</v>
      </c>
      <c r="G74" s="456" t="s">
        <v>2145</v>
      </c>
      <c r="H74" s="456" t="s">
        <v>159</v>
      </c>
      <c r="I74" s="456" t="s">
        <v>159</v>
      </c>
      <c r="J74" s="456" t="s">
        <v>2297</v>
      </c>
    </row>
    <row r="75" spans="1:10" ht="21.75" customHeight="1">
      <c r="A75" s="448">
        <v>72</v>
      </c>
      <c r="B75" s="449" t="s">
        <v>1155</v>
      </c>
      <c r="C75" s="450" t="s">
        <v>2298</v>
      </c>
      <c r="D75" s="451" t="s">
        <v>2299</v>
      </c>
      <c r="E75" s="452" t="s">
        <v>1052</v>
      </c>
      <c r="F75" s="453" t="s">
        <v>2300</v>
      </c>
      <c r="G75" s="456" t="s">
        <v>2145</v>
      </c>
      <c r="H75" s="456" t="s">
        <v>159</v>
      </c>
      <c r="I75" s="456" t="s">
        <v>159</v>
      </c>
      <c r="J75" s="456" t="s">
        <v>2301</v>
      </c>
    </row>
    <row r="76" spans="1:10" ht="21.75" customHeight="1">
      <c r="A76" s="448">
        <v>73</v>
      </c>
      <c r="B76" s="449" t="s">
        <v>1155</v>
      </c>
      <c r="C76" s="450" t="s">
        <v>2302</v>
      </c>
      <c r="D76" s="449" t="s">
        <v>2303</v>
      </c>
      <c r="E76" s="452" t="s">
        <v>1052</v>
      </c>
      <c r="F76" s="456" t="s">
        <v>2304</v>
      </c>
      <c r="G76" s="456" t="s">
        <v>2258</v>
      </c>
      <c r="H76" s="456" t="s">
        <v>2259</v>
      </c>
      <c r="I76" s="456" t="s">
        <v>583</v>
      </c>
      <c r="J76" s="456" t="s">
        <v>2305</v>
      </c>
    </row>
    <row r="77" spans="1:10" ht="21.75" customHeight="1">
      <c r="A77" s="448">
        <v>74</v>
      </c>
      <c r="B77" s="452" t="s">
        <v>1155</v>
      </c>
      <c r="C77" s="450" t="s">
        <v>2306</v>
      </c>
      <c r="D77" s="452" t="s">
        <v>2307</v>
      </c>
      <c r="E77" s="452" t="s">
        <v>1052</v>
      </c>
      <c r="F77" s="456" t="s">
        <v>2308</v>
      </c>
      <c r="G77" s="456" t="s">
        <v>2145</v>
      </c>
      <c r="H77" s="456" t="s">
        <v>159</v>
      </c>
      <c r="I77" s="456" t="s">
        <v>159</v>
      </c>
      <c r="J77" s="456" t="s">
        <v>2309</v>
      </c>
    </row>
    <row r="78" spans="1:10" ht="21.75" customHeight="1">
      <c r="A78" s="448">
        <v>75</v>
      </c>
      <c r="B78" s="449" t="s">
        <v>1155</v>
      </c>
      <c r="C78" s="450" t="s">
        <v>2310</v>
      </c>
      <c r="D78" s="451" t="s">
        <v>2311</v>
      </c>
      <c r="E78" s="452" t="s">
        <v>2133</v>
      </c>
      <c r="F78" s="456" t="s">
        <v>2312</v>
      </c>
      <c r="G78" s="456" t="s">
        <v>2313</v>
      </c>
      <c r="H78" s="456" t="s">
        <v>2314</v>
      </c>
      <c r="I78" s="456" t="s">
        <v>583</v>
      </c>
      <c r="J78" s="456" t="s">
        <v>2102</v>
      </c>
    </row>
    <row r="79" spans="1:10" ht="21.75" customHeight="1">
      <c r="A79" s="448">
        <v>76</v>
      </c>
      <c r="B79" s="449" t="s">
        <v>1155</v>
      </c>
      <c r="C79" s="450" t="s">
        <v>2315</v>
      </c>
      <c r="D79" s="451" t="s">
        <v>2316</v>
      </c>
      <c r="E79" s="452" t="s">
        <v>2133</v>
      </c>
      <c r="F79" s="459" t="s">
        <v>2317</v>
      </c>
      <c r="G79" s="456" t="s">
        <v>2145</v>
      </c>
      <c r="H79" s="456" t="s">
        <v>159</v>
      </c>
      <c r="I79" s="456" t="s">
        <v>159</v>
      </c>
      <c r="J79" s="456" t="s">
        <v>2318</v>
      </c>
    </row>
    <row r="80" spans="1:10" ht="21.75" customHeight="1">
      <c r="A80" s="448">
        <v>77</v>
      </c>
      <c r="B80" s="452" t="s">
        <v>1155</v>
      </c>
      <c r="C80" s="460" t="s">
        <v>2319</v>
      </c>
      <c r="D80" s="452" t="s">
        <v>2320</v>
      </c>
      <c r="E80" s="452" t="s">
        <v>2154</v>
      </c>
      <c r="F80" s="456" t="s">
        <v>2321</v>
      </c>
      <c r="G80" s="456" t="s">
        <v>2145</v>
      </c>
      <c r="H80" s="456" t="s">
        <v>159</v>
      </c>
      <c r="I80" s="456" t="s">
        <v>159</v>
      </c>
      <c r="J80" s="456" t="s">
        <v>2322</v>
      </c>
    </row>
    <row r="81" spans="1:10" ht="21.75" customHeight="1">
      <c r="A81" s="448">
        <v>78</v>
      </c>
      <c r="B81" s="452" t="s">
        <v>1155</v>
      </c>
      <c r="C81" s="460" t="s">
        <v>2323</v>
      </c>
      <c r="D81" s="452" t="s">
        <v>2324</v>
      </c>
      <c r="E81" s="452" t="s">
        <v>2133</v>
      </c>
      <c r="F81" s="456" t="s">
        <v>2325</v>
      </c>
      <c r="G81" s="456" t="s">
        <v>2145</v>
      </c>
      <c r="H81" s="456" t="s">
        <v>159</v>
      </c>
      <c r="I81" s="456" t="s">
        <v>159</v>
      </c>
      <c r="J81" s="456" t="s">
        <v>2326</v>
      </c>
    </row>
    <row r="82" spans="1:10" ht="21.75" customHeight="1">
      <c r="A82" s="448">
        <v>79</v>
      </c>
      <c r="B82" s="452" t="s">
        <v>1155</v>
      </c>
      <c r="C82" s="460" t="s">
        <v>2327</v>
      </c>
      <c r="D82" s="452" t="s">
        <v>2328</v>
      </c>
      <c r="E82" s="452" t="s">
        <v>1052</v>
      </c>
      <c r="F82" s="456" t="s">
        <v>2329</v>
      </c>
      <c r="G82" s="456" t="s">
        <v>2258</v>
      </c>
      <c r="H82" s="456" t="s">
        <v>2259</v>
      </c>
      <c r="I82" s="456" t="s">
        <v>583</v>
      </c>
      <c r="J82" s="456" t="s">
        <v>2330</v>
      </c>
    </row>
    <row r="83" spans="1:10" ht="21.75" customHeight="1">
      <c r="A83" s="448">
        <v>80</v>
      </c>
      <c r="B83" s="452" t="s">
        <v>1155</v>
      </c>
      <c r="C83" s="460" t="s">
        <v>2327</v>
      </c>
      <c r="D83" s="452" t="s">
        <v>2328</v>
      </c>
      <c r="E83" s="452" t="s">
        <v>1052</v>
      </c>
      <c r="F83" s="456" t="s">
        <v>2329</v>
      </c>
      <c r="G83" s="456" t="s">
        <v>2258</v>
      </c>
      <c r="H83" s="456" t="s">
        <v>2259</v>
      </c>
      <c r="I83" s="456" t="s">
        <v>583</v>
      </c>
      <c r="J83" s="456" t="s">
        <v>2330</v>
      </c>
    </row>
    <row r="84" spans="1:10" ht="21.75" customHeight="1">
      <c r="A84" s="448">
        <v>81</v>
      </c>
      <c r="B84" s="452" t="s">
        <v>1155</v>
      </c>
      <c r="C84" s="460" t="s">
        <v>2327</v>
      </c>
      <c r="D84" s="452" t="s">
        <v>2328</v>
      </c>
      <c r="E84" s="452" t="s">
        <v>1052</v>
      </c>
      <c r="F84" s="456" t="s">
        <v>2329</v>
      </c>
      <c r="G84" s="456" t="s">
        <v>2258</v>
      </c>
      <c r="H84" s="456" t="s">
        <v>2259</v>
      </c>
      <c r="I84" s="456" t="s">
        <v>583</v>
      </c>
      <c r="J84" s="456" t="s">
        <v>2330</v>
      </c>
    </row>
    <row r="85" spans="1:10" ht="21.75" customHeight="1">
      <c r="A85" s="448">
        <v>82</v>
      </c>
      <c r="B85" s="452" t="s">
        <v>1155</v>
      </c>
      <c r="C85" s="460" t="s">
        <v>2327</v>
      </c>
      <c r="D85" s="452" t="s">
        <v>2328</v>
      </c>
      <c r="E85" s="452" t="s">
        <v>1052</v>
      </c>
      <c r="F85" s="456" t="s">
        <v>2329</v>
      </c>
      <c r="G85" s="456" t="s">
        <v>2258</v>
      </c>
      <c r="H85" s="456" t="s">
        <v>2259</v>
      </c>
      <c r="I85" s="456" t="s">
        <v>583</v>
      </c>
      <c r="J85" s="456" t="s">
        <v>2330</v>
      </c>
    </row>
    <row r="86" spans="1:10" ht="21.75" customHeight="1">
      <c r="A86" s="448">
        <v>83</v>
      </c>
      <c r="B86" s="452" t="s">
        <v>1155</v>
      </c>
      <c r="C86" s="460" t="s">
        <v>2327</v>
      </c>
      <c r="D86" s="452" t="s">
        <v>2328</v>
      </c>
      <c r="E86" s="452" t="s">
        <v>1052</v>
      </c>
      <c r="F86" s="456" t="s">
        <v>2329</v>
      </c>
      <c r="G86" s="456" t="s">
        <v>2258</v>
      </c>
      <c r="H86" s="456" t="s">
        <v>2259</v>
      </c>
      <c r="I86" s="456" t="s">
        <v>583</v>
      </c>
      <c r="J86" s="456" t="s">
        <v>2330</v>
      </c>
    </row>
    <row r="87" spans="1:10" ht="21.75" customHeight="1">
      <c r="A87" s="448">
        <v>84</v>
      </c>
      <c r="B87" s="452" t="s">
        <v>1155</v>
      </c>
      <c r="C87" s="460" t="s">
        <v>2331</v>
      </c>
      <c r="D87" s="452" t="s">
        <v>2332</v>
      </c>
      <c r="E87" s="452" t="s">
        <v>2154</v>
      </c>
      <c r="F87" s="456" t="s">
        <v>2333</v>
      </c>
      <c r="G87" s="456" t="s">
        <v>2115</v>
      </c>
      <c r="H87" s="456" t="s">
        <v>2116</v>
      </c>
      <c r="I87" s="456" t="s">
        <v>583</v>
      </c>
      <c r="J87" s="456" t="s">
        <v>2172</v>
      </c>
    </row>
    <row r="88" spans="1:10" ht="21.75" customHeight="1">
      <c r="A88" s="448">
        <v>85</v>
      </c>
      <c r="B88" s="452" t="s">
        <v>1155</v>
      </c>
      <c r="C88" s="460" t="s">
        <v>2334</v>
      </c>
      <c r="D88" s="452" t="s">
        <v>2335</v>
      </c>
      <c r="E88" s="452" t="s">
        <v>2336</v>
      </c>
      <c r="F88" s="456" t="s">
        <v>2337</v>
      </c>
      <c r="G88" s="456" t="s">
        <v>2145</v>
      </c>
      <c r="H88" s="456" t="s">
        <v>159</v>
      </c>
      <c r="I88" s="456" t="s">
        <v>159</v>
      </c>
      <c r="J88" s="456" t="s">
        <v>2338</v>
      </c>
    </row>
    <row r="89" spans="1:10" ht="21.75" customHeight="1">
      <c r="A89" s="448">
        <v>86</v>
      </c>
      <c r="B89" s="452" t="s">
        <v>1155</v>
      </c>
      <c r="C89" s="460" t="s">
        <v>2339</v>
      </c>
      <c r="D89" s="452" t="s">
        <v>2340</v>
      </c>
      <c r="E89" s="452" t="s">
        <v>2133</v>
      </c>
      <c r="F89" s="456" t="s">
        <v>2341</v>
      </c>
      <c r="G89" s="456" t="s">
        <v>2145</v>
      </c>
      <c r="H89" s="456" t="s">
        <v>159</v>
      </c>
      <c r="I89" s="456" t="s">
        <v>159</v>
      </c>
      <c r="J89" s="456" t="s">
        <v>2102</v>
      </c>
    </row>
    <row r="90" spans="1:10" ht="21.75" customHeight="1">
      <c r="A90" s="448">
        <v>87</v>
      </c>
      <c r="B90" s="452" t="s">
        <v>1155</v>
      </c>
      <c r="C90" s="460" t="s">
        <v>2342</v>
      </c>
      <c r="D90" s="452" t="s">
        <v>2343</v>
      </c>
      <c r="E90" s="452" t="s">
        <v>2154</v>
      </c>
      <c r="F90" s="456" t="s">
        <v>2344</v>
      </c>
      <c r="G90" s="456" t="s">
        <v>2145</v>
      </c>
      <c r="H90" s="456" t="s">
        <v>159</v>
      </c>
      <c r="I90" s="456" t="s">
        <v>159</v>
      </c>
      <c r="J90" s="456" t="s">
        <v>2345</v>
      </c>
    </row>
    <row r="91" spans="1:10" ht="21.75" customHeight="1">
      <c r="A91" s="448">
        <v>88</v>
      </c>
      <c r="B91" s="452" t="s">
        <v>1155</v>
      </c>
      <c r="C91" s="460" t="s">
        <v>2346</v>
      </c>
      <c r="D91" s="452" t="s">
        <v>2347</v>
      </c>
      <c r="E91" s="452" t="s">
        <v>1052</v>
      </c>
      <c r="F91" s="456" t="s">
        <v>2348</v>
      </c>
      <c r="G91" s="456" t="s">
        <v>2145</v>
      </c>
      <c r="H91" s="456" t="s">
        <v>159</v>
      </c>
      <c r="I91" s="456" t="s">
        <v>159</v>
      </c>
      <c r="J91" s="456" t="s">
        <v>2349</v>
      </c>
    </row>
    <row r="92" spans="1:10" ht="21.75" customHeight="1">
      <c r="A92" s="448">
        <v>89</v>
      </c>
      <c r="B92" s="452" t="s">
        <v>1155</v>
      </c>
      <c r="C92" s="460" t="s">
        <v>2350</v>
      </c>
      <c r="D92" s="452" t="s">
        <v>2351</v>
      </c>
      <c r="E92" s="452" t="s">
        <v>2133</v>
      </c>
      <c r="F92" s="456" t="s">
        <v>2352</v>
      </c>
      <c r="G92" s="456" t="s">
        <v>2145</v>
      </c>
      <c r="H92" s="456" t="s">
        <v>159</v>
      </c>
      <c r="I92" s="456" t="s">
        <v>159</v>
      </c>
      <c r="J92" s="456" t="s">
        <v>2217</v>
      </c>
    </row>
    <row r="93" spans="1:10" ht="21.75" customHeight="1">
      <c r="A93" s="448">
        <v>90</v>
      </c>
      <c r="B93" s="452" t="s">
        <v>1155</v>
      </c>
      <c r="C93" s="460" t="s">
        <v>2353</v>
      </c>
      <c r="D93" s="452" t="s">
        <v>2354</v>
      </c>
      <c r="E93" s="452" t="s">
        <v>2133</v>
      </c>
      <c r="F93" s="456" t="s">
        <v>2355</v>
      </c>
      <c r="G93" s="456" t="s">
        <v>2145</v>
      </c>
      <c r="H93" s="456" t="s">
        <v>159</v>
      </c>
      <c r="I93" s="456" t="s">
        <v>159</v>
      </c>
      <c r="J93" s="456" t="s">
        <v>2217</v>
      </c>
    </row>
    <row r="94" spans="1:10" ht="21.75" customHeight="1">
      <c r="A94" s="448">
        <v>91</v>
      </c>
      <c r="B94" s="452" t="s">
        <v>1155</v>
      </c>
      <c r="C94" s="460" t="s">
        <v>2356</v>
      </c>
      <c r="D94" s="452" t="s">
        <v>2357</v>
      </c>
      <c r="E94" s="452" t="s">
        <v>2133</v>
      </c>
      <c r="F94" s="456" t="s">
        <v>2358</v>
      </c>
      <c r="G94" s="456" t="s">
        <v>2145</v>
      </c>
      <c r="H94" s="456" t="s">
        <v>159</v>
      </c>
      <c r="I94" s="456" t="s">
        <v>159</v>
      </c>
      <c r="J94" s="456" t="s">
        <v>2217</v>
      </c>
    </row>
    <row r="95" spans="1:10" ht="21.75" customHeight="1">
      <c r="A95" s="448">
        <v>92</v>
      </c>
      <c r="B95" s="452" t="s">
        <v>1155</v>
      </c>
      <c r="C95" s="460" t="s">
        <v>2359</v>
      </c>
      <c r="D95" s="452" t="s">
        <v>2360</v>
      </c>
      <c r="E95" s="452" t="s">
        <v>2336</v>
      </c>
      <c r="F95" s="456" t="s">
        <v>2361</v>
      </c>
      <c r="G95" s="456" t="s">
        <v>2145</v>
      </c>
      <c r="H95" s="456" t="s">
        <v>159</v>
      </c>
      <c r="I95" s="456" t="s">
        <v>159</v>
      </c>
      <c r="J95" s="456" t="s">
        <v>2338</v>
      </c>
    </row>
    <row r="96" spans="1:10" ht="21.75" customHeight="1">
      <c r="A96" s="448">
        <v>93</v>
      </c>
      <c r="B96" s="452" t="s">
        <v>1155</v>
      </c>
      <c r="C96" s="460" t="s">
        <v>2362</v>
      </c>
      <c r="D96" s="452" t="s">
        <v>2363</v>
      </c>
      <c r="E96" s="452" t="s">
        <v>2113</v>
      </c>
      <c r="F96" s="456" t="s">
        <v>2364</v>
      </c>
      <c r="G96" s="456" t="s">
        <v>2145</v>
      </c>
      <c r="H96" s="456" t="s">
        <v>159</v>
      </c>
      <c r="I96" s="456" t="s">
        <v>159</v>
      </c>
      <c r="J96" s="456" t="s">
        <v>2217</v>
      </c>
    </row>
    <row r="97" spans="1:10" ht="21.75" customHeight="1">
      <c r="A97" s="448">
        <v>94</v>
      </c>
      <c r="B97" s="452" t="s">
        <v>1155</v>
      </c>
      <c r="C97" s="460" t="s">
        <v>2365</v>
      </c>
      <c r="D97" s="452" t="s">
        <v>2366</v>
      </c>
      <c r="E97" s="452" t="s">
        <v>1052</v>
      </c>
      <c r="F97" s="456" t="s">
        <v>2367</v>
      </c>
      <c r="G97" s="456" t="s">
        <v>2145</v>
      </c>
      <c r="H97" s="456" t="s">
        <v>159</v>
      </c>
      <c r="I97" s="456" t="s">
        <v>159</v>
      </c>
      <c r="J97" s="456" t="s">
        <v>2368</v>
      </c>
    </row>
    <row r="98" spans="1:10" ht="21.75" customHeight="1">
      <c r="A98" s="448">
        <v>95</v>
      </c>
      <c r="B98" s="452" t="s">
        <v>1155</v>
      </c>
      <c r="C98" s="460" t="s">
        <v>2369</v>
      </c>
      <c r="D98" s="452" t="s">
        <v>2370</v>
      </c>
      <c r="E98" s="452" t="s">
        <v>2133</v>
      </c>
      <c r="F98" s="456" t="s">
        <v>2371</v>
      </c>
      <c r="G98" s="456" t="s">
        <v>2145</v>
      </c>
      <c r="H98" s="456" t="s">
        <v>159</v>
      </c>
      <c r="I98" s="456" t="s">
        <v>159</v>
      </c>
      <c r="J98" s="456" t="s">
        <v>2217</v>
      </c>
    </row>
    <row r="99" spans="1:10" ht="21.75" customHeight="1">
      <c r="A99" s="448">
        <v>96</v>
      </c>
      <c r="B99" s="452" t="s">
        <v>1155</v>
      </c>
      <c r="C99" s="460" t="s">
        <v>2372</v>
      </c>
      <c r="D99" s="452" t="s">
        <v>2370</v>
      </c>
      <c r="E99" s="452" t="s">
        <v>2113</v>
      </c>
      <c r="F99" s="456" t="s">
        <v>2371</v>
      </c>
      <c r="G99" s="456" t="s">
        <v>2145</v>
      </c>
      <c r="H99" s="456" t="s">
        <v>159</v>
      </c>
      <c r="I99" s="456" t="s">
        <v>159</v>
      </c>
      <c r="J99" s="456" t="s">
        <v>2217</v>
      </c>
    </row>
    <row r="100" spans="1:10" ht="21.75" customHeight="1">
      <c r="A100" s="448">
        <v>97</v>
      </c>
      <c r="B100" s="452" t="s">
        <v>1155</v>
      </c>
      <c r="C100" s="460" t="s">
        <v>2373</v>
      </c>
      <c r="D100" s="452" t="s">
        <v>2374</v>
      </c>
      <c r="E100" s="452" t="s">
        <v>2113</v>
      </c>
      <c r="F100" s="456" t="s">
        <v>2375</v>
      </c>
      <c r="G100" s="456" t="s">
        <v>2145</v>
      </c>
      <c r="H100" s="456" t="s">
        <v>159</v>
      </c>
      <c r="I100" s="456" t="s">
        <v>159</v>
      </c>
      <c r="J100" s="456" t="s">
        <v>2217</v>
      </c>
    </row>
    <row r="101" spans="1:10" ht="21.75" customHeight="1">
      <c r="A101" s="462">
        <v>98</v>
      </c>
      <c r="B101" s="463" t="s">
        <v>726</v>
      </c>
      <c r="C101" s="464" t="s">
        <v>2376</v>
      </c>
      <c r="D101" s="465" t="s">
        <v>2377</v>
      </c>
      <c r="E101" s="466" t="s">
        <v>2133</v>
      </c>
      <c r="F101" s="467" t="s">
        <v>2378</v>
      </c>
      <c r="G101" s="467" t="s">
        <v>2379</v>
      </c>
      <c r="H101" s="467" t="s">
        <v>2380</v>
      </c>
      <c r="I101" s="467" t="s">
        <v>583</v>
      </c>
      <c r="J101" s="468" t="s">
        <v>2381</v>
      </c>
    </row>
    <row r="102" spans="1:10" ht="21.75" customHeight="1">
      <c r="A102" s="462">
        <v>99</v>
      </c>
      <c r="B102" s="463" t="s">
        <v>726</v>
      </c>
      <c r="C102" s="464" t="s">
        <v>2382</v>
      </c>
      <c r="D102" s="469" t="s">
        <v>2383</v>
      </c>
      <c r="E102" s="466" t="s">
        <v>2133</v>
      </c>
      <c r="F102" s="468" t="s">
        <v>2384</v>
      </c>
      <c r="G102" s="468" t="s">
        <v>2385</v>
      </c>
      <c r="H102" s="468" t="s">
        <v>2386</v>
      </c>
      <c r="I102" s="468" t="s">
        <v>583</v>
      </c>
      <c r="J102" s="468" t="s">
        <v>2387</v>
      </c>
    </row>
    <row r="103" spans="1:10" ht="21.75" customHeight="1">
      <c r="A103" s="462">
        <v>100</v>
      </c>
      <c r="B103" s="463" t="s">
        <v>726</v>
      </c>
      <c r="C103" s="464" t="s">
        <v>2388</v>
      </c>
      <c r="D103" s="470" t="s">
        <v>2389</v>
      </c>
      <c r="E103" s="466" t="s">
        <v>2336</v>
      </c>
      <c r="F103" s="468" t="s">
        <v>2390</v>
      </c>
      <c r="G103" s="468" t="s">
        <v>2391</v>
      </c>
      <c r="H103" s="468" t="s">
        <v>2392</v>
      </c>
      <c r="I103" s="468" t="s">
        <v>583</v>
      </c>
      <c r="J103" s="468" t="s">
        <v>2393</v>
      </c>
    </row>
    <row r="104" spans="1:10" ht="21.75" customHeight="1">
      <c r="A104" s="462">
        <v>101</v>
      </c>
      <c r="B104" s="466" t="s">
        <v>726</v>
      </c>
      <c r="C104" s="464" t="s">
        <v>2394</v>
      </c>
      <c r="D104" s="466" t="s">
        <v>2395</v>
      </c>
      <c r="E104" s="466" t="s">
        <v>2133</v>
      </c>
      <c r="F104" s="468" t="s">
        <v>2396</v>
      </c>
      <c r="G104" s="468" t="s">
        <v>2397</v>
      </c>
      <c r="H104" s="468" t="s">
        <v>2398</v>
      </c>
      <c r="I104" s="468" t="s">
        <v>583</v>
      </c>
      <c r="J104" s="468" t="s">
        <v>2399</v>
      </c>
    </row>
    <row r="105" spans="1:10" ht="21.75" customHeight="1">
      <c r="A105" s="462">
        <v>102</v>
      </c>
      <c r="B105" s="463" t="s">
        <v>726</v>
      </c>
      <c r="C105" s="464" t="s">
        <v>2400</v>
      </c>
      <c r="D105" s="470" t="s">
        <v>2401</v>
      </c>
      <c r="E105" s="466" t="s">
        <v>2113</v>
      </c>
      <c r="F105" s="468" t="s">
        <v>2402</v>
      </c>
      <c r="G105" s="468" t="s">
        <v>2145</v>
      </c>
      <c r="H105" s="468" t="s">
        <v>159</v>
      </c>
      <c r="I105" s="468" t="s">
        <v>159</v>
      </c>
      <c r="J105" s="468" t="s">
        <v>2403</v>
      </c>
    </row>
    <row r="106" spans="1:10" ht="21.75" customHeight="1">
      <c r="A106" s="462">
        <v>103</v>
      </c>
      <c r="B106" s="463" t="s">
        <v>726</v>
      </c>
      <c r="C106" s="464" t="s">
        <v>2404</v>
      </c>
      <c r="D106" s="470" t="s">
        <v>2405</v>
      </c>
      <c r="E106" s="466" t="s">
        <v>2113</v>
      </c>
      <c r="F106" s="468" t="s">
        <v>2406</v>
      </c>
      <c r="G106" s="468" t="s">
        <v>2407</v>
      </c>
      <c r="H106" s="468" t="s">
        <v>2408</v>
      </c>
      <c r="I106" s="468" t="s">
        <v>583</v>
      </c>
      <c r="J106" s="471" t="s">
        <v>2409</v>
      </c>
    </row>
    <row r="107" spans="1:10" ht="21.75" customHeight="1">
      <c r="A107" s="462">
        <v>104</v>
      </c>
      <c r="B107" s="463" t="s">
        <v>726</v>
      </c>
      <c r="C107" s="464" t="s">
        <v>2410</v>
      </c>
      <c r="D107" s="470" t="s">
        <v>2405</v>
      </c>
      <c r="E107" s="466" t="s">
        <v>2113</v>
      </c>
      <c r="F107" s="468" t="s">
        <v>2406</v>
      </c>
      <c r="G107" s="468" t="s">
        <v>2407</v>
      </c>
      <c r="H107" s="468" t="s">
        <v>2408</v>
      </c>
      <c r="I107" s="468" t="s">
        <v>583</v>
      </c>
      <c r="J107" s="471" t="s">
        <v>2409</v>
      </c>
    </row>
    <row r="108" spans="1:10" ht="21.75" customHeight="1">
      <c r="A108" s="462">
        <v>105</v>
      </c>
      <c r="B108" s="463" t="s">
        <v>726</v>
      </c>
      <c r="C108" s="464" t="s">
        <v>2411</v>
      </c>
      <c r="D108" s="470" t="s">
        <v>2405</v>
      </c>
      <c r="E108" s="466" t="s">
        <v>2113</v>
      </c>
      <c r="F108" s="468" t="s">
        <v>2406</v>
      </c>
      <c r="G108" s="468" t="s">
        <v>2407</v>
      </c>
      <c r="H108" s="468" t="s">
        <v>2408</v>
      </c>
      <c r="I108" s="468" t="s">
        <v>583</v>
      </c>
      <c r="J108" s="471" t="s">
        <v>2409</v>
      </c>
    </row>
    <row r="109" spans="1:10" ht="21.75" customHeight="1">
      <c r="A109" s="462">
        <v>106</v>
      </c>
      <c r="B109" s="463" t="s">
        <v>726</v>
      </c>
      <c r="C109" s="464" t="s">
        <v>2412</v>
      </c>
      <c r="D109" s="470" t="s">
        <v>2413</v>
      </c>
      <c r="E109" s="466" t="s">
        <v>1052</v>
      </c>
      <c r="F109" s="471" t="s">
        <v>2414</v>
      </c>
      <c r="G109" s="468" t="s">
        <v>2415</v>
      </c>
      <c r="H109" s="468" t="s">
        <v>2416</v>
      </c>
      <c r="I109" s="468" t="s">
        <v>583</v>
      </c>
      <c r="J109" s="468" t="s">
        <v>2417</v>
      </c>
    </row>
    <row r="110" spans="1:10" ht="21.75" customHeight="1">
      <c r="A110" s="462">
        <v>107</v>
      </c>
      <c r="B110" s="466" t="s">
        <v>726</v>
      </c>
      <c r="C110" s="472" t="s">
        <v>2418</v>
      </c>
      <c r="D110" s="466" t="s">
        <v>2419</v>
      </c>
      <c r="E110" s="466" t="s">
        <v>1052</v>
      </c>
      <c r="F110" s="468" t="s">
        <v>2420</v>
      </c>
      <c r="G110" s="468" t="s">
        <v>2421</v>
      </c>
      <c r="H110" s="468" t="s">
        <v>2422</v>
      </c>
      <c r="I110" s="468" t="s">
        <v>583</v>
      </c>
      <c r="J110" s="468" t="s">
        <v>2423</v>
      </c>
    </row>
    <row r="111" spans="1:10" ht="21.75" customHeight="1">
      <c r="A111" s="462">
        <v>108</v>
      </c>
      <c r="B111" s="466" t="s">
        <v>726</v>
      </c>
      <c r="C111" s="464" t="s">
        <v>2424</v>
      </c>
      <c r="D111" s="466" t="s">
        <v>2425</v>
      </c>
      <c r="E111" s="466" t="s">
        <v>1052</v>
      </c>
      <c r="F111" s="468" t="s">
        <v>2426</v>
      </c>
      <c r="G111" s="468" t="s">
        <v>2427</v>
      </c>
      <c r="H111" s="468" t="s">
        <v>2428</v>
      </c>
      <c r="I111" s="468" t="s">
        <v>583</v>
      </c>
      <c r="J111" s="468" t="s">
        <v>2429</v>
      </c>
    </row>
    <row r="112" spans="1:10" ht="21.75" customHeight="1">
      <c r="A112" s="462">
        <v>109</v>
      </c>
      <c r="B112" s="466" t="s">
        <v>726</v>
      </c>
      <c r="C112" s="464" t="s">
        <v>2430</v>
      </c>
      <c r="D112" s="470" t="s">
        <v>2431</v>
      </c>
      <c r="E112" s="466" t="s">
        <v>1052</v>
      </c>
      <c r="F112" s="468" t="s">
        <v>2432</v>
      </c>
      <c r="G112" s="468" t="s">
        <v>2427</v>
      </c>
      <c r="H112" s="468" t="s">
        <v>2433</v>
      </c>
      <c r="I112" s="468" t="s">
        <v>583</v>
      </c>
      <c r="J112" s="468" t="s">
        <v>2434</v>
      </c>
    </row>
    <row r="113" spans="1:10" ht="21.75" customHeight="1">
      <c r="A113" s="462">
        <v>110</v>
      </c>
      <c r="B113" s="463" t="s">
        <v>726</v>
      </c>
      <c r="C113" s="464" t="s">
        <v>2435</v>
      </c>
      <c r="D113" s="466" t="s">
        <v>2246</v>
      </c>
      <c r="E113" s="466" t="s">
        <v>1052</v>
      </c>
      <c r="F113" s="473" t="s">
        <v>2436</v>
      </c>
      <c r="G113" s="467" t="s">
        <v>2145</v>
      </c>
      <c r="H113" s="474" t="s">
        <v>159</v>
      </c>
      <c r="I113" s="474" t="s">
        <v>159</v>
      </c>
      <c r="J113" s="468" t="s">
        <v>2429</v>
      </c>
    </row>
    <row r="114" spans="1:10" ht="21.75" customHeight="1">
      <c r="A114" s="462">
        <v>111</v>
      </c>
      <c r="B114" s="463" t="s">
        <v>726</v>
      </c>
      <c r="C114" s="464" t="s">
        <v>2437</v>
      </c>
      <c r="D114" s="466" t="s">
        <v>2246</v>
      </c>
      <c r="E114" s="466" t="s">
        <v>2113</v>
      </c>
      <c r="F114" s="473" t="s">
        <v>2438</v>
      </c>
      <c r="G114" s="475" t="s">
        <v>2145</v>
      </c>
      <c r="H114" s="467" t="s">
        <v>159</v>
      </c>
      <c r="I114" s="467" t="s">
        <v>159</v>
      </c>
      <c r="J114" s="467" t="s">
        <v>2439</v>
      </c>
    </row>
    <row r="115" spans="1:10" ht="21.75" customHeight="1">
      <c r="A115" s="462">
        <v>112</v>
      </c>
      <c r="B115" s="466" t="s">
        <v>726</v>
      </c>
      <c r="C115" s="472" t="s">
        <v>2440</v>
      </c>
      <c r="D115" s="466" t="s">
        <v>2441</v>
      </c>
      <c r="E115" s="466" t="s">
        <v>1052</v>
      </c>
      <c r="F115" s="473" t="s">
        <v>2442</v>
      </c>
      <c r="G115" s="473" t="s">
        <v>2427</v>
      </c>
      <c r="H115" s="473" t="s">
        <v>2443</v>
      </c>
      <c r="I115" s="473" t="s">
        <v>583</v>
      </c>
      <c r="J115" s="468" t="s">
        <v>2444</v>
      </c>
    </row>
    <row r="116" spans="1:10" ht="21.75" customHeight="1">
      <c r="A116" s="462">
        <v>113</v>
      </c>
      <c r="B116" s="463" t="s">
        <v>726</v>
      </c>
      <c r="C116" s="464" t="s">
        <v>2445</v>
      </c>
      <c r="D116" s="470" t="s">
        <v>2446</v>
      </c>
      <c r="E116" s="466" t="s">
        <v>2133</v>
      </c>
      <c r="F116" s="474" t="s">
        <v>2447</v>
      </c>
      <c r="G116" s="473" t="s">
        <v>2448</v>
      </c>
      <c r="H116" s="473" t="s">
        <v>2449</v>
      </c>
      <c r="I116" s="473" t="s">
        <v>583</v>
      </c>
      <c r="J116" s="467" t="s">
        <v>2439</v>
      </c>
    </row>
    <row r="117" spans="1:10" ht="21.75" customHeight="1">
      <c r="A117" s="462">
        <v>114</v>
      </c>
      <c r="B117" s="463" t="s">
        <v>726</v>
      </c>
      <c r="C117" s="464" t="s">
        <v>2450</v>
      </c>
      <c r="D117" s="470" t="s">
        <v>2446</v>
      </c>
      <c r="E117" s="466" t="s">
        <v>2113</v>
      </c>
      <c r="F117" s="474" t="s">
        <v>2447</v>
      </c>
      <c r="G117" s="473" t="s">
        <v>2448</v>
      </c>
      <c r="H117" s="473" t="s">
        <v>2449</v>
      </c>
      <c r="I117" s="473" t="s">
        <v>583</v>
      </c>
      <c r="J117" s="467" t="s">
        <v>2439</v>
      </c>
    </row>
    <row r="118" spans="1:10" ht="21.75" customHeight="1">
      <c r="A118" s="462">
        <v>115</v>
      </c>
      <c r="B118" s="466" t="s">
        <v>726</v>
      </c>
      <c r="C118" s="472" t="s">
        <v>2451</v>
      </c>
      <c r="D118" s="466" t="s">
        <v>2295</v>
      </c>
      <c r="E118" s="466" t="s">
        <v>1052</v>
      </c>
      <c r="F118" s="473" t="s">
        <v>2452</v>
      </c>
      <c r="G118" s="475" t="s">
        <v>2145</v>
      </c>
      <c r="H118" s="474" t="s">
        <v>159</v>
      </c>
      <c r="I118" s="474" t="s">
        <v>159</v>
      </c>
      <c r="J118" s="468" t="s">
        <v>2453</v>
      </c>
    </row>
    <row r="119" spans="1:10" ht="21.75" customHeight="1">
      <c r="A119" s="462">
        <v>116</v>
      </c>
      <c r="B119" s="463" t="s">
        <v>726</v>
      </c>
      <c r="C119" s="464" t="s">
        <v>2454</v>
      </c>
      <c r="D119" s="470" t="s">
        <v>2455</v>
      </c>
      <c r="E119" s="466" t="s">
        <v>2133</v>
      </c>
      <c r="F119" s="474" t="s">
        <v>2456</v>
      </c>
      <c r="G119" s="474" t="s">
        <v>2457</v>
      </c>
      <c r="H119" s="474" t="s">
        <v>2458</v>
      </c>
      <c r="I119" s="474" t="s">
        <v>583</v>
      </c>
      <c r="J119" s="474" t="s">
        <v>2459</v>
      </c>
    </row>
    <row r="120" spans="1:10" ht="21.75" customHeight="1">
      <c r="A120" s="462">
        <v>117</v>
      </c>
      <c r="B120" s="463" t="s">
        <v>726</v>
      </c>
      <c r="C120" s="464" t="s">
        <v>2460</v>
      </c>
      <c r="D120" s="470" t="s">
        <v>2461</v>
      </c>
      <c r="E120" s="466" t="s">
        <v>1052</v>
      </c>
      <c r="F120" s="474" t="s">
        <v>2462</v>
      </c>
      <c r="G120" s="475" t="s">
        <v>2145</v>
      </c>
      <c r="H120" s="474" t="s">
        <v>159</v>
      </c>
      <c r="I120" s="474" t="s">
        <v>159</v>
      </c>
      <c r="J120" s="468" t="s">
        <v>2453</v>
      </c>
    </row>
    <row r="121" spans="1:10" ht="21.75" customHeight="1">
      <c r="A121" s="462">
        <v>118</v>
      </c>
      <c r="B121" s="463" t="s">
        <v>726</v>
      </c>
      <c r="C121" s="464" t="s">
        <v>2463</v>
      </c>
      <c r="D121" s="463" t="s">
        <v>2311</v>
      </c>
      <c r="E121" s="466" t="s">
        <v>2133</v>
      </c>
      <c r="F121" s="467" t="s">
        <v>2464</v>
      </c>
      <c r="G121" s="475" t="s">
        <v>2145</v>
      </c>
      <c r="H121" s="474" t="s">
        <v>159</v>
      </c>
      <c r="I121" s="474" t="s">
        <v>159</v>
      </c>
      <c r="J121" s="467" t="s">
        <v>2439</v>
      </c>
    </row>
    <row r="122" spans="1:10" ht="21.75" customHeight="1">
      <c r="A122" s="462">
        <v>119</v>
      </c>
      <c r="B122" s="463" t="s">
        <v>726</v>
      </c>
      <c r="C122" s="464" t="s">
        <v>2465</v>
      </c>
      <c r="D122" s="463" t="s">
        <v>2466</v>
      </c>
      <c r="E122" s="466" t="s">
        <v>1052</v>
      </c>
      <c r="F122" s="467" t="s">
        <v>2467</v>
      </c>
      <c r="G122" s="467" t="s">
        <v>2468</v>
      </c>
      <c r="H122" s="467" t="s">
        <v>2428</v>
      </c>
      <c r="I122" s="467" t="s">
        <v>583</v>
      </c>
      <c r="J122" s="467" t="s">
        <v>2469</v>
      </c>
    </row>
    <row r="123" spans="1:10" ht="21.75" customHeight="1">
      <c r="A123" s="462">
        <v>120</v>
      </c>
      <c r="B123" s="463" t="s">
        <v>726</v>
      </c>
      <c r="C123" s="464" t="s">
        <v>2470</v>
      </c>
      <c r="D123" s="463" t="s">
        <v>2466</v>
      </c>
      <c r="E123" s="466" t="s">
        <v>1052</v>
      </c>
      <c r="F123" s="467" t="s">
        <v>2467</v>
      </c>
      <c r="G123" s="467" t="s">
        <v>2468</v>
      </c>
      <c r="H123" s="467" t="s">
        <v>2428</v>
      </c>
      <c r="I123" s="467" t="s">
        <v>583</v>
      </c>
      <c r="J123" s="467" t="s">
        <v>2469</v>
      </c>
    </row>
    <row r="124" spans="1:10" ht="21.75" customHeight="1">
      <c r="A124" s="462">
        <v>121</v>
      </c>
      <c r="B124" s="463" t="s">
        <v>726</v>
      </c>
      <c r="C124" s="464" t="s">
        <v>2471</v>
      </c>
      <c r="D124" s="463" t="s">
        <v>2472</v>
      </c>
      <c r="E124" s="466" t="s">
        <v>2133</v>
      </c>
      <c r="F124" s="467" t="s">
        <v>2473</v>
      </c>
      <c r="G124" s="467" t="s">
        <v>2145</v>
      </c>
      <c r="H124" s="467" t="s">
        <v>159</v>
      </c>
      <c r="I124" s="467" t="s">
        <v>159</v>
      </c>
      <c r="J124" s="467" t="s">
        <v>2439</v>
      </c>
    </row>
    <row r="125" spans="1:10" ht="21.75" customHeight="1">
      <c r="A125" s="462">
        <v>122</v>
      </c>
      <c r="B125" s="463" t="s">
        <v>726</v>
      </c>
      <c r="C125" s="464" t="s">
        <v>2474</v>
      </c>
      <c r="D125" s="463" t="s">
        <v>2357</v>
      </c>
      <c r="E125" s="466" t="s">
        <v>1052</v>
      </c>
      <c r="F125" s="467" t="s">
        <v>2475</v>
      </c>
      <c r="G125" s="467" t="s">
        <v>2145</v>
      </c>
      <c r="H125" s="467" t="s">
        <v>159</v>
      </c>
      <c r="I125" s="467" t="s">
        <v>159</v>
      </c>
      <c r="J125" s="467" t="s">
        <v>2476</v>
      </c>
    </row>
    <row r="126" spans="1:10" ht="21.75" customHeight="1">
      <c r="A126" s="462">
        <v>123</v>
      </c>
      <c r="B126" s="463" t="s">
        <v>726</v>
      </c>
      <c r="C126" s="464" t="s">
        <v>2477</v>
      </c>
      <c r="D126" s="463" t="s">
        <v>2478</v>
      </c>
      <c r="E126" s="466" t="s">
        <v>2133</v>
      </c>
      <c r="F126" s="467" t="s">
        <v>2479</v>
      </c>
      <c r="G126" s="467" t="s">
        <v>2145</v>
      </c>
      <c r="H126" s="467" t="s">
        <v>159</v>
      </c>
      <c r="I126" s="467" t="s">
        <v>159</v>
      </c>
      <c r="J126" s="467" t="s">
        <v>2480</v>
      </c>
    </row>
    <row r="127" spans="1:10" ht="21.75" customHeight="1">
      <c r="A127" s="462">
        <v>124</v>
      </c>
      <c r="B127" s="463" t="s">
        <v>726</v>
      </c>
      <c r="C127" s="464" t="s">
        <v>2481</v>
      </c>
      <c r="D127" s="463" t="s">
        <v>2482</v>
      </c>
      <c r="E127" s="466" t="s">
        <v>2113</v>
      </c>
      <c r="F127" s="467" t="s">
        <v>2483</v>
      </c>
      <c r="G127" s="467" t="s">
        <v>2145</v>
      </c>
      <c r="H127" s="467" t="s">
        <v>159</v>
      </c>
      <c r="I127" s="467" t="s">
        <v>159</v>
      </c>
      <c r="J127" s="467" t="s">
        <v>2484</v>
      </c>
    </row>
    <row r="128" spans="1:10" ht="21.75" customHeight="1">
      <c r="A128" s="462">
        <v>125</v>
      </c>
      <c r="B128" s="463" t="s">
        <v>726</v>
      </c>
      <c r="C128" s="464" t="s">
        <v>2485</v>
      </c>
      <c r="D128" s="463" t="s">
        <v>2486</v>
      </c>
      <c r="E128" s="466" t="s">
        <v>1052</v>
      </c>
      <c r="F128" s="467" t="s">
        <v>2487</v>
      </c>
      <c r="G128" s="467" t="s">
        <v>2145</v>
      </c>
      <c r="H128" s="467" t="s">
        <v>159</v>
      </c>
      <c r="I128" s="467" t="s">
        <v>159</v>
      </c>
      <c r="J128" s="467" t="s">
        <v>2476</v>
      </c>
    </row>
    <row r="129" spans="1:10" ht="21.75" customHeight="1">
      <c r="A129" s="462">
        <v>126</v>
      </c>
      <c r="B129" s="463" t="s">
        <v>726</v>
      </c>
      <c r="C129" s="464" t="s">
        <v>2488</v>
      </c>
      <c r="D129" s="463" t="s">
        <v>2489</v>
      </c>
      <c r="E129" s="466" t="s">
        <v>2113</v>
      </c>
      <c r="F129" s="467" t="s">
        <v>2490</v>
      </c>
      <c r="G129" s="467" t="s">
        <v>2145</v>
      </c>
      <c r="H129" s="467" t="s">
        <v>159</v>
      </c>
      <c r="I129" s="467" t="s">
        <v>159</v>
      </c>
      <c r="J129" s="467" t="s">
        <v>2409</v>
      </c>
    </row>
    <row r="130" spans="1:10" ht="21.75" customHeight="1">
      <c r="A130" s="476">
        <v>127</v>
      </c>
      <c r="B130" s="477" t="s">
        <v>1156</v>
      </c>
      <c r="C130" s="478" t="s">
        <v>2491</v>
      </c>
      <c r="D130" s="479" t="s">
        <v>2166</v>
      </c>
      <c r="E130" s="480" t="s">
        <v>1052</v>
      </c>
      <c r="F130" s="481" t="s">
        <v>2492</v>
      </c>
      <c r="G130" s="481" t="s">
        <v>2145</v>
      </c>
      <c r="H130" s="482" t="s">
        <v>159</v>
      </c>
      <c r="I130" s="482" t="s">
        <v>159</v>
      </c>
      <c r="J130" s="481" t="s">
        <v>2493</v>
      </c>
    </row>
    <row r="131" spans="1:10" ht="21.75" customHeight="1">
      <c r="A131" s="476">
        <v>128</v>
      </c>
      <c r="B131" s="477" t="s">
        <v>1156</v>
      </c>
      <c r="C131" s="478" t="s">
        <v>2494</v>
      </c>
      <c r="D131" s="479" t="s">
        <v>2495</v>
      </c>
      <c r="E131" s="480" t="s">
        <v>2133</v>
      </c>
      <c r="F131" s="481" t="s">
        <v>2496</v>
      </c>
      <c r="G131" s="483" t="s">
        <v>2145</v>
      </c>
      <c r="H131" s="482" t="s">
        <v>159</v>
      </c>
      <c r="I131" s="482" t="s">
        <v>159</v>
      </c>
      <c r="J131" s="481" t="s">
        <v>2102</v>
      </c>
    </row>
    <row r="132" spans="1:10" ht="21.75" customHeight="1">
      <c r="A132" s="476">
        <v>129</v>
      </c>
      <c r="B132" s="477" t="s">
        <v>1156</v>
      </c>
      <c r="C132" s="478" t="s">
        <v>2497</v>
      </c>
      <c r="D132" s="479" t="s">
        <v>2189</v>
      </c>
      <c r="E132" s="480" t="s">
        <v>2133</v>
      </c>
      <c r="F132" s="482" t="s">
        <v>2498</v>
      </c>
      <c r="G132" s="483" t="s">
        <v>2145</v>
      </c>
      <c r="H132" s="482" t="s">
        <v>159</v>
      </c>
      <c r="I132" s="482" t="s">
        <v>159</v>
      </c>
      <c r="J132" s="481" t="s">
        <v>2102</v>
      </c>
    </row>
    <row r="133" spans="1:10" ht="21.75" customHeight="1">
      <c r="A133" s="476">
        <v>130</v>
      </c>
      <c r="B133" s="477" t="s">
        <v>1156</v>
      </c>
      <c r="C133" s="478" t="s">
        <v>2499</v>
      </c>
      <c r="D133" s="479" t="s">
        <v>2500</v>
      </c>
      <c r="E133" s="480" t="s">
        <v>2113</v>
      </c>
      <c r="F133" s="481" t="s">
        <v>2501</v>
      </c>
      <c r="G133" s="483" t="s">
        <v>2145</v>
      </c>
      <c r="H133" s="482" t="s">
        <v>159</v>
      </c>
      <c r="I133" s="482" t="s">
        <v>159</v>
      </c>
      <c r="J133" s="481" t="s">
        <v>2502</v>
      </c>
    </row>
    <row r="134" spans="1:10" ht="21.75" customHeight="1">
      <c r="A134" s="476">
        <v>131</v>
      </c>
      <c r="B134" s="477" t="s">
        <v>1156</v>
      </c>
      <c r="C134" s="478" t="s">
        <v>2503</v>
      </c>
      <c r="D134" s="479" t="s">
        <v>2504</v>
      </c>
      <c r="E134" s="480" t="s">
        <v>1052</v>
      </c>
      <c r="F134" s="481" t="s">
        <v>2505</v>
      </c>
      <c r="G134" s="483" t="s">
        <v>2145</v>
      </c>
      <c r="H134" s="482" t="s">
        <v>159</v>
      </c>
      <c r="I134" s="482" t="s">
        <v>159</v>
      </c>
      <c r="J134" s="484" t="s">
        <v>2506</v>
      </c>
    </row>
    <row r="135" spans="1:10" ht="21.75" customHeight="1">
      <c r="A135" s="476">
        <v>132</v>
      </c>
      <c r="B135" s="477" t="s">
        <v>1156</v>
      </c>
      <c r="C135" s="478" t="s">
        <v>2507</v>
      </c>
      <c r="D135" s="477" t="s">
        <v>2256</v>
      </c>
      <c r="E135" s="480" t="s">
        <v>1052</v>
      </c>
      <c r="F135" s="482" t="s">
        <v>2508</v>
      </c>
      <c r="G135" s="483" t="s">
        <v>2145</v>
      </c>
      <c r="H135" s="482" t="s">
        <v>159</v>
      </c>
      <c r="I135" s="482" t="s">
        <v>159</v>
      </c>
      <c r="J135" s="484" t="s">
        <v>2506</v>
      </c>
    </row>
    <row r="136" spans="1:10" ht="21.75" customHeight="1">
      <c r="A136" s="476">
        <v>133</v>
      </c>
      <c r="B136" s="477" t="s">
        <v>1156</v>
      </c>
      <c r="C136" s="478" t="s">
        <v>2509</v>
      </c>
      <c r="D136" s="479" t="s">
        <v>2405</v>
      </c>
      <c r="E136" s="480" t="s">
        <v>1052</v>
      </c>
      <c r="F136" s="481" t="s">
        <v>2510</v>
      </c>
      <c r="G136" s="481" t="s">
        <v>2145</v>
      </c>
      <c r="H136" s="482" t="s">
        <v>159</v>
      </c>
      <c r="I136" s="482" t="s">
        <v>159</v>
      </c>
      <c r="J136" s="484" t="s">
        <v>2506</v>
      </c>
    </row>
    <row r="137" spans="1:10" ht="21.75" customHeight="1">
      <c r="A137" s="476">
        <v>134</v>
      </c>
      <c r="B137" s="477" t="s">
        <v>1156</v>
      </c>
      <c r="C137" s="478" t="s">
        <v>2511</v>
      </c>
      <c r="D137" s="485" t="s">
        <v>2425</v>
      </c>
      <c r="E137" s="480" t="s">
        <v>1052</v>
      </c>
      <c r="F137" s="481" t="s">
        <v>2512</v>
      </c>
      <c r="G137" s="483" t="s">
        <v>2145</v>
      </c>
      <c r="H137" s="482" t="s">
        <v>159</v>
      </c>
      <c r="I137" s="482" t="s">
        <v>159</v>
      </c>
      <c r="J137" s="484" t="s">
        <v>2513</v>
      </c>
    </row>
    <row r="138" spans="1:10" ht="21.75" customHeight="1">
      <c r="A138" s="476">
        <v>135</v>
      </c>
      <c r="B138" s="477" t="s">
        <v>1156</v>
      </c>
      <c r="C138" s="478" t="s">
        <v>2514</v>
      </c>
      <c r="D138" s="486" t="s">
        <v>2271</v>
      </c>
      <c r="E138" s="480" t="s">
        <v>1052</v>
      </c>
      <c r="F138" s="481" t="s">
        <v>2515</v>
      </c>
      <c r="G138" s="483" t="s">
        <v>2145</v>
      </c>
      <c r="H138" s="482" t="s">
        <v>159</v>
      </c>
      <c r="I138" s="482" t="s">
        <v>159</v>
      </c>
      <c r="J138" s="481" t="s">
        <v>2493</v>
      </c>
    </row>
    <row r="139" spans="1:10" ht="21.75" customHeight="1">
      <c r="A139" s="476">
        <v>136</v>
      </c>
      <c r="B139" s="477" t="s">
        <v>1156</v>
      </c>
      <c r="C139" s="478" t="s">
        <v>2516</v>
      </c>
      <c r="D139" s="479" t="s">
        <v>2271</v>
      </c>
      <c r="E139" s="480" t="s">
        <v>2133</v>
      </c>
      <c r="F139" s="484" t="s">
        <v>2517</v>
      </c>
      <c r="G139" s="484" t="s">
        <v>2518</v>
      </c>
      <c r="H139" s="484" t="s">
        <v>2519</v>
      </c>
      <c r="I139" s="484" t="s">
        <v>159</v>
      </c>
      <c r="J139" s="484" t="s">
        <v>2102</v>
      </c>
    </row>
    <row r="140" spans="1:10" ht="21.75" customHeight="1">
      <c r="A140" s="476">
        <v>137</v>
      </c>
      <c r="B140" s="477" t="s">
        <v>1156</v>
      </c>
      <c r="C140" s="478" t="s">
        <v>2520</v>
      </c>
      <c r="D140" s="479" t="s">
        <v>2271</v>
      </c>
      <c r="E140" s="480" t="s">
        <v>2154</v>
      </c>
      <c r="F140" s="484" t="s">
        <v>2521</v>
      </c>
      <c r="G140" s="481" t="s">
        <v>2145</v>
      </c>
      <c r="H140" s="482" t="s">
        <v>159</v>
      </c>
      <c r="I140" s="482" t="s">
        <v>159</v>
      </c>
      <c r="J140" s="484" t="s">
        <v>2522</v>
      </c>
    </row>
    <row r="141" spans="1:10" ht="21.75" customHeight="1">
      <c r="A141" s="476">
        <v>138</v>
      </c>
      <c r="B141" s="477" t="s">
        <v>1156</v>
      </c>
      <c r="C141" s="478" t="s">
        <v>2523</v>
      </c>
      <c r="D141" s="479" t="s">
        <v>2524</v>
      </c>
      <c r="E141" s="480" t="s">
        <v>1052</v>
      </c>
      <c r="F141" s="484" t="s">
        <v>2525</v>
      </c>
      <c r="G141" s="481" t="s">
        <v>2145</v>
      </c>
      <c r="H141" s="482" t="s">
        <v>159</v>
      </c>
      <c r="I141" s="482" t="s">
        <v>159</v>
      </c>
      <c r="J141" s="484" t="s">
        <v>2526</v>
      </c>
    </row>
    <row r="142" spans="1:10" ht="21.75" customHeight="1">
      <c r="A142" s="476">
        <v>139</v>
      </c>
      <c r="B142" s="477" t="s">
        <v>1156</v>
      </c>
      <c r="C142" s="478" t="s">
        <v>2527</v>
      </c>
      <c r="D142" s="479" t="s">
        <v>2524</v>
      </c>
      <c r="E142" s="480" t="s">
        <v>1052</v>
      </c>
      <c r="F142" s="484" t="s">
        <v>2525</v>
      </c>
      <c r="G142" s="481" t="s">
        <v>2145</v>
      </c>
      <c r="H142" s="482" t="s">
        <v>159</v>
      </c>
      <c r="I142" s="482" t="s">
        <v>159</v>
      </c>
      <c r="J142" s="484" t="s">
        <v>2526</v>
      </c>
    </row>
    <row r="143" spans="1:10" ht="22.7" customHeight="1">
      <c r="A143" s="476">
        <v>140</v>
      </c>
      <c r="B143" s="480" t="s">
        <v>1156</v>
      </c>
      <c r="C143" s="487" t="s">
        <v>2528</v>
      </c>
      <c r="D143" s="480" t="s">
        <v>2529</v>
      </c>
      <c r="E143" s="480" t="s">
        <v>1052</v>
      </c>
      <c r="F143" s="488" t="s">
        <v>2530</v>
      </c>
      <c r="G143" s="483" t="s">
        <v>2145</v>
      </c>
      <c r="H143" s="482" t="s">
        <v>159</v>
      </c>
      <c r="I143" s="482" t="s">
        <v>159</v>
      </c>
      <c r="J143" s="488" t="s">
        <v>2531</v>
      </c>
    </row>
    <row r="144" spans="1:10" ht="22.7" customHeight="1">
      <c r="A144" s="476">
        <v>141</v>
      </c>
      <c r="B144" s="480" t="s">
        <v>1156</v>
      </c>
      <c r="C144" s="487" t="s">
        <v>2532</v>
      </c>
      <c r="D144" s="480" t="s">
        <v>2533</v>
      </c>
      <c r="E144" s="480" t="s">
        <v>1052</v>
      </c>
      <c r="F144" s="488" t="s">
        <v>2534</v>
      </c>
      <c r="G144" s="483" t="s">
        <v>2145</v>
      </c>
      <c r="H144" s="482" t="s">
        <v>159</v>
      </c>
      <c r="I144" s="482" t="s">
        <v>159</v>
      </c>
      <c r="J144" s="488" t="s">
        <v>2102</v>
      </c>
    </row>
    <row r="145" spans="1:10" ht="22.7" customHeight="1">
      <c r="A145" s="476">
        <v>142</v>
      </c>
      <c r="B145" s="480" t="s">
        <v>1156</v>
      </c>
      <c r="C145" s="478" t="s">
        <v>2535</v>
      </c>
      <c r="D145" s="480" t="s">
        <v>2533</v>
      </c>
      <c r="E145" s="480" t="s">
        <v>1052</v>
      </c>
      <c r="F145" s="488" t="s">
        <v>2534</v>
      </c>
      <c r="G145" s="483" t="s">
        <v>2145</v>
      </c>
      <c r="H145" s="482" t="s">
        <v>159</v>
      </c>
      <c r="I145" s="482" t="s">
        <v>159</v>
      </c>
      <c r="J145" s="488" t="s">
        <v>2102</v>
      </c>
    </row>
    <row r="146" spans="1:10" ht="22.7" customHeight="1">
      <c r="A146" s="476">
        <v>143</v>
      </c>
      <c r="B146" s="480" t="s">
        <v>1156</v>
      </c>
      <c r="C146" s="478" t="s">
        <v>2536</v>
      </c>
      <c r="D146" s="480" t="s">
        <v>2537</v>
      </c>
      <c r="E146" s="480" t="s">
        <v>1052</v>
      </c>
      <c r="F146" s="488" t="s">
        <v>2538</v>
      </c>
      <c r="G146" s="483" t="s">
        <v>2145</v>
      </c>
      <c r="H146" s="482" t="s">
        <v>159</v>
      </c>
      <c r="I146" s="482" t="s">
        <v>159</v>
      </c>
      <c r="J146" s="481" t="s">
        <v>2493</v>
      </c>
    </row>
    <row r="147" spans="1:10" ht="22.7" customHeight="1">
      <c r="A147" s="476">
        <v>144</v>
      </c>
      <c r="B147" s="477" t="s">
        <v>1156</v>
      </c>
      <c r="C147" s="478" t="s">
        <v>2539</v>
      </c>
      <c r="D147" s="486" t="s">
        <v>2441</v>
      </c>
      <c r="E147" s="480" t="s">
        <v>1052</v>
      </c>
      <c r="F147" s="488" t="s">
        <v>2540</v>
      </c>
      <c r="G147" s="483" t="s">
        <v>2145</v>
      </c>
      <c r="H147" s="482" t="s">
        <v>159</v>
      </c>
      <c r="I147" s="482" t="s">
        <v>159</v>
      </c>
      <c r="J147" s="488" t="s">
        <v>2102</v>
      </c>
    </row>
    <row r="148" spans="1:10" ht="22.7" customHeight="1">
      <c r="A148" s="476">
        <v>145</v>
      </c>
      <c r="B148" s="480" t="s">
        <v>1156</v>
      </c>
      <c r="C148" s="478" t="s">
        <v>2541</v>
      </c>
      <c r="D148" s="480" t="s">
        <v>2542</v>
      </c>
      <c r="E148" s="480" t="s">
        <v>1052</v>
      </c>
      <c r="F148" s="489" t="s">
        <v>2543</v>
      </c>
      <c r="G148" s="483" t="s">
        <v>2145</v>
      </c>
      <c r="H148" s="482" t="s">
        <v>159</v>
      </c>
      <c r="I148" s="482" t="s">
        <v>159</v>
      </c>
      <c r="J148" s="481" t="s">
        <v>2493</v>
      </c>
    </row>
    <row r="149" spans="1:10" ht="22.7" customHeight="1">
      <c r="A149" s="476">
        <v>146</v>
      </c>
      <c r="B149" s="480" t="s">
        <v>1156</v>
      </c>
      <c r="C149" s="478" t="s">
        <v>2544</v>
      </c>
      <c r="D149" s="480" t="s">
        <v>2545</v>
      </c>
      <c r="E149" s="480" t="s">
        <v>2133</v>
      </c>
      <c r="F149" s="488" t="s">
        <v>2546</v>
      </c>
      <c r="G149" s="488" t="s">
        <v>2547</v>
      </c>
      <c r="H149" s="488" t="s">
        <v>2519</v>
      </c>
      <c r="I149" s="488" t="s">
        <v>159</v>
      </c>
      <c r="J149" s="481" t="s">
        <v>2102</v>
      </c>
    </row>
    <row r="150" spans="1:10" ht="22.7" customHeight="1">
      <c r="A150" s="476">
        <v>147</v>
      </c>
      <c r="B150" s="480" t="s">
        <v>1156</v>
      </c>
      <c r="C150" s="487" t="s">
        <v>2548</v>
      </c>
      <c r="D150" s="480" t="s">
        <v>2549</v>
      </c>
      <c r="E150" s="480" t="s">
        <v>2133</v>
      </c>
      <c r="F150" s="489" t="s">
        <v>2550</v>
      </c>
      <c r="G150" s="488" t="s">
        <v>2551</v>
      </c>
      <c r="H150" s="488" t="s">
        <v>2519</v>
      </c>
      <c r="I150" s="488" t="s">
        <v>159</v>
      </c>
      <c r="J150" s="481" t="s">
        <v>2102</v>
      </c>
    </row>
    <row r="151" spans="1:10" ht="22.7" customHeight="1">
      <c r="A151" s="476">
        <v>148</v>
      </c>
      <c r="B151" s="480" t="s">
        <v>1156</v>
      </c>
      <c r="C151" s="478" t="s">
        <v>2552</v>
      </c>
      <c r="D151" s="480" t="s">
        <v>2553</v>
      </c>
      <c r="E151" s="480" t="s">
        <v>2154</v>
      </c>
      <c r="F151" s="489" t="s">
        <v>2554</v>
      </c>
      <c r="G151" s="483" t="s">
        <v>2145</v>
      </c>
      <c r="H151" s="482" t="s">
        <v>159</v>
      </c>
      <c r="I151" s="482" t="s">
        <v>159</v>
      </c>
      <c r="J151" s="481" t="s">
        <v>2555</v>
      </c>
    </row>
    <row r="152" spans="1:10" ht="22.7" customHeight="1">
      <c r="A152" s="476">
        <v>149</v>
      </c>
      <c r="B152" s="480" t="s">
        <v>1156</v>
      </c>
      <c r="C152" s="487" t="s">
        <v>2556</v>
      </c>
      <c r="D152" s="480" t="s">
        <v>2557</v>
      </c>
      <c r="E152" s="480" t="s">
        <v>2133</v>
      </c>
      <c r="F152" s="489" t="s">
        <v>2558</v>
      </c>
      <c r="G152" s="483" t="s">
        <v>2145</v>
      </c>
      <c r="H152" s="482" t="s">
        <v>159</v>
      </c>
      <c r="I152" s="482" t="s">
        <v>159</v>
      </c>
      <c r="J152" s="481" t="s">
        <v>2493</v>
      </c>
    </row>
    <row r="153" spans="1:10" ht="22.7" customHeight="1">
      <c r="A153" s="476">
        <v>150</v>
      </c>
      <c r="B153" s="480" t="s">
        <v>1156</v>
      </c>
      <c r="C153" s="487" t="s">
        <v>2559</v>
      </c>
      <c r="D153" s="480" t="s">
        <v>2560</v>
      </c>
      <c r="E153" s="480" t="s">
        <v>2154</v>
      </c>
      <c r="F153" s="489" t="s">
        <v>2561</v>
      </c>
      <c r="G153" s="483" t="s">
        <v>2145</v>
      </c>
      <c r="H153" s="482" t="s">
        <v>159</v>
      </c>
      <c r="I153" s="482" t="s">
        <v>159</v>
      </c>
      <c r="J153" s="481" t="s">
        <v>2562</v>
      </c>
    </row>
    <row r="154" spans="1:10" ht="22.7" customHeight="1">
      <c r="A154" s="476">
        <v>151</v>
      </c>
      <c r="B154" s="480" t="s">
        <v>1156</v>
      </c>
      <c r="C154" s="487" t="s">
        <v>2563</v>
      </c>
      <c r="D154" s="480" t="s">
        <v>2564</v>
      </c>
      <c r="E154" s="480" t="s">
        <v>2133</v>
      </c>
      <c r="F154" s="489" t="s">
        <v>2565</v>
      </c>
      <c r="G154" s="489" t="s">
        <v>2566</v>
      </c>
      <c r="H154" s="489" t="s">
        <v>2567</v>
      </c>
      <c r="I154" s="489" t="s">
        <v>1554</v>
      </c>
      <c r="J154" s="489" t="s">
        <v>2568</v>
      </c>
    </row>
    <row r="155" spans="1:10" ht="22.7" customHeight="1">
      <c r="A155" s="476">
        <v>152</v>
      </c>
      <c r="B155" s="480" t="s">
        <v>1156</v>
      </c>
      <c r="C155" s="487" t="s">
        <v>2569</v>
      </c>
      <c r="D155" s="480" t="s">
        <v>2570</v>
      </c>
      <c r="E155" s="480" t="s">
        <v>2154</v>
      </c>
      <c r="F155" s="489" t="s">
        <v>2571</v>
      </c>
      <c r="G155" s="489" t="s">
        <v>2572</v>
      </c>
      <c r="H155" s="489" t="s">
        <v>159</v>
      </c>
      <c r="I155" s="489" t="s">
        <v>159</v>
      </c>
      <c r="J155" s="489" t="s">
        <v>2573</v>
      </c>
    </row>
    <row r="156" spans="1:10" ht="22.7" customHeight="1">
      <c r="A156" s="476">
        <v>153</v>
      </c>
      <c r="B156" s="480" t="s">
        <v>1156</v>
      </c>
      <c r="C156" s="487" t="s">
        <v>2574</v>
      </c>
      <c r="D156" s="480" t="s">
        <v>2575</v>
      </c>
      <c r="E156" s="480" t="s">
        <v>2113</v>
      </c>
      <c r="F156" s="489" t="s">
        <v>2576</v>
      </c>
      <c r="G156" s="489" t="s">
        <v>2145</v>
      </c>
      <c r="H156" s="489" t="s">
        <v>159</v>
      </c>
      <c r="I156" s="489" t="s">
        <v>159</v>
      </c>
      <c r="J156" s="489" t="s">
        <v>2577</v>
      </c>
    </row>
    <row r="157" spans="1:10" ht="22.7" customHeight="1">
      <c r="A157" s="476">
        <v>154</v>
      </c>
      <c r="B157" s="480" t="s">
        <v>1156</v>
      </c>
      <c r="C157" s="487" t="s">
        <v>2578</v>
      </c>
      <c r="D157" s="480" t="s">
        <v>2579</v>
      </c>
      <c r="E157" s="480" t="s">
        <v>1052</v>
      </c>
      <c r="F157" s="489" t="s">
        <v>2580</v>
      </c>
      <c r="G157" s="489" t="s">
        <v>2145</v>
      </c>
      <c r="H157" s="489" t="s">
        <v>159</v>
      </c>
      <c r="I157" s="489" t="s">
        <v>159</v>
      </c>
      <c r="J157" s="489" t="s">
        <v>2581</v>
      </c>
    </row>
    <row r="158" spans="1:10" ht="22.7" customHeight="1">
      <c r="A158" s="476">
        <v>155</v>
      </c>
      <c r="B158" s="480" t="s">
        <v>1156</v>
      </c>
      <c r="C158" s="487" t="s">
        <v>2582</v>
      </c>
      <c r="D158" s="480" t="s">
        <v>2583</v>
      </c>
      <c r="E158" s="480" t="s">
        <v>2154</v>
      </c>
      <c r="F158" s="489" t="s">
        <v>2584</v>
      </c>
      <c r="G158" s="489" t="s">
        <v>2145</v>
      </c>
      <c r="H158" s="489" t="s">
        <v>159</v>
      </c>
      <c r="I158" s="489" t="s">
        <v>159</v>
      </c>
      <c r="J158" s="489" t="s">
        <v>2585</v>
      </c>
    </row>
    <row r="159" spans="1:10" ht="22.7" customHeight="1">
      <c r="A159" s="476">
        <v>156</v>
      </c>
      <c r="B159" s="480" t="s">
        <v>1156</v>
      </c>
      <c r="C159" s="487" t="s">
        <v>2586</v>
      </c>
      <c r="D159" s="480" t="s">
        <v>2587</v>
      </c>
      <c r="E159" s="480" t="s">
        <v>2133</v>
      </c>
      <c r="F159" s="489" t="s">
        <v>2588</v>
      </c>
      <c r="G159" s="489" t="s">
        <v>2145</v>
      </c>
      <c r="H159" s="489" t="s">
        <v>159</v>
      </c>
      <c r="I159" s="489" t="s">
        <v>159</v>
      </c>
      <c r="J159" s="489" t="s">
        <v>2589</v>
      </c>
    </row>
    <row r="160" spans="1:10" ht="22.7" customHeight="1">
      <c r="A160" s="476">
        <v>157</v>
      </c>
      <c r="B160" s="480" t="s">
        <v>1156</v>
      </c>
      <c r="C160" s="487" t="s">
        <v>2590</v>
      </c>
      <c r="D160" s="480" t="s">
        <v>2591</v>
      </c>
      <c r="E160" s="480" t="s">
        <v>1052</v>
      </c>
      <c r="F160" s="489" t="s">
        <v>2592</v>
      </c>
      <c r="G160" s="489" t="s">
        <v>2145</v>
      </c>
      <c r="H160" s="489" t="s">
        <v>159</v>
      </c>
      <c r="I160" s="489" t="s">
        <v>159</v>
      </c>
      <c r="J160" s="489" t="s">
        <v>2577</v>
      </c>
    </row>
    <row r="161" spans="1:10" ht="22.7" customHeight="1">
      <c r="A161" s="476">
        <v>158</v>
      </c>
      <c r="B161" s="480" t="s">
        <v>1156</v>
      </c>
      <c r="C161" s="487" t="s">
        <v>2590</v>
      </c>
      <c r="D161" s="480" t="s">
        <v>2591</v>
      </c>
      <c r="E161" s="480" t="s">
        <v>1052</v>
      </c>
      <c r="F161" s="489" t="s">
        <v>2592</v>
      </c>
      <c r="G161" s="489" t="s">
        <v>2145</v>
      </c>
      <c r="H161" s="489" t="s">
        <v>159</v>
      </c>
      <c r="I161" s="489" t="s">
        <v>159</v>
      </c>
      <c r="J161" s="489" t="s">
        <v>2577</v>
      </c>
    </row>
    <row r="162" spans="1:10" ht="22.7" customHeight="1">
      <c r="A162" s="476">
        <v>159</v>
      </c>
      <c r="B162" s="480" t="s">
        <v>1156</v>
      </c>
      <c r="C162" s="487" t="s">
        <v>2590</v>
      </c>
      <c r="D162" s="480" t="s">
        <v>2591</v>
      </c>
      <c r="E162" s="480" t="s">
        <v>1052</v>
      </c>
      <c r="F162" s="489" t="s">
        <v>2592</v>
      </c>
      <c r="G162" s="489" t="s">
        <v>2145</v>
      </c>
      <c r="H162" s="489" t="s">
        <v>159</v>
      </c>
      <c r="I162" s="489" t="s">
        <v>159</v>
      </c>
      <c r="J162" s="489" t="s">
        <v>2577</v>
      </c>
    </row>
    <row r="163" spans="1:10" ht="22.7" customHeight="1">
      <c r="A163" s="476">
        <v>160</v>
      </c>
      <c r="B163" s="480" t="s">
        <v>1156</v>
      </c>
      <c r="C163" s="487" t="s">
        <v>2593</v>
      </c>
      <c r="D163" s="480" t="s">
        <v>2594</v>
      </c>
      <c r="E163" s="480" t="s">
        <v>2113</v>
      </c>
      <c r="F163" s="489" t="s">
        <v>2595</v>
      </c>
      <c r="G163" s="489" t="s">
        <v>2145</v>
      </c>
      <c r="H163" s="489" t="s">
        <v>159</v>
      </c>
      <c r="I163" s="489" t="s">
        <v>159</v>
      </c>
      <c r="J163" s="489" t="s">
        <v>2596</v>
      </c>
    </row>
    <row r="164" spans="1:10" ht="22.7" customHeight="1">
      <c r="A164" s="490">
        <v>161</v>
      </c>
      <c r="B164" s="491" t="s">
        <v>1157</v>
      </c>
      <c r="C164" s="492" t="s">
        <v>2597</v>
      </c>
      <c r="D164" s="491" t="s">
        <v>2598</v>
      </c>
      <c r="E164" s="491" t="s">
        <v>1052</v>
      </c>
      <c r="F164" s="493" t="s">
        <v>2599</v>
      </c>
      <c r="G164" s="494" t="s">
        <v>2600</v>
      </c>
      <c r="H164" s="495" t="s">
        <v>2601</v>
      </c>
      <c r="I164" s="495" t="s">
        <v>583</v>
      </c>
      <c r="J164" s="495" t="s">
        <v>2602</v>
      </c>
    </row>
    <row r="165" spans="1:10" ht="22.7" customHeight="1">
      <c r="A165" s="490">
        <v>162</v>
      </c>
      <c r="B165" s="491" t="s">
        <v>1157</v>
      </c>
      <c r="C165" s="492" t="s">
        <v>2603</v>
      </c>
      <c r="D165" s="491" t="s">
        <v>2604</v>
      </c>
      <c r="E165" s="491" t="s">
        <v>2133</v>
      </c>
      <c r="F165" s="493" t="s">
        <v>2605</v>
      </c>
      <c r="G165" s="493" t="s">
        <v>2606</v>
      </c>
      <c r="H165" s="493" t="s">
        <v>2607</v>
      </c>
      <c r="I165" s="493" t="s">
        <v>583</v>
      </c>
      <c r="J165" s="495" t="s">
        <v>2608</v>
      </c>
    </row>
    <row r="166" spans="1:10" ht="22.7" customHeight="1">
      <c r="A166" s="490">
        <v>163</v>
      </c>
      <c r="B166" s="496" t="s">
        <v>1157</v>
      </c>
      <c r="C166" s="497" t="s">
        <v>2609</v>
      </c>
      <c r="D166" s="498" t="s">
        <v>2610</v>
      </c>
      <c r="E166" s="491" t="s">
        <v>2154</v>
      </c>
      <c r="F166" s="495" t="s">
        <v>2611</v>
      </c>
      <c r="G166" s="493" t="s">
        <v>2145</v>
      </c>
      <c r="H166" s="493" t="s">
        <v>159</v>
      </c>
      <c r="I166" s="493" t="s">
        <v>159</v>
      </c>
      <c r="J166" s="495" t="s">
        <v>2612</v>
      </c>
    </row>
    <row r="167" spans="1:10" ht="22.7" customHeight="1">
      <c r="A167" s="490">
        <v>164</v>
      </c>
      <c r="B167" s="496" t="s">
        <v>1157</v>
      </c>
      <c r="C167" s="497" t="s">
        <v>2613</v>
      </c>
      <c r="D167" s="499" t="s">
        <v>2614</v>
      </c>
      <c r="E167" s="491" t="s">
        <v>2336</v>
      </c>
      <c r="F167" s="495" t="s">
        <v>2615</v>
      </c>
      <c r="G167" s="493" t="s">
        <v>2191</v>
      </c>
      <c r="H167" s="493" t="s">
        <v>2192</v>
      </c>
      <c r="I167" s="493" t="s">
        <v>583</v>
      </c>
      <c r="J167" s="500" t="s">
        <v>2612</v>
      </c>
    </row>
    <row r="168" spans="1:10" ht="22.7" customHeight="1">
      <c r="A168" s="490">
        <v>165</v>
      </c>
      <c r="B168" s="496" t="s">
        <v>1157</v>
      </c>
      <c r="C168" s="497" t="s">
        <v>2616</v>
      </c>
      <c r="D168" s="496" t="s">
        <v>2617</v>
      </c>
      <c r="E168" s="491" t="s">
        <v>1052</v>
      </c>
      <c r="F168" s="495" t="s">
        <v>2618</v>
      </c>
      <c r="G168" s="493" t="s">
        <v>2600</v>
      </c>
      <c r="H168" s="493" t="s">
        <v>2601</v>
      </c>
      <c r="I168" s="493" t="s">
        <v>583</v>
      </c>
      <c r="J168" s="495" t="s">
        <v>2602</v>
      </c>
    </row>
    <row r="169" spans="1:10" ht="22.7" customHeight="1">
      <c r="A169" s="490">
        <v>166</v>
      </c>
      <c r="B169" s="496" t="s">
        <v>1157</v>
      </c>
      <c r="C169" s="497" t="s">
        <v>2619</v>
      </c>
      <c r="D169" s="501" t="s">
        <v>2166</v>
      </c>
      <c r="E169" s="491" t="s">
        <v>2133</v>
      </c>
      <c r="F169" s="500" t="s">
        <v>2620</v>
      </c>
      <c r="G169" s="493" t="s">
        <v>2621</v>
      </c>
      <c r="H169" s="493" t="s">
        <v>2622</v>
      </c>
      <c r="I169" s="493" t="s">
        <v>583</v>
      </c>
      <c r="J169" s="500" t="s">
        <v>2623</v>
      </c>
    </row>
    <row r="170" spans="1:10" ht="22.7" customHeight="1">
      <c r="A170" s="490">
        <v>167</v>
      </c>
      <c r="B170" s="496" t="s">
        <v>1157</v>
      </c>
      <c r="C170" s="497" t="s">
        <v>2624</v>
      </c>
      <c r="D170" s="501" t="s">
        <v>2625</v>
      </c>
      <c r="E170" s="491" t="s">
        <v>2113</v>
      </c>
      <c r="F170" s="500" t="s">
        <v>2626</v>
      </c>
      <c r="G170" s="493" t="s">
        <v>2145</v>
      </c>
      <c r="H170" s="493" t="s">
        <v>159</v>
      </c>
      <c r="I170" s="493" t="s">
        <v>159</v>
      </c>
      <c r="J170" s="500" t="s">
        <v>2623</v>
      </c>
    </row>
    <row r="171" spans="1:10" ht="22.7" customHeight="1">
      <c r="A171" s="490">
        <v>168</v>
      </c>
      <c r="B171" s="496" t="s">
        <v>1157</v>
      </c>
      <c r="C171" s="497" t="s">
        <v>2627</v>
      </c>
      <c r="D171" s="502" t="s">
        <v>2628</v>
      </c>
      <c r="E171" s="491" t="s">
        <v>2133</v>
      </c>
      <c r="F171" s="500" t="s">
        <v>2629</v>
      </c>
      <c r="G171" s="493" t="s">
        <v>2630</v>
      </c>
      <c r="H171" s="493" t="s">
        <v>159</v>
      </c>
      <c r="I171" s="493" t="s">
        <v>159</v>
      </c>
      <c r="J171" s="500" t="s">
        <v>2623</v>
      </c>
    </row>
    <row r="172" spans="1:10" ht="22.7" customHeight="1">
      <c r="A172" s="490">
        <v>169</v>
      </c>
      <c r="B172" s="496" t="s">
        <v>1157</v>
      </c>
      <c r="C172" s="497" t="s">
        <v>2631</v>
      </c>
      <c r="D172" s="496" t="s">
        <v>2377</v>
      </c>
      <c r="E172" s="491" t="s">
        <v>2113</v>
      </c>
      <c r="F172" s="500" t="s">
        <v>2632</v>
      </c>
      <c r="G172" s="493" t="s">
        <v>2633</v>
      </c>
      <c r="H172" s="493" t="s">
        <v>2634</v>
      </c>
      <c r="I172" s="493" t="s">
        <v>583</v>
      </c>
      <c r="J172" s="500" t="s">
        <v>2623</v>
      </c>
    </row>
    <row r="173" spans="1:10" ht="22.7" customHeight="1">
      <c r="A173" s="490">
        <v>170</v>
      </c>
      <c r="B173" s="496" t="s">
        <v>1157</v>
      </c>
      <c r="C173" s="497" t="s">
        <v>2635</v>
      </c>
      <c r="D173" s="496" t="s">
        <v>2395</v>
      </c>
      <c r="E173" s="491" t="s">
        <v>2133</v>
      </c>
      <c r="F173" s="495" t="s">
        <v>2636</v>
      </c>
      <c r="G173" s="494" t="s">
        <v>2637</v>
      </c>
      <c r="H173" s="495" t="s">
        <v>2192</v>
      </c>
      <c r="I173" s="495" t="s">
        <v>583</v>
      </c>
      <c r="J173" s="495" t="s">
        <v>2608</v>
      </c>
    </row>
    <row r="174" spans="1:10" ht="22.7" customHeight="1">
      <c r="A174" s="503">
        <v>171</v>
      </c>
      <c r="B174" s="496" t="s">
        <v>1157</v>
      </c>
      <c r="C174" s="497" t="s">
        <v>2638</v>
      </c>
      <c r="D174" s="496" t="s">
        <v>2639</v>
      </c>
      <c r="E174" s="491" t="s">
        <v>2133</v>
      </c>
      <c r="F174" s="500" t="s">
        <v>2640</v>
      </c>
      <c r="G174" s="500" t="s">
        <v>2641</v>
      </c>
      <c r="H174" s="500" t="s">
        <v>2642</v>
      </c>
      <c r="I174" s="500" t="s">
        <v>583</v>
      </c>
      <c r="J174" s="495" t="s">
        <v>2623</v>
      </c>
    </row>
    <row r="175" spans="1:10" ht="22.7" customHeight="1">
      <c r="A175" s="490">
        <v>172</v>
      </c>
      <c r="B175" s="496" t="s">
        <v>1157</v>
      </c>
      <c r="C175" s="497" t="s">
        <v>2643</v>
      </c>
      <c r="D175" s="496" t="s">
        <v>2644</v>
      </c>
      <c r="E175" s="491" t="s">
        <v>2133</v>
      </c>
      <c r="F175" s="500" t="s">
        <v>2645</v>
      </c>
      <c r="G175" s="500" t="s">
        <v>2145</v>
      </c>
      <c r="H175" s="500" t="s">
        <v>159</v>
      </c>
      <c r="I175" s="500" t="s">
        <v>159</v>
      </c>
      <c r="J175" s="500" t="s">
        <v>2623</v>
      </c>
    </row>
    <row r="176" spans="1:10" ht="22.7" customHeight="1">
      <c r="A176" s="490">
        <v>173</v>
      </c>
      <c r="B176" s="496" t="s">
        <v>1157</v>
      </c>
      <c r="C176" s="497" t="s">
        <v>2646</v>
      </c>
      <c r="D176" s="501" t="s">
        <v>2647</v>
      </c>
      <c r="E176" s="491" t="s">
        <v>2154</v>
      </c>
      <c r="F176" s="495" t="s">
        <v>2648</v>
      </c>
      <c r="G176" s="500" t="s">
        <v>2191</v>
      </c>
      <c r="H176" s="500" t="s">
        <v>2192</v>
      </c>
      <c r="I176" s="500" t="s">
        <v>583</v>
      </c>
      <c r="J176" s="495" t="s">
        <v>2612</v>
      </c>
    </row>
    <row r="177" spans="1:10" ht="22.7" customHeight="1">
      <c r="A177" s="490">
        <v>174</v>
      </c>
      <c r="B177" s="496" t="s">
        <v>1157</v>
      </c>
      <c r="C177" s="497" t="s">
        <v>2649</v>
      </c>
      <c r="D177" s="501" t="s">
        <v>2185</v>
      </c>
      <c r="E177" s="491" t="s">
        <v>1052</v>
      </c>
      <c r="F177" s="500" t="s">
        <v>2650</v>
      </c>
      <c r="G177" s="500" t="s">
        <v>2651</v>
      </c>
      <c r="H177" s="500" t="s">
        <v>2601</v>
      </c>
      <c r="I177" s="500" t="s">
        <v>583</v>
      </c>
      <c r="J177" s="500" t="s">
        <v>2602</v>
      </c>
    </row>
    <row r="178" spans="1:10" ht="22.7" customHeight="1">
      <c r="A178" s="490">
        <v>175</v>
      </c>
      <c r="B178" s="496" t="s">
        <v>1157</v>
      </c>
      <c r="C178" s="497" t="s">
        <v>2649</v>
      </c>
      <c r="D178" s="498" t="s">
        <v>2185</v>
      </c>
      <c r="E178" s="491" t="s">
        <v>1052</v>
      </c>
      <c r="F178" s="500" t="s">
        <v>2650</v>
      </c>
      <c r="G178" s="500" t="s">
        <v>2651</v>
      </c>
      <c r="H178" s="500" t="s">
        <v>2601</v>
      </c>
      <c r="I178" s="500" t="s">
        <v>583</v>
      </c>
      <c r="J178" s="500" t="s">
        <v>2602</v>
      </c>
    </row>
    <row r="179" spans="1:10" ht="22.7" customHeight="1">
      <c r="A179" s="490">
        <v>176</v>
      </c>
      <c r="B179" s="496" t="s">
        <v>1157</v>
      </c>
      <c r="C179" s="497" t="s">
        <v>2652</v>
      </c>
      <c r="D179" s="501" t="s">
        <v>2653</v>
      </c>
      <c r="E179" s="491" t="s">
        <v>2113</v>
      </c>
      <c r="F179" s="500" t="s">
        <v>2654</v>
      </c>
      <c r="G179" s="500" t="s">
        <v>2655</v>
      </c>
      <c r="H179" s="500" t="s">
        <v>2656</v>
      </c>
      <c r="I179" s="500" t="s">
        <v>583</v>
      </c>
      <c r="J179" s="500" t="s">
        <v>2623</v>
      </c>
    </row>
    <row r="180" spans="1:10" ht="22.7" customHeight="1">
      <c r="A180" s="490">
        <v>177</v>
      </c>
      <c r="B180" s="496" t="s">
        <v>1157</v>
      </c>
      <c r="C180" s="497" t="s">
        <v>2657</v>
      </c>
      <c r="D180" s="501" t="s">
        <v>2545</v>
      </c>
      <c r="E180" s="491" t="s">
        <v>2133</v>
      </c>
      <c r="F180" s="500" t="s">
        <v>2658</v>
      </c>
      <c r="G180" s="500" t="s">
        <v>2145</v>
      </c>
      <c r="H180" s="500" t="s">
        <v>159</v>
      </c>
      <c r="I180" s="500" t="s">
        <v>159</v>
      </c>
      <c r="J180" s="500" t="s">
        <v>2623</v>
      </c>
    </row>
    <row r="181" spans="1:10" ht="22.7" customHeight="1">
      <c r="A181" s="490">
        <v>178</v>
      </c>
      <c r="B181" s="496" t="s">
        <v>1157</v>
      </c>
      <c r="C181" s="500" t="s">
        <v>2659</v>
      </c>
      <c r="D181" s="502" t="s">
        <v>2660</v>
      </c>
      <c r="E181" s="491" t="s">
        <v>1052</v>
      </c>
      <c r="F181" s="500" t="s">
        <v>2661</v>
      </c>
      <c r="G181" s="500" t="s">
        <v>2651</v>
      </c>
      <c r="H181" s="500" t="s">
        <v>2601</v>
      </c>
      <c r="I181" s="500" t="s">
        <v>583</v>
      </c>
      <c r="J181" s="500" t="s">
        <v>2602</v>
      </c>
    </row>
    <row r="182" spans="1:10" ht="22.7" customHeight="1">
      <c r="A182" s="490">
        <v>179</v>
      </c>
      <c r="B182" s="496" t="s">
        <v>1157</v>
      </c>
      <c r="C182" s="497" t="s">
        <v>2662</v>
      </c>
      <c r="D182" s="504" t="s">
        <v>2201</v>
      </c>
      <c r="E182" s="491" t="s">
        <v>1052</v>
      </c>
      <c r="F182" s="500" t="s">
        <v>2663</v>
      </c>
      <c r="G182" s="500" t="s">
        <v>2651</v>
      </c>
      <c r="H182" s="500" t="s">
        <v>2601</v>
      </c>
      <c r="I182" s="500" t="s">
        <v>583</v>
      </c>
      <c r="J182" s="500" t="s">
        <v>2602</v>
      </c>
    </row>
    <row r="183" spans="1:10" ht="22.7" customHeight="1">
      <c r="A183" s="490">
        <v>180</v>
      </c>
      <c r="B183" s="496" t="s">
        <v>1157</v>
      </c>
      <c r="C183" s="497" t="s">
        <v>2662</v>
      </c>
      <c r="D183" s="501" t="s">
        <v>2201</v>
      </c>
      <c r="E183" s="491" t="s">
        <v>1052</v>
      </c>
      <c r="F183" s="493" t="s">
        <v>2663</v>
      </c>
      <c r="G183" s="500" t="s">
        <v>2651</v>
      </c>
      <c r="H183" s="500" t="s">
        <v>2601</v>
      </c>
      <c r="I183" s="500" t="s">
        <v>583</v>
      </c>
      <c r="J183" s="493" t="s">
        <v>2602</v>
      </c>
    </row>
    <row r="184" spans="1:10" ht="22.7" customHeight="1">
      <c r="A184" s="490">
        <v>181</v>
      </c>
      <c r="B184" s="496" t="s">
        <v>1157</v>
      </c>
      <c r="C184" s="497" t="s">
        <v>2664</v>
      </c>
      <c r="D184" s="501" t="s">
        <v>2500</v>
      </c>
      <c r="E184" s="491" t="s">
        <v>1052</v>
      </c>
      <c r="F184" s="493" t="s">
        <v>2665</v>
      </c>
      <c r="G184" s="500" t="s">
        <v>2651</v>
      </c>
      <c r="H184" s="500" t="s">
        <v>2601</v>
      </c>
      <c r="I184" s="500" t="s">
        <v>583</v>
      </c>
      <c r="J184" s="493" t="s">
        <v>2602</v>
      </c>
    </row>
    <row r="185" spans="1:10" ht="22.7" customHeight="1">
      <c r="A185" s="490">
        <v>182</v>
      </c>
      <c r="B185" s="496" t="s">
        <v>1157</v>
      </c>
      <c r="C185" s="497" t="s">
        <v>2666</v>
      </c>
      <c r="D185" s="501" t="s">
        <v>2504</v>
      </c>
      <c r="E185" s="491" t="s">
        <v>2154</v>
      </c>
      <c r="F185" s="493" t="s">
        <v>2667</v>
      </c>
      <c r="G185" s="500" t="s">
        <v>2145</v>
      </c>
      <c r="H185" s="500" t="s">
        <v>159</v>
      </c>
      <c r="I185" s="500" t="s">
        <v>159</v>
      </c>
      <c r="J185" s="493" t="s">
        <v>2612</v>
      </c>
    </row>
    <row r="186" spans="1:10" ht="22.7" customHeight="1">
      <c r="A186" s="490">
        <v>183</v>
      </c>
      <c r="B186" s="496" t="s">
        <v>1157</v>
      </c>
      <c r="C186" s="497" t="s">
        <v>2668</v>
      </c>
      <c r="D186" s="501" t="s">
        <v>2669</v>
      </c>
      <c r="E186" s="491" t="s">
        <v>1052</v>
      </c>
      <c r="F186" s="493" t="s">
        <v>2670</v>
      </c>
      <c r="G186" s="500" t="s">
        <v>2651</v>
      </c>
      <c r="H186" s="500" t="s">
        <v>2601</v>
      </c>
      <c r="I186" s="500" t="s">
        <v>583</v>
      </c>
      <c r="J186" s="493" t="s">
        <v>2602</v>
      </c>
    </row>
    <row r="187" spans="1:10" ht="22.7" customHeight="1">
      <c r="A187" s="490">
        <v>184</v>
      </c>
      <c r="B187" s="496" t="s">
        <v>1157</v>
      </c>
      <c r="C187" s="497" t="s">
        <v>2671</v>
      </c>
      <c r="D187" s="499" t="s">
        <v>2669</v>
      </c>
      <c r="E187" s="491" t="s">
        <v>1052</v>
      </c>
      <c r="F187" s="505" t="s">
        <v>2672</v>
      </c>
      <c r="G187" s="500" t="s">
        <v>2651</v>
      </c>
      <c r="H187" s="500" t="s">
        <v>2601</v>
      </c>
      <c r="I187" s="500" t="s">
        <v>583</v>
      </c>
      <c r="J187" s="500" t="s">
        <v>2602</v>
      </c>
    </row>
    <row r="188" spans="1:10" ht="22.7" customHeight="1">
      <c r="A188" s="490">
        <v>185</v>
      </c>
      <c r="B188" s="491" t="s">
        <v>1157</v>
      </c>
      <c r="C188" s="497" t="s">
        <v>2673</v>
      </c>
      <c r="D188" s="491" t="s">
        <v>2669</v>
      </c>
      <c r="E188" s="491" t="s">
        <v>2113</v>
      </c>
      <c r="F188" s="505" t="s">
        <v>2674</v>
      </c>
      <c r="G188" s="500" t="s">
        <v>2145</v>
      </c>
      <c r="H188" s="500" t="s">
        <v>159</v>
      </c>
      <c r="I188" s="500" t="s">
        <v>159</v>
      </c>
      <c r="J188" s="500" t="s">
        <v>2623</v>
      </c>
    </row>
    <row r="189" spans="1:10" ht="22.7" customHeight="1">
      <c r="A189" s="490">
        <v>186</v>
      </c>
      <c r="B189" s="496" t="s">
        <v>1157</v>
      </c>
      <c r="C189" s="497" t="s">
        <v>2675</v>
      </c>
      <c r="D189" s="501" t="s">
        <v>2413</v>
      </c>
      <c r="E189" s="491" t="s">
        <v>2133</v>
      </c>
      <c r="F189" s="505" t="s">
        <v>2676</v>
      </c>
      <c r="G189" s="500" t="s">
        <v>2677</v>
      </c>
      <c r="H189" s="500" t="s">
        <v>2678</v>
      </c>
      <c r="I189" s="500" t="s">
        <v>583</v>
      </c>
      <c r="J189" s="500" t="s">
        <v>2623</v>
      </c>
    </row>
    <row r="190" spans="1:10" ht="22.7" customHeight="1">
      <c r="A190" s="490">
        <v>187</v>
      </c>
      <c r="B190" s="496" t="s">
        <v>1157</v>
      </c>
      <c r="C190" s="497" t="s">
        <v>2679</v>
      </c>
      <c r="D190" s="501" t="s">
        <v>2680</v>
      </c>
      <c r="E190" s="491" t="s">
        <v>1052</v>
      </c>
      <c r="F190" s="505" t="s">
        <v>2681</v>
      </c>
      <c r="G190" s="500" t="s">
        <v>2651</v>
      </c>
      <c r="H190" s="500" t="s">
        <v>2601</v>
      </c>
      <c r="I190" s="500" t="s">
        <v>583</v>
      </c>
      <c r="J190" s="500" t="s">
        <v>2602</v>
      </c>
    </row>
    <row r="191" spans="1:10" ht="22.7" customHeight="1">
      <c r="A191" s="490">
        <v>188</v>
      </c>
      <c r="B191" s="496" t="s">
        <v>1157</v>
      </c>
      <c r="C191" s="497" t="s">
        <v>2682</v>
      </c>
      <c r="D191" s="501" t="s">
        <v>2680</v>
      </c>
      <c r="E191" s="491" t="s">
        <v>1052</v>
      </c>
      <c r="F191" s="505" t="s">
        <v>2681</v>
      </c>
      <c r="G191" s="500" t="s">
        <v>2651</v>
      </c>
      <c r="H191" s="500" t="s">
        <v>2601</v>
      </c>
      <c r="I191" s="500" t="s">
        <v>583</v>
      </c>
      <c r="J191" s="500" t="s">
        <v>2602</v>
      </c>
    </row>
    <row r="192" spans="1:10" ht="22.7" customHeight="1">
      <c r="A192" s="490">
        <v>189</v>
      </c>
      <c r="B192" s="496" t="s">
        <v>1157</v>
      </c>
      <c r="C192" s="497" t="s">
        <v>2683</v>
      </c>
      <c r="D192" s="501" t="s">
        <v>2351</v>
      </c>
      <c r="E192" s="491" t="s">
        <v>2133</v>
      </c>
      <c r="F192" s="505" t="s">
        <v>2684</v>
      </c>
      <c r="G192" s="500" t="s">
        <v>2145</v>
      </c>
      <c r="H192" s="500" t="s">
        <v>159</v>
      </c>
      <c r="I192" s="500" t="s">
        <v>159</v>
      </c>
      <c r="J192" s="500" t="s">
        <v>2623</v>
      </c>
    </row>
    <row r="193" spans="1:10" ht="22.7" customHeight="1">
      <c r="A193" s="490">
        <v>190</v>
      </c>
      <c r="B193" s="496" t="s">
        <v>1157</v>
      </c>
      <c r="C193" s="497" t="s">
        <v>2685</v>
      </c>
      <c r="D193" s="501" t="s">
        <v>2686</v>
      </c>
      <c r="E193" s="491" t="s">
        <v>1052</v>
      </c>
      <c r="F193" s="505" t="s">
        <v>2687</v>
      </c>
      <c r="G193" s="500" t="s">
        <v>2651</v>
      </c>
      <c r="H193" s="500" t="s">
        <v>2601</v>
      </c>
      <c r="I193" s="500" t="s">
        <v>583</v>
      </c>
      <c r="J193" s="500" t="s">
        <v>2602</v>
      </c>
    </row>
    <row r="194" spans="1:10" ht="22.7" customHeight="1">
      <c r="A194" s="490">
        <v>191</v>
      </c>
      <c r="B194" s="496" t="s">
        <v>1157</v>
      </c>
      <c r="C194" s="497" t="s">
        <v>2688</v>
      </c>
      <c r="D194" s="501" t="s">
        <v>2689</v>
      </c>
      <c r="E194" s="491" t="s">
        <v>1052</v>
      </c>
      <c r="F194" s="505" t="s">
        <v>2690</v>
      </c>
      <c r="G194" s="500" t="s">
        <v>2651</v>
      </c>
      <c r="H194" s="500" t="s">
        <v>2601</v>
      </c>
      <c r="I194" s="500" t="s">
        <v>583</v>
      </c>
      <c r="J194" s="500" t="s">
        <v>2602</v>
      </c>
    </row>
    <row r="195" spans="1:10" ht="21.75" customHeight="1">
      <c r="A195" s="490">
        <v>192</v>
      </c>
      <c r="B195" s="496" t="s">
        <v>1157</v>
      </c>
      <c r="C195" s="497" t="s">
        <v>2688</v>
      </c>
      <c r="D195" s="506" t="s">
        <v>2689</v>
      </c>
      <c r="E195" s="491" t="s">
        <v>1052</v>
      </c>
      <c r="F195" s="505" t="s">
        <v>2690</v>
      </c>
      <c r="G195" s="500" t="s">
        <v>2651</v>
      </c>
      <c r="H195" s="500" t="s">
        <v>2601</v>
      </c>
      <c r="I195" s="500" t="s">
        <v>583</v>
      </c>
      <c r="J195" s="505" t="s">
        <v>2602</v>
      </c>
    </row>
    <row r="196" spans="1:10" ht="21.75" customHeight="1">
      <c r="A196" s="490">
        <v>193</v>
      </c>
      <c r="B196" s="496" t="s">
        <v>1157</v>
      </c>
      <c r="C196" s="497" t="s">
        <v>2691</v>
      </c>
      <c r="D196" s="501" t="s">
        <v>2425</v>
      </c>
      <c r="E196" s="491" t="s">
        <v>1052</v>
      </c>
      <c r="F196" s="493" t="s">
        <v>2692</v>
      </c>
      <c r="G196" s="500" t="s">
        <v>2651</v>
      </c>
      <c r="H196" s="500" t="s">
        <v>2601</v>
      </c>
      <c r="I196" s="500" t="s">
        <v>583</v>
      </c>
      <c r="J196" s="505" t="s">
        <v>2602</v>
      </c>
    </row>
    <row r="197" spans="1:10" ht="21.75" customHeight="1">
      <c r="A197" s="490">
        <v>194</v>
      </c>
      <c r="B197" s="491" t="s">
        <v>1157</v>
      </c>
      <c r="C197" s="497" t="s">
        <v>2693</v>
      </c>
      <c r="D197" s="491" t="s">
        <v>2246</v>
      </c>
      <c r="E197" s="491" t="s">
        <v>1052</v>
      </c>
      <c r="F197" s="493" t="s">
        <v>2694</v>
      </c>
      <c r="G197" s="500" t="s">
        <v>2651</v>
      </c>
      <c r="H197" s="500" t="s">
        <v>2601</v>
      </c>
      <c r="I197" s="500" t="s">
        <v>583</v>
      </c>
      <c r="J197" s="505" t="s">
        <v>2602</v>
      </c>
    </row>
    <row r="198" spans="1:10" ht="21.75" customHeight="1">
      <c r="A198" s="490">
        <v>195</v>
      </c>
      <c r="B198" s="491" t="s">
        <v>1157</v>
      </c>
      <c r="C198" s="492" t="s">
        <v>2695</v>
      </c>
      <c r="D198" s="491" t="s">
        <v>2246</v>
      </c>
      <c r="E198" s="491" t="s">
        <v>1052</v>
      </c>
      <c r="F198" s="507" t="s">
        <v>2696</v>
      </c>
      <c r="G198" s="500" t="s">
        <v>2651</v>
      </c>
      <c r="H198" s="500" t="s">
        <v>2601</v>
      </c>
      <c r="I198" s="500" t="s">
        <v>583</v>
      </c>
      <c r="J198" s="505" t="s">
        <v>2602</v>
      </c>
    </row>
    <row r="199" spans="1:10" ht="21.75" customHeight="1">
      <c r="A199" s="490">
        <v>196</v>
      </c>
      <c r="B199" s="491" t="s">
        <v>1157</v>
      </c>
      <c r="C199" s="497" t="s">
        <v>2697</v>
      </c>
      <c r="D199" s="491" t="s">
        <v>2529</v>
      </c>
      <c r="E199" s="491" t="s">
        <v>1052</v>
      </c>
      <c r="F199" s="500" t="s">
        <v>2698</v>
      </c>
      <c r="G199" s="500" t="s">
        <v>2651</v>
      </c>
      <c r="H199" s="500" t="s">
        <v>2601</v>
      </c>
      <c r="I199" s="500" t="s">
        <v>583</v>
      </c>
      <c r="J199" s="505" t="s">
        <v>2602</v>
      </c>
    </row>
    <row r="200" spans="1:10" ht="21.75" customHeight="1">
      <c r="A200" s="490">
        <v>197</v>
      </c>
      <c r="B200" s="496" t="s">
        <v>1157</v>
      </c>
      <c r="C200" s="497" t="s">
        <v>2697</v>
      </c>
      <c r="D200" s="501" t="s">
        <v>2529</v>
      </c>
      <c r="E200" s="491" t="s">
        <v>1052</v>
      </c>
      <c r="F200" s="500" t="s">
        <v>2698</v>
      </c>
      <c r="G200" s="500" t="s">
        <v>2651</v>
      </c>
      <c r="H200" s="500" t="s">
        <v>2601</v>
      </c>
      <c r="I200" s="500" t="s">
        <v>583</v>
      </c>
      <c r="J200" s="505" t="s">
        <v>2602</v>
      </c>
    </row>
    <row r="201" spans="1:10" ht="21.75" customHeight="1">
      <c r="A201" s="490">
        <v>198</v>
      </c>
      <c r="B201" s="496" t="s">
        <v>1157</v>
      </c>
      <c r="C201" s="497" t="s">
        <v>2699</v>
      </c>
      <c r="D201" s="501" t="s">
        <v>2700</v>
      </c>
      <c r="E201" s="491" t="s">
        <v>1052</v>
      </c>
      <c r="F201" s="495" t="s">
        <v>2701</v>
      </c>
      <c r="G201" s="500" t="s">
        <v>2651</v>
      </c>
      <c r="H201" s="500" t="s">
        <v>2601</v>
      </c>
      <c r="I201" s="500" t="s">
        <v>583</v>
      </c>
      <c r="J201" s="505" t="s">
        <v>2602</v>
      </c>
    </row>
    <row r="202" spans="1:10" ht="21.75" customHeight="1">
      <c r="A202" s="490">
        <v>199</v>
      </c>
      <c r="B202" s="496" t="s">
        <v>1157</v>
      </c>
      <c r="C202" s="497" t="s">
        <v>2699</v>
      </c>
      <c r="D202" s="499" t="s">
        <v>2700</v>
      </c>
      <c r="E202" s="491" t="s">
        <v>1052</v>
      </c>
      <c r="F202" s="495" t="s">
        <v>2701</v>
      </c>
      <c r="G202" s="500" t="s">
        <v>2651</v>
      </c>
      <c r="H202" s="500" t="s">
        <v>2601</v>
      </c>
      <c r="I202" s="500" t="s">
        <v>583</v>
      </c>
      <c r="J202" s="505" t="s">
        <v>2602</v>
      </c>
    </row>
    <row r="203" spans="1:10" ht="21.75" customHeight="1">
      <c r="A203" s="490">
        <v>200</v>
      </c>
      <c r="B203" s="496" t="s">
        <v>1157</v>
      </c>
      <c r="C203" s="497" t="s">
        <v>2702</v>
      </c>
      <c r="D203" s="496" t="s">
        <v>2703</v>
      </c>
      <c r="E203" s="491" t="s">
        <v>1052</v>
      </c>
      <c r="F203" s="500" t="s">
        <v>2704</v>
      </c>
      <c r="G203" s="500" t="s">
        <v>2705</v>
      </c>
      <c r="H203" s="500" t="s">
        <v>2706</v>
      </c>
      <c r="I203" s="500" t="s">
        <v>583</v>
      </c>
      <c r="J203" s="505" t="s">
        <v>2602</v>
      </c>
    </row>
    <row r="204" spans="1:10" ht="21.75" customHeight="1">
      <c r="A204" s="490">
        <v>201</v>
      </c>
      <c r="B204" s="496" t="s">
        <v>1157</v>
      </c>
      <c r="C204" s="497" t="s">
        <v>2707</v>
      </c>
      <c r="D204" s="501" t="s">
        <v>2533</v>
      </c>
      <c r="E204" s="491" t="s">
        <v>1052</v>
      </c>
      <c r="F204" s="500" t="s">
        <v>2708</v>
      </c>
      <c r="G204" s="500" t="s">
        <v>2651</v>
      </c>
      <c r="H204" s="500" t="s">
        <v>2601</v>
      </c>
      <c r="I204" s="500" t="s">
        <v>583</v>
      </c>
      <c r="J204" s="505" t="s">
        <v>2602</v>
      </c>
    </row>
    <row r="205" spans="1:10" ht="21.75" customHeight="1">
      <c r="A205" s="490">
        <v>202</v>
      </c>
      <c r="B205" s="496" t="s">
        <v>1157</v>
      </c>
      <c r="C205" s="497" t="s">
        <v>2709</v>
      </c>
      <c r="D205" s="501" t="s">
        <v>2441</v>
      </c>
      <c r="E205" s="491" t="s">
        <v>1052</v>
      </c>
      <c r="F205" s="500" t="s">
        <v>2710</v>
      </c>
      <c r="G205" s="500" t="s">
        <v>2651</v>
      </c>
      <c r="H205" s="500" t="s">
        <v>2601</v>
      </c>
      <c r="I205" s="500" t="s">
        <v>583</v>
      </c>
      <c r="J205" s="505" t="s">
        <v>2602</v>
      </c>
    </row>
    <row r="206" spans="1:10" ht="21.75" customHeight="1">
      <c r="A206" s="490">
        <v>203</v>
      </c>
      <c r="B206" s="496" t="s">
        <v>1157</v>
      </c>
      <c r="C206" s="497" t="s">
        <v>2711</v>
      </c>
      <c r="D206" s="501" t="s">
        <v>2446</v>
      </c>
      <c r="E206" s="491" t="s">
        <v>1052</v>
      </c>
      <c r="F206" s="500" t="s">
        <v>2712</v>
      </c>
      <c r="G206" s="500" t="s">
        <v>2651</v>
      </c>
      <c r="H206" s="500" t="s">
        <v>2601</v>
      </c>
      <c r="I206" s="500" t="s">
        <v>583</v>
      </c>
      <c r="J206" s="505" t="s">
        <v>2602</v>
      </c>
    </row>
    <row r="207" spans="1:10" ht="21.75" customHeight="1">
      <c r="A207" s="490">
        <v>204</v>
      </c>
      <c r="B207" s="496" t="s">
        <v>1157</v>
      </c>
      <c r="C207" s="497" t="s">
        <v>2713</v>
      </c>
      <c r="D207" s="501" t="s">
        <v>2714</v>
      </c>
      <c r="E207" s="491" t="s">
        <v>2154</v>
      </c>
      <c r="F207" s="500" t="s">
        <v>2715</v>
      </c>
      <c r="G207" s="500" t="s">
        <v>2145</v>
      </c>
      <c r="H207" s="500" t="s">
        <v>159</v>
      </c>
      <c r="I207" s="500" t="s">
        <v>159</v>
      </c>
      <c r="J207" s="505" t="s">
        <v>2612</v>
      </c>
    </row>
    <row r="208" spans="1:10" ht="21.75" customHeight="1">
      <c r="A208" s="490">
        <v>205</v>
      </c>
      <c r="B208" s="496" t="s">
        <v>1157</v>
      </c>
      <c r="C208" s="497" t="s">
        <v>2716</v>
      </c>
      <c r="D208" s="508" t="s">
        <v>2717</v>
      </c>
      <c r="E208" s="491" t="s">
        <v>1052</v>
      </c>
      <c r="F208" s="500" t="s">
        <v>2718</v>
      </c>
      <c r="G208" s="500" t="s">
        <v>2719</v>
      </c>
      <c r="H208" s="500" t="s">
        <v>2601</v>
      </c>
      <c r="I208" s="500" t="s">
        <v>583</v>
      </c>
      <c r="J208" s="505" t="s">
        <v>2602</v>
      </c>
    </row>
    <row r="209" spans="1:10" ht="21.75" customHeight="1">
      <c r="A209" s="490">
        <v>206</v>
      </c>
      <c r="B209" s="496" t="s">
        <v>1157</v>
      </c>
      <c r="C209" s="497" t="s">
        <v>2720</v>
      </c>
      <c r="D209" s="508" t="s">
        <v>2299</v>
      </c>
      <c r="E209" s="491" t="s">
        <v>2113</v>
      </c>
      <c r="F209" s="500" t="s">
        <v>2721</v>
      </c>
      <c r="G209" s="494" t="s">
        <v>2145</v>
      </c>
      <c r="H209" s="495" t="s">
        <v>159</v>
      </c>
      <c r="I209" s="495" t="s">
        <v>159</v>
      </c>
      <c r="J209" s="505" t="s">
        <v>2623</v>
      </c>
    </row>
    <row r="210" spans="1:10" ht="21.75" customHeight="1">
      <c r="A210" s="490">
        <v>207</v>
      </c>
      <c r="B210" s="496" t="s">
        <v>1157</v>
      </c>
      <c r="C210" s="497" t="s">
        <v>2722</v>
      </c>
      <c r="D210" s="501" t="s">
        <v>2307</v>
      </c>
      <c r="E210" s="491" t="s">
        <v>1052</v>
      </c>
      <c r="F210" s="495" t="s">
        <v>2723</v>
      </c>
      <c r="G210" s="494" t="s">
        <v>2145</v>
      </c>
      <c r="H210" s="495" t="s">
        <v>159</v>
      </c>
      <c r="I210" s="495" t="s">
        <v>159</v>
      </c>
      <c r="J210" s="505" t="s">
        <v>2602</v>
      </c>
    </row>
    <row r="211" spans="1:10" ht="21.75" customHeight="1">
      <c r="A211" s="490">
        <v>208</v>
      </c>
      <c r="B211" s="496" t="s">
        <v>1157</v>
      </c>
      <c r="C211" s="497" t="s">
        <v>2722</v>
      </c>
      <c r="D211" s="499" t="s">
        <v>2307</v>
      </c>
      <c r="E211" s="491" t="s">
        <v>1052</v>
      </c>
      <c r="F211" s="495" t="s">
        <v>2723</v>
      </c>
      <c r="G211" s="494" t="s">
        <v>2145</v>
      </c>
      <c r="H211" s="495" t="s">
        <v>159</v>
      </c>
      <c r="I211" s="495" t="s">
        <v>159</v>
      </c>
      <c r="J211" s="505" t="s">
        <v>2602</v>
      </c>
    </row>
    <row r="212" spans="1:10" ht="21.75" customHeight="1">
      <c r="A212" s="490">
        <v>209</v>
      </c>
      <c r="B212" s="496" t="s">
        <v>1157</v>
      </c>
      <c r="C212" s="497" t="s">
        <v>2724</v>
      </c>
      <c r="D212" s="496" t="s">
        <v>2725</v>
      </c>
      <c r="E212" s="491" t="s">
        <v>2133</v>
      </c>
      <c r="F212" s="500" t="s">
        <v>2726</v>
      </c>
      <c r="G212" s="494" t="s">
        <v>2145</v>
      </c>
      <c r="H212" s="495" t="s">
        <v>159</v>
      </c>
      <c r="I212" s="495" t="s">
        <v>159</v>
      </c>
      <c r="J212" s="505" t="s">
        <v>2623</v>
      </c>
    </row>
    <row r="213" spans="1:10" ht="21.75" customHeight="1">
      <c r="A213" s="490">
        <v>210</v>
      </c>
      <c r="B213" s="496" t="s">
        <v>1157</v>
      </c>
      <c r="C213" s="497" t="s">
        <v>2727</v>
      </c>
      <c r="D213" s="501" t="s">
        <v>2700</v>
      </c>
      <c r="E213" s="491" t="s">
        <v>2133</v>
      </c>
      <c r="F213" s="500" t="s">
        <v>2728</v>
      </c>
      <c r="G213" s="494" t="s">
        <v>2145</v>
      </c>
      <c r="H213" s="495" t="s">
        <v>159</v>
      </c>
      <c r="I213" s="495" t="s">
        <v>159</v>
      </c>
      <c r="J213" s="505" t="s">
        <v>2623</v>
      </c>
    </row>
    <row r="214" spans="1:10" ht="21.75" customHeight="1">
      <c r="A214" s="490">
        <v>211</v>
      </c>
      <c r="B214" s="496" t="s">
        <v>1157</v>
      </c>
      <c r="C214" s="497" t="s">
        <v>2729</v>
      </c>
      <c r="D214" s="501" t="s">
        <v>2730</v>
      </c>
      <c r="E214" s="491" t="s">
        <v>2133</v>
      </c>
      <c r="F214" s="500" t="s">
        <v>2731</v>
      </c>
      <c r="G214" s="494" t="s">
        <v>2145</v>
      </c>
      <c r="H214" s="495" t="s">
        <v>159</v>
      </c>
      <c r="I214" s="495" t="s">
        <v>159</v>
      </c>
      <c r="J214" s="505" t="s">
        <v>2623</v>
      </c>
    </row>
    <row r="215" spans="1:10" ht="21.75" customHeight="1">
      <c r="A215" s="490">
        <v>212</v>
      </c>
      <c r="B215" s="496" t="s">
        <v>1157</v>
      </c>
      <c r="C215" s="497" t="s">
        <v>2732</v>
      </c>
      <c r="D215" s="501" t="s">
        <v>2730</v>
      </c>
      <c r="E215" s="491" t="s">
        <v>2113</v>
      </c>
      <c r="F215" s="500" t="s">
        <v>2731</v>
      </c>
      <c r="G215" s="494" t="s">
        <v>2145</v>
      </c>
      <c r="H215" s="495" t="s">
        <v>159</v>
      </c>
      <c r="I215" s="495" t="s">
        <v>159</v>
      </c>
      <c r="J215" s="505" t="s">
        <v>2623</v>
      </c>
    </row>
    <row r="216" spans="1:10" ht="21.75" customHeight="1">
      <c r="A216" s="490">
        <v>213</v>
      </c>
      <c r="B216" s="496" t="s">
        <v>1157</v>
      </c>
      <c r="C216" s="497" t="s">
        <v>2733</v>
      </c>
      <c r="D216" s="501" t="s">
        <v>2734</v>
      </c>
      <c r="E216" s="491" t="s">
        <v>2133</v>
      </c>
      <c r="F216" s="500" t="s">
        <v>2735</v>
      </c>
      <c r="G216" s="500" t="s">
        <v>2677</v>
      </c>
      <c r="H216" s="500" t="s">
        <v>2678</v>
      </c>
      <c r="I216" s="500" t="s">
        <v>583</v>
      </c>
      <c r="J216" s="505" t="s">
        <v>2623</v>
      </c>
    </row>
    <row r="217" spans="1:10" ht="21.75" customHeight="1">
      <c r="A217" s="490">
        <v>214</v>
      </c>
      <c r="B217" s="496" t="s">
        <v>1157</v>
      </c>
      <c r="C217" s="497" t="s">
        <v>2736</v>
      </c>
      <c r="D217" s="508" t="s">
        <v>2461</v>
      </c>
      <c r="E217" s="491" t="s">
        <v>1052</v>
      </c>
      <c r="F217" s="500" t="s">
        <v>2737</v>
      </c>
      <c r="G217" s="500" t="s">
        <v>2651</v>
      </c>
      <c r="H217" s="500" t="s">
        <v>2601</v>
      </c>
      <c r="I217" s="500" t="s">
        <v>583</v>
      </c>
      <c r="J217" s="505" t="s">
        <v>2602</v>
      </c>
    </row>
    <row r="218" spans="1:10" ht="21.75" customHeight="1">
      <c r="A218" s="490">
        <v>215</v>
      </c>
      <c r="B218" s="496" t="s">
        <v>1157</v>
      </c>
      <c r="C218" s="497" t="s">
        <v>2738</v>
      </c>
      <c r="D218" s="508" t="s">
        <v>2138</v>
      </c>
      <c r="E218" s="491" t="s">
        <v>1052</v>
      </c>
      <c r="F218" s="500" t="s">
        <v>2739</v>
      </c>
      <c r="G218" s="500" t="s">
        <v>2705</v>
      </c>
      <c r="H218" s="500" t="s">
        <v>2706</v>
      </c>
      <c r="I218" s="500" t="s">
        <v>583</v>
      </c>
      <c r="J218" s="505" t="s">
        <v>2602</v>
      </c>
    </row>
    <row r="219" spans="1:10" ht="21.75" customHeight="1">
      <c r="A219" s="490">
        <v>216</v>
      </c>
      <c r="B219" s="496" t="s">
        <v>1157</v>
      </c>
      <c r="C219" s="497" t="s">
        <v>2738</v>
      </c>
      <c r="D219" s="498" t="s">
        <v>2138</v>
      </c>
      <c r="E219" s="491" t="s">
        <v>1052</v>
      </c>
      <c r="F219" s="500" t="s">
        <v>2739</v>
      </c>
      <c r="G219" s="500" t="s">
        <v>2705</v>
      </c>
      <c r="H219" s="500" t="s">
        <v>2706</v>
      </c>
      <c r="I219" s="500" t="s">
        <v>583</v>
      </c>
      <c r="J219" s="505" t="s">
        <v>2602</v>
      </c>
    </row>
    <row r="220" spans="1:10" ht="21.75" customHeight="1">
      <c r="A220" s="490">
        <v>217</v>
      </c>
      <c r="B220" s="496" t="s">
        <v>1157</v>
      </c>
      <c r="C220" s="497" t="s">
        <v>2740</v>
      </c>
      <c r="D220" s="508" t="s">
        <v>2320</v>
      </c>
      <c r="E220" s="491" t="s">
        <v>2133</v>
      </c>
      <c r="F220" s="493" t="s">
        <v>2741</v>
      </c>
      <c r="G220" s="500" t="s">
        <v>2145</v>
      </c>
      <c r="H220" s="500" t="s">
        <v>159</v>
      </c>
      <c r="I220" s="500" t="s">
        <v>159</v>
      </c>
      <c r="J220" s="505" t="s">
        <v>2623</v>
      </c>
    </row>
    <row r="221" spans="1:10" ht="21.75" customHeight="1">
      <c r="A221" s="490">
        <v>218</v>
      </c>
      <c r="B221" s="496" t="s">
        <v>1157</v>
      </c>
      <c r="C221" s="497" t="s">
        <v>2742</v>
      </c>
      <c r="D221" s="508" t="s">
        <v>2743</v>
      </c>
      <c r="E221" s="491" t="s">
        <v>2133</v>
      </c>
      <c r="F221" s="493" t="s">
        <v>2744</v>
      </c>
      <c r="G221" s="494" t="s">
        <v>2145</v>
      </c>
      <c r="H221" s="495" t="s">
        <v>159</v>
      </c>
      <c r="I221" s="495" t="s">
        <v>159</v>
      </c>
      <c r="J221" s="493" t="s">
        <v>2623</v>
      </c>
    </row>
    <row r="222" spans="1:10" ht="21.75" customHeight="1">
      <c r="A222" s="490">
        <v>219</v>
      </c>
      <c r="B222" s="496" t="s">
        <v>1157</v>
      </c>
      <c r="C222" s="497" t="s">
        <v>2745</v>
      </c>
      <c r="D222" s="508" t="s">
        <v>2328</v>
      </c>
      <c r="E222" s="491" t="s">
        <v>2336</v>
      </c>
      <c r="F222" s="493" t="s">
        <v>2746</v>
      </c>
      <c r="G222" s="493" t="s">
        <v>2747</v>
      </c>
      <c r="H222" s="493" t="s">
        <v>2748</v>
      </c>
      <c r="I222" s="493" t="s">
        <v>583</v>
      </c>
      <c r="J222" s="493" t="s">
        <v>2749</v>
      </c>
    </row>
    <row r="223" spans="1:10" ht="21.75" customHeight="1">
      <c r="A223" s="490">
        <v>220</v>
      </c>
      <c r="B223" s="496" t="s">
        <v>1157</v>
      </c>
      <c r="C223" s="497" t="s">
        <v>2750</v>
      </c>
      <c r="D223" s="508" t="s">
        <v>2324</v>
      </c>
      <c r="E223" s="491" t="s">
        <v>2133</v>
      </c>
      <c r="F223" s="493" t="s">
        <v>2751</v>
      </c>
      <c r="G223" s="493" t="s">
        <v>2145</v>
      </c>
      <c r="H223" s="493" t="s">
        <v>159</v>
      </c>
      <c r="I223" s="493" t="s">
        <v>159</v>
      </c>
      <c r="J223" s="493" t="s">
        <v>2623</v>
      </c>
    </row>
    <row r="224" spans="1:10" ht="21.75" customHeight="1">
      <c r="A224" s="490">
        <v>221</v>
      </c>
      <c r="B224" s="496" t="s">
        <v>1157</v>
      </c>
      <c r="C224" s="497" t="s">
        <v>2752</v>
      </c>
      <c r="D224" s="508" t="s">
        <v>2753</v>
      </c>
      <c r="E224" s="491" t="s">
        <v>2133</v>
      </c>
      <c r="F224" s="493" t="s">
        <v>2754</v>
      </c>
      <c r="G224" s="493" t="s">
        <v>2145</v>
      </c>
      <c r="H224" s="493" t="s">
        <v>159</v>
      </c>
      <c r="I224" s="493" t="s">
        <v>159</v>
      </c>
      <c r="J224" s="493" t="s">
        <v>2623</v>
      </c>
    </row>
    <row r="225" spans="1:10" ht="21.75" customHeight="1">
      <c r="A225" s="490">
        <v>222</v>
      </c>
      <c r="B225" s="496" t="s">
        <v>1157</v>
      </c>
      <c r="C225" s="497" t="s">
        <v>2755</v>
      </c>
      <c r="D225" s="508" t="s">
        <v>2756</v>
      </c>
      <c r="E225" s="491" t="s">
        <v>2113</v>
      </c>
      <c r="F225" s="493" t="s">
        <v>2757</v>
      </c>
      <c r="G225" s="493" t="s">
        <v>2145</v>
      </c>
      <c r="H225" s="493" t="s">
        <v>159</v>
      </c>
      <c r="I225" s="493" t="s">
        <v>159</v>
      </c>
      <c r="J225" s="493" t="s">
        <v>2758</v>
      </c>
    </row>
    <row r="226" spans="1:10" ht="21.75" customHeight="1">
      <c r="A226" s="490">
        <v>223</v>
      </c>
      <c r="B226" s="496" t="s">
        <v>1157</v>
      </c>
      <c r="C226" s="497" t="s">
        <v>2759</v>
      </c>
      <c r="D226" s="508" t="s">
        <v>2756</v>
      </c>
      <c r="E226" s="491" t="s">
        <v>2113</v>
      </c>
      <c r="F226" s="493" t="s">
        <v>2757</v>
      </c>
      <c r="G226" s="493" t="s">
        <v>2145</v>
      </c>
      <c r="H226" s="493" t="s">
        <v>159</v>
      </c>
      <c r="I226" s="493" t="s">
        <v>159</v>
      </c>
      <c r="J226" s="493" t="s">
        <v>2758</v>
      </c>
    </row>
    <row r="227" spans="1:10" ht="21.75" customHeight="1">
      <c r="A227" s="490">
        <v>224</v>
      </c>
      <c r="B227" s="496" t="s">
        <v>1157</v>
      </c>
      <c r="C227" s="497" t="s">
        <v>2760</v>
      </c>
      <c r="D227" s="508" t="s">
        <v>2761</v>
      </c>
      <c r="E227" s="491" t="s">
        <v>1052</v>
      </c>
      <c r="F227" s="493" t="s">
        <v>2762</v>
      </c>
      <c r="G227" s="493" t="s">
        <v>2145</v>
      </c>
      <c r="H227" s="493" t="s">
        <v>159</v>
      </c>
      <c r="I227" s="493" t="s">
        <v>159</v>
      </c>
      <c r="J227" s="493" t="s">
        <v>2623</v>
      </c>
    </row>
    <row r="228" spans="1:10" ht="21.75" customHeight="1">
      <c r="A228" s="490">
        <v>225</v>
      </c>
      <c r="B228" s="496" t="s">
        <v>1157</v>
      </c>
      <c r="C228" s="497" t="s">
        <v>2763</v>
      </c>
      <c r="D228" s="508" t="s">
        <v>2764</v>
      </c>
      <c r="E228" s="491" t="s">
        <v>2133</v>
      </c>
      <c r="F228" s="493" t="s">
        <v>2765</v>
      </c>
      <c r="G228" s="493" t="s">
        <v>2145</v>
      </c>
      <c r="H228" s="493" t="s">
        <v>159</v>
      </c>
      <c r="I228" s="493" t="s">
        <v>159</v>
      </c>
      <c r="J228" s="493" t="s">
        <v>2623</v>
      </c>
    </row>
    <row r="229" spans="1:10" ht="21.75" customHeight="1">
      <c r="A229" s="490">
        <v>226</v>
      </c>
      <c r="B229" s="496" t="s">
        <v>1157</v>
      </c>
      <c r="C229" s="497" t="s">
        <v>2766</v>
      </c>
      <c r="D229" s="508" t="s">
        <v>2767</v>
      </c>
      <c r="E229" s="491" t="s">
        <v>2133</v>
      </c>
      <c r="F229" s="493" t="s">
        <v>2768</v>
      </c>
      <c r="G229" s="493" t="s">
        <v>2145</v>
      </c>
      <c r="H229" s="493" t="s">
        <v>159</v>
      </c>
      <c r="I229" s="493" t="s">
        <v>159</v>
      </c>
      <c r="J229" s="493" t="s">
        <v>2623</v>
      </c>
    </row>
    <row r="230" spans="1:10" ht="21.75" customHeight="1">
      <c r="A230" s="490">
        <v>227</v>
      </c>
      <c r="B230" s="496" t="s">
        <v>1157</v>
      </c>
      <c r="C230" s="497" t="s">
        <v>2769</v>
      </c>
      <c r="D230" s="508" t="s">
        <v>2767</v>
      </c>
      <c r="E230" s="491" t="s">
        <v>2113</v>
      </c>
      <c r="F230" s="493" t="s">
        <v>2768</v>
      </c>
      <c r="G230" s="493" t="s">
        <v>2145</v>
      </c>
      <c r="H230" s="493" t="s">
        <v>159</v>
      </c>
      <c r="I230" s="493" t="s">
        <v>159</v>
      </c>
      <c r="J230" s="493" t="s">
        <v>2623</v>
      </c>
    </row>
    <row r="231" spans="1:10" ht="21.75" customHeight="1">
      <c r="A231" s="490">
        <v>228</v>
      </c>
      <c r="B231" s="496" t="s">
        <v>1157</v>
      </c>
      <c r="C231" s="497" t="s">
        <v>2770</v>
      </c>
      <c r="D231" s="508" t="s">
        <v>2767</v>
      </c>
      <c r="E231" s="491" t="s">
        <v>2113</v>
      </c>
      <c r="F231" s="493" t="s">
        <v>2768</v>
      </c>
      <c r="G231" s="493" t="s">
        <v>2145</v>
      </c>
      <c r="H231" s="493" t="s">
        <v>159</v>
      </c>
      <c r="I231" s="493" t="s">
        <v>159</v>
      </c>
      <c r="J231" s="493" t="s">
        <v>2623</v>
      </c>
    </row>
    <row r="232" spans="1:10" ht="21.75" customHeight="1">
      <c r="A232" s="490">
        <v>229</v>
      </c>
      <c r="B232" s="496" t="s">
        <v>1157</v>
      </c>
      <c r="C232" s="497" t="s">
        <v>2771</v>
      </c>
      <c r="D232" s="508" t="s">
        <v>2772</v>
      </c>
      <c r="E232" s="491" t="s">
        <v>2113</v>
      </c>
      <c r="F232" s="493" t="s">
        <v>2773</v>
      </c>
      <c r="G232" s="493" t="s">
        <v>2145</v>
      </c>
      <c r="H232" s="493" t="s">
        <v>159</v>
      </c>
      <c r="I232" s="493" t="s">
        <v>159</v>
      </c>
      <c r="J232" s="493" t="s">
        <v>2623</v>
      </c>
    </row>
    <row r="233" spans="1:10" ht="21.75" customHeight="1">
      <c r="A233" s="490">
        <v>230</v>
      </c>
      <c r="B233" s="496" t="s">
        <v>1157</v>
      </c>
      <c r="C233" s="497" t="s">
        <v>2774</v>
      </c>
      <c r="D233" s="508" t="s">
        <v>2489</v>
      </c>
      <c r="E233" s="491" t="s">
        <v>2133</v>
      </c>
      <c r="F233" s="493" t="s">
        <v>2775</v>
      </c>
      <c r="G233" s="493" t="s">
        <v>2145</v>
      </c>
      <c r="H233" s="493" t="s">
        <v>159</v>
      </c>
      <c r="I233" s="493" t="s">
        <v>159</v>
      </c>
      <c r="J233" s="493" t="s">
        <v>2623</v>
      </c>
    </row>
    <row r="234" spans="1:10" ht="21.75" customHeight="1">
      <c r="A234" s="490">
        <v>231</v>
      </c>
      <c r="B234" s="496" t="s">
        <v>1157</v>
      </c>
      <c r="C234" s="497" t="s">
        <v>2776</v>
      </c>
      <c r="D234" s="508" t="s">
        <v>2777</v>
      </c>
      <c r="E234" s="491" t="s">
        <v>1052</v>
      </c>
      <c r="F234" s="493" t="s">
        <v>2778</v>
      </c>
      <c r="G234" s="493" t="s">
        <v>2145</v>
      </c>
      <c r="H234" s="493" t="s">
        <v>159</v>
      </c>
      <c r="I234" s="493" t="s">
        <v>159</v>
      </c>
      <c r="J234" s="493" t="s">
        <v>2758</v>
      </c>
    </row>
    <row r="235" spans="1:10" ht="21.75" customHeight="1">
      <c r="A235" s="490">
        <v>232</v>
      </c>
      <c r="B235" s="496" t="s">
        <v>1157</v>
      </c>
      <c r="C235" s="497" t="s">
        <v>2779</v>
      </c>
      <c r="D235" s="508" t="s">
        <v>2158</v>
      </c>
      <c r="E235" s="491" t="s">
        <v>2154</v>
      </c>
      <c r="F235" s="493" t="s">
        <v>2780</v>
      </c>
      <c r="G235" s="493" t="s">
        <v>2145</v>
      </c>
      <c r="H235" s="493" t="s">
        <v>159</v>
      </c>
      <c r="I235" s="493" t="s">
        <v>159</v>
      </c>
      <c r="J235" s="493" t="s">
        <v>2612</v>
      </c>
    </row>
    <row r="236" spans="1:10" ht="21.75" customHeight="1">
      <c r="A236" s="490">
        <v>233</v>
      </c>
      <c r="B236" s="496" t="s">
        <v>1157</v>
      </c>
      <c r="C236" s="497" t="s">
        <v>2781</v>
      </c>
      <c r="D236" s="508" t="s">
        <v>2782</v>
      </c>
      <c r="E236" s="491" t="s">
        <v>2133</v>
      </c>
      <c r="F236" s="493" t="s">
        <v>2783</v>
      </c>
      <c r="G236" s="493" t="s">
        <v>2145</v>
      </c>
      <c r="H236" s="493" t="s">
        <v>159</v>
      </c>
      <c r="I236" s="493" t="s">
        <v>159</v>
      </c>
      <c r="J236" s="493" t="s">
        <v>2608</v>
      </c>
    </row>
    <row r="237" spans="1:10" ht="21.75" customHeight="1">
      <c r="A237" s="490">
        <v>234</v>
      </c>
      <c r="B237" s="496" t="s">
        <v>1157</v>
      </c>
      <c r="C237" s="497" t="s">
        <v>2784</v>
      </c>
      <c r="D237" s="508" t="s">
        <v>2785</v>
      </c>
      <c r="E237" s="491" t="s">
        <v>2133</v>
      </c>
      <c r="F237" s="493" t="s">
        <v>2786</v>
      </c>
      <c r="G237" s="493" t="s">
        <v>2145</v>
      </c>
      <c r="H237" s="493" t="s">
        <v>159</v>
      </c>
      <c r="I237" s="493" t="s">
        <v>159</v>
      </c>
      <c r="J237" s="493" t="s">
        <v>2623</v>
      </c>
    </row>
    <row r="238" spans="1:10" ht="21.75" customHeight="1">
      <c r="A238" s="490">
        <v>235</v>
      </c>
      <c r="B238" s="496" t="s">
        <v>1157</v>
      </c>
      <c r="C238" s="497" t="s">
        <v>2787</v>
      </c>
      <c r="D238" s="508" t="s">
        <v>2788</v>
      </c>
      <c r="E238" s="491" t="s">
        <v>2133</v>
      </c>
      <c r="F238" s="493" t="s">
        <v>2789</v>
      </c>
      <c r="G238" s="493" t="s">
        <v>2145</v>
      </c>
      <c r="H238" s="493" t="s">
        <v>159</v>
      </c>
      <c r="I238" s="493" t="s">
        <v>159</v>
      </c>
      <c r="J238" s="493" t="s">
        <v>2623</v>
      </c>
    </row>
    <row r="239" spans="1:10" ht="21.75" customHeight="1">
      <c r="A239" s="490">
        <v>236</v>
      </c>
      <c r="B239" s="496" t="s">
        <v>1157</v>
      </c>
      <c r="C239" s="497" t="s">
        <v>2790</v>
      </c>
      <c r="D239" s="508" t="s">
        <v>2791</v>
      </c>
      <c r="E239" s="491" t="s">
        <v>2133</v>
      </c>
      <c r="F239" s="493" t="s">
        <v>2792</v>
      </c>
      <c r="G239" s="493" t="s">
        <v>2145</v>
      </c>
      <c r="H239" s="493" t="s">
        <v>159</v>
      </c>
      <c r="I239" s="493" t="s">
        <v>159</v>
      </c>
      <c r="J239" s="493" t="s">
        <v>2602</v>
      </c>
    </row>
    <row r="240" spans="1:10" ht="21.75" customHeight="1">
      <c r="A240" s="490">
        <v>237</v>
      </c>
      <c r="B240" s="496" t="s">
        <v>1157</v>
      </c>
      <c r="C240" s="497" t="s">
        <v>2793</v>
      </c>
      <c r="D240" s="508" t="s">
        <v>2791</v>
      </c>
      <c r="E240" s="491" t="s">
        <v>2133</v>
      </c>
      <c r="F240" s="493" t="s">
        <v>2792</v>
      </c>
      <c r="G240" s="493" t="s">
        <v>2145</v>
      </c>
      <c r="H240" s="493" t="s">
        <v>159</v>
      </c>
      <c r="I240" s="493" t="s">
        <v>159</v>
      </c>
      <c r="J240" s="493" t="s">
        <v>2602</v>
      </c>
    </row>
    <row r="241" spans="1:10" ht="21.75" customHeight="1">
      <c r="A241" s="509">
        <v>238</v>
      </c>
      <c r="B241" s="510" t="s">
        <v>1158</v>
      </c>
      <c r="C241" s="511" t="s">
        <v>2794</v>
      </c>
      <c r="D241" s="512" t="s">
        <v>2795</v>
      </c>
      <c r="E241" s="513" t="s">
        <v>2113</v>
      </c>
      <c r="F241" s="514" t="s">
        <v>2796</v>
      </c>
      <c r="G241" s="515" t="s">
        <v>2797</v>
      </c>
      <c r="H241" s="515" t="s">
        <v>2798</v>
      </c>
      <c r="I241" s="515" t="s">
        <v>583</v>
      </c>
      <c r="J241" s="516" t="s">
        <v>2799</v>
      </c>
    </row>
    <row r="242" spans="1:10" ht="21.75" customHeight="1">
      <c r="A242" s="509">
        <v>239</v>
      </c>
      <c r="B242" s="513" t="s">
        <v>1158</v>
      </c>
      <c r="C242" s="511" t="s">
        <v>2800</v>
      </c>
      <c r="D242" s="513" t="s">
        <v>2801</v>
      </c>
      <c r="E242" s="513" t="s">
        <v>2113</v>
      </c>
      <c r="F242" s="515" t="s">
        <v>2802</v>
      </c>
      <c r="G242" s="515" t="s">
        <v>2803</v>
      </c>
      <c r="H242" s="515" t="s">
        <v>2804</v>
      </c>
      <c r="I242" s="515" t="s">
        <v>583</v>
      </c>
      <c r="J242" s="516" t="s">
        <v>2805</v>
      </c>
    </row>
    <row r="243" spans="1:10" ht="21.75" customHeight="1">
      <c r="A243" s="509">
        <v>240</v>
      </c>
      <c r="B243" s="513" t="s">
        <v>1158</v>
      </c>
      <c r="C243" s="511" t="s">
        <v>2806</v>
      </c>
      <c r="D243" s="513" t="s">
        <v>2807</v>
      </c>
      <c r="E243" s="513" t="s">
        <v>1052</v>
      </c>
      <c r="F243" s="517" t="s">
        <v>2808</v>
      </c>
      <c r="G243" s="518" t="s">
        <v>2145</v>
      </c>
      <c r="H243" s="517" t="s">
        <v>159</v>
      </c>
      <c r="I243" s="517" t="s">
        <v>159</v>
      </c>
      <c r="J243" s="516" t="s">
        <v>2809</v>
      </c>
    </row>
    <row r="244" spans="1:10" ht="21.75" customHeight="1">
      <c r="A244" s="509">
        <v>241</v>
      </c>
      <c r="B244" s="513" t="s">
        <v>1158</v>
      </c>
      <c r="C244" s="511" t="s">
        <v>2810</v>
      </c>
      <c r="D244" s="513" t="s">
        <v>2811</v>
      </c>
      <c r="E244" s="513" t="s">
        <v>1052</v>
      </c>
      <c r="F244" s="517" t="s">
        <v>2812</v>
      </c>
      <c r="G244" s="518" t="s">
        <v>2145</v>
      </c>
      <c r="H244" s="517" t="s">
        <v>159</v>
      </c>
      <c r="I244" s="517" t="s">
        <v>159</v>
      </c>
      <c r="J244" s="516" t="s">
        <v>2813</v>
      </c>
    </row>
    <row r="245" spans="1:10" ht="21.75" customHeight="1">
      <c r="A245" s="509">
        <v>242</v>
      </c>
      <c r="B245" s="510" t="s">
        <v>1158</v>
      </c>
      <c r="C245" s="511" t="s">
        <v>2814</v>
      </c>
      <c r="D245" s="519" t="s">
        <v>2815</v>
      </c>
      <c r="E245" s="513" t="s">
        <v>1052</v>
      </c>
      <c r="F245" s="517" t="s">
        <v>2816</v>
      </c>
      <c r="G245" s="517" t="s">
        <v>2817</v>
      </c>
      <c r="H245" s="517" t="s">
        <v>2818</v>
      </c>
      <c r="I245" s="517" t="s">
        <v>583</v>
      </c>
      <c r="J245" s="516" t="s">
        <v>2813</v>
      </c>
    </row>
    <row r="246" spans="1:10" ht="21.75" customHeight="1">
      <c r="A246" s="509">
        <v>243</v>
      </c>
      <c r="B246" s="510" t="s">
        <v>1158</v>
      </c>
      <c r="C246" s="511" t="s">
        <v>2819</v>
      </c>
      <c r="D246" s="519" t="s">
        <v>2815</v>
      </c>
      <c r="E246" s="513" t="s">
        <v>1052</v>
      </c>
      <c r="F246" s="515" t="s">
        <v>2820</v>
      </c>
      <c r="G246" s="518" t="s">
        <v>2145</v>
      </c>
      <c r="H246" s="517" t="s">
        <v>159</v>
      </c>
      <c r="I246" s="517" t="s">
        <v>159</v>
      </c>
      <c r="J246" s="515" t="s">
        <v>2821</v>
      </c>
    </row>
    <row r="247" spans="1:10" ht="21.75" customHeight="1">
      <c r="A247" s="509">
        <v>244</v>
      </c>
      <c r="B247" s="510" t="s">
        <v>1158</v>
      </c>
      <c r="C247" s="511" t="s">
        <v>2819</v>
      </c>
      <c r="D247" s="520" t="s">
        <v>2815</v>
      </c>
      <c r="E247" s="513" t="s">
        <v>1052</v>
      </c>
      <c r="F247" s="515" t="s">
        <v>2820</v>
      </c>
      <c r="G247" s="518" t="s">
        <v>2145</v>
      </c>
      <c r="H247" s="517" t="s">
        <v>159</v>
      </c>
      <c r="I247" s="517" t="s">
        <v>159</v>
      </c>
      <c r="J247" s="515" t="s">
        <v>2821</v>
      </c>
    </row>
    <row r="248" spans="1:10" ht="21.75" customHeight="1">
      <c r="A248" s="509">
        <v>245</v>
      </c>
      <c r="B248" s="510" t="s">
        <v>1158</v>
      </c>
      <c r="C248" s="511" t="s">
        <v>2822</v>
      </c>
      <c r="D248" s="521" t="s">
        <v>2815</v>
      </c>
      <c r="E248" s="513" t="s">
        <v>1052</v>
      </c>
      <c r="F248" s="515" t="s">
        <v>2820</v>
      </c>
      <c r="G248" s="518" t="s">
        <v>2145</v>
      </c>
      <c r="H248" s="517" t="s">
        <v>159</v>
      </c>
      <c r="I248" s="517" t="s">
        <v>159</v>
      </c>
      <c r="J248" s="515" t="s">
        <v>2821</v>
      </c>
    </row>
    <row r="249" spans="1:10" ht="21.75" customHeight="1">
      <c r="A249" s="509">
        <v>246</v>
      </c>
      <c r="B249" s="510" t="s">
        <v>1158</v>
      </c>
      <c r="C249" s="511" t="s">
        <v>2823</v>
      </c>
      <c r="D249" s="510" t="s">
        <v>2824</v>
      </c>
      <c r="E249" s="513" t="s">
        <v>2113</v>
      </c>
      <c r="F249" s="517" t="s">
        <v>2825</v>
      </c>
      <c r="G249" s="518" t="s">
        <v>2145</v>
      </c>
      <c r="H249" s="517" t="s">
        <v>159</v>
      </c>
      <c r="I249" s="517" t="s">
        <v>159</v>
      </c>
      <c r="J249" s="516" t="s">
        <v>2826</v>
      </c>
    </row>
    <row r="250" spans="1:10" ht="21.75" customHeight="1">
      <c r="A250" s="509">
        <v>247</v>
      </c>
      <c r="B250" s="510" t="s">
        <v>1158</v>
      </c>
      <c r="C250" s="511" t="s">
        <v>2827</v>
      </c>
      <c r="D250" s="521" t="s">
        <v>2828</v>
      </c>
      <c r="E250" s="513" t="s">
        <v>2154</v>
      </c>
      <c r="F250" s="515" t="s">
        <v>2829</v>
      </c>
      <c r="G250" s="518" t="s">
        <v>2145</v>
      </c>
      <c r="H250" s="517" t="s">
        <v>159</v>
      </c>
      <c r="I250" s="517" t="s">
        <v>159</v>
      </c>
      <c r="J250" s="516" t="s">
        <v>2830</v>
      </c>
    </row>
    <row r="251" spans="1:10" ht="21.75" customHeight="1">
      <c r="A251" s="509">
        <v>248</v>
      </c>
      <c r="B251" s="510" t="s">
        <v>1158</v>
      </c>
      <c r="C251" s="511" t="s">
        <v>2831</v>
      </c>
      <c r="D251" s="521" t="s">
        <v>2832</v>
      </c>
      <c r="E251" s="513" t="s">
        <v>2154</v>
      </c>
      <c r="F251" s="515" t="s">
        <v>2833</v>
      </c>
      <c r="G251" s="515" t="s">
        <v>2834</v>
      </c>
      <c r="H251" s="515" t="s">
        <v>2835</v>
      </c>
      <c r="I251" s="515" t="s">
        <v>583</v>
      </c>
      <c r="J251" s="516" t="s">
        <v>2805</v>
      </c>
    </row>
    <row r="252" spans="1:10" ht="21.75" customHeight="1">
      <c r="A252" s="509">
        <v>249</v>
      </c>
      <c r="B252" s="510" t="s">
        <v>1158</v>
      </c>
      <c r="C252" s="511" t="s">
        <v>2836</v>
      </c>
      <c r="D252" s="510" t="s">
        <v>2201</v>
      </c>
      <c r="E252" s="513" t="s">
        <v>1052</v>
      </c>
      <c r="F252" s="515" t="s">
        <v>2837</v>
      </c>
      <c r="G252" s="515" t="s">
        <v>2838</v>
      </c>
      <c r="H252" s="515" t="s">
        <v>2839</v>
      </c>
      <c r="I252" s="515" t="s">
        <v>583</v>
      </c>
      <c r="J252" s="516" t="s">
        <v>2840</v>
      </c>
    </row>
    <row r="253" spans="1:10" ht="21.75" customHeight="1">
      <c r="A253" s="509">
        <v>250</v>
      </c>
      <c r="B253" s="510" t="s">
        <v>1158</v>
      </c>
      <c r="C253" s="511" t="s">
        <v>2841</v>
      </c>
      <c r="D253" s="521" t="s">
        <v>2201</v>
      </c>
      <c r="E253" s="513" t="s">
        <v>2154</v>
      </c>
      <c r="F253" s="515" t="s">
        <v>2842</v>
      </c>
      <c r="G253" s="515" t="s">
        <v>2843</v>
      </c>
      <c r="H253" s="515" t="s">
        <v>2844</v>
      </c>
      <c r="I253" s="515" t="s">
        <v>583</v>
      </c>
      <c r="J253" s="516" t="s">
        <v>2805</v>
      </c>
    </row>
    <row r="254" spans="1:10" ht="21.75" customHeight="1">
      <c r="A254" s="509">
        <v>251</v>
      </c>
      <c r="B254" s="510" t="s">
        <v>1158</v>
      </c>
      <c r="C254" s="511" t="s">
        <v>2845</v>
      </c>
      <c r="D254" s="510" t="s">
        <v>2846</v>
      </c>
      <c r="E254" s="513" t="s">
        <v>1052</v>
      </c>
      <c r="F254" s="515" t="s">
        <v>2847</v>
      </c>
      <c r="G254" s="515" t="s">
        <v>2848</v>
      </c>
      <c r="H254" s="515" t="s">
        <v>2818</v>
      </c>
      <c r="I254" s="515" t="s">
        <v>583</v>
      </c>
      <c r="J254" s="516" t="s">
        <v>2849</v>
      </c>
    </row>
    <row r="255" spans="1:10" ht="21.75" customHeight="1">
      <c r="A255" s="509">
        <v>252</v>
      </c>
      <c r="B255" s="510" t="s">
        <v>1158</v>
      </c>
      <c r="C255" s="511" t="s">
        <v>2845</v>
      </c>
      <c r="D255" s="521" t="s">
        <v>2846</v>
      </c>
      <c r="E255" s="513" t="s">
        <v>1052</v>
      </c>
      <c r="F255" s="514" t="s">
        <v>2847</v>
      </c>
      <c r="G255" s="515" t="s">
        <v>2848</v>
      </c>
      <c r="H255" s="515" t="s">
        <v>2818</v>
      </c>
      <c r="I255" s="515" t="s">
        <v>583</v>
      </c>
      <c r="J255" s="516" t="s">
        <v>2849</v>
      </c>
    </row>
    <row r="256" spans="1:10" ht="21.75" customHeight="1">
      <c r="A256" s="509">
        <v>253</v>
      </c>
      <c r="B256" s="510" t="s">
        <v>1158</v>
      </c>
      <c r="C256" s="511" t="s">
        <v>2850</v>
      </c>
      <c r="D256" s="521" t="s">
        <v>2846</v>
      </c>
      <c r="E256" s="513" t="s">
        <v>2154</v>
      </c>
      <c r="F256" s="514" t="s">
        <v>2851</v>
      </c>
      <c r="G256" s="515" t="s">
        <v>2852</v>
      </c>
      <c r="H256" s="515" t="s">
        <v>2853</v>
      </c>
      <c r="I256" s="515" t="s">
        <v>583</v>
      </c>
      <c r="J256" s="516" t="s">
        <v>2854</v>
      </c>
    </row>
    <row r="257" spans="1:10" ht="21.75" customHeight="1">
      <c r="A257" s="509">
        <v>254</v>
      </c>
      <c r="B257" s="510" t="s">
        <v>1158</v>
      </c>
      <c r="C257" s="511" t="s">
        <v>2855</v>
      </c>
      <c r="D257" s="512" t="s">
        <v>2856</v>
      </c>
      <c r="E257" s="513" t="s">
        <v>2154</v>
      </c>
      <c r="F257" s="516" t="s">
        <v>2857</v>
      </c>
      <c r="G257" s="518" t="s">
        <v>2145</v>
      </c>
      <c r="H257" s="517" t="s">
        <v>159</v>
      </c>
      <c r="I257" s="517" t="s">
        <v>159</v>
      </c>
      <c r="J257" s="516" t="s">
        <v>2805</v>
      </c>
    </row>
    <row r="258" spans="1:10" ht="21.75" customHeight="1">
      <c r="A258" s="509">
        <v>255</v>
      </c>
      <c r="B258" s="510" t="s">
        <v>1158</v>
      </c>
      <c r="C258" s="511" t="s">
        <v>2858</v>
      </c>
      <c r="D258" s="510" t="s">
        <v>2859</v>
      </c>
      <c r="E258" s="513" t="s">
        <v>1052</v>
      </c>
      <c r="F258" s="516" t="s">
        <v>2860</v>
      </c>
      <c r="G258" s="515" t="s">
        <v>2861</v>
      </c>
      <c r="H258" s="515" t="s">
        <v>2853</v>
      </c>
      <c r="I258" s="515" t="s">
        <v>583</v>
      </c>
      <c r="J258" s="516" t="s">
        <v>2840</v>
      </c>
    </row>
    <row r="259" spans="1:10" ht="21.75" customHeight="1">
      <c r="A259" s="509">
        <v>256</v>
      </c>
      <c r="B259" s="510" t="s">
        <v>1158</v>
      </c>
      <c r="C259" s="511" t="s">
        <v>2862</v>
      </c>
      <c r="D259" s="510" t="s">
        <v>2863</v>
      </c>
      <c r="E259" s="513" t="s">
        <v>1052</v>
      </c>
      <c r="F259" s="516" t="s">
        <v>2864</v>
      </c>
      <c r="G259" s="515" t="s">
        <v>2865</v>
      </c>
      <c r="H259" s="515" t="s">
        <v>2853</v>
      </c>
      <c r="I259" s="515" t="s">
        <v>583</v>
      </c>
      <c r="J259" s="516" t="s">
        <v>2840</v>
      </c>
    </row>
    <row r="260" spans="1:10" ht="21.75" customHeight="1">
      <c r="A260" s="509">
        <v>257</v>
      </c>
      <c r="B260" s="513" t="s">
        <v>1158</v>
      </c>
      <c r="C260" s="511" t="s">
        <v>2866</v>
      </c>
      <c r="D260" s="513" t="s">
        <v>2419</v>
      </c>
      <c r="E260" s="513" t="s">
        <v>1052</v>
      </c>
      <c r="F260" s="515" t="s">
        <v>2867</v>
      </c>
      <c r="G260" s="515" t="s">
        <v>2868</v>
      </c>
      <c r="H260" s="515" t="s">
        <v>2853</v>
      </c>
      <c r="I260" s="515" t="s">
        <v>583</v>
      </c>
      <c r="J260" s="515" t="s">
        <v>2869</v>
      </c>
    </row>
    <row r="261" spans="1:10" ht="21.75" customHeight="1">
      <c r="A261" s="509">
        <v>258</v>
      </c>
      <c r="B261" s="513" t="s">
        <v>1158</v>
      </c>
      <c r="C261" s="511" t="s">
        <v>2870</v>
      </c>
      <c r="D261" s="513" t="s">
        <v>2871</v>
      </c>
      <c r="E261" s="513" t="s">
        <v>2133</v>
      </c>
      <c r="F261" s="516" t="s">
        <v>2872</v>
      </c>
      <c r="G261" s="518" t="s">
        <v>2145</v>
      </c>
      <c r="H261" s="517" t="s">
        <v>159</v>
      </c>
      <c r="I261" s="517" t="s">
        <v>159</v>
      </c>
      <c r="J261" s="515" t="s">
        <v>2873</v>
      </c>
    </row>
    <row r="262" spans="1:10" ht="21.75" customHeight="1">
      <c r="A262" s="509">
        <v>259</v>
      </c>
      <c r="B262" s="513" t="s">
        <v>1158</v>
      </c>
      <c r="C262" s="511" t="s">
        <v>2874</v>
      </c>
      <c r="D262" s="513" t="s">
        <v>2875</v>
      </c>
      <c r="E262" s="513" t="s">
        <v>2133</v>
      </c>
      <c r="F262" s="516" t="s">
        <v>2876</v>
      </c>
      <c r="G262" s="518" t="s">
        <v>2145</v>
      </c>
      <c r="H262" s="517" t="s">
        <v>159</v>
      </c>
      <c r="I262" s="517" t="s">
        <v>159</v>
      </c>
      <c r="J262" s="515" t="s">
        <v>2877</v>
      </c>
    </row>
    <row r="263" spans="1:10" ht="21.75" customHeight="1">
      <c r="A263" s="509">
        <v>260</v>
      </c>
      <c r="B263" s="513" t="s">
        <v>1158</v>
      </c>
      <c r="C263" s="511" t="s">
        <v>2878</v>
      </c>
      <c r="D263" s="513" t="s">
        <v>2875</v>
      </c>
      <c r="E263" s="513" t="s">
        <v>2113</v>
      </c>
      <c r="F263" s="516" t="s">
        <v>2876</v>
      </c>
      <c r="G263" s="518" t="s">
        <v>2145</v>
      </c>
      <c r="H263" s="517" t="s">
        <v>159</v>
      </c>
      <c r="I263" s="517" t="s">
        <v>159</v>
      </c>
      <c r="J263" s="515" t="s">
        <v>2877</v>
      </c>
    </row>
    <row r="264" spans="1:10" ht="21.75" customHeight="1">
      <c r="A264" s="509">
        <v>261</v>
      </c>
      <c r="B264" s="513" t="s">
        <v>1158</v>
      </c>
      <c r="C264" s="511" t="s">
        <v>2879</v>
      </c>
      <c r="D264" s="513" t="s">
        <v>2880</v>
      </c>
      <c r="E264" s="513" t="s">
        <v>1052</v>
      </c>
      <c r="F264" s="516" t="s">
        <v>2881</v>
      </c>
      <c r="G264" s="515" t="s">
        <v>2882</v>
      </c>
      <c r="H264" s="515" t="s">
        <v>2853</v>
      </c>
      <c r="I264" s="515" t="s">
        <v>583</v>
      </c>
      <c r="J264" s="515" t="s">
        <v>2883</v>
      </c>
    </row>
    <row r="265" spans="1:10" ht="21.75" customHeight="1">
      <c r="A265" s="509">
        <v>262</v>
      </c>
      <c r="B265" s="513" t="s">
        <v>1158</v>
      </c>
      <c r="C265" s="511" t="s">
        <v>2879</v>
      </c>
      <c r="D265" s="513" t="s">
        <v>2880</v>
      </c>
      <c r="E265" s="513" t="s">
        <v>1052</v>
      </c>
      <c r="F265" s="516" t="s">
        <v>2881</v>
      </c>
      <c r="G265" s="515" t="s">
        <v>2882</v>
      </c>
      <c r="H265" s="515" t="s">
        <v>2853</v>
      </c>
      <c r="I265" s="515" t="s">
        <v>583</v>
      </c>
      <c r="J265" s="515" t="s">
        <v>2883</v>
      </c>
    </row>
    <row r="266" spans="1:10" ht="21.75" customHeight="1">
      <c r="A266" s="509">
        <v>263</v>
      </c>
      <c r="B266" s="510" t="s">
        <v>1158</v>
      </c>
      <c r="C266" s="511" t="s">
        <v>2884</v>
      </c>
      <c r="D266" s="521" t="s">
        <v>2885</v>
      </c>
      <c r="E266" s="513" t="s">
        <v>2133</v>
      </c>
      <c r="F266" s="515" t="s">
        <v>2886</v>
      </c>
      <c r="G266" s="515" t="s">
        <v>2145</v>
      </c>
      <c r="H266" s="515" t="s">
        <v>159</v>
      </c>
      <c r="I266" s="515" t="s">
        <v>159</v>
      </c>
      <c r="J266" s="515" t="s">
        <v>2805</v>
      </c>
    </row>
    <row r="267" spans="1:10" ht="21.75" customHeight="1">
      <c r="A267" s="509">
        <v>264</v>
      </c>
      <c r="B267" s="510" t="s">
        <v>1158</v>
      </c>
      <c r="C267" s="511" t="s">
        <v>2887</v>
      </c>
      <c r="D267" s="521" t="s">
        <v>2885</v>
      </c>
      <c r="E267" s="513" t="s">
        <v>2113</v>
      </c>
      <c r="F267" s="515" t="s">
        <v>2886</v>
      </c>
      <c r="G267" s="515" t="s">
        <v>2145</v>
      </c>
      <c r="H267" s="515" t="s">
        <v>159</v>
      </c>
      <c r="I267" s="515" t="s">
        <v>159</v>
      </c>
      <c r="J267" s="515" t="s">
        <v>2805</v>
      </c>
    </row>
    <row r="268" spans="1:10" ht="21.75" customHeight="1">
      <c r="A268" s="509">
        <v>265</v>
      </c>
      <c r="B268" s="510" t="s">
        <v>1158</v>
      </c>
      <c r="C268" s="511" t="s">
        <v>2888</v>
      </c>
      <c r="D268" s="510" t="s">
        <v>2215</v>
      </c>
      <c r="E268" s="513" t="s">
        <v>1052</v>
      </c>
      <c r="F268" s="517" t="s">
        <v>2889</v>
      </c>
      <c r="G268" s="515" t="s">
        <v>2890</v>
      </c>
      <c r="H268" s="515" t="s">
        <v>2853</v>
      </c>
      <c r="I268" s="515" t="s">
        <v>583</v>
      </c>
      <c r="J268" s="517" t="s">
        <v>2891</v>
      </c>
    </row>
    <row r="269" spans="1:10" ht="21.75" customHeight="1">
      <c r="A269" s="509">
        <v>266</v>
      </c>
      <c r="B269" s="510" t="s">
        <v>1158</v>
      </c>
      <c r="C269" s="511" t="s">
        <v>2892</v>
      </c>
      <c r="D269" s="521" t="s">
        <v>2529</v>
      </c>
      <c r="E269" s="513" t="s">
        <v>1052</v>
      </c>
      <c r="F269" s="515" t="s">
        <v>2893</v>
      </c>
      <c r="G269" s="515" t="s">
        <v>2894</v>
      </c>
      <c r="H269" s="515" t="s">
        <v>2895</v>
      </c>
      <c r="I269" s="515" t="s">
        <v>583</v>
      </c>
      <c r="J269" s="515" t="s">
        <v>2896</v>
      </c>
    </row>
    <row r="270" spans="1:10" ht="21.75" customHeight="1">
      <c r="A270" s="509">
        <v>267</v>
      </c>
      <c r="B270" s="510" t="s">
        <v>1158</v>
      </c>
      <c r="C270" s="511" t="s">
        <v>2897</v>
      </c>
      <c r="D270" s="522" t="s">
        <v>2529</v>
      </c>
      <c r="E270" s="513" t="s">
        <v>1052</v>
      </c>
      <c r="F270" s="515" t="s">
        <v>2898</v>
      </c>
      <c r="G270" s="518" t="s">
        <v>2145</v>
      </c>
      <c r="H270" s="517" t="s">
        <v>159</v>
      </c>
      <c r="I270" s="517" t="s">
        <v>159</v>
      </c>
      <c r="J270" s="515" t="s">
        <v>2899</v>
      </c>
    </row>
    <row r="271" spans="1:10" ht="21.75" customHeight="1">
      <c r="A271" s="509">
        <v>268</v>
      </c>
      <c r="B271" s="510" t="s">
        <v>1158</v>
      </c>
      <c r="C271" s="511" t="s">
        <v>2900</v>
      </c>
      <c r="D271" s="522" t="s">
        <v>2201</v>
      </c>
      <c r="E271" s="513" t="s">
        <v>2133</v>
      </c>
      <c r="F271" s="515" t="s">
        <v>2901</v>
      </c>
      <c r="G271" s="515" t="s">
        <v>2902</v>
      </c>
      <c r="H271" s="515" t="s">
        <v>2903</v>
      </c>
      <c r="I271" s="515" t="s">
        <v>583</v>
      </c>
      <c r="J271" s="515" t="s">
        <v>2904</v>
      </c>
    </row>
    <row r="272" spans="1:10" ht="21.75" customHeight="1">
      <c r="A272" s="509">
        <v>269</v>
      </c>
      <c r="B272" s="510" t="s">
        <v>1158</v>
      </c>
      <c r="C272" s="511" t="s">
        <v>2905</v>
      </c>
      <c r="D272" s="522" t="s">
        <v>2906</v>
      </c>
      <c r="E272" s="513" t="s">
        <v>1052</v>
      </c>
      <c r="F272" s="515" t="s">
        <v>2907</v>
      </c>
      <c r="G272" s="515" t="s">
        <v>2908</v>
      </c>
      <c r="H272" s="515" t="s">
        <v>2909</v>
      </c>
      <c r="I272" s="515" t="s">
        <v>583</v>
      </c>
      <c r="J272" s="515" t="s">
        <v>2910</v>
      </c>
    </row>
    <row r="273" spans="1:10" ht="21.75" customHeight="1">
      <c r="A273" s="509">
        <v>270</v>
      </c>
      <c r="B273" s="510" t="s">
        <v>1158</v>
      </c>
      <c r="C273" s="511" t="s">
        <v>2905</v>
      </c>
      <c r="D273" s="522" t="s">
        <v>2906</v>
      </c>
      <c r="E273" s="513" t="s">
        <v>1052</v>
      </c>
      <c r="F273" s="515" t="s">
        <v>2907</v>
      </c>
      <c r="G273" s="515" t="s">
        <v>2908</v>
      </c>
      <c r="H273" s="515" t="s">
        <v>2909</v>
      </c>
      <c r="I273" s="515" t="s">
        <v>583</v>
      </c>
      <c r="J273" s="515" t="s">
        <v>2910</v>
      </c>
    </row>
    <row r="274" spans="1:10" ht="21.75" customHeight="1">
      <c r="A274" s="509">
        <v>271</v>
      </c>
      <c r="B274" s="513" t="s">
        <v>1158</v>
      </c>
      <c r="C274" s="511" t="s">
        <v>2911</v>
      </c>
      <c r="D274" s="513" t="s">
        <v>2912</v>
      </c>
      <c r="E274" s="513" t="s">
        <v>2154</v>
      </c>
      <c r="F274" s="516" t="s">
        <v>2913</v>
      </c>
      <c r="G274" s="518" t="s">
        <v>2145</v>
      </c>
      <c r="H274" s="517" t="s">
        <v>159</v>
      </c>
      <c r="I274" s="517" t="s">
        <v>159</v>
      </c>
      <c r="J274" s="515" t="s">
        <v>2805</v>
      </c>
    </row>
    <row r="275" spans="1:10" ht="21.75" customHeight="1">
      <c r="A275" s="509">
        <v>272</v>
      </c>
      <c r="B275" s="510" t="s">
        <v>1158</v>
      </c>
      <c r="C275" s="511" t="s">
        <v>2914</v>
      </c>
      <c r="D275" s="521" t="s">
        <v>2295</v>
      </c>
      <c r="E275" s="513" t="s">
        <v>1052</v>
      </c>
      <c r="F275" s="515" t="s">
        <v>2915</v>
      </c>
      <c r="G275" s="515" t="s">
        <v>2916</v>
      </c>
      <c r="H275" s="515" t="s">
        <v>2839</v>
      </c>
      <c r="I275" s="515" t="s">
        <v>583</v>
      </c>
      <c r="J275" s="515" t="s">
        <v>2917</v>
      </c>
    </row>
    <row r="276" spans="1:10" ht="21.75" customHeight="1">
      <c r="A276" s="509">
        <v>273</v>
      </c>
      <c r="B276" s="510" t="s">
        <v>1158</v>
      </c>
      <c r="C276" s="511" t="s">
        <v>2918</v>
      </c>
      <c r="D276" s="521" t="s">
        <v>2919</v>
      </c>
      <c r="E276" s="513" t="s">
        <v>2113</v>
      </c>
      <c r="F276" s="515" t="s">
        <v>2920</v>
      </c>
      <c r="G276" s="518" t="s">
        <v>2145</v>
      </c>
      <c r="H276" s="517" t="s">
        <v>159</v>
      </c>
      <c r="I276" s="517" t="s">
        <v>159</v>
      </c>
      <c r="J276" s="515" t="s">
        <v>2805</v>
      </c>
    </row>
    <row r="277" spans="1:10" ht="21.75" customHeight="1">
      <c r="A277" s="509">
        <v>274</v>
      </c>
      <c r="B277" s="510" t="s">
        <v>1158</v>
      </c>
      <c r="C277" s="511" t="s">
        <v>2921</v>
      </c>
      <c r="D277" s="510" t="s">
        <v>2922</v>
      </c>
      <c r="E277" s="513" t="s">
        <v>2133</v>
      </c>
      <c r="F277" s="515" t="s">
        <v>2923</v>
      </c>
      <c r="G277" s="518" t="s">
        <v>2145</v>
      </c>
      <c r="H277" s="517" t="s">
        <v>159</v>
      </c>
      <c r="I277" s="517" t="s">
        <v>159</v>
      </c>
      <c r="J277" s="517" t="s">
        <v>2805</v>
      </c>
    </row>
    <row r="278" spans="1:10" ht="21.75" customHeight="1">
      <c r="A278" s="509">
        <v>275</v>
      </c>
      <c r="B278" s="510" t="s">
        <v>1158</v>
      </c>
      <c r="C278" s="511" t="s">
        <v>2924</v>
      </c>
      <c r="D278" s="521" t="s">
        <v>2925</v>
      </c>
      <c r="E278" s="513" t="s">
        <v>2154</v>
      </c>
      <c r="F278" s="515" t="s">
        <v>2926</v>
      </c>
      <c r="G278" s="518" t="s">
        <v>2145</v>
      </c>
      <c r="H278" s="517" t="s">
        <v>159</v>
      </c>
      <c r="I278" s="517" t="s">
        <v>159</v>
      </c>
      <c r="J278" s="515" t="s">
        <v>2927</v>
      </c>
    </row>
    <row r="279" spans="1:10" ht="21.75" customHeight="1">
      <c r="A279" s="509">
        <v>276</v>
      </c>
      <c r="B279" s="510" t="s">
        <v>1158</v>
      </c>
      <c r="C279" s="511" t="s">
        <v>2928</v>
      </c>
      <c r="D279" s="522" t="s">
        <v>2929</v>
      </c>
      <c r="E279" s="513" t="s">
        <v>2154</v>
      </c>
      <c r="F279" s="515" t="s">
        <v>2930</v>
      </c>
      <c r="G279" s="515" t="s">
        <v>2931</v>
      </c>
      <c r="H279" s="515" t="s">
        <v>2932</v>
      </c>
      <c r="I279" s="515" t="s">
        <v>583</v>
      </c>
      <c r="J279" s="515" t="s">
        <v>2933</v>
      </c>
    </row>
    <row r="280" spans="1:10" ht="21.75" customHeight="1">
      <c r="A280" s="509">
        <v>277</v>
      </c>
      <c r="B280" s="510" t="s">
        <v>1158</v>
      </c>
      <c r="C280" s="511" t="s">
        <v>2934</v>
      </c>
      <c r="D280" s="522" t="s">
        <v>2935</v>
      </c>
      <c r="E280" s="513" t="s">
        <v>1052</v>
      </c>
      <c r="F280" s="515" t="s">
        <v>2936</v>
      </c>
      <c r="G280" s="515" t="s">
        <v>2145</v>
      </c>
      <c r="H280" s="515" t="s">
        <v>159</v>
      </c>
      <c r="I280" s="515" t="s">
        <v>159</v>
      </c>
      <c r="J280" s="515" t="s">
        <v>2937</v>
      </c>
    </row>
    <row r="281" spans="1:10" ht="21.75" customHeight="1">
      <c r="A281" s="509">
        <v>278</v>
      </c>
      <c r="B281" s="510" t="s">
        <v>1158</v>
      </c>
      <c r="C281" s="511" t="s">
        <v>2934</v>
      </c>
      <c r="D281" s="522" t="s">
        <v>2935</v>
      </c>
      <c r="E281" s="513" t="s">
        <v>1052</v>
      </c>
      <c r="F281" s="515" t="s">
        <v>2938</v>
      </c>
      <c r="G281" s="518" t="s">
        <v>2145</v>
      </c>
      <c r="H281" s="517" t="s">
        <v>159</v>
      </c>
      <c r="I281" s="517" t="s">
        <v>159</v>
      </c>
      <c r="J281" s="515" t="s">
        <v>2937</v>
      </c>
    </row>
    <row r="282" spans="1:10" ht="21.75" customHeight="1">
      <c r="A282" s="509">
        <v>279</v>
      </c>
      <c r="B282" s="510" t="s">
        <v>1158</v>
      </c>
      <c r="C282" s="511" t="s">
        <v>2939</v>
      </c>
      <c r="D282" s="522" t="s">
        <v>2940</v>
      </c>
      <c r="E282" s="513" t="s">
        <v>2133</v>
      </c>
      <c r="F282" s="515" t="s">
        <v>2941</v>
      </c>
      <c r="G282" s="518" t="s">
        <v>2145</v>
      </c>
      <c r="H282" s="517" t="s">
        <v>159</v>
      </c>
      <c r="I282" s="517" t="s">
        <v>159</v>
      </c>
      <c r="J282" s="515" t="s">
        <v>2805</v>
      </c>
    </row>
    <row r="283" spans="1:10" ht="21.75" customHeight="1">
      <c r="A283" s="509">
        <v>280</v>
      </c>
      <c r="B283" s="510" t="s">
        <v>1158</v>
      </c>
      <c r="C283" s="511" t="s">
        <v>2942</v>
      </c>
      <c r="D283" s="522" t="s">
        <v>2940</v>
      </c>
      <c r="E283" s="513" t="s">
        <v>2113</v>
      </c>
      <c r="F283" s="515" t="s">
        <v>2941</v>
      </c>
      <c r="G283" s="518" t="s">
        <v>2145</v>
      </c>
      <c r="H283" s="517" t="s">
        <v>159</v>
      </c>
      <c r="I283" s="517" t="s">
        <v>159</v>
      </c>
      <c r="J283" s="515" t="s">
        <v>2805</v>
      </c>
    </row>
    <row r="284" spans="1:10" ht="21.75" customHeight="1">
      <c r="A284" s="509">
        <v>281</v>
      </c>
      <c r="B284" s="510" t="s">
        <v>1158</v>
      </c>
      <c r="C284" s="511" t="s">
        <v>2943</v>
      </c>
      <c r="D284" s="522" t="s">
        <v>2944</v>
      </c>
      <c r="E284" s="513" t="s">
        <v>1052</v>
      </c>
      <c r="F284" s="515" t="s">
        <v>2945</v>
      </c>
      <c r="G284" s="518" t="s">
        <v>2145</v>
      </c>
      <c r="H284" s="517" t="s">
        <v>159</v>
      </c>
      <c r="I284" s="517" t="s">
        <v>159</v>
      </c>
      <c r="J284" s="515" t="s">
        <v>2946</v>
      </c>
    </row>
    <row r="285" spans="1:10" ht="21.75" customHeight="1">
      <c r="A285" s="509">
        <v>282</v>
      </c>
      <c r="B285" s="510" t="s">
        <v>1158</v>
      </c>
      <c r="C285" s="511" t="s">
        <v>2947</v>
      </c>
      <c r="D285" s="522" t="s">
        <v>2461</v>
      </c>
      <c r="E285" s="513" t="s">
        <v>1052</v>
      </c>
      <c r="F285" s="515" t="s">
        <v>2948</v>
      </c>
      <c r="G285" s="518" t="s">
        <v>2145</v>
      </c>
      <c r="H285" s="517" t="s">
        <v>159</v>
      </c>
      <c r="I285" s="517" t="s">
        <v>159</v>
      </c>
      <c r="J285" s="515" t="s">
        <v>2949</v>
      </c>
    </row>
    <row r="286" spans="1:10" ht="21.75" customHeight="1">
      <c r="A286" s="509">
        <v>283</v>
      </c>
      <c r="B286" s="510" t="s">
        <v>1158</v>
      </c>
      <c r="C286" s="511" t="s">
        <v>2950</v>
      </c>
      <c r="D286" s="522" t="s">
        <v>2311</v>
      </c>
      <c r="E286" s="513" t="s">
        <v>1052</v>
      </c>
      <c r="F286" s="515" t="s">
        <v>2951</v>
      </c>
      <c r="G286" s="515" t="s">
        <v>2952</v>
      </c>
      <c r="H286" s="515" t="s">
        <v>2839</v>
      </c>
      <c r="I286" s="515" t="s">
        <v>583</v>
      </c>
      <c r="J286" s="515" t="s">
        <v>2953</v>
      </c>
    </row>
    <row r="287" spans="1:10" ht="21.75" customHeight="1">
      <c r="A287" s="509">
        <v>284</v>
      </c>
      <c r="B287" s="510" t="s">
        <v>1158</v>
      </c>
      <c r="C287" s="511" t="s">
        <v>2954</v>
      </c>
      <c r="D287" s="522" t="s">
        <v>2955</v>
      </c>
      <c r="E287" s="513" t="s">
        <v>2133</v>
      </c>
      <c r="F287" s="515" t="s">
        <v>2956</v>
      </c>
      <c r="G287" s="515" t="s">
        <v>2145</v>
      </c>
      <c r="H287" s="515" t="s">
        <v>159</v>
      </c>
      <c r="I287" s="515" t="s">
        <v>159</v>
      </c>
      <c r="J287" s="515" t="s">
        <v>2957</v>
      </c>
    </row>
    <row r="288" spans="1:10" ht="21.75" customHeight="1">
      <c r="A288" s="509">
        <v>285</v>
      </c>
      <c r="B288" s="510" t="s">
        <v>1158</v>
      </c>
      <c r="C288" s="511" t="s">
        <v>2958</v>
      </c>
      <c r="D288" s="522" t="s">
        <v>2959</v>
      </c>
      <c r="E288" s="513" t="s">
        <v>2133</v>
      </c>
      <c r="F288" s="515" t="s">
        <v>2960</v>
      </c>
      <c r="G288" s="515" t="s">
        <v>2961</v>
      </c>
      <c r="H288" s="515" t="s">
        <v>2818</v>
      </c>
      <c r="I288" s="515" t="s">
        <v>583</v>
      </c>
      <c r="J288" s="515" t="s">
        <v>2962</v>
      </c>
    </row>
    <row r="289" spans="1:10" ht="21.75" customHeight="1">
      <c r="A289" s="509">
        <v>286</v>
      </c>
      <c r="B289" s="510" t="s">
        <v>1158</v>
      </c>
      <c r="C289" s="511" t="s">
        <v>2963</v>
      </c>
      <c r="D289" s="522" t="s">
        <v>2959</v>
      </c>
      <c r="E289" s="513" t="s">
        <v>2113</v>
      </c>
      <c r="F289" s="515" t="s">
        <v>2960</v>
      </c>
      <c r="G289" s="515" t="s">
        <v>2961</v>
      </c>
      <c r="H289" s="515" t="s">
        <v>2818</v>
      </c>
      <c r="I289" s="515" t="s">
        <v>583</v>
      </c>
      <c r="J289" s="515" t="s">
        <v>2962</v>
      </c>
    </row>
    <row r="290" spans="1:10" ht="21.75" customHeight="1">
      <c r="A290" s="509">
        <v>287</v>
      </c>
      <c r="B290" s="510" t="s">
        <v>1158</v>
      </c>
      <c r="C290" s="511" t="s">
        <v>2964</v>
      </c>
      <c r="D290" s="522" t="s">
        <v>2965</v>
      </c>
      <c r="E290" s="513" t="s">
        <v>1052</v>
      </c>
      <c r="F290" s="515" t="s">
        <v>2966</v>
      </c>
      <c r="G290" s="515" t="s">
        <v>2967</v>
      </c>
      <c r="H290" s="515" t="s">
        <v>2853</v>
      </c>
      <c r="I290" s="515" t="s">
        <v>583</v>
      </c>
      <c r="J290" s="515" t="s">
        <v>2968</v>
      </c>
    </row>
    <row r="291" spans="1:10" ht="21.75" customHeight="1">
      <c r="A291" s="509">
        <v>288</v>
      </c>
      <c r="B291" s="510" t="s">
        <v>1158</v>
      </c>
      <c r="C291" s="511" t="s">
        <v>2969</v>
      </c>
      <c r="D291" s="522" t="s">
        <v>2970</v>
      </c>
      <c r="E291" s="513" t="s">
        <v>2133</v>
      </c>
      <c r="F291" s="515" t="s">
        <v>2971</v>
      </c>
      <c r="G291" s="515" t="s">
        <v>2145</v>
      </c>
      <c r="H291" s="515" t="s">
        <v>159</v>
      </c>
      <c r="I291" s="515" t="s">
        <v>159</v>
      </c>
      <c r="J291" s="515" t="s">
        <v>2962</v>
      </c>
    </row>
    <row r="292" spans="1:10" ht="21.75" customHeight="1">
      <c r="A292" s="509">
        <v>289</v>
      </c>
      <c r="B292" s="510" t="s">
        <v>1158</v>
      </c>
      <c r="C292" s="511" t="s">
        <v>2972</v>
      </c>
      <c r="D292" s="522" t="s">
        <v>2340</v>
      </c>
      <c r="E292" s="513" t="s">
        <v>2113</v>
      </c>
      <c r="F292" s="515" t="s">
        <v>2973</v>
      </c>
      <c r="G292" s="515" t="s">
        <v>2145</v>
      </c>
      <c r="H292" s="515" t="s">
        <v>159</v>
      </c>
      <c r="I292" s="515" t="s">
        <v>159</v>
      </c>
      <c r="J292" s="515" t="s">
        <v>2962</v>
      </c>
    </row>
    <row r="293" spans="1:10" ht="21.75" customHeight="1">
      <c r="A293" s="509">
        <v>290</v>
      </c>
      <c r="B293" s="510" t="s">
        <v>1158</v>
      </c>
      <c r="C293" s="511" t="s">
        <v>2974</v>
      </c>
      <c r="D293" s="522" t="s">
        <v>2753</v>
      </c>
      <c r="E293" s="513" t="s">
        <v>1052</v>
      </c>
      <c r="F293" s="515" t="s">
        <v>2975</v>
      </c>
      <c r="G293" s="515" t="s">
        <v>2145</v>
      </c>
      <c r="H293" s="515" t="s">
        <v>159</v>
      </c>
      <c r="I293" s="515" t="s">
        <v>159</v>
      </c>
      <c r="J293" s="515" t="s">
        <v>2976</v>
      </c>
    </row>
    <row r="294" spans="1:10" ht="21.75" customHeight="1">
      <c r="A294" s="509">
        <v>291</v>
      </c>
      <c r="B294" s="510" t="s">
        <v>1158</v>
      </c>
      <c r="C294" s="511" t="s">
        <v>2977</v>
      </c>
      <c r="D294" s="522" t="s">
        <v>2767</v>
      </c>
      <c r="E294" s="513" t="s">
        <v>2113</v>
      </c>
      <c r="F294" s="515" t="s">
        <v>2978</v>
      </c>
      <c r="G294" s="515" t="s">
        <v>2145</v>
      </c>
      <c r="H294" s="515" t="s">
        <v>159</v>
      </c>
      <c r="I294" s="515" t="s">
        <v>159</v>
      </c>
      <c r="J294" s="515" t="s">
        <v>2962</v>
      </c>
    </row>
    <row r="295" spans="1:10" ht="21.75" customHeight="1">
      <c r="A295" s="509">
        <v>292</v>
      </c>
      <c r="B295" s="510" t="s">
        <v>1158</v>
      </c>
      <c r="C295" s="511" t="s">
        <v>2979</v>
      </c>
      <c r="D295" s="522" t="s">
        <v>2980</v>
      </c>
      <c r="E295" s="513" t="s">
        <v>1052</v>
      </c>
      <c r="F295" s="515" t="s">
        <v>2981</v>
      </c>
      <c r="G295" s="515" t="s">
        <v>2145</v>
      </c>
      <c r="H295" s="515" t="s">
        <v>159</v>
      </c>
      <c r="I295" s="515" t="s">
        <v>159</v>
      </c>
      <c r="J295" s="515" t="s">
        <v>2982</v>
      </c>
    </row>
    <row r="296" spans="1:10" ht="21.75" customHeight="1">
      <c r="A296" s="509">
        <v>293</v>
      </c>
      <c r="B296" s="510" t="s">
        <v>1158</v>
      </c>
      <c r="C296" s="511" t="s">
        <v>2983</v>
      </c>
      <c r="D296" s="522" t="s">
        <v>2980</v>
      </c>
      <c r="E296" s="513" t="s">
        <v>1052</v>
      </c>
      <c r="F296" s="515" t="s">
        <v>2981</v>
      </c>
      <c r="G296" s="515" t="s">
        <v>2145</v>
      </c>
      <c r="H296" s="515" t="s">
        <v>159</v>
      </c>
      <c r="I296" s="515" t="s">
        <v>159</v>
      </c>
      <c r="J296" s="515" t="s">
        <v>2982</v>
      </c>
    </row>
    <row r="297" spans="1:10" ht="21.75" customHeight="1">
      <c r="A297" s="509">
        <v>294</v>
      </c>
      <c r="B297" s="510" t="s">
        <v>1158</v>
      </c>
      <c r="C297" s="511" t="s">
        <v>2984</v>
      </c>
      <c r="D297" s="522" t="s">
        <v>2980</v>
      </c>
      <c r="E297" s="513" t="s">
        <v>1052</v>
      </c>
      <c r="F297" s="515" t="s">
        <v>2981</v>
      </c>
      <c r="G297" s="515" t="s">
        <v>2145</v>
      </c>
      <c r="H297" s="515" t="s">
        <v>159</v>
      </c>
      <c r="I297" s="515" t="s">
        <v>159</v>
      </c>
      <c r="J297" s="515" t="s">
        <v>2982</v>
      </c>
    </row>
    <row r="298" spans="1:10" ht="21.75" customHeight="1">
      <c r="A298" s="509">
        <v>295</v>
      </c>
      <c r="B298" s="510" t="s">
        <v>1158</v>
      </c>
      <c r="C298" s="511" t="s">
        <v>2985</v>
      </c>
      <c r="D298" s="522" t="s">
        <v>2986</v>
      </c>
      <c r="E298" s="513" t="s">
        <v>1052</v>
      </c>
      <c r="F298" s="515" t="s">
        <v>2987</v>
      </c>
      <c r="G298" s="515" t="s">
        <v>2145</v>
      </c>
      <c r="H298" s="515" t="s">
        <v>159</v>
      </c>
      <c r="I298" s="515" t="s">
        <v>159</v>
      </c>
      <c r="J298" s="515" t="s">
        <v>2982</v>
      </c>
    </row>
    <row r="299" spans="1:10" ht="21.75" customHeight="1">
      <c r="A299" s="509">
        <v>296</v>
      </c>
      <c r="B299" s="510" t="s">
        <v>1158</v>
      </c>
      <c r="C299" s="511" t="s">
        <v>2988</v>
      </c>
      <c r="D299" s="522" t="s">
        <v>2594</v>
      </c>
      <c r="E299" s="513" t="s">
        <v>2336</v>
      </c>
      <c r="F299" s="515" t="s">
        <v>2989</v>
      </c>
      <c r="G299" s="515" t="s">
        <v>2145</v>
      </c>
      <c r="H299" s="515" t="s">
        <v>159</v>
      </c>
      <c r="I299" s="515" t="s">
        <v>159</v>
      </c>
      <c r="J299" s="515" t="s">
        <v>2990</v>
      </c>
    </row>
    <row r="300" spans="1:10" ht="21.75" customHeight="1">
      <c r="A300" s="523">
        <v>297</v>
      </c>
      <c r="B300" s="524" t="s">
        <v>1343</v>
      </c>
      <c r="C300" s="525" t="s">
        <v>2991</v>
      </c>
      <c r="D300" s="526" t="s">
        <v>2598</v>
      </c>
      <c r="E300" s="527" t="s">
        <v>2336</v>
      </c>
      <c r="F300" s="528" t="s">
        <v>2992</v>
      </c>
      <c r="G300" s="528" t="s">
        <v>2993</v>
      </c>
      <c r="H300" s="528" t="s">
        <v>2994</v>
      </c>
      <c r="I300" s="528" t="s">
        <v>583</v>
      </c>
      <c r="J300" s="528" t="s">
        <v>2995</v>
      </c>
    </row>
    <row r="301" spans="1:10" ht="21.75" customHeight="1">
      <c r="A301" s="523">
        <v>298</v>
      </c>
      <c r="B301" s="524" t="s">
        <v>1343</v>
      </c>
      <c r="C301" s="525" t="s">
        <v>2996</v>
      </c>
      <c r="D301" s="526" t="s">
        <v>2997</v>
      </c>
      <c r="E301" s="527" t="s">
        <v>2113</v>
      </c>
      <c r="F301" s="528" t="s">
        <v>2998</v>
      </c>
      <c r="G301" s="528" t="s">
        <v>2999</v>
      </c>
      <c r="H301" s="528" t="s">
        <v>3000</v>
      </c>
      <c r="I301" s="528" t="s">
        <v>583</v>
      </c>
      <c r="J301" s="528" t="s">
        <v>3001</v>
      </c>
    </row>
    <row r="302" spans="1:10" ht="21.75" customHeight="1">
      <c r="A302" s="523">
        <v>299</v>
      </c>
      <c r="B302" s="524" t="s">
        <v>1343</v>
      </c>
      <c r="C302" s="525" t="s">
        <v>3002</v>
      </c>
      <c r="D302" s="526" t="s">
        <v>2997</v>
      </c>
      <c r="E302" s="527" t="s">
        <v>2113</v>
      </c>
      <c r="F302" s="528" t="s">
        <v>2998</v>
      </c>
      <c r="G302" s="528" t="s">
        <v>2999</v>
      </c>
      <c r="H302" s="528" t="s">
        <v>3000</v>
      </c>
      <c r="I302" s="528" t="s">
        <v>583</v>
      </c>
      <c r="J302" s="528" t="s">
        <v>3001</v>
      </c>
    </row>
    <row r="303" spans="1:10" ht="21.75" customHeight="1">
      <c r="A303" s="523">
        <v>300</v>
      </c>
      <c r="B303" s="524" t="s">
        <v>1343</v>
      </c>
      <c r="C303" s="525" t="s">
        <v>3003</v>
      </c>
      <c r="D303" s="526" t="s">
        <v>2545</v>
      </c>
      <c r="E303" s="527" t="s">
        <v>1052</v>
      </c>
      <c r="F303" s="528" t="s">
        <v>3004</v>
      </c>
      <c r="G303" s="528" t="s">
        <v>3005</v>
      </c>
      <c r="H303" s="528" t="s">
        <v>3006</v>
      </c>
      <c r="I303" s="528" t="s">
        <v>583</v>
      </c>
      <c r="J303" s="528" t="s">
        <v>3007</v>
      </c>
    </row>
    <row r="304" spans="1:10" ht="21.75" customHeight="1">
      <c r="A304" s="523">
        <v>301</v>
      </c>
      <c r="B304" s="524" t="s">
        <v>1343</v>
      </c>
      <c r="C304" s="525" t="s">
        <v>3008</v>
      </c>
      <c r="D304" s="526" t="s">
        <v>2189</v>
      </c>
      <c r="E304" s="527" t="s">
        <v>1052</v>
      </c>
      <c r="F304" s="528" t="s">
        <v>3009</v>
      </c>
      <c r="G304" s="528" t="s">
        <v>3005</v>
      </c>
      <c r="H304" s="528" t="s">
        <v>3006</v>
      </c>
      <c r="I304" s="528" t="s">
        <v>583</v>
      </c>
      <c r="J304" s="528" t="s">
        <v>3007</v>
      </c>
    </row>
    <row r="305" spans="1:10" ht="21.75" customHeight="1">
      <c r="A305" s="523">
        <v>302</v>
      </c>
      <c r="B305" s="524" t="s">
        <v>1343</v>
      </c>
      <c r="C305" s="525" t="s">
        <v>3010</v>
      </c>
      <c r="D305" s="526" t="s">
        <v>2287</v>
      </c>
      <c r="E305" s="527" t="s">
        <v>1052</v>
      </c>
      <c r="F305" s="528" t="s">
        <v>3011</v>
      </c>
      <c r="G305" s="529" t="s">
        <v>2145</v>
      </c>
      <c r="H305" s="530" t="s">
        <v>159</v>
      </c>
      <c r="I305" s="530" t="s">
        <v>159</v>
      </c>
      <c r="J305" s="528" t="s">
        <v>3012</v>
      </c>
    </row>
    <row r="306" spans="1:10" ht="21.75" customHeight="1">
      <c r="A306" s="523">
        <v>303</v>
      </c>
      <c r="B306" s="527" t="s">
        <v>1343</v>
      </c>
      <c r="C306" s="525" t="s">
        <v>3013</v>
      </c>
      <c r="D306" s="527" t="s">
        <v>2132</v>
      </c>
      <c r="E306" s="527" t="s">
        <v>2133</v>
      </c>
      <c r="F306" s="531" t="s">
        <v>3014</v>
      </c>
      <c r="G306" s="529" t="s">
        <v>2145</v>
      </c>
      <c r="H306" s="530" t="s">
        <v>159</v>
      </c>
      <c r="I306" s="530" t="s">
        <v>159</v>
      </c>
      <c r="J306" s="528" t="s">
        <v>3015</v>
      </c>
    </row>
    <row r="307" spans="1:10" ht="21.75" customHeight="1">
      <c r="A307" s="523">
        <v>304</v>
      </c>
      <c r="B307" s="527" t="s">
        <v>1343</v>
      </c>
      <c r="C307" s="525" t="s">
        <v>3016</v>
      </c>
      <c r="D307" s="532" t="s">
        <v>2495</v>
      </c>
      <c r="E307" s="527" t="s">
        <v>2113</v>
      </c>
      <c r="F307" s="533" t="s">
        <v>3017</v>
      </c>
      <c r="G307" s="529" t="s">
        <v>2145</v>
      </c>
      <c r="H307" s="530" t="s">
        <v>159</v>
      </c>
      <c r="I307" s="530" t="s">
        <v>159</v>
      </c>
      <c r="J307" s="533" t="s">
        <v>3018</v>
      </c>
    </row>
    <row r="308" spans="1:10" ht="21.75" customHeight="1">
      <c r="A308" s="523">
        <v>305</v>
      </c>
      <c r="B308" s="524" t="s">
        <v>1343</v>
      </c>
      <c r="C308" s="525" t="s">
        <v>3019</v>
      </c>
      <c r="D308" s="532" t="s">
        <v>2405</v>
      </c>
      <c r="E308" s="527" t="s">
        <v>2133</v>
      </c>
      <c r="F308" s="533" t="s">
        <v>3020</v>
      </c>
      <c r="G308" s="533" t="s">
        <v>3021</v>
      </c>
      <c r="H308" s="533" t="s">
        <v>3021</v>
      </c>
      <c r="I308" s="533" t="s">
        <v>583</v>
      </c>
      <c r="J308" s="533" t="s">
        <v>3022</v>
      </c>
    </row>
    <row r="309" spans="1:10" ht="21.75" customHeight="1">
      <c r="A309" s="523">
        <v>306</v>
      </c>
      <c r="B309" s="527" t="s">
        <v>1343</v>
      </c>
      <c r="C309" s="534" t="s">
        <v>3023</v>
      </c>
      <c r="D309" s="527" t="s">
        <v>3024</v>
      </c>
      <c r="E309" s="527" t="s">
        <v>1052</v>
      </c>
      <c r="F309" s="531" t="s">
        <v>3025</v>
      </c>
      <c r="G309" s="533" t="s">
        <v>3026</v>
      </c>
      <c r="H309" s="533" t="s">
        <v>3027</v>
      </c>
      <c r="I309" s="533" t="s">
        <v>583</v>
      </c>
      <c r="J309" s="533" t="s">
        <v>3028</v>
      </c>
    </row>
    <row r="310" spans="1:10" ht="21.75" customHeight="1">
      <c r="A310" s="523">
        <v>307</v>
      </c>
      <c r="B310" s="524" t="s">
        <v>1343</v>
      </c>
      <c r="C310" s="525" t="s">
        <v>3029</v>
      </c>
      <c r="D310" s="535" t="s">
        <v>2524</v>
      </c>
      <c r="E310" s="527" t="s">
        <v>1052</v>
      </c>
      <c r="F310" s="530" t="s">
        <v>3030</v>
      </c>
      <c r="G310" s="533" t="s">
        <v>3031</v>
      </c>
      <c r="H310" s="533" t="s">
        <v>3006</v>
      </c>
      <c r="I310" s="533" t="s">
        <v>583</v>
      </c>
      <c r="J310" s="533" t="s">
        <v>3032</v>
      </c>
    </row>
    <row r="311" spans="1:10" ht="21.75" customHeight="1">
      <c r="A311" s="523">
        <v>308</v>
      </c>
      <c r="B311" s="524" t="s">
        <v>1343</v>
      </c>
      <c r="C311" s="525" t="s">
        <v>3033</v>
      </c>
      <c r="D311" s="535" t="s">
        <v>3034</v>
      </c>
      <c r="E311" s="527" t="s">
        <v>2133</v>
      </c>
      <c r="F311" s="530" t="s">
        <v>3035</v>
      </c>
      <c r="G311" s="533" t="s">
        <v>3036</v>
      </c>
      <c r="H311" s="533" t="s">
        <v>3037</v>
      </c>
      <c r="I311" s="533" t="s">
        <v>583</v>
      </c>
      <c r="J311" s="533" t="s">
        <v>3038</v>
      </c>
    </row>
    <row r="312" spans="1:10" ht="21.75" customHeight="1">
      <c r="A312" s="523">
        <v>309</v>
      </c>
      <c r="B312" s="524" t="s">
        <v>2073</v>
      </c>
      <c r="C312" s="525" t="s">
        <v>3039</v>
      </c>
      <c r="D312" s="535" t="s">
        <v>3040</v>
      </c>
      <c r="E312" s="527" t="s">
        <v>1052</v>
      </c>
      <c r="F312" s="530" t="s">
        <v>3041</v>
      </c>
      <c r="G312" s="533" t="s">
        <v>2145</v>
      </c>
      <c r="H312" s="533" t="s">
        <v>159</v>
      </c>
      <c r="I312" s="533" t="s">
        <v>159</v>
      </c>
      <c r="J312" s="533" t="s">
        <v>3042</v>
      </c>
    </row>
    <row r="313" spans="1:10" ht="21.75" customHeight="1">
      <c r="A313" s="523">
        <v>310</v>
      </c>
      <c r="B313" s="524" t="s">
        <v>2073</v>
      </c>
      <c r="C313" s="525" t="s">
        <v>3043</v>
      </c>
      <c r="D313" s="524" t="s">
        <v>2466</v>
      </c>
      <c r="E313" s="527" t="s">
        <v>2113</v>
      </c>
      <c r="F313" s="528" t="s">
        <v>3044</v>
      </c>
      <c r="G313" s="533" t="s">
        <v>2145</v>
      </c>
      <c r="H313" s="533" t="s">
        <v>159</v>
      </c>
      <c r="I313" s="533" t="s">
        <v>159</v>
      </c>
      <c r="J313" s="533" t="s">
        <v>3045</v>
      </c>
    </row>
    <row r="314" spans="1:10" ht="21.75" customHeight="1">
      <c r="A314" s="523">
        <v>311</v>
      </c>
      <c r="B314" s="524" t="s">
        <v>2073</v>
      </c>
      <c r="C314" s="525" t="s">
        <v>3046</v>
      </c>
      <c r="D314" s="524" t="s">
        <v>2328</v>
      </c>
      <c r="E314" s="527" t="s">
        <v>2133</v>
      </c>
      <c r="F314" s="528" t="s">
        <v>3047</v>
      </c>
      <c r="G314" s="533" t="s">
        <v>2145</v>
      </c>
      <c r="H314" s="533" t="s">
        <v>159</v>
      </c>
      <c r="I314" s="533" t="s">
        <v>159</v>
      </c>
      <c r="J314" s="533" t="s">
        <v>3048</v>
      </c>
    </row>
    <row r="315" spans="1:10" ht="21.75" customHeight="1">
      <c r="A315" s="523">
        <v>312</v>
      </c>
      <c r="B315" s="524" t="s">
        <v>2073</v>
      </c>
      <c r="C315" s="525" t="s">
        <v>3049</v>
      </c>
      <c r="D315" s="524" t="s">
        <v>3050</v>
      </c>
      <c r="E315" s="527" t="s">
        <v>1052</v>
      </c>
      <c r="F315" s="528" t="s">
        <v>3051</v>
      </c>
      <c r="G315" s="533" t="s">
        <v>2145</v>
      </c>
      <c r="H315" s="533" t="s">
        <v>159</v>
      </c>
      <c r="I315" s="533" t="s">
        <v>159</v>
      </c>
      <c r="J315" s="533" t="s">
        <v>3052</v>
      </c>
    </row>
    <row r="316" spans="1:10" ht="21.75" customHeight="1">
      <c r="A316" s="523">
        <v>313</v>
      </c>
      <c r="B316" s="524" t="s">
        <v>2073</v>
      </c>
      <c r="C316" s="525" t="s">
        <v>3053</v>
      </c>
      <c r="D316" s="524" t="s">
        <v>3054</v>
      </c>
      <c r="E316" s="527" t="s">
        <v>1052</v>
      </c>
      <c r="F316" s="528" t="s">
        <v>3055</v>
      </c>
      <c r="G316" s="533" t="s">
        <v>3056</v>
      </c>
      <c r="H316" s="533" t="s">
        <v>3057</v>
      </c>
      <c r="I316" s="533" t="s">
        <v>583</v>
      </c>
      <c r="J316" s="533" t="s">
        <v>3058</v>
      </c>
    </row>
    <row r="317" spans="1:10" ht="21.75" customHeight="1">
      <c r="A317" s="523">
        <v>314</v>
      </c>
      <c r="B317" s="524" t="s">
        <v>2073</v>
      </c>
      <c r="C317" s="525" t="s">
        <v>3059</v>
      </c>
      <c r="D317" s="524" t="s">
        <v>2478</v>
      </c>
      <c r="E317" s="527" t="s">
        <v>2133</v>
      </c>
      <c r="F317" s="528" t="s">
        <v>3060</v>
      </c>
      <c r="G317" s="533" t="s">
        <v>2145</v>
      </c>
      <c r="H317" s="533" t="s">
        <v>159</v>
      </c>
      <c r="I317" s="533" t="s">
        <v>159</v>
      </c>
      <c r="J317" s="533" t="s">
        <v>3061</v>
      </c>
    </row>
    <row r="318" spans="1:10" ht="21.75" customHeight="1">
      <c r="A318" s="523">
        <v>315</v>
      </c>
      <c r="B318" s="524" t="s">
        <v>2073</v>
      </c>
      <c r="C318" s="525" t="s">
        <v>3062</v>
      </c>
      <c r="D318" s="524" t="s">
        <v>3063</v>
      </c>
      <c r="E318" s="527" t="s">
        <v>2113</v>
      </c>
      <c r="F318" s="528" t="s">
        <v>3064</v>
      </c>
      <c r="G318" s="529" t="s">
        <v>2145</v>
      </c>
      <c r="H318" s="530" t="s">
        <v>159</v>
      </c>
      <c r="I318" s="530" t="s">
        <v>159</v>
      </c>
      <c r="J318" s="533" t="s">
        <v>3065</v>
      </c>
    </row>
    <row r="319" spans="1:10" ht="21.75" customHeight="1">
      <c r="A319" s="523">
        <v>316</v>
      </c>
      <c r="B319" s="524" t="s">
        <v>2073</v>
      </c>
      <c r="C319" s="525" t="s">
        <v>3066</v>
      </c>
      <c r="D319" s="524" t="s">
        <v>3067</v>
      </c>
      <c r="E319" s="527" t="s">
        <v>2133</v>
      </c>
      <c r="F319" s="528" t="s">
        <v>3068</v>
      </c>
      <c r="G319" s="529" t="s">
        <v>2145</v>
      </c>
      <c r="H319" s="530" t="s">
        <v>159</v>
      </c>
      <c r="I319" s="530" t="s">
        <v>159</v>
      </c>
      <c r="J319" s="533" t="s">
        <v>3069</v>
      </c>
    </row>
    <row r="320" spans="1:10" ht="21.75" customHeight="1">
      <c r="A320" s="523">
        <v>317</v>
      </c>
      <c r="B320" s="524" t="s">
        <v>2073</v>
      </c>
      <c r="C320" s="525" t="s">
        <v>3070</v>
      </c>
      <c r="D320" s="524" t="s">
        <v>3071</v>
      </c>
      <c r="E320" s="527" t="s">
        <v>2154</v>
      </c>
      <c r="F320" s="528" t="s">
        <v>3072</v>
      </c>
      <c r="G320" s="529" t="s">
        <v>2145</v>
      </c>
      <c r="H320" s="530" t="s">
        <v>159</v>
      </c>
      <c r="I320" s="530" t="s">
        <v>159</v>
      </c>
      <c r="J320" s="533" t="s">
        <v>3073</v>
      </c>
    </row>
    <row r="321" spans="1:10" ht="21.75" customHeight="1">
      <c r="A321" s="523">
        <v>318</v>
      </c>
      <c r="B321" s="524" t="s">
        <v>2073</v>
      </c>
      <c r="C321" s="525" t="s">
        <v>3074</v>
      </c>
      <c r="D321" s="524" t="s">
        <v>2782</v>
      </c>
      <c r="E321" s="527" t="s">
        <v>1052</v>
      </c>
      <c r="F321" s="528" t="s">
        <v>3075</v>
      </c>
      <c r="G321" s="529" t="s">
        <v>2145</v>
      </c>
      <c r="H321" s="530" t="s">
        <v>159</v>
      </c>
      <c r="I321" s="530" t="s">
        <v>159</v>
      </c>
      <c r="J321" s="533" t="s">
        <v>3076</v>
      </c>
    </row>
    <row r="322" spans="1:10" ht="21.75" customHeight="1">
      <c r="A322" s="523">
        <v>319</v>
      </c>
      <c r="B322" s="524" t="s">
        <v>2073</v>
      </c>
      <c r="C322" s="525" t="s">
        <v>3077</v>
      </c>
      <c r="D322" s="524" t="s">
        <v>2366</v>
      </c>
      <c r="E322" s="527" t="s">
        <v>1052</v>
      </c>
      <c r="F322" s="528" t="s">
        <v>3078</v>
      </c>
      <c r="G322" s="529" t="s">
        <v>2145</v>
      </c>
      <c r="H322" s="530" t="s">
        <v>159</v>
      </c>
      <c r="I322" s="530" t="s">
        <v>159</v>
      </c>
      <c r="J322" s="533" t="s">
        <v>3079</v>
      </c>
    </row>
    <row r="323" spans="1:10" ht="21.75" customHeight="1">
      <c r="A323" s="523">
        <v>320</v>
      </c>
      <c r="B323" s="524" t="s">
        <v>2073</v>
      </c>
      <c r="C323" s="525" t="s">
        <v>3080</v>
      </c>
      <c r="D323" s="524" t="s">
        <v>2366</v>
      </c>
      <c r="E323" s="527" t="s">
        <v>1052</v>
      </c>
      <c r="F323" s="528" t="s">
        <v>3078</v>
      </c>
      <c r="G323" s="529" t="s">
        <v>2145</v>
      </c>
      <c r="H323" s="530" t="s">
        <v>159</v>
      </c>
      <c r="I323" s="530" t="s">
        <v>159</v>
      </c>
      <c r="J323" s="533" t="s">
        <v>3079</v>
      </c>
    </row>
    <row r="324" spans="1:10" ht="21.75" customHeight="1">
      <c r="A324" s="523">
        <v>321</v>
      </c>
      <c r="B324" s="524" t="s">
        <v>2073</v>
      </c>
      <c r="C324" s="525" t="s">
        <v>3081</v>
      </c>
      <c r="D324" s="524" t="s">
        <v>2366</v>
      </c>
      <c r="E324" s="527" t="s">
        <v>1052</v>
      </c>
      <c r="F324" s="528" t="s">
        <v>3078</v>
      </c>
      <c r="G324" s="529" t="s">
        <v>2145</v>
      </c>
      <c r="H324" s="530" t="s">
        <v>159</v>
      </c>
      <c r="I324" s="530" t="s">
        <v>159</v>
      </c>
      <c r="J324" s="533" t="s">
        <v>3079</v>
      </c>
    </row>
    <row r="325" spans="1:10" ht="21.75" customHeight="1">
      <c r="A325" s="523">
        <v>322</v>
      </c>
      <c r="B325" s="524" t="s">
        <v>2073</v>
      </c>
      <c r="C325" s="525" t="s">
        <v>3082</v>
      </c>
      <c r="D325" s="524" t="s">
        <v>2489</v>
      </c>
      <c r="E325" s="527" t="s">
        <v>2133</v>
      </c>
      <c r="F325" s="528" t="s">
        <v>3083</v>
      </c>
      <c r="G325" s="529" t="s">
        <v>2145</v>
      </c>
      <c r="H325" s="530" t="s">
        <v>159</v>
      </c>
      <c r="I325" s="530" t="s">
        <v>159</v>
      </c>
      <c r="J325" s="533" t="s">
        <v>3084</v>
      </c>
    </row>
    <row r="326" spans="1:10" ht="21.75" customHeight="1">
      <c r="A326" s="536">
        <v>323</v>
      </c>
      <c r="B326" s="537" t="s">
        <v>1159</v>
      </c>
      <c r="C326" s="538" t="s">
        <v>3085</v>
      </c>
      <c r="D326" s="537" t="s">
        <v>3086</v>
      </c>
      <c r="E326" s="539" t="s">
        <v>2133</v>
      </c>
      <c r="F326" s="540" t="s">
        <v>3087</v>
      </c>
      <c r="G326" s="540" t="s">
        <v>2145</v>
      </c>
      <c r="H326" s="540" t="s">
        <v>159</v>
      </c>
      <c r="I326" s="540" t="s">
        <v>159</v>
      </c>
      <c r="J326" s="540" t="s">
        <v>3088</v>
      </c>
    </row>
    <row r="327" spans="1:10" ht="21.75" customHeight="1">
      <c r="A327" s="536">
        <v>324</v>
      </c>
      <c r="B327" s="537" t="s">
        <v>1159</v>
      </c>
      <c r="C327" s="538" t="s">
        <v>3089</v>
      </c>
      <c r="D327" s="537" t="s">
        <v>3090</v>
      </c>
      <c r="E327" s="539" t="s">
        <v>1052</v>
      </c>
      <c r="F327" s="540" t="s">
        <v>3091</v>
      </c>
      <c r="G327" s="540" t="s">
        <v>2145</v>
      </c>
      <c r="H327" s="540" t="s">
        <v>159</v>
      </c>
      <c r="I327" s="540" t="s">
        <v>159</v>
      </c>
      <c r="J327" s="540" t="s">
        <v>3092</v>
      </c>
    </row>
    <row r="328" spans="1:10" ht="21.75" customHeight="1">
      <c r="A328" s="536">
        <v>325</v>
      </c>
      <c r="B328" s="537" t="s">
        <v>1159</v>
      </c>
      <c r="C328" s="538" t="s">
        <v>3093</v>
      </c>
      <c r="D328" s="537" t="s">
        <v>3094</v>
      </c>
      <c r="E328" s="539" t="s">
        <v>2133</v>
      </c>
      <c r="F328" s="540" t="s">
        <v>3095</v>
      </c>
      <c r="G328" s="540" t="s">
        <v>3096</v>
      </c>
      <c r="H328" s="540" t="s">
        <v>3097</v>
      </c>
      <c r="I328" s="540" t="s">
        <v>1554</v>
      </c>
      <c r="J328" s="540" t="s">
        <v>3098</v>
      </c>
    </row>
    <row r="329" spans="1:10" ht="21.75" customHeight="1">
      <c r="A329" s="536">
        <v>326</v>
      </c>
      <c r="B329" s="537" t="s">
        <v>1159</v>
      </c>
      <c r="C329" s="538" t="s">
        <v>3099</v>
      </c>
      <c r="D329" s="541" t="s">
        <v>3094</v>
      </c>
      <c r="E329" s="539" t="s">
        <v>2113</v>
      </c>
      <c r="F329" s="542" t="s">
        <v>3095</v>
      </c>
      <c r="G329" s="540" t="s">
        <v>3096</v>
      </c>
      <c r="H329" s="540" t="s">
        <v>3097</v>
      </c>
      <c r="I329" s="540" t="s">
        <v>1554</v>
      </c>
      <c r="J329" s="540" t="s">
        <v>3098</v>
      </c>
    </row>
    <row r="330" spans="1:10" ht="21.75" customHeight="1">
      <c r="A330" s="536">
        <v>327</v>
      </c>
      <c r="B330" s="537" t="s">
        <v>1159</v>
      </c>
      <c r="C330" s="538" t="s">
        <v>3100</v>
      </c>
      <c r="D330" s="543" t="s">
        <v>2832</v>
      </c>
      <c r="E330" s="539" t="s">
        <v>1052</v>
      </c>
      <c r="F330" s="542" t="s">
        <v>3101</v>
      </c>
      <c r="G330" s="540" t="s">
        <v>2145</v>
      </c>
      <c r="H330" s="540" t="s">
        <v>159</v>
      </c>
      <c r="I330" s="540" t="s">
        <v>159</v>
      </c>
      <c r="J330" s="540" t="s">
        <v>3102</v>
      </c>
    </row>
    <row r="331" spans="1:10" ht="21.75" customHeight="1">
      <c r="A331" s="536">
        <v>328</v>
      </c>
      <c r="B331" s="539" t="s">
        <v>1159</v>
      </c>
      <c r="C331" s="538" t="s">
        <v>3103</v>
      </c>
      <c r="D331" s="539" t="s">
        <v>2660</v>
      </c>
      <c r="E331" s="539" t="s">
        <v>1052</v>
      </c>
      <c r="F331" s="542" t="s">
        <v>3104</v>
      </c>
      <c r="G331" s="540" t="s">
        <v>2145</v>
      </c>
      <c r="H331" s="540" t="s">
        <v>159</v>
      </c>
      <c r="I331" s="540" t="s">
        <v>159</v>
      </c>
      <c r="J331" s="540" t="s">
        <v>3105</v>
      </c>
    </row>
    <row r="332" spans="1:10" ht="21.75" customHeight="1">
      <c r="A332" s="536">
        <v>329</v>
      </c>
      <c r="B332" s="537" t="s">
        <v>1159</v>
      </c>
      <c r="C332" s="538" t="s">
        <v>3106</v>
      </c>
      <c r="D332" s="541" t="s">
        <v>3107</v>
      </c>
      <c r="E332" s="539" t="s">
        <v>1052</v>
      </c>
      <c r="F332" s="542" t="s">
        <v>3108</v>
      </c>
      <c r="G332" s="540" t="s">
        <v>2145</v>
      </c>
      <c r="H332" s="540" t="s">
        <v>159</v>
      </c>
      <c r="I332" s="540" t="s">
        <v>159</v>
      </c>
      <c r="J332" s="540" t="s">
        <v>3109</v>
      </c>
    </row>
    <row r="333" spans="1:10" ht="21.75" customHeight="1">
      <c r="A333" s="536">
        <v>330</v>
      </c>
      <c r="B333" s="537" t="s">
        <v>1159</v>
      </c>
      <c r="C333" s="538" t="s">
        <v>3110</v>
      </c>
      <c r="D333" s="541" t="s">
        <v>2680</v>
      </c>
      <c r="E333" s="539" t="s">
        <v>1052</v>
      </c>
      <c r="F333" s="544" t="s">
        <v>3111</v>
      </c>
      <c r="G333" s="540" t="s">
        <v>2145</v>
      </c>
      <c r="H333" s="540" t="s">
        <v>159</v>
      </c>
      <c r="I333" s="540" t="s">
        <v>159</v>
      </c>
      <c r="J333" s="540" t="s">
        <v>3112</v>
      </c>
    </row>
    <row r="334" spans="1:10" ht="21.75" customHeight="1">
      <c r="A334" s="536">
        <v>331</v>
      </c>
      <c r="B334" s="539" t="s">
        <v>1159</v>
      </c>
      <c r="C334" s="538" t="s">
        <v>3113</v>
      </c>
      <c r="D334" s="539" t="s">
        <v>2680</v>
      </c>
      <c r="E334" s="539" t="s">
        <v>1052</v>
      </c>
      <c r="F334" s="542" t="s">
        <v>3114</v>
      </c>
      <c r="G334" s="540" t="s">
        <v>2145</v>
      </c>
      <c r="H334" s="540" t="s">
        <v>159</v>
      </c>
      <c r="I334" s="540" t="s">
        <v>159</v>
      </c>
      <c r="J334" s="540" t="s">
        <v>3092</v>
      </c>
    </row>
    <row r="335" spans="1:10" ht="21.75" customHeight="1">
      <c r="A335" s="536">
        <v>332</v>
      </c>
      <c r="B335" s="537" t="s">
        <v>1159</v>
      </c>
      <c r="C335" s="538" t="s">
        <v>3115</v>
      </c>
      <c r="D335" s="537" t="s">
        <v>2265</v>
      </c>
      <c r="E335" s="539" t="s">
        <v>1052</v>
      </c>
      <c r="F335" s="540" t="s">
        <v>3116</v>
      </c>
      <c r="G335" s="540" t="s">
        <v>2145</v>
      </c>
      <c r="H335" s="540" t="s">
        <v>159</v>
      </c>
      <c r="I335" s="540" t="s">
        <v>159</v>
      </c>
      <c r="J335" s="540" t="s">
        <v>3092</v>
      </c>
    </row>
    <row r="336" spans="1:10" ht="21.75" customHeight="1">
      <c r="A336" s="536">
        <v>333</v>
      </c>
      <c r="B336" s="539" t="s">
        <v>1159</v>
      </c>
      <c r="C336" s="538" t="s">
        <v>3117</v>
      </c>
      <c r="D336" s="539" t="s">
        <v>2265</v>
      </c>
      <c r="E336" s="539" t="s">
        <v>1052</v>
      </c>
      <c r="F336" s="545" t="s">
        <v>3118</v>
      </c>
      <c r="G336" s="540" t="s">
        <v>2145</v>
      </c>
      <c r="H336" s="540" t="s">
        <v>159</v>
      </c>
      <c r="I336" s="540" t="s">
        <v>159</v>
      </c>
      <c r="J336" s="540" t="s">
        <v>3119</v>
      </c>
    </row>
    <row r="337" spans="1:10" ht="21.75" customHeight="1">
      <c r="A337" s="536">
        <v>334</v>
      </c>
      <c r="B337" s="537" t="s">
        <v>1159</v>
      </c>
      <c r="C337" s="538" t="s">
        <v>3120</v>
      </c>
      <c r="D337" s="541" t="s">
        <v>2885</v>
      </c>
      <c r="E337" s="539" t="s">
        <v>1052</v>
      </c>
      <c r="F337" s="544" t="s">
        <v>3121</v>
      </c>
      <c r="G337" s="540" t="s">
        <v>2145</v>
      </c>
      <c r="H337" s="540" t="s">
        <v>159</v>
      </c>
      <c r="I337" s="540" t="s">
        <v>159</v>
      </c>
      <c r="J337" s="540" t="s">
        <v>3122</v>
      </c>
    </row>
    <row r="338" spans="1:10" ht="21.75" customHeight="1">
      <c r="A338" s="536">
        <v>335</v>
      </c>
      <c r="B338" s="537" t="s">
        <v>1159</v>
      </c>
      <c r="C338" s="538" t="s">
        <v>3123</v>
      </c>
      <c r="D338" s="546" t="s">
        <v>2529</v>
      </c>
      <c r="E338" s="539" t="s">
        <v>1052</v>
      </c>
      <c r="F338" s="544" t="s">
        <v>3124</v>
      </c>
      <c r="G338" s="540" t="s">
        <v>2145</v>
      </c>
      <c r="H338" s="540" t="s">
        <v>159</v>
      </c>
      <c r="I338" s="540" t="s">
        <v>159</v>
      </c>
      <c r="J338" s="540" t="s">
        <v>3125</v>
      </c>
    </row>
    <row r="339" spans="1:10" ht="21.75" customHeight="1">
      <c r="A339" s="536">
        <v>336</v>
      </c>
      <c r="B339" s="537" t="s">
        <v>1159</v>
      </c>
      <c r="C339" s="538" t="s">
        <v>3126</v>
      </c>
      <c r="D339" s="543" t="s">
        <v>2549</v>
      </c>
      <c r="E339" s="539" t="s">
        <v>1052</v>
      </c>
      <c r="F339" s="544" t="s">
        <v>3127</v>
      </c>
      <c r="G339" s="540" t="s">
        <v>2145</v>
      </c>
      <c r="H339" s="540" t="s">
        <v>159</v>
      </c>
      <c r="I339" s="540" t="s">
        <v>159</v>
      </c>
      <c r="J339" s="540" t="s">
        <v>3128</v>
      </c>
    </row>
    <row r="340" spans="1:10" ht="21.75" customHeight="1">
      <c r="A340" s="536">
        <v>337</v>
      </c>
      <c r="B340" s="537" t="s">
        <v>1159</v>
      </c>
      <c r="C340" s="538" t="s">
        <v>3129</v>
      </c>
      <c r="D340" s="543" t="s">
        <v>3130</v>
      </c>
      <c r="E340" s="539" t="s">
        <v>2113</v>
      </c>
      <c r="F340" s="544" t="s">
        <v>3131</v>
      </c>
      <c r="G340" s="540" t="s">
        <v>2145</v>
      </c>
      <c r="H340" s="540" t="s">
        <v>159</v>
      </c>
      <c r="I340" s="540" t="s">
        <v>159</v>
      </c>
      <c r="J340" s="540" t="s">
        <v>3132</v>
      </c>
    </row>
    <row r="341" spans="1:10" ht="21.75" customHeight="1">
      <c r="A341" s="536">
        <v>338</v>
      </c>
      <c r="B341" s="537" t="s">
        <v>1159</v>
      </c>
      <c r="C341" s="538" t="s">
        <v>3133</v>
      </c>
      <c r="D341" s="543" t="s">
        <v>3134</v>
      </c>
      <c r="E341" s="539" t="s">
        <v>1052</v>
      </c>
      <c r="F341" s="544" t="s">
        <v>3135</v>
      </c>
      <c r="G341" s="540" t="s">
        <v>2145</v>
      </c>
      <c r="H341" s="540" t="s">
        <v>159</v>
      </c>
      <c r="I341" s="540" t="s">
        <v>159</v>
      </c>
      <c r="J341" s="540" t="s">
        <v>3136</v>
      </c>
    </row>
    <row r="342" spans="1:10" ht="21.75" customHeight="1">
      <c r="A342" s="536">
        <v>339</v>
      </c>
      <c r="B342" s="537" t="s">
        <v>1159</v>
      </c>
      <c r="C342" s="538" t="s">
        <v>3133</v>
      </c>
      <c r="D342" s="537" t="s">
        <v>3134</v>
      </c>
      <c r="E342" s="539" t="s">
        <v>1052</v>
      </c>
      <c r="F342" s="540" t="s">
        <v>3135</v>
      </c>
      <c r="G342" s="540" t="s">
        <v>2145</v>
      </c>
      <c r="H342" s="540" t="s">
        <v>159</v>
      </c>
      <c r="I342" s="540" t="s">
        <v>159</v>
      </c>
      <c r="J342" s="540" t="s">
        <v>3136</v>
      </c>
    </row>
    <row r="343" spans="1:10" ht="21.75" customHeight="1">
      <c r="A343" s="536">
        <v>340</v>
      </c>
      <c r="B343" s="539" t="s">
        <v>1159</v>
      </c>
      <c r="C343" s="538" t="s">
        <v>3133</v>
      </c>
      <c r="D343" s="539" t="s">
        <v>3134</v>
      </c>
      <c r="E343" s="539" t="s">
        <v>1052</v>
      </c>
      <c r="F343" s="545" t="s">
        <v>3135</v>
      </c>
      <c r="G343" s="540" t="s">
        <v>2145</v>
      </c>
      <c r="H343" s="540" t="s">
        <v>159</v>
      </c>
      <c r="I343" s="540" t="s">
        <v>159</v>
      </c>
      <c r="J343" s="540" t="s">
        <v>3136</v>
      </c>
    </row>
    <row r="344" spans="1:10" ht="21.75" customHeight="1">
      <c r="A344" s="536">
        <v>341</v>
      </c>
      <c r="B344" s="537" t="s">
        <v>1159</v>
      </c>
      <c r="C344" s="538" t="s">
        <v>3137</v>
      </c>
      <c r="D344" s="541" t="s">
        <v>3138</v>
      </c>
      <c r="E344" s="539" t="s">
        <v>1052</v>
      </c>
      <c r="F344" s="544" t="s">
        <v>3139</v>
      </c>
      <c r="G344" s="544" t="s">
        <v>3140</v>
      </c>
      <c r="H344" s="544" t="s">
        <v>3141</v>
      </c>
      <c r="I344" s="544" t="s">
        <v>1554</v>
      </c>
      <c r="J344" s="544" t="s">
        <v>3142</v>
      </c>
    </row>
    <row r="345" spans="1:10" ht="21.75" customHeight="1">
      <c r="A345" s="536">
        <v>342</v>
      </c>
      <c r="B345" s="537" t="s">
        <v>1159</v>
      </c>
      <c r="C345" s="538" t="s">
        <v>3137</v>
      </c>
      <c r="D345" s="546" t="s">
        <v>3138</v>
      </c>
      <c r="E345" s="539" t="s">
        <v>1052</v>
      </c>
      <c r="F345" s="544" t="s">
        <v>3139</v>
      </c>
      <c r="G345" s="544" t="s">
        <v>3140</v>
      </c>
      <c r="H345" s="544" t="s">
        <v>3141</v>
      </c>
      <c r="I345" s="544" t="s">
        <v>1554</v>
      </c>
      <c r="J345" s="544" t="s">
        <v>3142</v>
      </c>
    </row>
    <row r="346" spans="1:10" ht="21.75" customHeight="1">
      <c r="A346" s="536">
        <v>343</v>
      </c>
      <c r="B346" s="537" t="s">
        <v>1159</v>
      </c>
      <c r="C346" s="538" t="s">
        <v>3143</v>
      </c>
      <c r="D346" s="543" t="s">
        <v>3040</v>
      </c>
      <c r="E346" s="539" t="s">
        <v>1052</v>
      </c>
      <c r="F346" s="544" t="s">
        <v>3144</v>
      </c>
      <c r="G346" s="540" t="s">
        <v>2145</v>
      </c>
      <c r="H346" s="540" t="s">
        <v>159</v>
      </c>
      <c r="I346" s="540" t="s">
        <v>159</v>
      </c>
      <c r="J346" s="540" t="s">
        <v>3145</v>
      </c>
    </row>
    <row r="347" spans="1:10" ht="21.75" customHeight="1">
      <c r="A347" s="536">
        <v>344</v>
      </c>
      <c r="B347" s="537" t="s">
        <v>1159</v>
      </c>
      <c r="C347" s="538" t="s">
        <v>3143</v>
      </c>
      <c r="D347" s="543" t="s">
        <v>3040</v>
      </c>
      <c r="E347" s="539" t="s">
        <v>1052</v>
      </c>
      <c r="F347" s="544" t="s">
        <v>3144</v>
      </c>
      <c r="G347" s="540" t="s">
        <v>2145</v>
      </c>
      <c r="H347" s="540" t="s">
        <v>159</v>
      </c>
      <c r="I347" s="540" t="s">
        <v>159</v>
      </c>
      <c r="J347" s="540" t="s">
        <v>3145</v>
      </c>
    </row>
    <row r="348" spans="1:10" ht="21.75" customHeight="1">
      <c r="A348" s="536">
        <v>345</v>
      </c>
      <c r="B348" s="537" t="s">
        <v>1159</v>
      </c>
      <c r="C348" s="538" t="s">
        <v>3143</v>
      </c>
      <c r="D348" s="543" t="s">
        <v>3040</v>
      </c>
      <c r="E348" s="539" t="s">
        <v>1052</v>
      </c>
      <c r="F348" s="544" t="s">
        <v>3144</v>
      </c>
      <c r="G348" s="540" t="s">
        <v>2145</v>
      </c>
      <c r="H348" s="540" t="s">
        <v>159</v>
      </c>
      <c r="I348" s="540" t="s">
        <v>159</v>
      </c>
      <c r="J348" s="540" t="s">
        <v>3145</v>
      </c>
    </row>
    <row r="349" spans="1:10" ht="21.75" customHeight="1">
      <c r="A349" s="536">
        <v>346</v>
      </c>
      <c r="B349" s="537" t="s">
        <v>1159</v>
      </c>
      <c r="C349" s="538" t="s">
        <v>3143</v>
      </c>
      <c r="D349" s="541" t="s">
        <v>3040</v>
      </c>
      <c r="E349" s="539" t="s">
        <v>1052</v>
      </c>
      <c r="F349" s="544" t="s">
        <v>3144</v>
      </c>
      <c r="G349" s="540" t="s">
        <v>2145</v>
      </c>
      <c r="H349" s="540" t="s">
        <v>159</v>
      </c>
      <c r="I349" s="540" t="s">
        <v>159</v>
      </c>
      <c r="J349" s="540" t="s">
        <v>3145</v>
      </c>
    </row>
    <row r="350" spans="1:10" ht="21.75" customHeight="1">
      <c r="A350" s="536">
        <v>347</v>
      </c>
      <c r="B350" s="539" t="s">
        <v>1159</v>
      </c>
      <c r="C350" s="538" t="s">
        <v>3146</v>
      </c>
      <c r="D350" s="539" t="s">
        <v>2320</v>
      </c>
      <c r="E350" s="539" t="s">
        <v>2133</v>
      </c>
      <c r="F350" s="544" t="s">
        <v>3147</v>
      </c>
      <c r="G350" s="540" t="s">
        <v>2145</v>
      </c>
      <c r="H350" s="540" t="s">
        <v>159</v>
      </c>
      <c r="I350" s="540" t="s">
        <v>159</v>
      </c>
      <c r="J350" s="540" t="s">
        <v>3088</v>
      </c>
    </row>
    <row r="351" spans="1:10" ht="21.75" customHeight="1">
      <c r="A351" s="536">
        <v>348</v>
      </c>
      <c r="B351" s="539" t="s">
        <v>1159</v>
      </c>
      <c r="C351" s="538" t="s">
        <v>3148</v>
      </c>
      <c r="D351" s="539" t="s">
        <v>3149</v>
      </c>
      <c r="E351" s="539" t="s">
        <v>2113</v>
      </c>
      <c r="F351" s="547" t="s">
        <v>3150</v>
      </c>
      <c r="G351" s="540" t="s">
        <v>2145</v>
      </c>
      <c r="H351" s="540" t="s">
        <v>159</v>
      </c>
      <c r="I351" s="540" t="s">
        <v>159</v>
      </c>
      <c r="J351" s="540" t="s">
        <v>3151</v>
      </c>
    </row>
    <row r="352" spans="1:10" ht="21.75" customHeight="1">
      <c r="A352" s="536">
        <v>349</v>
      </c>
      <c r="B352" s="539" t="s">
        <v>1159</v>
      </c>
      <c r="C352" s="538" t="s">
        <v>3152</v>
      </c>
      <c r="D352" s="539" t="s">
        <v>2955</v>
      </c>
      <c r="E352" s="539" t="s">
        <v>2154</v>
      </c>
      <c r="F352" s="547" t="s">
        <v>3153</v>
      </c>
      <c r="G352" s="547" t="s">
        <v>2145</v>
      </c>
      <c r="H352" s="547" t="s">
        <v>159</v>
      </c>
      <c r="I352" s="547" t="s">
        <v>159</v>
      </c>
      <c r="J352" s="540" t="s">
        <v>3154</v>
      </c>
    </row>
    <row r="353" spans="1:10" ht="21.75" customHeight="1">
      <c r="A353" s="536">
        <v>350</v>
      </c>
      <c r="B353" s="539" t="s">
        <v>1159</v>
      </c>
      <c r="C353" s="538" t="s">
        <v>3155</v>
      </c>
      <c r="D353" s="539" t="s">
        <v>3156</v>
      </c>
      <c r="E353" s="539" t="s">
        <v>2133</v>
      </c>
      <c r="F353" s="547" t="s">
        <v>3157</v>
      </c>
      <c r="G353" s="547" t="s">
        <v>2145</v>
      </c>
      <c r="H353" s="547" t="s">
        <v>159</v>
      </c>
      <c r="I353" s="547" t="s">
        <v>159</v>
      </c>
      <c r="J353" s="540" t="s">
        <v>3158</v>
      </c>
    </row>
    <row r="354" spans="1:10" ht="21.75" customHeight="1">
      <c r="A354" s="536">
        <v>351</v>
      </c>
      <c r="B354" s="539" t="s">
        <v>1159</v>
      </c>
      <c r="C354" s="538" t="s">
        <v>3159</v>
      </c>
      <c r="D354" s="539" t="s">
        <v>2143</v>
      </c>
      <c r="E354" s="539" t="s">
        <v>2133</v>
      </c>
      <c r="F354" s="547" t="s">
        <v>3160</v>
      </c>
      <c r="G354" s="547" t="s">
        <v>2145</v>
      </c>
      <c r="H354" s="547" t="s">
        <v>159</v>
      </c>
      <c r="I354" s="547" t="s">
        <v>159</v>
      </c>
      <c r="J354" s="540" t="s">
        <v>3161</v>
      </c>
    </row>
    <row r="355" spans="1:10" ht="21.75" customHeight="1">
      <c r="A355" s="536">
        <v>352</v>
      </c>
      <c r="B355" s="539" t="s">
        <v>1159</v>
      </c>
      <c r="C355" s="538" t="s">
        <v>3162</v>
      </c>
      <c r="D355" s="539" t="s">
        <v>2357</v>
      </c>
      <c r="E355" s="539" t="s">
        <v>1052</v>
      </c>
      <c r="F355" s="547" t="s">
        <v>3163</v>
      </c>
      <c r="G355" s="547" t="s">
        <v>2145</v>
      </c>
      <c r="H355" s="547" t="s">
        <v>159</v>
      </c>
      <c r="I355" s="547" t="s">
        <v>159</v>
      </c>
      <c r="J355" s="540" t="s">
        <v>3164</v>
      </c>
    </row>
    <row r="356" spans="1:10" ht="21.75" customHeight="1">
      <c r="A356" s="536">
        <v>353</v>
      </c>
      <c r="B356" s="539" t="s">
        <v>1159</v>
      </c>
      <c r="C356" s="538" t="s">
        <v>3165</v>
      </c>
      <c r="D356" s="539" t="s">
        <v>3067</v>
      </c>
      <c r="E356" s="539" t="s">
        <v>2154</v>
      </c>
      <c r="F356" s="547" t="s">
        <v>3166</v>
      </c>
      <c r="G356" s="547" t="s">
        <v>2145</v>
      </c>
      <c r="H356" s="547" t="s">
        <v>159</v>
      </c>
      <c r="I356" s="547" t="s">
        <v>159</v>
      </c>
      <c r="J356" s="540" t="s">
        <v>3167</v>
      </c>
    </row>
    <row r="357" spans="1:10" ht="21.75" customHeight="1">
      <c r="A357" s="548">
        <v>354</v>
      </c>
      <c r="B357" s="549" t="s">
        <v>1160</v>
      </c>
      <c r="C357" s="550" t="s">
        <v>3168</v>
      </c>
      <c r="D357" s="549" t="s">
        <v>3169</v>
      </c>
      <c r="E357" s="412" t="s">
        <v>2133</v>
      </c>
      <c r="F357" s="551" t="s">
        <v>3170</v>
      </c>
      <c r="G357" s="552" t="s">
        <v>3171</v>
      </c>
      <c r="H357" s="552" t="s">
        <v>3172</v>
      </c>
      <c r="I357" s="552" t="s">
        <v>583</v>
      </c>
      <c r="J357" s="552" t="s">
        <v>2102</v>
      </c>
    </row>
    <row r="358" spans="1:10" ht="21.75" customHeight="1">
      <c r="A358" s="548">
        <v>355</v>
      </c>
      <c r="B358" s="549" t="s">
        <v>1160</v>
      </c>
      <c r="C358" s="550" t="s">
        <v>3173</v>
      </c>
      <c r="D358" s="553" t="s">
        <v>3174</v>
      </c>
      <c r="E358" s="412" t="s">
        <v>2113</v>
      </c>
      <c r="F358" s="551" t="s">
        <v>3175</v>
      </c>
      <c r="G358" s="551" t="s">
        <v>3176</v>
      </c>
      <c r="H358" s="551" t="s">
        <v>3177</v>
      </c>
      <c r="I358" s="551" t="s">
        <v>583</v>
      </c>
      <c r="J358" s="552" t="s">
        <v>2581</v>
      </c>
    </row>
    <row r="359" spans="1:10" ht="21.75" customHeight="1">
      <c r="A359" s="548">
        <v>356</v>
      </c>
      <c r="B359" s="549" t="s">
        <v>1160</v>
      </c>
      <c r="C359" s="550" t="s">
        <v>3178</v>
      </c>
      <c r="D359" s="553" t="s">
        <v>3179</v>
      </c>
      <c r="E359" s="412" t="s">
        <v>2133</v>
      </c>
      <c r="F359" s="551" t="s">
        <v>3180</v>
      </c>
      <c r="G359" s="552" t="s">
        <v>3181</v>
      </c>
      <c r="H359" s="552" t="s">
        <v>3182</v>
      </c>
      <c r="I359" s="552" t="s">
        <v>159</v>
      </c>
      <c r="J359" s="552" t="s">
        <v>2102</v>
      </c>
    </row>
    <row r="360" spans="1:10" ht="21.75" customHeight="1">
      <c r="A360" s="548">
        <v>357</v>
      </c>
      <c r="B360" s="412" t="s">
        <v>1160</v>
      </c>
      <c r="C360" s="554" t="s">
        <v>3183</v>
      </c>
      <c r="D360" s="412" t="s">
        <v>3184</v>
      </c>
      <c r="E360" s="412" t="s">
        <v>2133</v>
      </c>
      <c r="F360" s="551" t="s">
        <v>3185</v>
      </c>
      <c r="G360" s="552" t="s">
        <v>3181</v>
      </c>
      <c r="H360" s="552" t="s">
        <v>3182</v>
      </c>
      <c r="I360" s="552" t="s">
        <v>159</v>
      </c>
      <c r="J360" s="552" t="s">
        <v>2102</v>
      </c>
    </row>
    <row r="361" spans="1:10" ht="21.75" customHeight="1">
      <c r="A361" s="548">
        <v>358</v>
      </c>
      <c r="B361" s="412" t="s">
        <v>1160</v>
      </c>
      <c r="C361" s="554" t="s">
        <v>3186</v>
      </c>
      <c r="D361" s="412" t="s">
        <v>3187</v>
      </c>
      <c r="E361" s="412" t="s">
        <v>1052</v>
      </c>
      <c r="F361" s="552" t="s">
        <v>3188</v>
      </c>
      <c r="G361" s="552" t="s">
        <v>3189</v>
      </c>
      <c r="H361" s="552" t="s">
        <v>3190</v>
      </c>
      <c r="I361" s="552" t="s">
        <v>583</v>
      </c>
      <c r="J361" s="552" t="s">
        <v>3191</v>
      </c>
    </row>
    <row r="362" spans="1:10" ht="21.75" customHeight="1">
      <c r="A362" s="548">
        <v>359</v>
      </c>
      <c r="B362" s="549" t="s">
        <v>1160</v>
      </c>
      <c r="C362" s="550" t="s">
        <v>3192</v>
      </c>
      <c r="D362" s="553" t="s">
        <v>3193</v>
      </c>
      <c r="E362" s="412" t="s">
        <v>2133</v>
      </c>
      <c r="F362" s="552" t="s">
        <v>3194</v>
      </c>
      <c r="G362" s="552" t="s">
        <v>3195</v>
      </c>
      <c r="H362" s="552" t="s">
        <v>3196</v>
      </c>
      <c r="I362" s="552" t="s">
        <v>159</v>
      </c>
      <c r="J362" s="552" t="s">
        <v>2102</v>
      </c>
    </row>
    <row r="363" spans="1:10" ht="21.75" customHeight="1">
      <c r="A363" s="548">
        <v>360</v>
      </c>
      <c r="B363" s="549" t="s">
        <v>1160</v>
      </c>
      <c r="C363" s="550" t="s">
        <v>3197</v>
      </c>
      <c r="D363" s="555" t="s">
        <v>3198</v>
      </c>
      <c r="E363" s="412" t="s">
        <v>2133</v>
      </c>
      <c r="F363" s="552" t="s">
        <v>3199</v>
      </c>
      <c r="G363" s="552" t="s">
        <v>3200</v>
      </c>
      <c r="H363" s="552" t="s">
        <v>3196</v>
      </c>
      <c r="I363" s="552" t="s">
        <v>159</v>
      </c>
      <c r="J363" s="552" t="s">
        <v>2102</v>
      </c>
    </row>
    <row r="364" spans="1:10" ht="21.75" customHeight="1">
      <c r="A364" s="548">
        <v>361</v>
      </c>
      <c r="B364" s="549" t="s">
        <v>1160</v>
      </c>
      <c r="C364" s="550" t="s">
        <v>3201</v>
      </c>
      <c r="D364" s="549" t="s">
        <v>2201</v>
      </c>
      <c r="E364" s="412" t="s">
        <v>1052</v>
      </c>
      <c r="F364" s="552" t="s">
        <v>3202</v>
      </c>
      <c r="G364" s="552" t="s">
        <v>3203</v>
      </c>
      <c r="H364" s="552" t="s">
        <v>3204</v>
      </c>
      <c r="I364" s="552" t="s">
        <v>583</v>
      </c>
      <c r="J364" s="552" t="s">
        <v>3191</v>
      </c>
    </row>
    <row r="365" spans="1:10" ht="21.75" customHeight="1">
      <c r="A365" s="548">
        <v>362</v>
      </c>
      <c r="B365" s="412" t="s">
        <v>1160</v>
      </c>
      <c r="C365" s="550" t="s">
        <v>3205</v>
      </c>
      <c r="D365" s="412" t="s">
        <v>2201</v>
      </c>
      <c r="E365" s="412" t="s">
        <v>1052</v>
      </c>
      <c r="F365" s="552" t="s">
        <v>3206</v>
      </c>
      <c r="G365" s="552" t="s">
        <v>3203</v>
      </c>
      <c r="H365" s="552" t="s">
        <v>3204</v>
      </c>
      <c r="I365" s="552" t="s">
        <v>583</v>
      </c>
      <c r="J365" s="552" t="s">
        <v>3191</v>
      </c>
    </row>
    <row r="366" spans="1:10" ht="21.75" customHeight="1">
      <c r="A366" s="548">
        <v>363</v>
      </c>
      <c r="B366" s="412" t="s">
        <v>1160</v>
      </c>
      <c r="C366" s="550" t="s">
        <v>3207</v>
      </c>
      <c r="D366" s="412" t="s">
        <v>2207</v>
      </c>
      <c r="E366" s="412" t="s">
        <v>2113</v>
      </c>
      <c r="F366" s="552" t="s">
        <v>3208</v>
      </c>
      <c r="G366" s="552" t="s">
        <v>3209</v>
      </c>
      <c r="H366" s="552" t="s">
        <v>3210</v>
      </c>
      <c r="I366" s="552" t="s">
        <v>583</v>
      </c>
      <c r="J366" s="552" t="s">
        <v>2102</v>
      </c>
    </row>
    <row r="367" spans="1:10" ht="21.75" customHeight="1">
      <c r="A367" s="548">
        <v>364</v>
      </c>
      <c r="B367" s="549" t="s">
        <v>1160</v>
      </c>
      <c r="C367" s="550" t="s">
        <v>3211</v>
      </c>
      <c r="D367" s="553" t="s">
        <v>2256</v>
      </c>
      <c r="E367" s="412" t="s">
        <v>1052</v>
      </c>
      <c r="F367" s="552" t="s">
        <v>3212</v>
      </c>
      <c r="G367" s="552" t="s">
        <v>3213</v>
      </c>
      <c r="H367" s="552" t="s">
        <v>3177</v>
      </c>
      <c r="I367" s="552" t="s">
        <v>583</v>
      </c>
      <c r="J367" s="552" t="s">
        <v>3214</v>
      </c>
    </row>
    <row r="368" spans="1:10" ht="21.75" customHeight="1">
      <c r="A368" s="548">
        <v>365</v>
      </c>
      <c r="B368" s="549" t="s">
        <v>1160</v>
      </c>
      <c r="C368" s="550" t="s">
        <v>3215</v>
      </c>
      <c r="D368" s="556" t="s">
        <v>2256</v>
      </c>
      <c r="E368" s="412" t="s">
        <v>1052</v>
      </c>
      <c r="F368" s="552" t="s">
        <v>3212</v>
      </c>
      <c r="G368" s="552" t="s">
        <v>3213</v>
      </c>
      <c r="H368" s="552" t="s">
        <v>3177</v>
      </c>
      <c r="I368" s="552" t="s">
        <v>583</v>
      </c>
      <c r="J368" s="552" t="s">
        <v>3214</v>
      </c>
    </row>
    <row r="369" spans="1:10" ht="21.75" customHeight="1">
      <c r="A369" s="548">
        <v>366</v>
      </c>
      <c r="B369" s="549" t="s">
        <v>1160</v>
      </c>
      <c r="C369" s="550" t="s">
        <v>3216</v>
      </c>
      <c r="D369" s="553" t="s">
        <v>2256</v>
      </c>
      <c r="E369" s="412" t="s">
        <v>1052</v>
      </c>
      <c r="F369" s="552" t="s">
        <v>3212</v>
      </c>
      <c r="G369" s="552" t="s">
        <v>3213</v>
      </c>
      <c r="H369" s="552" t="s">
        <v>3177</v>
      </c>
      <c r="I369" s="552" t="s">
        <v>583</v>
      </c>
      <c r="J369" s="552" t="s">
        <v>3214</v>
      </c>
    </row>
    <row r="370" spans="1:10" ht="21.75" customHeight="1">
      <c r="A370" s="548">
        <v>367</v>
      </c>
      <c r="B370" s="549" t="s">
        <v>1160</v>
      </c>
      <c r="C370" s="550" t="s">
        <v>3217</v>
      </c>
      <c r="D370" s="553" t="s">
        <v>2256</v>
      </c>
      <c r="E370" s="412" t="s">
        <v>1052</v>
      </c>
      <c r="F370" s="552" t="s">
        <v>3212</v>
      </c>
      <c r="G370" s="552" t="s">
        <v>3213</v>
      </c>
      <c r="H370" s="552" t="s">
        <v>3177</v>
      </c>
      <c r="I370" s="552" t="s">
        <v>583</v>
      </c>
      <c r="J370" s="552" t="s">
        <v>3214</v>
      </c>
    </row>
    <row r="371" spans="1:10" ht="21.75" customHeight="1">
      <c r="A371" s="548">
        <v>368</v>
      </c>
      <c r="B371" s="549" t="s">
        <v>1160</v>
      </c>
      <c r="C371" s="550" t="s">
        <v>3218</v>
      </c>
      <c r="D371" s="549" t="s">
        <v>2256</v>
      </c>
      <c r="E371" s="412" t="s">
        <v>1052</v>
      </c>
      <c r="F371" s="552" t="s">
        <v>3212</v>
      </c>
      <c r="G371" s="552" t="s">
        <v>3213</v>
      </c>
      <c r="H371" s="552" t="s">
        <v>3177</v>
      </c>
      <c r="I371" s="552" t="s">
        <v>583</v>
      </c>
      <c r="J371" s="552" t="s">
        <v>3214</v>
      </c>
    </row>
    <row r="372" spans="1:10" ht="21.75" customHeight="1">
      <c r="A372" s="548">
        <v>369</v>
      </c>
      <c r="B372" s="412" t="s">
        <v>1160</v>
      </c>
      <c r="C372" s="550" t="s">
        <v>3219</v>
      </c>
      <c r="D372" s="412" t="s">
        <v>3220</v>
      </c>
      <c r="E372" s="412" t="s">
        <v>2133</v>
      </c>
      <c r="F372" s="552" t="s">
        <v>3221</v>
      </c>
      <c r="G372" s="552" t="s">
        <v>3222</v>
      </c>
      <c r="H372" s="552" t="s">
        <v>3210</v>
      </c>
      <c r="I372" s="552" t="s">
        <v>583</v>
      </c>
      <c r="J372" s="552" t="s">
        <v>2102</v>
      </c>
    </row>
    <row r="373" spans="1:10" ht="21.75" customHeight="1">
      <c r="A373" s="548">
        <v>370</v>
      </c>
      <c r="B373" s="549" t="s">
        <v>1160</v>
      </c>
      <c r="C373" s="550" t="s">
        <v>3223</v>
      </c>
      <c r="D373" s="553" t="s">
        <v>2871</v>
      </c>
      <c r="E373" s="412" t="s">
        <v>1052</v>
      </c>
      <c r="F373" s="552" t="s">
        <v>3224</v>
      </c>
      <c r="G373" s="552" t="s">
        <v>3225</v>
      </c>
      <c r="H373" s="552" t="s">
        <v>3226</v>
      </c>
      <c r="I373" s="552" t="s">
        <v>583</v>
      </c>
      <c r="J373" s="552" t="s">
        <v>2349</v>
      </c>
    </row>
    <row r="374" spans="1:10" ht="21.75" customHeight="1">
      <c r="A374" s="548">
        <v>371</v>
      </c>
      <c r="B374" s="549" t="s">
        <v>1160</v>
      </c>
      <c r="C374" s="550" t="s">
        <v>3227</v>
      </c>
      <c r="D374" s="553" t="s">
        <v>3228</v>
      </c>
      <c r="E374" s="412" t="s">
        <v>2133</v>
      </c>
      <c r="F374" s="552" t="s">
        <v>3229</v>
      </c>
      <c r="G374" s="552" t="s">
        <v>3230</v>
      </c>
      <c r="H374" s="552" t="s">
        <v>3231</v>
      </c>
      <c r="I374" s="552" t="s">
        <v>583</v>
      </c>
      <c r="J374" s="552" t="s">
        <v>3231</v>
      </c>
    </row>
    <row r="375" spans="1:10" ht="21.75" customHeight="1">
      <c r="A375" s="548">
        <v>372</v>
      </c>
      <c r="B375" s="549" t="s">
        <v>1160</v>
      </c>
      <c r="C375" s="550" t="s">
        <v>3232</v>
      </c>
      <c r="D375" s="549" t="s">
        <v>3228</v>
      </c>
      <c r="E375" s="412" t="s">
        <v>2113</v>
      </c>
      <c r="F375" s="552" t="s">
        <v>3229</v>
      </c>
      <c r="G375" s="552" t="s">
        <v>3230</v>
      </c>
      <c r="H375" s="552" t="s">
        <v>3231</v>
      </c>
      <c r="I375" s="552" t="s">
        <v>583</v>
      </c>
      <c r="J375" s="552" t="s">
        <v>3231</v>
      </c>
    </row>
    <row r="376" spans="1:10" ht="21.75" customHeight="1">
      <c r="A376" s="548">
        <v>373</v>
      </c>
      <c r="B376" s="549" t="s">
        <v>1160</v>
      </c>
      <c r="C376" s="550" t="s">
        <v>3233</v>
      </c>
      <c r="D376" s="555" t="s">
        <v>3034</v>
      </c>
      <c r="E376" s="412" t="s">
        <v>1052</v>
      </c>
      <c r="F376" s="552" t="s">
        <v>3234</v>
      </c>
      <c r="G376" s="552" t="s">
        <v>3235</v>
      </c>
      <c r="H376" s="552" t="s">
        <v>3177</v>
      </c>
      <c r="I376" s="552" t="s">
        <v>583</v>
      </c>
      <c r="J376" s="552" t="s">
        <v>3236</v>
      </c>
    </row>
    <row r="377" spans="1:10" ht="21.75" customHeight="1">
      <c r="A377" s="548">
        <v>374</v>
      </c>
      <c r="B377" s="549" t="s">
        <v>1160</v>
      </c>
      <c r="C377" s="550" t="s">
        <v>3237</v>
      </c>
      <c r="D377" s="549" t="s">
        <v>3034</v>
      </c>
      <c r="E377" s="412" t="s">
        <v>1052</v>
      </c>
      <c r="F377" s="552" t="s">
        <v>3234</v>
      </c>
      <c r="G377" s="552" t="s">
        <v>3235</v>
      </c>
      <c r="H377" s="552" t="s">
        <v>3177</v>
      </c>
      <c r="I377" s="552" t="s">
        <v>583</v>
      </c>
      <c r="J377" s="552" t="s">
        <v>3236</v>
      </c>
    </row>
    <row r="378" spans="1:10" ht="21.75" customHeight="1">
      <c r="A378" s="548">
        <v>375</v>
      </c>
      <c r="B378" s="412" t="s">
        <v>1160</v>
      </c>
      <c r="C378" s="550" t="s">
        <v>3238</v>
      </c>
      <c r="D378" s="412" t="s">
        <v>2295</v>
      </c>
      <c r="E378" s="412" t="s">
        <v>2133</v>
      </c>
      <c r="F378" s="552" t="s">
        <v>3239</v>
      </c>
      <c r="G378" s="552" t="s">
        <v>3240</v>
      </c>
      <c r="H378" s="552" t="s">
        <v>3241</v>
      </c>
      <c r="I378" s="552" t="s">
        <v>159</v>
      </c>
      <c r="J378" s="552" t="s">
        <v>3242</v>
      </c>
    </row>
    <row r="379" spans="1:10" ht="21.75" customHeight="1">
      <c r="A379" s="548">
        <v>376</v>
      </c>
      <c r="B379" s="412" t="s">
        <v>1160</v>
      </c>
      <c r="C379" s="550" t="s">
        <v>3243</v>
      </c>
      <c r="D379" s="412" t="s">
        <v>2295</v>
      </c>
      <c r="E379" s="412" t="s">
        <v>2113</v>
      </c>
      <c r="F379" s="552" t="s">
        <v>3239</v>
      </c>
      <c r="G379" s="552" t="s">
        <v>3240</v>
      </c>
      <c r="H379" s="552" t="s">
        <v>3241</v>
      </c>
      <c r="I379" s="552" t="s">
        <v>159</v>
      </c>
      <c r="J379" s="552" t="s">
        <v>3242</v>
      </c>
    </row>
    <row r="380" spans="1:10" ht="21.75" customHeight="1">
      <c r="A380" s="548">
        <v>377</v>
      </c>
      <c r="B380" s="549" t="s">
        <v>1160</v>
      </c>
      <c r="C380" s="550" t="s">
        <v>3244</v>
      </c>
      <c r="D380" s="553" t="s">
        <v>2295</v>
      </c>
      <c r="E380" s="412" t="s">
        <v>2113</v>
      </c>
      <c r="F380" s="552" t="s">
        <v>3239</v>
      </c>
      <c r="G380" s="552" t="s">
        <v>3240</v>
      </c>
      <c r="H380" s="552" t="s">
        <v>3241</v>
      </c>
      <c r="I380" s="552" t="s">
        <v>159</v>
      </c>
      <c r="J380" s="552" t="s">
        <v>3242</v>
      </c>
    </row>
    <row r="381" spans="1:10" ht="21.75" customHeight="1">
      <c r="A381" s="548">
        <v>378</v>
      </c>
      <c r="B381" s="549" t="s">
        <v>1160</v>
      </c>
      <c r="C381" s="550" t="s">
        <v>3245</v>
      </c>
      <c r="D381" s="556" t="s">
        <v>2542</v>
      </c>
      <c r="E381" s="412" t="s">
        <v>1052</v>
      </c>
      <c r="F381" s="552" t="s">
        <v>3246</v>
      </c>
      <c r="G381" s="552" t="s">
        <v>2145</v>
      </c>
      <c r="H381" s="552" t="s">
        <v>2145</v>
      </c>
      <c r="I381" s="552" t="s">
        <v>2145</v>
      </c>
      <c r="J381" s="552" t="s">
        <v>3247</v>
      </c>
    </row>
    <row r="382" spans="1:10" ht="21.75" customHeight="1">
      <c r="A382" s="548">
        <v>379</v>
      </c>
      <c r="B382" s="549" t="s">
        <v>1160</v>
      </c>
      <c r="C382" s="550" t="s">
        <v>3248</v>
      </c>
      <c r="D382" s="553" t="s">
        <v>2307</v>
      </c>
      <c r="E382" s="412" t="s">
        <v>2113</v>
      </c>
      <c r="F382" s="552" t="s">
        <v>3249</v>
      </c>
      <c r="G382" s="552" t="s">
        <v>2145</v>
      </c>
      <c r="H382" s="552" t="s">
        <v>2145</v>
      </c>
      <c r="I382" s="552" t="s">
        <v>2145</v>
      </c>
      <c r="J382" s="552" t="s">
        <v>3250</v>
      </c>
    </row>
    <row r="383" spans="1:10" ht="21.75" customHeight="1">
      <c r="A383" s="548">
        <v>380</v>
      </c>
      <c r="B383" s="549" t="s">
        <v>1160</v>
      </c>
      <c r="C383" s="550" t="s">
        <v>3251</v>
      </c>
      <c r="D383" s="553" t="s">
        <v>3252</v>
      </c>
      <c r="E383" s="412" t="s">
        <v>1052</v>
      </c>
      <c r="F383" s="552" t="s">
        <v>3253</v>
      </c>
      <c r="G383" s="552" t="s">
        <v>3254</v>
      </c>
      <c r="H383" s="552" t="s">
        <v>3255</v>
      </c>
      <c r="I383" s="552" t="s">
        <v>583</v>
      </c>
      <c r="J383" s="552" t="s">
        <v>3256</v>
      </c>
    </row>
    <row r="384" spans="1:10" ht="21.75" customHeight="1">
      <c r="A384" s="548">
        <v>381</v>
      </c>
      <c r="B384" s="549" t="s">
        <v>1160</v>
      </c>
      <c r="C384" s="550" t="s">
        <v>3257</v>
      </c>
      <c r="D384" s="549" t="s">
        <v>2587</v>
      </c>
      <c r="E384" s="412" t="s">
        <v>2133</v>
      </c>
      <c r="F384" s="552" t="s">
        <v>3258</v>
      </c>
      <c r="G384" s="552" t="s">
        <v>3259</v>
      </c>
      <c r="H384" s="552" t="s">
        <v>3260</v>
      </c>
      <c r="I384" s="552" t="s">
        <v>159</v>
      </c>
      <c r="J384" s="552" t="s">
        <v>2102</v>
      </c>
    </row>
    <row r="385" spans="1:10" ht="21.75" customHeight="1">
      <c r="A385" s="548">
        <v>382</v>
      </c>
      <c r="B385" s="412" t="s">
        <v>1160</v>
      </c>
      <c r="C385" s="550" t="s">
        <v>3261</v>
      </c>
      <c r="D385" s="412" t="s">
        <v>2587</v>
      </c>
      <c r="E385" s="412" t="s">
        <v>2113</v>
      </c>
      <c r="F385" s="552" t="s">
        <v>3258</v>
      </c>
      <c r="G385" s="552" t="s">
        <v>3259</v>
      </c>
      <c r="H385" s="552" t="s">
        <v>3260</v>
      </c>
      <c r="I385" s="552" t="s">
        <v>159</v>
      </c>
      <c r="J385" s="552" t="s">
        <v>2102</v>
      </c>
    </row>
    <row r="386" spans="1:10" ht="21.75" customHeight="1">
      <c r="A386" s="548">
        <v>383</v>
      </c>
      <c r="B386" s="549" t="s">
        <v>1160</v>
      </c>
      <c r="C386" s="550" t="s">
        <v>3262</v>
      </c>
      <c r="D386" s="553" t="s">
        <v>2311</v>
      </c>
      <c r="E386" s="412" t="s">
        <v>2133</v>
      </c>
      <c r="F386" s="552" t="s">
        <v>3263</v>
      </c>
      <c r="G386" s="552" t="s">
        <v>3264</v>
      </c>
      <c r="H386" s="552" t="s">
        <v>3265</v>
      </c>
      <c r="I386" s="552" t="s">
        <v>159</v>
      </c>
      <c r="J386" s="552" t="s">
        <v>2102</v>
      </c>
    </row>
    <row r="387" spans="1:10" ht="21.75" customHeight="1">
      <c r="A387" s="548">
        <v>384</v>
      </c>
      <c r="B387" s="549" t="s">
        <v>1160</v>
      </c>
      <c r="C387" s="550" t="s">
        <v>3266</v>
      </c>
      <c r="D387" s="553" t="s">
        <v>2311</v>
      </c>
      <c r="E387" s="412" t="s">
        <v>2113</v>
      </c>
      <c r="F387" s="552" t="s">
        <v>3263</v>
      </c>
      <c r="G387" s="552" t="s">
        <v>3264</v>
      </c>
      <c r="H387" s="552" t="s">
        <v>3265</v>
      </c>
      <c r="I387" s="552" t="s">
        <v>159</v>
      </c>
      <c r="J387" s="552" t="s">
        <v>2102</v>
      </c>
    </row>
    <row r="388" spans="1:10" ht="21.75" customHeight="1">
      <c r="A388" s="548">
        <v>385</v>
      </c>
      <c r="B388" s="549" t="s">
        <v>1160</v>
      </c>
      <c r="C388" s="550" t="s">
        <v>3267</v>
      </c>
      <c r="D388" s="549" t="s">
        <v>2311</v>
      </c>
      <c r="E388" s="412" t="s">
        <v>2113</v>
      </c>
      <c r="F388" s="552" t="s">
        <v>3263</v>
      </c>
      <c r="G388" s="552" t="s">
        <v>3264</v>
      </c>
      <c r="H388" s="552" t="s">
        <v>3265</v>
      </c>
      <c r="I388" s="552" t="s">
        <v>159</v>
      </c>
      <c r="J388" s="552" t="s">
        <v>2102</v>
      </c>
    </row>
    <row r="389" spans="1:10" ht="21.75" customHeight="1">
      <c r="A389" s="548">
        <v>386</v>
      </c>
      <c r="B389" s="412" t="s">
        <v>1160</v>
      </c>
      <c r="C389" s="550" t="s">
        <v>3268</v>
      </c>
      <c r="D389" s="412" t="s">
        <v>2311</v>
      </c>
      <c r="E389" s="412" t="s">
        <v>2113</v>
      </c>
      <c r="F389" s="552" t="s">
        <v>3263</v>
      </c>
      <c r="G389" s="552" t="s">
        <v>3264</v>
      </c>
      <c r="H389" s="552" t="s">
        <v>3265</v>
      </c>
      <c r="I389" s="552" t="s">
        <v>159</v>
      </c>
      <c r="J389" s="552" t="s">
        <v>2102</v>
      </c>
    </row>
    <row r="390" spans="1:10" ht="21.75" customHeight="1">
      <c r="A390" s="548">
        <v>387</v>
      </c>
      <c r="B390" s="412" t="s">
        <v>1160</v>
      </c>
      <c r="C390" s="550" t="s">
        <v>3269</v>
      </c>
      <c r="D390" s="412" t="s">
        <v>2311</v>
      </c>
      <c r="E390" s="412" t="s">
        <v>2113</v>
      </c>
      <c r="F390" s="552" t="s">
        <v>3263</v>
      </c>
      <c r="G390" s="552" t="s">
        <v>3264</v>
      </c>
      <c r="H390" s="552" t="s">
        <v>3265</v>
      </c>
      <c r="I390" s="552" t="s">
        <v>159</v>
      </c>
      <c r="J390" s="552" t="s">
        <v>2102</v>
      </c>
    </row>
    <row r="391" spans="1:10" ht="21.75" customHeight="1">
      <c r="A391" s="548">
        <v>388</v>
      </c>
      <c r="B391" s="412" t="s">
        <v>1160</v>
      </c>
      <c r="C391" s="550" t="s">
        <v>3270</v>
      </c>
      <c r="D391" s="412" t="s">
        <v>3271</v>
      </c>
      <c r="E391" s="412" t="s">
        <v>2133</v>
      </c>
      <c r="F391" s="552" t="s">
        <v>3272</v>
      </c>
      <c r="G391" s="552" t="s">
        <v>3181</v>
      </c>
      <c r="H391" s="552" t="s">
        <v>3273</v>
      </c>
      <c r="I391" s="552" t="s">
        <v>159</v>
      </c>
      <c r="J391" s="552" t="s">
        <v>2581</v>
      </c>
    </row>
    <row r="392" spans="1:10" ht="21.75" customHeight="1">
      <c r="A392" s="548">
        <v>389</v>
      </c>
      <c r="B392" s="412" t="s">
        <v>1160</v>
      </c>
      <c r="C392" s="550" t="s">
        <v>3274</v>
      </c>
      <c r="D392" s="412" t="s">
        <v>3275</v>
      </c>
      <c r="E392" s="412" t="s">
        <v>1052</v>
      </c>
      <c r="F392" s="552" t="s">
        <v>3276</v>
      </c>
      <c r="G392" s="552" t="s">
        <v>3277</v>
      </c>
      <c r="H392" s="552" t="s">
        <v>3177</v>
      </c>
      <c r="I392" s="552" t="s">
        <v>583</v>
      </c>
      <c r="J392" s="552" t="s">
        <v>3278</v>
      </c>
    </row>
    <row r="393" spans="1:10" ht="21.75" customHeight="1">
      <c r="A393" s="548">
        <v>390</v>
      </c>
      <c r="B393" s="412" t="s">
        <v>1160</v>
      </c>
      <c r="C393" s="550" t="s">
        <v>3274</v>
      </c>
      <c r="D393" s="412" t="s">
        <v>3275</v>
      </c>
      <c r="E393" s="412" t="s">
        <v>1052</v>
      </c>
      <c r="F393" s="552" t="s">
        <v>3276</v>
      </c>
      <c r="G393" s="552" t="s">
        <v>3277</v>
      </c>
      <c r="H393" s="552" t="s">
        <v>3177</v>
      </c>
      <c r="I393" s="552" t="s">
        <v>583</v>
      </c>
      <c r="J393" s="552" t="s">
        <v>3278</v>
      </c>
    </row>
    <row r="394" spans="1:10" ht="21.75" customHeight="1">
      <c r="A394" s="548">
        <v>391</v>
      </c>
      <c r="B394" s="412" t="s">
        <v>1160</v>
      </c>
      <c r="C394" s="550" t="s">
        <v>3274</v>
      </c>
      <c r="D394" s="412" t="s">
        <v>3275</v>
      </c>
      <c r="E394" s="412" t="s">
        <v>1052</v>
      </c>
      <c r="F394" s="552" t="s">
        <v>3276</v>
      </c>
      <c r="G394" s="552" t="s">
        <v>3277</v>
      </c>
      <c r="H394" s="552" t="s">
        <v>3177</v>
      </c>
      <c r="I394" s="552" t="s">
        <v>583</v>
      </c>
      <c r="J394" s="552" t="s">
        <v>3278</v>
      </c>
    </row>
    <row r="395" spans="1:10" ht="21.75" customHeight="1">
      <c r="A395" s="548">
        <v>392</v>
      </c>
      <c r="B395" s="412" t="s">
        <v>1160</v>
      </c>
      <c r="C395" s="550" t="s">
        <v>3274</v>
      </c>
      <c r="D395" s="412" t="s">
        <v>3275</v>
      </c>
      <c r="E395" s="412" t="s">
        <v>1052</v>
      </c>
      <c r="F395" s="552" t="s">
        <v>3276</v>
      </c>
      <c r="G395" s="552" t="s">
        <v>3277</v>
      </c>
      <c r="H395" s="552" t="s">
        <v>3177</v>
      </c>
      <c r="I395" s="552" t="s">
        <v>583</v>
      </c>
      <c r="J395" s="552" t="s">
        <v>3278</v>
      </c>
    </row>
    <row r="396" spans="1:10" ht="21.75" customHeight="1">
      <c r="A396" s="548">
        <v>393</v>
      </c>
      <c r="B396" s="412" t="s">
        <v>1160</v>
      </c>
      <c r="C396" s="550" t="s">
        <v>3279</v>
      </c>
      <c r="D396" s="412" t="s">
        <v>2340</v>
      </c>
      <c r="E396" s="412" t="s">
        <v>2133</v>
      </c>
      <c r="F396" s="552" t="s">
        <v>3280</v>
      </c>
      <c r="G396" s="552" t="s">
        <v>3281</v>
      </c>
      <c r="H396" s="552" t="s">
        <v>3282</v>
      </c>
      <c r="I396" s="552" t="s">
        <v>583</v>
      </c>
      <c r="J396" s="552" t="s">
        <v>2102</v>
      </c>
    </row>
    <row r="397" spans="1:10" ht="21.75" customHeight="1">
      <c r="A397" s="548">
        <v>394</v>
      </c>
      <c r="B397" s="412" t="s">
        <v>1160</v>
      </c>
      <c r="C397" s="550" t="s">
        <v>3283</v>
      </c>
      <c r="D397" s="412" t="s">
        <v>2764</v>
      </c>
      <c r="E397" s="412" t="s">
        <v>1052</v>
      </c>
      <c r="F397" s="552" t="s">
        <v>3284</v>
      </c>
      <c r="G397" s="552" t="s">
        <v>2145</v>
      </c>
      <c r="H397" s="552" t="s">
        <v>2145</v>
      </c>
      <c r="I397" s="552" t="s">
        <v>2145</v>
      </c>
      <c r="J397" s="552" t="s">
        <v>3285</v>
      </c>
    </row>
    <row r="398" spans="1:10" ht="21.75" customHeight="1">
      <c r="A398" s="548">
        <v>395</v>
      </c>
      <c r="B398" s="412" t="s">
        <v>1160</v>
      </c>
      <c r="C398" s="550" t="s">
        <v>3286</v>
      </c>
      <c r="D398" s="412" t="s">
        <v>3287</v>
      </c>
      <c r="E398" s="412" t="s">
        <v>2133</v>
      </c>
      <c r="F398" s="552" t="s">
        <v>3288</v>
      </c>
      <c r="G398" s="552" t="s">
        <v>3289</v>
      </c>
      <c r="H398" s="552" t="s">
        <v>3290</v>
      </c>
      <c r="I398" s="552" t="s">
        <v>583</v>
      </c>
      <c r="J398" s="552" t="s">
        <v>3291</v>
      </c>
    </row>
    <row r="399" spans="1:10" ht="21.75" customHeight="1">
      <c r="A399" s="548">
        <v>396</v>
      </c>
      <c r="B399" s="412" t="s">
        <v>1160</v>
      </c>
      <c r="C399" s="550" t="s">
        <v>3292</v>
      </c>
      <c r="D399" s="412" t="s">
        <v>3293</v>
      </c>
      <c r="E399" s="412" t="s">
        <v>2133</v>
      </c>
      <c r="F399" s="552" t="s">
        <v>3294</v>
      </c>
      <c r="G399" s="552" t="s">
        <v>3222</v>
      </c>
      <c r="H399" s="552" t="s">
        <v>3295</v>
      </c>
      <c r="I399" s="552" t="s">
        <v>583</v>
      </c>
      <c r="J399" s="552" t="s">
        <v>2581</v>
      </c>
    </row>
    <row r="400" spans="1:10" ht="21.75" customHeight="1">
      <c r="A400" s="548">
        <v>397</v>
      </c>
      <c r="B400" s="412" t="s">
        <v>1160</v>
      </c>
      <c r="C400" s="550" t="s">
        <v>3296</v>
      </c>
      <c r="D400" s="412" t="s">
        <v>3297</v>
      </c>
      <c r="E400" s="412" t="s">
        <v>2133</v>
      </c>
      <c r="F400" s="552" t="s">
        <v>3298</v>
      </c>
      <c r="G400" s="552" t="s">
        <v>2145</v>
      </c>
      <c r="H400" s="552" t="s">
        <v>2145</v>
      </c>
      <c r="I400" s="552" t="s">
        <v>2145</v>
      </c>
      <c r="J400" s="552" t="s">
        <v>2581</v>
      </c>
    </row>
    <row r="401" spans="1:10" ht="21.75" customHeight="1">
      <c r="A401" s="548">
        <v>398</v>
      </c>
      <c r="B401" s="412" t="s">
        <v>1160</v>
      </c>
      <c r="C401" s="550" t="s">
        <v>3299</v>
      </c>
      <c r="D401" s="412" t="s">
        <v>3297</v>
      </c>
      <c r="E401" s="412" t="s">
        <v>2133</v>
      </c>
      <c r="F401" s="552" t="s">
        <v>3300</v>
      </c>
      <c r="G401" s="552" t="s">
        <v>3301</v>
      </c>
      <c r="H401" s="552" t="s">
        <v>3302</v>
      </c>
      <c r="I401" s="552" t="s">
        <v>583</v>
      </c>
      <c r="J401" s="552" t="s">
        <v>2102</v>
      </c>
    </row>
    <row r="402" spans="1:10" ht="21.75" customHeight="1">
      <c r="A402" s="548">
        <v>399</v>
      </c>
      <c r="B402" s="412" t="s">
        <v>1160</v>
      </c>
      <c r="C402" s="550" t="s">
        <v>3303</v>
      </c>
      <c r="D402" s="412" t="s">
        <v>3297</v>
      </c>
      <c r="E402" s="412" t="s">
        <v>2113</v>
      </c>
      <c r="F402" s="552" t="s">
        <v>3300</v>
      </c>
      <c r="G402" s="552" t="s">
        <v>3301</v>
      </c>
      <c r="H402" s="552" t="s">
        <v>3302</v>
      </c>
      <c r="I402" s="552" t="s">
        <v>583</v>
      </c>
      <c r="J402" s="552" t="s">
        <v>2102</v>
      </c>
    </row>
    <row r="403" spans="1:10" ht="21.75" customHeight="1">
      <c r="A403" s="548">
        <v>400</v>
      </c>
      <c r="B403" s="412" t="s">
        <v>1160</v>
      </c>
      <c r="C403" s="550" t="s">
        <v>3304</v>
      </c>
      <c r="D403" s="412" t="s">
        <v>2772</v>
      </c>
      <c r="E403" s="412" t="s">
        <v>2133</v>
      </c>
      <c r="F403" s="552" t="s">
        <v>3305</v>
      </c>
      <c r="G403" s="552" t="s">
        <v>2145</v>
      </c>
      <c r="H403" s="552" t="s">
        <v>2145</v>
      </c>
      <c r="I403" s="552" t="s">
        <v>2145</v>
      </c>
      <c r="J403" s="552" t="s">
        <v>3306</v>
      </c>
    </row>
    <row r="404" spans="1:10" ht="21.75" customHeight="1">
      <c r="A404" s="548">
        <v>401</v>
      </c>
      <c r="B404" s="412" t="s">
        <v>1160</v>
      </c>
      <c r="C404" s="550" t="s">
        <v>3307</v>
      </c>
      <c r="D404" s="412" t="s">
        <v>2153</v>
      </c>
      <c r="E404" s="412" t="s">
        <v>2113</v>
      </c>
      <c r="F404" s="552" t="s">
        <v>3308</v>
      </c>
      <c r="G404" s="552" t="s">
        <v>2145</v>
      </c>
      <c r="H404" s="552" t="s">
        <v>2145</v>
      </c>
      <c r="I404" s="552" t="s">
        <v>2145</v>
      </c>
      <c r="J404" s="552" t="s">
        <v>2102</v>
      </c>
    </row>
    <row r="405" spans="1:10" ht="21.75" customHeight="1">
      <c r="A405" s="548">
        <v>402</v>
      </c>
      <c r="B405" s="412" t="s">
        <v>1160</v>
      </c>
      <c r="C405" s="550" t="s">
        <v>3309</v>
      </c>
      <c r="D405" s="412" t="s">
        <v>3310</v>
      </c>
      <c r="E405" s="412" t="s">
        <v>2154</v>
      </c>
      <c r="F405" s="552" t="s">
        <v>3311</v>
      </c>
      <c r="G405" s="552" t="s">
        <v>2145</v>
      </c>
      <c r="H405" s="552" t="s">
        <v>2145</v>
      </c>
      <c r="I405" s="552" t="s">
        <v>2145</v>
      </c>
      <c r="J405" s="552" t="s">
        <v>3312</v>
      </c>
    </row>
    <row r="406" spans="1:10" ht="21.75" customHeight="1">
      <c r="A406" s="548">
        <v>403</v>
      </c>
      <c r="B406" s="412" t="s">
        <v>1160</v>
      </c>
      <c r="C406" s="550" t="s">
        <v>3313</v>
      </c>
      <c r="D406" s="412" t="s">
        <v>3314</v>
      </c>
      <c r="E406" s="412" t="s">
        <v>2133</v>
      </c>
      <c r="F406" s="552" t="s">
        <v>3315</v>
      </c>
      <c r="G406" s="552" t="s">
        <v>2145</v>
      </c>
      <c r="H406" s="552" t="s">
        <v>2145</v>
      </c>
      <c r="I406" s="552" t="s">
        <v>2145</v>
      </c>
      <c r="J406" s="552" t="s">
        <v>2102</v>
      </c>
    </row>
    <row r="407" spans="1:10" ht="21.75" customHeight="1">
      <c r="A407" s="548">
        <v>404</v>
      </c>
      <c r="B407" s="412" t="s">
        <v>1160</v>
      </c>
      <c r="C407" s="550" t="s">
        <v>3316</v>
      </c>
      <c r="D407" s="412" t="s">
        <v>3317</v>
      </c>
      <c r="E407" s="412" t="s">
        <v>1052</v>
      </c>
      <c r="F407" s="552" t="s">
        <v>3318</v>
      </c>
      <c r="G407" s="552" t="s">
        <v>2145</v>
      </c>
      <c r="H407" s="552" t="s">
        <v>2145</v>
      </c>
      <c r="I407" s="552" t="s">
        <v>2145</v>
      </c>
      <c r="J407" s="552" t="s">
        <v>3319</v>
      </c>
    </row>
    <row r="408" spans="1:10" ht="21.75" customHeight="1">
      <c r="A408" s="548">
        <v>405</v>
      </c>
      <c r="B408" s="412" t="s">
        <v>1160</v>
      </c>
      <c r="C408" s="550" t="s">
        <v>3320</v>
      </c>
      <c r="D408" s="412" t="s">
        <v>3321</v>
      </c>
      <c r="E408" s="412" t="s">
        <v>2154</v>
      </c>
      <c r="F408" s="552" t="s">
        <v>3322</v>
      </c>
      <c r="G408" s="552" t="s">
        <v>2145</v>
      </c>
      <c r="H408" s="552" t="s">
        <v>2145</v>
      </c>
      <c r="I408" s="552" t="s">
        <v>2145</v>
      </c>
      <c r="J408" s="552" t="s">
        <v>3323</v>
      </c>
    </row>
    <row r="409" spans="1:10" ht="21.75" customHeight="1">
      <c r="A409" s="548">
        <v>406</v>
      </c>
      <c r="B409" s="412" t="s">
        <v>1160</v>
      </c>
      <c r="C409" s="550" t="s">
        <v>3324</v>
      </c>
      <c r="D409" s="412" t="s">
        <v>2413</v>
      </c>
      <c r="E409" s="412" t="s">
        <v>1052</v>
      </c>
      <c r="F409" s="552" t="s">
        <v>3325</v>
      </c>
      <c r="G409" s="552" t="s">
        <v>3326</v>
      </c>
      <c r="H409" s="552" t="s">
        <v>3327</v>
      </c>
      <c r="I409" s="552" t="s">
        <v>159</v>
      </c>
      <c r="J409" s="552" t="s">
        <v>3191</v>
      </c>
    </row>
    <row r="410" spans="1:10" ht="21.75" customHeight="1">
      <c r="A410" s="557">
        <v>407</v>
      </c>
      <c r="B410" s="558" t="s">
        <v>727</v>
      </c>
      <c r="C410" s="559" t="s">
        <v>3328</v>
      </c>
      <c r="D410" s="560" t="s">
        <v>2614</v>
      </c>
      <c r="E410" s="561" t="s">
        <v>2133</v>
      </c>
      <c r="F410" s="562" t="s">
        <v>3329</v>
      </c>
      <c r="G410" s="562" t="s">
        <v>3330</v>
      </c>
      <c r="H410" s="562" t="s">
        <v>3331</v>
      </c>
      <c r="I410" s="562" t="s">
        <v>583</v>
      </c>
      <c r="J410" s="562" t="s">
        <v>3332</v>
      </c>
    </row>
    <row r="411" spans="1:10" ht="21.75" customHeight="1">
      <c r="A411" s="557">
        <v>408</v>
      </c>
      <c r="B411" s="558" t="s">
        <v>727</v>
      </c>
      <c r="C411" s="559" t="s">
        <v>3333</v>
      </c>
      <c r="D411" s="563" t="s">
        <v>3334</v>
      </c>
      <c r="E411" s="561" t="s">
        <v>2133</v>
      </c>
      <c r="F411" s="562" t="s">
        <v>3335</v>
      </c>
      <c r="G411" s="562" t="s">
        <v>3336</v>
      </c>
      <c r="H411" s="562" t="s">
        <v>3337</v>
      </c>
      <c r="I411" s="562" t="s">
        <v>583</v>
      </c>
      <c r="J411" s="562" t="s">
        <v>3338</v>
      </c>
    </row>
    <row r="412" spans="1:10" ht="21.75" customHeight="1">
      <c r="A412" s="557">
        <v>409</v>
      </c>
      <c r="B412" s="558" t="s">
        <v>727</v>
      </c>
      <c r="C412" s="559" t="s">
        <v>3339</v>
      </c>
      <c r="D412" s="560" t="s">
        <v>2875</v>
      </c>
      <c r="E412" s="561" t="s">
        <v>1052</v>
      </c>
      <c r="F412" s="562" t="s">
        <v>3340</v>
      </c>
      <c r="G412" s="562" t="s">
        <v>3341</v>
      </c>
      <c r="H412" s="562" t="s">
        <v>3342</v>
      </c>
      <c r="I412" s="562" t="s">
        <v>583</v>
      </c>
      <c r="J412" s="562" t="s">
        <v>3343</v>
      </c>
    </row>
    <row r="413" spans="1:10" ht="21.75" customHeight="1">
      <c r="A413" s="557">
        <v>410</v>
      </c>
      <c r="B413" s="558" t="s">
        <v>727</v>
      </c>
      <c r="C413" s="559" t="s">
        <v>3344</v>
      </c>
      <c r="D413" s="560" t="s">
        <v>3345</v>
      </c>
      <c r="E413" s="561" t="s">
        <v>1052</v>
      </c>
      <c r="F413" s="562" t="s">
        <v>3346</v>
      </c>
      <c r="G413" s="562" t="s">
        <v>3347</v>
      </c>
      <c r="H413" s="562" t="s">
        <v>3348</v>
      </c>
      <c r="I413" s="562" t="s">
        <v>583</v>
      </c>
      <c r="J413" s="562" t="s">
        <v>3349</v>
      </c>
    </row>
    <row r="414" spans="1:10" ht="21.75" customHeight="1">
      <c r="A414" s="557">
        <v>411</v>
      </c>
      <c r="B414" s="558" t="s">
        <v>727</v>
      </c>
      <c r="C414" s="559" t="s">
        <v>3350</v>
      </c>
      <c r="D414" s="563" t="s">
        <v>2295</v>
      </c>
      <c r="E414" s="561" t="s">
        <v>2113</v>
      </c>
      <c r="F414" s="562" t="s">
        <v>3351</v>
      </c>
      <c r="G414" s="562" t="s">
        <v>3352</v>
      </c>
      <c r="H414" s="562" t="s">
        <v>3353</v>
      </c>
      <c r="I414" s="562" t="s">
        <v>583</v>
      </c>
      <c r="J414" s="562" t="s">
        <v>3354</v>
      </c>
    </row>
    <row r="415" spans="1:10" ht="21.75" customHeight="1">
      <c r="A415" s="557">
        <v>412</v>
      </c>
      <c r="B415" s="558" t="s">
        <v>727</v>
      </c>
      <c r="C415" s="559" t="s">
        <v>3355</v>
      </c>
      <c r="D415" s="560" t="s">
        <v>3356</v>
      </c>
      <c r="E415" s="561" t="s">
        <v>1052</v>
      </c>
      <c r="F415" s="562" t="s">
        <v>3357</v>
      </c>
      <c r="G415" s="562" t="s">
        <v>3358</v>
      </c>
      <c r="H415" s="562" t="s">
        <v>3359</v>
      </c>
      <c r="I415" s="562" t="s">
        <v>583</v>
      </c>
      <c r="J415" s="562" t="s">
        <v>3360</v>
      </c>
    </row>
    <row r="416" spans="1:10" ht="21.75" customHeight="1">
      <c r="A416" s="557">
        <v>413</v>
      </c>
      <c r="B416" s="558" t="s">
        <v>727</v>
      </c>
      <c r="C416" s="559" t="s">
        <v>3361</v>
      </c>
      <c r="D416" s="560" t="s">
        <v>3362</v>
      </c>
      <c r="E416" s="561" t="s">
        <v>1052</v>
      </c>
      <c r="F416" s="562" t="s">
        <v>3363</v>
      </c>
      <c r="G416" s="562" t="s">
        <v>3364</v>
      </c>
      <c r="H416" s="562" t="s">
        <v>3365</v>
      </c>
      <c r="I416" s="562" t="s">
        <v>583</v>
      </c>
      <c r="J416" s="562" t="s">
        <v>3366</v>
      </c>
    </row>
    <row r="417" spans="1:10" ht="21.75" customHeight="1">
      <c r="A417" s="557">
        <v>414</v>
      </c>
      <c r="B417" s="558" t="s">
        <v>727</v>
      </c>
      <c r="C417" s="559" t="s">
        <v>3367</v>
      </c>
      <c r="D417" s="560" t="s">
        <v>3362</v>
      </c>
      <c r="E417" s="561" t="s">
        <v>1052</v>
      </c>
      <c r="F417" s="562" t="s">
        <v>3363</v>
      </c>
      <c r="G417" s="562" t="s">
        <v>3364</v>
      </c>
      <c r="H417" s="562" t="s">
        <v>3365</v>
      </c>
      <c r="I417" s="562" t="s">
        <v>583</v>
      </c>
      <c r="J417" s="562" t="s">
        <v>3366</v>
      </c>
    </row>
    <row r="418" spans="1:10" ht="21.75" customHeight="1">
      <c r="A418" s="557">
        <v>415</v>
      </c>
      <c r="B418" s="558" t="s">
        <v>727</v>
      </c>
      <c r="C418" s="559" t="s">
        <v>3367</v>
      </c>
      <c r="D418" s="560" t="s">
        <v>3362</v>
      </c>
      <c r="E418" s="561" t="s">
        <v>1052</v>
      </c>
      <c r="F418" s="562" t="s">
        <v>3363</v>
      </c>
      <c r="G418" s="562" t="s">
        <v>3364</v>
      </c>
      <c r="H418" s="562" t="s">
        <v>3365</v>
      </c>
      <c r="I418" s="562" t="s">
        <v>583</v>
      </c>
      <c r="J418" s="562" t="s">
        <v>3366</v>
      </c>
    </row>
    <row r="419" spans="1:10" ht="21.75" customHeight="1">
      <c r="A419" s="557">
        <v>416</v>
      </c>
      <c r="B419" s="558" t="s">
        <v>727</v>
      </c>
      <c r="C419" s="559" t="s">
        <v>3367</v>
      </c>
      <c r="D419" s="560" t="s">
        <v>3362</v>
      </c>
      <c r="E419" s="561" t="s">
        <v>1052</v>
      </c>
      <c r="F419" s="562" t="s">
        <v>3363</v>
      </c>
      <c r="G419" s="562" t="s">
        <v>3364</v>
      </c>
      <c r="H419" s="562" t="s">
        <v>3365</v>
      </c>
      <c r="I419" s="562" t="s">
        <v>583</v>
      </c>
      <c r="J419" s="562" t="s">
        <v>3366</v>
      </c>
    </row>
    <row r="420" spans="1:10" ht="21.75" customHeight="1">
      <c r="A420" s="557">
        <v>417</v>
      </c>
      <c r="B420" s="558" t="s">
        <v>727</v>
      </c>
      <c r="C420" s="559" t="s">
        <v>3368</v>
      </c>
      <c r="D420" s="560" t="s">
        <v>3369</v>
      </c>
      <c r="E420" s="561" t="s">
        <v>2133</v>
      </c>
      <c r="F420" s="562" t="s">
        <v>3370</v>
      </c>
      <c r="G420" s="562" t="s">
        <v>3371</v>
      </c>
      <c r="H420" s="562" t="s">
        <v>3372</v>
      </c>
      <c r="I420" s="562" t="s">
        <v>583</v>
      </c>
      <c r="J420" s="562" t="s">
        <v>3373</v>
      </c>
    </row>
    <row r="421" spans="1:10" ht="21.75" customHeight="1">
      <c r="A421" s="557">
        <v>418</v>
      </c>
      <c r="B421" s="558" t="s">
        <v>727</v>
      </c>
      <c r="C421" s="559" t="s">
        <v>3374</v>
      </c>
      <c r="D421" s="560" t="s">
        <v>3375</v>
      </c>
      <c r="E421" s="561" t="s">
        <v>2113</v>
      </c>
      <c r="F421" s="562" t="s">
        <v>3376</v>
      </c>
      <c r="G421" s="562" t="s">
        <v>3377</v>
      </c>
      <c r="H421" s="562" t="s">
        <v>3378</v>
      </c>
      <c r="I421" s="562" t="s">
        <v>583</v>
      </c>
      <c r="J421" s="562" t="s">
        <v>3379</v>
      </c>
    </row>
    <row r="422" spans="1:10" ht="21.75" customHeight="1">
      <c r="A422" s="557">
        <v>419</v>
      </c>
      <c r="B422" s="558" t="s">
        <v>727</v>
      </c>
      <c r="C422" s="559" t="s">
        <v>3380</v>
      </c>
      <c r="D422" s="560" t="s">
        <v>3381</v>
      </c>
      <c r="E422" s="561" t="s">
        <v>2133</v>
      </c>
      <c r="F422" s="562" t="s">
        <v>3382</v>
      </c>
      <c r="G422" s="562" t="s">
        <v>3383</v>
      </c>
      <c r="H422" s="562" t="s">
        <v>3384</v>
      </c>
      <c r="I422" s="562" t="s">
        <v>583</v>
      </c>
      <c r="J422" s="562" t="s">
        <v>3379</v>
      </c>
    </row>
    <row r="423" spans="1:10" ht="21.75" customHeight="1">
      <c r="A423" s="557">
        <v>420</v>
      </c>
      <c r="B423" s="558" t="s">
        <v>727</v>
      </c>
      <c r="C423" s="559" t="s">
        <v>3385</v>
      </c>
      <c r="D423" s="560" t="s">
        <v>2153</v>
      </c>
      <c r="E423" s="561" t="s">
        <v>2154</v>
      </c>
      <c r="F423" s="562" t="s">
        <v>3386</v>
      </c>
      <c r="G423" s="562" t="s">
        <v>2145</v>
      </c>
      <c r="H423" s="562" t="s">
        <v>2145</v>
      </c>
      <c r="I423" s="562" t="s">
        <v>2145</v>
      </c>
      <c r="J423" s="562" t="s">
        <v>3387</v>
      </c>
    </row>
    <row r="424" spans="1:10" ht="21.75" customHeight="1">
      <c r="A424" s="557">
        <v>421</v>
      </c>
      <c r="B424" s="558" t="s">
        <v>727</v>
      </c>
      <c r="C424" s="559" t="s">
        <v>3388</v>
      </c>
      <c r="D424" s="560" t="s">
        <v>3389</v>
      </c>
      <c r="E424" s="561" t="s">
        <v>1052</v>
      </c>
      <c r="F424" s="562" t="s">
        <v>3390</v>
      </c>
      <c r="G424" s="562" t="s">
        <v>3391</v>
      </c>
      <c r="H424" s="562" t="s">
        <v>3392</v>
      </c>
      <c r="I424" s="562" t="s">
        <v>583</v>
      </c>
      <c r="J424" s="562" t="s">
        <v>3393</v>
      </c>
    </row>
    <row r="425" spans="1:10" ht="21.75" customHeight="1">
      <c r="A425" s="564">
        <v>422</v>
      </c>
      <c r="B425" s="565" t="s">
        <v>1161</v>
      </c>
      <c r="C425" s="566" t="s">
        <v>3394</v>
      </c>
      <c r="D425" s="567" t="s">
        <v>2997</v>
      </c>
      <c r="E425" s="568" t="s">
        <v>1052</v>
      </c>
      <c r="F425" s="569" t="s">
        <v>3395</v>
      </c>
      <c r="G425" s="570" t="s">
        <v>2145</v>
      </c>
      <c r="H425" s="570" t="s">
        <v>159</v>
      </c>
      <c r="I425" s="570" t="s">
        <v>159</v>
      </c>
      <c r="J425" s="569" t="s">
        <v>3396</v>
      </c>
    </row>
    <row r="426" spans="1:10" ht="21.75" customHeight="1">
      <c r="A426" s="564">
        <v>423</v>
      </c>
      <c r="B426" s="565" t="s">
        <v>1161</v>
      </c>
      <c r="C426" s="566" t="s">
        <v>3394</v>
      </c>
      <c r="D426" s="567" t="s">
        <v>2997</v>
      </c>
      <c r="E426" s="568" t="s">
        <v>1052</v>
      </c>
      <c r="F426" s="569" t="s">
        <v>3395</v>
      </c>
      <c r="G426" s="570" t="s">
        <v>2145</v>
      </c>
      <c r="H426" s="570" t="s">
        <v>159</v>
      </c>
      <c r="I426" s="570" t="s">
        <v>159</v>
      </c>
      <c r="J426" s="569" t="s">
        <v>3396</v>
      </c>
    </row>
    <row r="427" spans="1:10" ht="21.75" customHeight="1">
      <c r="A427" s="564">
        <v>424</v>
      </c>
      <c r="B427" s="568" t="s">
        <v>1161</v>
      </c>
      <c r="C427" s="571" t="s">
        <v>3397</v>
      </c>
      <c r="D427" s="568" t="s">
        <v>3398</v>
      </c>
      <c r="E427" s="568" t="s">
        <v>2154</v>
      </c>
      <c r="F427" s="572" t="s">
        <v>3399</v>
      </c>
      <c r="G427" s="572" t="s">
        <v>3400</v>
      </c>
      <c r="H427" s="572" t="s">
        <v>3401</v>
      </c>
      <c r="I427" s="572" t="s">
        <v>583</v>
      </c>
      <c r="J427" s="572" t="s">
        <v>3402</v>
      </c>
    </row>
    <row r="428" spans="1:10" ht="21.75" customHeight="1">
      <c r="A428" s="564">
        <v>425</v>
      </c>
      <c r="B428" s="565" t="s">
        <v>1161</v>
      </c>
      <c r="C428" s="566" t="s">
        <v>3403</v>
      </c>
      <c r="D428" s="565" t="s">
        <v>3398</v>
      </c>
      <c r="E428" s="568" t="s">
        <v>1052</v>
      </c>
      <c r="F428" s="573" t="s">
        <v>3404</v>
      </c>
      <c r="G428" s="572" t="s">
        <v>3405</v>
      </c>
      <c r="H428" s="572" t="s">
        <v>3406</v>
      </c>
      <c r="I428" s="572" t="s">
        <v>583</v>
      </c>
      <c r="J428" s="572" t="s">
        <v>3407</v>
      </c>
    </row>
    <row r="429" spans="1:10" ht="21.75" customHeight="1">
      <c r="A429" s="564">
        <v>426</v>
      </c>
      <c r="B429" s="568" t="s">
        <v>1161</v>
      </c>
      <c r="C429" s="566" t="s">
        <v>3408</v>
      </c>
      <c r="D429" s="568" t="s">
        <v>3187</v>
      </c>
      <c r="E429" s="568" t="s">
        <v>2113</v>
      </c>
      <c r="F429" s="573" t="s">
        <v>3409</v>
      </c>
      <c r="G429" s="569" t="s">
        <v>3409</v>
      </c>
      <c r="H429" s="569" t="s">
        <v>3410</v>
      </c>
      <c r="I429" s="569" t="s">
        <v>583</v>
      </c>
      <c r="J429" s="572" t="s">
        <v>3407</v>
      </c>
    </row>
    <row r="430" spans="1:10" ht="21.75" customHeight="1">
      <c r="A430" s="564">
        <v>427</v>
      </c>
      <c r="B430" s="568" t="s">
        <v>1161</v>
      </c>
      <c r="C430" s="566" t="s">
        <v>3411</v>
      </c>
      <c r="D430" s="568" t="s">
        <v>3412</v>
      </c>
      <c r="E430" s="568" t="s">
        <v>2113</v>
      </c>
      <c r="F430" s="573" t="s">
        <v>3413</v>
      </c>
      <c r="G430" s="569" t="s">
        <v>3414</v>
      </c>
      <c r="H430" s="569" t="s">
        <v>3415</v>
      </c>
      <c r="I430" s="569" t="s">
        <v>583</v>
      </c>
      <c r="J430" s="572" t="s">
        <v>3407</v>
      </c>
    </row>
    <row r="431" spans="1:10" ht="21.75" customHeight="1">
      <c r="A431" s="564">
        <v>428</v>
      </c>
      <c r="B431" s="565" t="s">
        <v>1161</v>
      </c>
      <c r="C431" s="566" t="s">
        <v>3416</v>
      </c>
      <c r="D431" s="567" t="s">
        <v>3417</v>
      </c>
      <c r="E431" s="568" t="s">
        <v>1052</v>
      </c>
      <c r="F431" s="569" t="s">
        <v>3418</v>
      </c>
      <c r="G431" s="569" t="s">
        <v>3419</v>
      </c>
      <c r="H431" s="569" t="s">
        <v>3420</v>
      </c>
      <c r="I431" s="569" t="s">
        <v>583</v>
      </c>
      <c r="J431" s="572" t="s">
        <v>3421</v>
      </c>
    </row>
    <row r="432" spans="1:10" ht="21.75" customHeight="1">
      <c r="A432" s="564">
        <v>429</v>
      </c>
      <c r="B432" s="565" t="s">
        <v>1161</v>
      </c>
      <c r="C432" s="566" t="s">
        <v>3422</v>
      </c>
      <c r="D432" s="567" t="s">
        <v>3417</v>
      </c>
      <c r="E432" s="568" t="s">
        <v>1052</v>
      </c>
      <c r="F432" s="569" t="s">
        <v>3418</v>
      </c>
      <c r="G432" s="569" t="s">
        <v>3419</v>
      </c>
      <c r="H432" s="569" t="s">
        <v>3420</v>
      </c>
      <c r="I432" s="569" t="s">
        <v>583</v>
      </c>
      <c r="J432" s="572" t="s">
        <v>3423</v>
      </c>
    </row>
    <row r="433" spans="1:10" ht="21.75" customHeight="1">
      <c r="A433" s="564">
        <v>430</v>
      </c>
      <c r="B433" s="565" t="s">
        <v>1161</v>
      </c>
      <c r="C433" s="566" t="s">
        <v>3424</v>
      </c>
      <c r="D433" s="567" t="s">
        <v>3417</v>
      </c>
      <c r="E433" s="568" t="s">
        <v>2113</v>
      </c>
      <c r="F433" s="569" t="s">
        <v>3425</v>
      </c>
      <c r="G433" s="570" t="s">
        <v>3426</v>
      </c>
      <c r="H433" s="570" t="s">
        <v>3427</v>
      </c>
      <c r="I433" s="570" t="s">
        <v>583</v>
      </c>
      <c r="J433" s="569" t="s">
        <v>3285</v>
      </c>
    </row>
    <row r="434" spans="1:10" ht="21.75" customHeight="1">
      <c r="A434" s="564">
        <v>431</v>
      </c>
      <c r="B434" s="565" t="s">
        <v>1161</v>
      </c>
      <c r="C434" s="566" t="s">
        <v>3428</v>
      </c>
      <c r="D434" s="567" t="s">
        <v>3429</v>
      </c>
      <c r="E434" s="568" t="s">
        <v>2113</v>
      </c>
      <c r="F434" s="570" t="s">
        <v>3430</v>
      </c>
      <c r="G434" s="570" t="s">
        <v>3431</v>
      </c>
      <c r="H434" s="570" t="s">
        <v>3407</v>
      </c>
      <c r="I434" s="570" t="s">
        <v>583</v>
      </c>
      <c r="J434" s="569" t="s">
        <v>3407</v>
      </c>
    </row>
    <row r="435" spans="1:10" ht="21.75" customHeight="1">
      <c r="A435" s="564">
        <v>432</v>
      </c>
      <c r="B435" s="565" t="s">
        <v>1161</v>
      </c>
      <c r="C435" s="566" t="s">
        <v>3432</v>
      </c>
      <c r="D435" s="567" t="s">
        <v>2660</v>
      </c>
      <c r="E435" s="568" t="s">
        <v>1052</v>
      </c>
      <c r="F435" s="570" t="s">
        <v>3433</v>
      </c>
      <c r="G435" s="570" t="s">
        <v>3434</v>
      </c>
      <c r="H435" s="570" t="s">
        <v>3435</v>
      </c>
      <c r="I435" s="570" t="s">
        <v>583</v>
      </c>
      <c r="J435" s="569" t="s">
        <v>3436</v>
      </c>
    </row>
    <row r="436" spans="1:10" ht="21.75" customHeight="1">
      <c r="A436" s="564">
        <v>433</v>
      </c>
      <c r="B436" s="565" t="s">
        <v>1161</v>
      </c>
      <c r="C436" s="566" t="s">
        <v>3437</v>
      </c>
      <c r="D436" s="567" t="s">
        <v>2660</v>
      </c>
      <c r="E436" s="568" t="s">
        <v>1052</v>
      </c>
      <c r="F436" s="570" t="s">
        <v>3433</v>
      </c>
      <c r="G436" s="570" t="s">
        <v>3434</v>
      </c>
      <c r="H436" s="570" t="s">
        <v>3435</v>
      </c>
      <c r="I436" s="570" t="s">
        <v>583</v>
      </c>
      <c r="J436" s="569" t="s">
        <v>3436</v>
      </c>
    </row>
    <row r="437" spans="1:10" ht="21.75" customHeight="1">
      <c r="A437" s="564">
        <v>434</v>
      </c>
      <c r="B437" s="568" t="s">
        <v>1161</v>
      </c>
      <c r="C437" s="572" t="s">
        <v>3438</v>
      </c>
      <c r="D437" s="568" t="s">
        <v>2660</v>
      </c>
      <c r="E437" s="568" t="s">
        <v>1052</v>
      </c>
      <c r="F437" s="573" t="s">
        <v>3439</v>
      </c>
      <c r="G437" s="570" t="s">
        <v>2145</v>
      </c>
      <c r="H437" s="570" t="s">
        <v>159</v>
      </c>
      <c r="I437" s="570" t="s">
        <v>159</v>
      </c>
      <c r="J437" s="569" t="s">
        <v>3440</v>
      </c>
    </row>
    <row r="438" spans="1:10" ht="21.75" customHeight="1">
      <c r="A438" s="564">
        <v>435</v>
      </c>
      <c r="B438" s="568" t="s">
        <v>1161</v>
      </c>
      <c r="C438" s="572" t="s">
        <v>3441</v>
      </c>
      <c r="D438" s="568" t="s">
        <v>2201</v>
      </c>
      <c r="E438" s="568" t="s">
        <v>1052</v>
      </c>
      <c r="F438" s="573" t="s">
        <v>3442</v>
      </c>
      <c r="G438" s="573" t="s">
        <v>3443</v>
      </c>
      <c r="H438" s="573" t="s">
        <v>3444</v>
      </c>
      <c r="I438" s="573" t="s">
        <v>583</v>
      </c>
      <c r="J438" s="569" t="s">
        <v>3445</v>
      </c>
    </row>
    <row r="439" spans="1:10" ht="21.75" customHeight="1">
      <c r="A439" s="564">
        <v>436</v>
      </c>
      <c r="B439" s="568" t="s">
        <v>1161</v>
      </c>
      <c r="C439" s="572" t="s">
        <v>3446</v>
      </c>
      <c r="D439" s="568" t="s">
        <v>3024</v>
      </c>
      <c r="E439" s="568" t="s">
        <v>1052</v>
      </c>
      <c r="F439" s="573" t="s">
        <v>3447</v>
      </c>
      <c r="G439" s="573" t="s">
        <v>3448</v>
      </c>
      <c r="H439" s="573" t="s">
        <v>3449</v>
      </c>
      <c r="I439" s="573" t="s">
        <v>583</v>
      </c>
      <c r="J439" s="569" t="s">
        <v>3450</v>
      </c>
    </row>
    <row r="440" spans="1:10" ht="21.75" customHeight="1">
      <c r="A440" s="564">
        <v>437</v>
      </c>
      <c r="B440" s="565" t="s">
        <v>1161</v>
      </c>
      <c r="C440" s="566" t="s">
        <v>3451</v>
      </c>
      <c r="D440" s="565" t="s">
        <v>2524</v>
      </c>
      <c r="E440" s="568" t="s">
        <v>1052</v>
      </c>
      <c r="F440" s="573" t="s">
        <v>3452</v>
      </c>
      <c r="G440" s="573" t="s">
        <v>3434</v>
      </c>
      <c r="H440" s="573" t="s">
        <v>3435</v>
      </c>
      <c r="I440" s="573" t="s">
        <v>583</v>
      </c>
      <c r="J440" s="569" t="s">
        <v>3453</v>
      </c>
    </row>
    <row r="441" spans="1:10" ht="21.75" customHeight="1">
      <c r="A441" s="564">
        <v>438</v>
      </c>
      <c r="B441" s="568" t="s">
        <v>1161</v>
      </c>
      <c r="C441" s="566" t="s">
        <v>3454</v>
      </c>
      <c r="D441" s="568" t="s">
        <v>2431</v>
      </c>
      <c r="E441" s="568" t="s">
        <v>2133</v>
      </c>
      <c r="F441" s="573" t="s">
        <v>3455</v>
      </c>
      <c r="G441" s="573" t="s">
        <v>3456</v>
      </c>
      <c r="H441" s="573" t="s">
        <v>3457</v>
      </c>
      <c r="I441" s="573" t="s">
        <v>583</v>
      </c>
      <c r="J441" s="569" t="s">
        <v>3407</v>
      </c>
    </row>
    <row r="442" spans="1:10" ht="21.75" customHeight="1">
      <c r="A442" s="564">
        <v>439</v>
      </c>
      <c r="B442" s="565" t="s">
        <v>1161</v>
      </c>
      <c r="C442" s="566" t="s">
        <v>3458</v>
      </c>
      <c r="D442" s="565" t="s">
        <v>2431</v>
      </c>
      <c r="E442" s="568" t="s">
        <v>2133</v>
      </c>
      <c r="F442" s="573" t="s">
        <v>3455</v>
      </c>
      <c r="G442" s="573" t="s">
        <v>3456</v>
      </c>
      <c r="H442" s="573" t="s">
        <v>3457</v>
      </c>
      <c r="I442" s="573" t="s">
        <v>583</v>
      </c>
      <c r="J442" s="569" t="s">
        <v>3407</v>
      </c>
    </row>
    <row r="443" spans="1:10" ht="32.25" customHeight="1">
      <c r="A443" s="564">
        <v>440</v>
      </c>
      <c r="B443" s="565" t="s">
        <v>1161</v>
      </c>
      <c r="C443" s="566" t="s">
        <v>3459</v>
      </c>
      <c r="D443" s="574" t="s">
        <v>3345</v>
      </c>
      <c r="E443" s="568" t="s">
        <v>1052</v>
      </c>
      <c r="F443" s="573" t="s">
        <v>3460</v>
      </c>
      <c r="G443" s="570" t="s">
        <v>2145</v>
      </c>
      <c r="H443" s="570" t="s">
        <v>159</v>
      </c>
      <c r="I443" s="570" t="s">
        <v>159</v>
      </c>
      <c r="J443" s="569" t="s">
        <v>3461</v>
      </c>
    </row>
    <row r="444" spans="1:10" ht="32.25" customHeight="1">
      <c r="A444" s="564">
        <v>441</v>
      </c>
      <c r="B444" s="565" t="s">
        <v>1161</v>
      </c>
      <c r="C444" s="566" t="s">
        <v>3462</v>
      </c>
      <c r="D444" s="574" t="s">
        <v>3345</v>
      </c>
      <c r="E444" s="568" t="s">
        <v>1052</v>
      </c>
      <c r="F444" s="573" t="s">
        <v>3463</v>
      </c>
      <c r="G444" s="570" t="s">
        <v>2145</v>
      </c>
      <c r="H444" s="570" t="s">
        <v>159</v>
      </c>
      <c r="I444" s="570" t="s">
        <v>159</v>
      </c>
      <c r="J444" s="569" t="s">
        <v>3464</v>
      </c>
    </row>
    <row r="445" spans="1:10" ht="32.25" customHeight="1">
      <c r="A445" s="564">
        <v>442</v>
      </c>
      <c r="B445" s="565" t="s">
        <v>1161</v>
      </c>
      <c r="C445" s="566" t="s">
        <v>3465</v>
      </c>
      <c r="D445" s="568" t="s">
        <v>3034</v>
      </c>
      <c r="E445" s="568" t="s">
        <v>2113</v>
      </c>
      <c r="F445" s="575" t="s">
        <v>3466</v>
      </c>
      <c r="G445" s="570" t="s">
        <v>2145</v>
      </c>
      <c r="H445" s="570" t="s">
        <v>159</v>
      </c>
      <c r="I445" s="570" t="s">
        <v>159</v>
      </c>
      <c r="J445" s="569" t="s">
        <v>3407</v>
      </c>
    </row>
    <row r="446" spans="1:10" ht="32.25" customHeight="1">
      <c r="A446" s="564">
        <v>443</v>
      </c>
      <c r="B446" s="568" t="s">
        <v>1161</v>
      </c>
      <c r="C446" s="566" t="s">
        <v>3467</v>
      </c>
      <c r="D446" s="565" t="s">
        <v>3034</v>
      </c>
      <c r="E446" s="568" t="s">
        <v>2113</v>
      </c>
      <c r="F446" s="573" t="s">
        <v>3466</v>
      </c>
      <c r="G446" s="570" t="s">
        <v>2145</v>
      </c>
      <c r="H446" s="570" t="s">
        <v>159</v>
      </c>
      <c r="I446" s="570" t="s">
        <v>159</v>
      </c>
      <c r="J446" s="569" t="s">
        <v>3407</v>
      </c>
    </row>
    <row r="447" spans="1:10" ht="21.75" customHeight="1">
      <c r="A447" s="564">
        <v>444</v>
      </c>
      <c r="B447" s="565" t="s">
        <v>1161</v>
      </c>
      <c r="C447" s="566" t="s">
        <v>3468</v>
      </c>
      <c r="D447" s="565" t="s">
        <v>2714</v>
      </c>
      <c r="E447" s="568" t="s">
        <v>2133</v>
      </c>
      <c r="F447" s="573" t="s">
        <v>3469</v>
      </c>
      <c r="G447" s="570" t="s">
        <v>2145</v>
      </c>
      <c r="H447" s="570" t="s">
        <v>159</v>
      </c>
      <c r="I447" s="570" t="s">
        <v>159</v>
      </c>
      <c r="J447" s="569" t="s">
        <v>3407</v>
      </c>
    </row>
    <row r="448" spans="1:10" ht="32.25" customHeight="1">
      <c r="A448" s="564">
        <v>445</v>
      </c>
      <c r="B448" s="565" t="s">
        <v>1161</v>
      </c>
      <c r="C448" s="566" t="s">
        <v>3470</v>
      </c>
      <c r="D448" s="574" t="s">
        <v>2717</v>
      </c>
      <c r="E448" s="568" t="s">
        <v>1052</v>
      </c>
      <c r="F448" s="573" t="s">
        <v>3471</v>
      </c>
      <c r="G448" s="570" t="s">
        <v>2145</v>
      </c>
      <c r="H448" s="570" t="s">
        <v>159</v>
      </c>
      <c r="I448" s="570" t="s">
        <v>159</v>
      </c>
      <c r="J448" s="569" t="s">
        <v>3472</v>
      </c>
    </row>
    <row r="449" spans="1:10" ht="32.25" customHeight="1">
      <c r="A449" s="564">
        <v>446</v>
      </c>
      <c r="B449" s="565" t="s">
        <v>1161</v>
      </c>
      <c r="C449" s="566" t="s">
        <v>3473</v>
      </c>
      <c r="D449" s="574" t="s">
        <v>3474</v>
      </c>
      <c r="E449" s="568" t="s">
        <v>1052</v>
      </c>
      <c r="F449" s="573" t="s">
        <v>3475</v>
      </c>
      <c r="G449" s="573" t="s">
        <v>3476</v>
      </c>
      <c r="H449" s="573" t="s">
        <v>3477</v>
      </c>
      <c r="I449" s="573" t="s">
        <v>583</v>
      </c>
      <c r="J449" s="569" t="s">
        <v>3478</v>
      </c>
    </row>
    <row r="450" spans="1:10" ht="32.25" customHeight="1">
      <c r="A450" s="564">
        <v>447</v>
      </c>
      <c r="B450" s="565" t="s">
        <v>1161</v>
      </c>
      <c r="C450" s="566" t="s">
        <v>3479</v>
      </c>
      <c r="D450" s="568" t="s">
        <v>2455</v>
      </c>
      <c r="E450" s="568" t="s">
        <v>1052</v>
      </c>
      <c r="F450" s="575" t="s">
        <v>3480</v>
      </c>
      <c r="G450" s="570" t="s">
        <v>2145</v>
      </c>
      <c r="H450" s="570" t="s">
        <v>159</v>
      </c>
      <c r="I450" s="570" t="s">
        <v>159</v>
      </c>
      <c r="J450" s="569" t="s">
        <v>3481</v>
      </c>
    </row>
    <row r="451" spans="1:10" ht="32.25" customHeight="1">
      <c r="A451" s="564">
        <v>448</v>
      </c>
      <c r="B451" s="568" t="s">
        <v>1161</v>
      </c>
      <c r="C451" s="566" t="s">
        <v>3482</v>
      </c>
      <c r="D451" s="565" t="s">
        <v>2587</v>
      </c>
      <c r="E451" s="568" t="s">
        <v>2154</v>
      </c>
      <c r="F451" s="573" t="s">
        <v>3483</v>
      </c>
      <c r="G451" s="570" t="s">
        <v>2145</v>
      </c>
      <c r="H451" s="570" t="s">
        <v>159</v>
      </c>
      <c r="I451" s="570" t="s">
        <v>159</v>
      </c>
      <c r="J451" s="569" t="s">
        <v>3484</v>
      </c>
    </row>
    <row r="452" spans="1:10" ht="21.75" customHeight="1">
      <c r="A452" s="564">
        <v>449</v>
      </c>
      <c r="B452" s="565" t="s">
        <v>1161</v>
      </c>
      <c r="C452" s="566" t="s">
        <v>3485</v>
      </c>
      <c r="D452" s="568" t="s">
        <v>3486</v>
      </c>
      <c r="E452" s="568" t="s">
        <v>1052</v>
      </c>
      <c r="F452" s="575" t="s">
        <v>3487</v>
      </c>
      <c r="G452" s="570" t="s">
        <v>2145</v>
      </c>
      <c r="H452" s="570" t="s">
        <v>159</v>
      </c>
      <c r="I452" s="570" t="s">
        <v>159</v>
      </c>
      <c r="J452" s="569" t="s">
        <v>3478</v>
      </c>
    </row>
    <row r="453" spans="1:10" ht="21.75" customHeight="1">
      <c r="A453" s="564">
        <v>450</v>
      </c>
      <c r="B453" s="568" t="s">
        <v>1161</v>
      </c>
      <c r="C453" s="571" t="s">
        <v>3488</v>
      </c>
      <c r="D453" s="568" t="s">
        <v>3149</v>
      </c>
      <c r="E453" s="568" t="s">
        <v>1052</v>
      </c>
      <c r="F453" s="575" t="s">
        <v>3489</v>
      </c>
      <c r="G453" s="575" t="s">
        <v>3490</v>
      </c>
      <c r="H453" s="575" t="s">
        <v>3491</v>
      </c>
      <c r="I453" s="575" t="s">
        <v>583</v>
      </c>
      <c r="J453" s="569" t="s">
        <v>3481</v>
      </c>
    </row>
    <row r="454" spans="1:10" ht="21.75" customHeight="1">
      <c r="A454" s="564">
        <v>451</v>
      </c>
      <c r="B454" s="568" t="s">
        <v>1161</v>
      </c>
      <c r="C454" s="571" t="s">
        <v>3492</v>
      </c>
      <c r="D454" s="568" t="s">
        <v>2328</v>
      </c>
      <c r="E454" s="568" t="s">
        <v>1052</v>
      </c>
      <c r="F454" s="575" t="s">
        <v>3493</v>
      </c>
      <c r="G454" s="575" t="s">
        <v>3494</v>
      </c>
      <c r="H454" s="575" t="s">
        <v>3495</v>
      </c>
      <c r="I454" s="575" t="s">
        <v>583</v>
      </c>
      <c r="J454" s="575" t="s">
        <v>3496</v>
      </c>
    </row>
    <row r="455" spans="1:10" ht="21.75" customHeight="1">
      <c r="A455" s="564">
        <v>452</v>
      </c>
      <c r="B455" s="568" t="s">
        <v>1161</v>
      </c>
      <c r="C455" s="571" t="s">
        <v>3497</v>
      </c>
      <c r="D455" s="568" t="s">
        <v>3498</v>
      </c>
      <c r="E455" s="568" t="s">
        <v>1052</v>
      </c>
      <c r="F455" s="575" t="s">
        <v>3499</v>
      </c>
      <c r="G455" s="575" t="s">
        <v>2145</v>
      </c>
      <c r="H455" s="575" t="s">
        <v>159</v>
      </c>
      <c r="I455" s="575" t="s">
        <v>159</v>
      </c>
      <c r="J455" s="575" t="s">
        <v>3461</v>
      </c>
    </row>
    <row r="456" spans="1:10" ht="21.75" customHeight="1">
      <c r="A456" s="564">
        <v>453</v>
      </c>
      <c r="B456" s="568" t="s">
        <v>1161</v>
      </c>
      <c r="C456" s="571" t="s">
        <v>3500</v>
      </c>
      <c r="D456" s="568" t="s">
        <v>3501</v>
      </c>
      <c r="E456" s="568" t="s">
        <v>2133</v>
      </c>
      <c r="F456" s="575" t="s">
        <v>3502</v>
      </c>
      <c r="G456" s="575" t="s">
        <v>3503</v>
      </c>
      <c r="H456" s="575" t="s">
        <v>3504</v>
      </c>
      <c r="I456" s="575" t="s">
        <v>583</v>
      </c>
      <c r="J456" s="575" t="s">
        <v>3505</v>
      </c>
    </row>
    <row r="457" spans="1:10" ht="21.75" customHeight="1">
      <c r="A457" s="564">
        <v>454</v>
      </c>
      <c r="B457" s="568" t="s">
        <v>1161</v>
      </c>
      <c r="C457" s="571" t="s">
        <v>3506</v>
      </c>
      <c r="D457" s="568" t="s">
        <v>2575</v>
      </c>
      <c r="E457" s="568" t="s">
        <v>1052</v>
      </c>
      <c r="F457" s="575" t="s">
        <v>3507</v>
      </c>
      <c r="G457" s="575" t="s">
        <v>3508</v>
      </c>
      <c r="H457" s="575" t="s">
        <v>3509</v>
      </c>
      <c r="I457" s="575" t="s">
        <v>583</v>
      </c>
      <c r="J457" s="575" t="s">
        <v>3510</v>
      </c>
    </row>
    <row r="458" spans="1:10" ht="21.75" customHeight="1">
      <c r="A458" s="564">
        <v>455</v>
      </c>
      <c r="B458" s="568" t="s">
        <v>1161</v>
      </c>
      <c r="C458" s="571" t="s">
        <v>3511</v>
      </c>
      <c r="D458" s="568" t="s">
        <v>3512</v>
      </c>
      <c r="E458" s="568" t="s">
        <v>2113</v>
      </c>
      <c r="F458" s="575" t="s">
        <v>3513</v>
      </c>
      <c r="G458" s="575" t="s">
        <v>2145</v>
      </c>
      <c r="H458" s="575" t="s">
        <v>159</v>
      </c>
      <c r="I458" s="575" t="s">
        <v>159</v>
      </c>
      <c r="J458" s="575" t="s">
        <v>3407</v>
      </c>
    </row>
    <row r="459" spans="1:10" ht="21.75" customHeight="1">
      <c r="A459" s="564">
        <v>456</v>
      </c>
      <c r="B459" s="568" t="s">
        <v>1161</v>
      </c>
      <c r="C459" s="571" t="s">
        <v>3514</v>
      </c>
      <c r="D459" s="568" t="s">
        <v>3515</v>
      </c>
      <c r="E459" s="568" t="s">
        <v>2133</v>
      </c>
      <c r="F459" s="575" t="s">
        <v>3516</v>
      </c>
      <c r="G459" s="575" t="s">
        <v>2145</v>
      </c>
      <c r="H459" s="575" t="s">
        <v>159</v>
      </c>
      <c r="I459" s="575" t="s">
        <v>159</v>
      </c>
      <c r="J459" s="575" t="s">
        <v>3407</v>
      </c>
    </row>
    <row r="460" spans="1:10" ht="21.75" customHeight="1">
      <c r="A460" s="564">
        <v>457</v>
      </c>
      <c r="B460" s="568" t="s">
        <v>1161</v>
      </c>
      <c r="C460" s="571" t="s">
        <v>3517</v>
      </c>
      <c r="D460" s="568" t="s">
        <v>3518</v>
      </c>
      <c r="E460" s="568" t="s">
        <v>1052</v>
      </c>
      <c r="F460" s="575" t="s">
        <v>3519</v>
      </c>
      <c r="G460" s="575" t="s">
        <v>2145</v>
      </c>
      <c r="H460" s="575" t="s">
        <v>159</v>
      </c>
      <c r="I460" s="575" t="s">
        <v>159</v>
      </c>
      <c r="J460" s="575" t="s">
        <v>3440</v>
      </c>
    </row>
    <row r="461" spans="1:10" ht="21.75" customHeight="1">
      <c r="A461" s="564">
        <v>458</v>
      </c>
      <c r="B461" s="568" t="s">
        <v>1161</v>
      </c>
      <c r="C461" s="571" t="s">
        <v>3520</v>
      </c>
      <c r="D461" s="568" t="s">
        <v>2986</v>
      </c>
      <c r="E461" s="568" t="s">
        <v>2113</v>
      </c>
      <c r="F461" s="575" t="s">
        <v>3521</v>
      </c>
      <c r="G461" s="575" t="s">
        <v>2145</v>
      </c>
      <c r="H461" s="575" t="s">
        <v>159</v>
      </c>
      <c r="I461" s="575" t="s">
        <v>159</v>
      </c>
      <c r="J461" s="575" t="s">
        <v>3407</v>
      </c>
    </row>
    <row r="462" spans="1:10" ht="21.75" customHeight="1">
      <c r="A462" s="564">
        <v>459</v>
      </c>
      <c r="B462" s="568" t="s">
        <v>1161</v>
      </c>
      <c r="C462" s="571" t="s">
        <v>3522</v>
      </c>
      <c r="D462" s="568" t="s">
        <v>2785</v>
      </c>
      <c r="E462" s="568" t="s">
        <v>2133</v>
      </c>
      <c r="F462" s="575" t="s">
        <v>3523</v>
      </c>
      <c r="G462" s="575" t="s">
        <v>2145</v>
      </c>
      <c r="H462" s="575" t="s">
        <v>159</v>
      </c>
      <c r="I462" s="575" t="s">
        <v>159</v>
      </c>
      <c r="J462" s="575" t="s">
        <v>3524</v>
      </c>
    </row>
    <row r="463" spans="1:10" ht="21.75" customHeight="1">
      <c r="A463" s="564">
        <v>460</v>
      </c>
      <c r="B463" s="568" t="s">
        <v>1161</v>
      </c>
      <c r="C463" s="571" t="s">
        <v>3525</v>
      </c>
      <c r="D463" s="568" t="s">
        <v>3526</v>
      </c>
      <c r="E463" s="568" t="s">
        <v>2133</v>
      </c>
      <c r="F463" s="575" t="s">
        <v>3527</v>
      </c>
      <c r="G463" s="575" t="s">
        <v>2145</v>
      </c>
      <c r="H463" s="575" t="s">
        <v>159</v>
      </c>
      <c r="I463" s="575" t="s">
        <v>159</v>
      </c>
      <c r="J463" s="575" t="s">
        <v>3528</v>
      </c>
    </row>
    <row r="464" spans="1:10" ht="21.75" customHeight="1">
      <c r="A464" s="564">
        <v>461</v>
      </c>
      <c r="B464" s="568" t="s">
        <v>1161</v>
      </c>
      <c r="C464" s="571" t="s">
        <v>3529</v>
      </c>
      <c r="D464" s="568" t="s">
        <v>3530</v>
      </c>
      <c r="E464" s="568" t="s">
        <v>1052</v>
      </c>
      <c r="F464" s="575" t="s">
        <v>3531</v>
      </c>
      <c r="G464" s="575" t="s">
        <v>2145</v>
      </c>
      <c r="H464" s="575" t="s">
        <v>159</v>
      </c>
      <c r="I464" s="575" t="s">
        <v>159</v>
      </c>
      <c r="J464" s="575" t="s">
        <v>3532</v>
      </c>
    </row>
    <row r="465" spans="1:10" ht="21.75" customHeight="1">
      <c r="A465" s="564">
        <v>462</v>
      </c>
      <c r="B465" s="568" t="s">
        <v>1161</v>
      </c>
      <c r="C465" s="571" t="s">
        <v>3529</v>
      </c>
      <c r="D465" s="568" t="s">
        <v>3530</v>
      </c>
      <c r="E465" s="568" t="s">
        <v>1052</v>
      </c>
      <c r="F465" s="575" t="s">
        <v>3531</v>
      </c>
      <c r="G465" s="575" t="s">
        <v>2145</v>
      </c>
      <c r="H465" s="575" t="s">
        <v>159</v>
      </c>
      <c r="I465" s="575" t="s">
        <v>159</v>
      </c>
      <c r="J465" s="575" t="s">
        <v>3532</v>
      </c>
    </row>
    <row r="466" spans="1:10" ht="21.75" customHeight="1">
      <c r="A466" s="576">
        <v>463</v>
      </c>
      <c r="B466" s="577" t="s">
        <v>1162</v>
      </c>
      <c r="C466" s="578" t="s">
        <v>3533</v>
      </c>
      <c r="D466" s="579" t="s">
        <v>3398</v>
      </c>
      <c r="E466" s="580" t="s">
        <v>2154</v>
      </c>
      <c r="F466" s="581" t="s">
        <v>3534</v>
      </c>
      <c r="G466" s="582" t="s">
        <v>2145</v>
      </c>
      <c r="H466" s="582" t="s">
        <v>159</v>
      </c>
      <c r="I466" s="582" t="s">
        <v>159</v>
      </c>
      <c r="J466" s="582" t="s">
        <v>3535</v>
      </c>
    </row>
    <row r="467" spans="1:10" ht="21.75" customHeight="1">
      <c r="A467" s="576">
        <v>464</v>
      </c>
      <c r="B467" s="577" t="s">
        <v>1162</v>
      </c>
      <c r="C467" s="578" t="s">
        <v>3536</v>
      </c>
      <c r="D467" s="583" t="s">
        <v>2383</v>
      </c>
      <c r="E467" s="580" t="s">
        <v>1052</v>
      </c>
      <c r="F467" s="581" t="s">
        <v>3537</v>
      </c>
      <c r="G467" s="582" t="s">
        <v>3538</v>
      </c>
      <c r="H467" s="582" t="s">
        <v>3539</v>
      </c>
      <c r="I467" s="582" t="s">
        <v>1554</v>
      </c>
      <c r="J467" s="582" t="s">
        <v>3540</v>
      </c>
    </row>
    <row r="468" spans="1:10" ht="21.75" customHeight="1">
      <c r="A468" s="576">
        <v>465</v>
      </c>
      <c r="B468" s="577" t="s">
        <v>1162</v>
      </c>
      <c r="C468" s="578" t="s">
        <v>3536</v>
      </c>
      <c r="D468" s="577" t="s">
        <v>2383</v>
      </c>
      <c r="E468" s="580" t="s">
        <v>1052</v>
      </c>
      <c r="F468" s="581" t="s">
        <v>3537</v>
      </c>
      <c r="G468" s="582" t="s">
        <v>3538</v>
      </c>
      <c r="H468" s="582" t="s">
        <v>3539</v>
      </c>
      <c r="I468" s="582" t="s">
        <v>1554</v>
      </c>
      <c r="J468" s="582" t="s">
        <v>3540</v>
      </c>
    </row>
    <row r="469" spans="1:10" ht="21.75" customHeight="1">
      <c r="A469" s="576">
        <v>466</v>
      </c>
      <c r="B469" s="577" t="s">
        <v>1162</v>
      </c>
      <c r="C469" s="578" t="s">
        <v>3541</v>
      </c>
      <c r="D469" s="577" t="s">
        <v>2383</v>
      </c>
      <c r="E469" s="580" t="s">
        <v>1052</v>
      </c>
      <c r="F469" s="581" t="s">
        <v>3537</v>
      </c>
      <c r="G469" s="582" t="s">
        <v>3538</v>
      </c>
      <c r="H469" s="582" t="s">
        <v>3539</v>
      </c>
      <c r="I469" s="582" t="s">
        <v>1554</v>
      </c>
      <c r="J469" s="582" t="s">
        <v>3540</v>
      </c>
    </row>
    <row r="470" spans="1:10" ht="21.75" customHeight="1">
      <c r="A470" s="576">
        <v>467</v>
      </c>
      <c r="B470" s="577" t="s">
        <v>1162</v>
      </c>
      <c r="C470" s="578" t="s">
        <v>3542</v>
      </c>
      <c r="D470" s="577" t="s">
        <v>2639</v>
      </c>
      <c r="E470" s="580" t="s">
        <v>2336</v>
      </c>
      <c r="F470" s="581" t="s">
        <v>3543</v>
      </c>
      <c r="G470" s="582" t="s">
        <v>3544</v>
      </c>
      <c r="H470" s="582" t="s">
        <v>3545</v>
      </c>
      <c r="I470" s="582" t="s">
        <v>583</v>
      </c>
      <c r="J470" s="582" t="s">
        <v>3535</v>
      </c>
    </row>
    <row r="471" spans="1:10" ht="21.75" customHeight="1">
      <c r="A471" s="576">
        <v>468</v>
      </c>
      <c r="B471" s="577" t="s">
        <v>1162</v>
      </c>
      <c r="C471" s="578" t="s">
        <v>3546</v>
      </c>
      <c r="D471" s="577" t="s">
        <v>3547</v>
      </c>
      <c r="E471" s="580" t="s">
        <v>1052</v>
      </c>
      <c r="F471" s="581" t="s">
        <v>3548</v>
      </c>
      <c r="G471" s="582" t="s">
        <v>3549</v>
      </c>
      <c r="H471" s="582" t="s">
        <v>3550</v>
      </c>
      <c r="I471" s="582" t="s">
        <v>1554</v>
      </c>
      <c r="J471" s="582" t="s">
        <v>3551</v>
      </c>
    </row>
    <row r="472" spans="1:10" ht="21.75" customHeight="1">
      <c r="A472" s="576">
        <v>469</v>
      </c>
      <c r="B472" s="577" t="s">
        <v>1162</v>
      </c>
      <c r="C472" s="578" t="s">
        <v>3552</v>
      </c>
      <c r="D472" s="577" t="s">
        <v>3193</v>
      </c>
      <c r="E472" s="580" t="s">
        <v>2113</v>
      </c>
      <c r="F472" s="581" t="s">
        <v>3553</v>
      </c>
      <c r="G472" s="582" t="s">
        <v>2145</v>
      </c>
      <c r="H472" s="582" t="s">
        <v>159</v>
      </c>
      <c r="I472" s="582" t="s">
        <v>159</v>
      </c>
      <c r="J472" s="582" t="s">
        <v>3554</v>
      </c>
    </row>
    <row r="473" spans="1:10" ht="21.75" customHeight="1">
      <c r="A473" s="576">
        <v>470</v>
      </c>
      <c r="B473" s="577" t="s">
        <v>1162</v>
      </c>
      <c r="C473" s="578" t="s">
        <v>3555</v>
      </c>
      <c r="D473" s="577" t="s">
        <v>2125</v>
      </c>
      <c r="E473" s="580" t="s">
        <v>1052</v>
      </c>
      <c r="F473" s="584" t="s">
        <v>3556</v>
      </c>
      <c r="G473" s="582" t="s">
        <v>2145</v>
      </c>
      <c r="H473" s="582" t="s">
        <v>159</v>
      </c>
      <c r="I473" s="582" t="s">
        <v>159</v>
      </c>
      <c r="J473" s="582" t="s">
        <v>3557</v>
      </c>
    </row>
    <row r="474" spans="1:10" ht="21.75" customHeight="1">
      <c r="A474" s="576">
        <v>471</v>
      </c>
      <c r="B474" s="577" t="s">
        <v>1162</v>
      </c>
      <c r="C474" s="578" t="s">
        <v>3558</v>
      </c>
      <c r="D474" s="579" t="s">
        <v>2181</v>
      </c>
      <c r="E474" s="580" t="s">
        <v>1052</v>
      </c>
      <c r="F474" s="584" t="s">
        <v>3559</v>
      </c>
      <c r="G474" s="582" t="s">
        <v>2145</v>
      </c>
      <c r="H474" s="582" t="s">
        <v>159</v>
      </c>
      <c r="I474" s="582" t="s">
        <v>159</v>
      </c>
      <c r="J474" s="582" t="s">
        <v>3560</v>
      </c>
    </row>
    <row r="475" spans="1:10" ht="21.75" customHeight="1">
      <c r="A475" s="576">
        <v>472</v>
      </c>
      <c r="B475" s="577" t="s">
        <v>1162</v>
      </c>
      <c r="C475" s="578" t="s">
        <v>3558</v>
      </c>
      <c r="D475" s="579" t="s">
        <v>2181</v>
      </c>
      <c r="E475" s="580" t="s">
        <v>1052</v>
      </c>
      <c r="F475" s="584" t="s">
        <v>3559</v>
      </c>
      <c r="G475" s="582" t="s">
        <v>2145</v>
      </c>
      <c r="H475" s="582" t="s">
        <v>159</v>
      </c>
      <c r="I475" s="582" t="s">
        <v>159</v>
      </c>
      <c r="J475" s="582" t="s">
        <v>3560</v>
      </c>
    </row>
    <row r="476" spans="1:10" ht="21.75" customHeight="1">
      <c r="A476" s="576">
        <v>473</v>
      </c>
      <c r="B476" s="577" t="s">
        <v>1162</v>
      </c>
      <c r="C476" s="578" t="s">
        <v>3561</v>
      </c>
      <c r="D476" s="579" t="s">
        <v>2181</v>
      </c>
      <c r="E476" s="580" t="s">
        <v>1052</v>
      </c>
      <c r="F476" s="584" t="s">
        <v>3559</v>
      </c>
      <c r="G476" s="582" t="s">
        <v>2145</v>
      </c>
      <c r="H476" s="582" t="s">
        <v>159</v>
      </c>
      <c r="I476" s="582" t="s">
        <v>159</v>
      </c>
      <c r="J476" s="582" t="s">
        <v>3560</v>
      </c>
    </row>
    <row r="477" spans="1:10" ht="21.75" customHeight="1">
      <c r="A477" s="576">
        <v>474</v>
      </c>
      <c r="B477" s="577" t="s">
        <v>1162</v>
      </c>
      <c r="C477" s="578" t="s">
        <v>3561</v>
      </c>
      <c r="D477" s="579" t="s">
        <v>2181</v>
      </c>
      <c r="E477" s="580" t="s">
        <v>1052</v>
      </c>
      <c r="F477" s="584" t="s">
        <v>3559</v>
      </c>
      <c r="G477" s="582" t="s">
        <v>2145</v>
      </c>
      <c r="H477" s="582" t="s">
        <v>159</v>
      </c>
      <c r="I477" s="582" t="s">
        <v>159</v>
      </c>
      <c r="J477" s="582" t="s">
        <v>3560</v>
      </c>
    </row>
    <row r="478" spans="1:10" ht="21.75" customHeight="1">
      <c r="A478" s="576">
        <v>475</v>
      </c>
      <c r="B478" s="577" t="s">
        <v>1162</v>
      </c>
      <c r="C478" s="578" t="s">
        <v>3562</v>
      </c>
      <c r="D478" s="577" t="s">
        <v>2125</v>
      </c>
      <c r="E478" s="580" t="s">
        <v>1052</v>
      </c>
      <c r="F478" s="581" t="s">
        <v>3563</v>
      </c>
      <c r="G478" s="581" t="s">
        <v>3564</v>
      </c>
      <c r="H478" s="581" t="s">
        <v>3565</v>
      </c>
      <c r="I478" s="581" t="s">
        <v>583</v>
      </c>
      <c r="J478" s="581" t="s">
        <v>3566</v>
      </c>
    </row>
    <row r="479" spans="1:10" ht="21.75" customHeight="1">
      <c r="A479" s="576">
        <v>476</v>
      </c>
      <c r="B479" s="577" t="s">
        <v>1162</v>
      </c>
      <c r="C479" s="578" t="s">
        <v>3567</v>
      </c>
      <c r="D479" s="577" t="s">
        <v>3429</v>
      </c>
      <c r="E479" s="580" t="s">
        <v>1052</v>
      </c>
      <c r="F479" s="581" t="s">
        <v>3568</v>
      </c>
      <c r="G479" s="582" t="s">
        <v>2145</v>
      </c>
      <c r="H479" s="582" t="s">
        <v>159</v>
      </c>
      <c r="I479" s="582" t="s">
        <v>159</v>
      </c>
      <c r="J479" s="581" t="s">
        <v>3569</v>
      </c>
    </row>
    <row r="480" spans="1:10" ht="21.75" customHeight="1">
      <c r="A480" s="576">
        <v>477</v>
      </c>
      <c r="B480" s="577" t="s">
        <v>1162</v>
      </c>
      <c r="C480" s="578" t="s">
        <v>3570</v>
      </c>
      <c r="D480" s="579" t="s">
        <v>2660</v>
      </c>
      <c r="E480" s="580" t="s">
        <v>2133</v>
      </c>
      <c r="F480" s="584" t="s">
        <v>3571</v>
      </c>
      <c r="G480" s="582" t="s">
        <v>3572</v>
      </c>
      <c r="H480" s="582" t="s">
        <v>3573</v>
      </c>
      <c r="I480" s="582" t="s">
        <v>159</v>
      </c>
      <c r="J480" s="581" t="s">
        <v>3574</v>
      </c>
    </row>
    <row r="481" spans="1:10" ht="21" customHeight="1">
      <c r="A481" s="576">
        <v>478</v>
      </c>
      <c r="B481" s="577" t="s">
        <v>1162</v>
      </c>
      <c r="C481" s="578" t="s">
        <v>3575</v>
      </c>
      <c r="D481" s="585" t="s">
        <v>2401</v>
      </c>
      <c r="E481" s="580" t="s">
        <v>1052</v>
      </c>
      <c r="F481" s="581" t="s">
        <v>3576</v>
      </c>
      <c r="G481" s="582" t="s">
        <v>2145</v>
      </c>
      <c r="H481" s="582" t="s">
        <v>159</v>
      </c>
      <c r="I481" s="582" t="s">
        <v>159</v>
      </c>
      <c r="J481" s="581" t="s">
        <v>3577</v>
      </c>
    </row>
    <row r="482" spans="1:10" ht="21.75" customHeight="1">
      <c r="A482" s="576">
        <v>479</v>
      </c>
      <c r="B482" s="577" t="s">
        <v>1162</v>
      </c>
      <c r="C482" s="578" t="s">
        <v>3578</v>
      </c>
      <c r="D482" s="577" t="s">
        <v>2401</v>
      </c>
      <c r="E482" s="580" t="s">
        <v>1052</v>
      </c>
      <c r="F482" s="581" t="s">
        <v>3576</v>
      </c>
      <c r="G482" s="582" t="s">
        <v>2145</v>
      </c>
      <c r="H482" s="582" t="s">
        <v>159</v>
      </c>
      <c r="I482" s="582" t="s">
        <v>159</v>
      </c>
      <c r="J482" s="581" t="s">
        <v>3579</v>
      </c>
    </row>
    <row r="483" spans="1:10" ht="21.75" customHeight="1">
      <c r="A483" s="576">
        <v>480</v>
      </c>
      <c r="B483" s="577" t="s">
        <v>1162</v>
      </c>
      <c r="C483" s="578" t="s">
        <v>3580</v>
      </c>
      <c r="D483" s="579" t="s">
        <v>2256</v>
      </c>
      <c r="E483" s="580" t="s">
        <v>1052</v>
      </c>
      <c r="F483" s="581" t="s">
        <v>3581</v>
      </c>
      <c r="G483" s="582" t="s">
        <v>2145</v>
      </c>
      <c r="H483" s="582" t="s">
        <v>159</v>
      </c>
      <c r="I483" s="582" t="s">
        <v>159</v>
      </c>
      <c r="J483" s="581" t="s">
        <v>3582</v>
      </c>
    </row>
    <row r="484" spans="1:10" ht="21.75" customHeight="1">
      <c r="A484" s="576">
        <v>481</v>
      </c>
      <c r="B484" s="577" t="s">
        <v>1162</v>
      </c>
      <c r="C484" s="578" t="s">
        <v>3583</v>
      </c>
      <c r="D484" s="579" t="s">
        <v>2669</v>
      </c>
      <c r="E484" s="580" t="s">
        <v>2133</v>
      </c>
      <c r="F484" s="582" t="s">
        <v>3584</v>
      </c>
      <c r="G484" s="584" t="s">
        <v>3585</v>
      </c>
      <c r="H484" s="584" t="s">
        <v>3586</v>
      </c>
      <c r="I484" s="584" t="s">
        <v>583</v>
      </c>
      <c r="J484" s="581" t="s">
        <v>3587</v>
      </c>
    </row>
    <row r="485" spans="1:10" ht="21.75" customHeight="1">
      <c r="A485" s="576">
        <v>482</v>
      </c>
      <c r="B485" s="577" t="s">
        <v>1162</v>
      </c>
      <c r="C485" s="578" t="s">
        <v>3588</v>
      </c>
      <c r="D485" s="579" t="s">
        <v>2413</v>
      </c>
      <c r="E485" s="580" t="s">
        <v>1052</v>
      </c>
      <c r="F485" s="582" t="s">
        <v>3589</v>
      </c>
      <c r="G485" s="584" t="s">
        <v>2145</v>
      </c>
      <c r="H485" s="584" t="s">
        <v>159</v>
      </c>
      <c r="I485" s="584" t="s">
        <v>159</v>
      </c>
      <c r="J485" s="581" t="s">
        <v>3590</v>
      </c>
    </row>
    <row r="486" spans="1:10" ht="21.75" customHeight="1">
      <c r="A486" s="576">
        <v>483</v>
      </c>
      <c r="B486" s="577" t="s">
        <v>1162</v>
      </c>
      <c r="C486" s="578" t="s">
        <v>3591</v>
      </c>
      <c r="D486" s="579" t="s">
        <v>2686</v>
      </c>
      <c r="E486" s="580" t="s">
        <v>1052</v>
      </c>
      <c r="F486" s="582" t="s">
        <v>3592</v>
      </c>
      <c r="G486" s="584" t="s">
        <v>3593</v>
      </c>
      <c r="H486" s="584" t="s">
        <v>3594</v>
      </c>
      <c r="I486" s="584" t="s">
        <v>583</v>
      </c>
      <c r="J486" s="581" t="s">
        <v>3595</v>
      </c>
    </row>
    <row r="487" spans="1:10" ht="21.75" customHeight="1">
      <c r="A487" s="576">
        <v>484</v>
      </c>
      <c r="B487" s="577" t="s">
        <v>1162</v>
      </c>
      <c r="C487" s="578" t="s">
        <v>3596</v>
      </c>
      <c r="D487" s="577" t="s">
        <v>2265</v>
      </c>
      <c r="E487" s="580" t="s">
        <v>1052</v>
      </c>
      <c r="F487" s="581" t="s">
        <v>3597</v>
      </c>
      <c r="G487" s="584" t="s">
        <v>2145</v>
      </c>
      <c r="H487" s="584" t="s">
        <v>159</v>
      </c>
      <c r="I487" s="584" t="s">
        <v>159</v>
      </c>
      <c r="J487" s="581" t="s">
        <v>3598</v>
      </c>
    </row>
    <row r="488" spans="1:10" ht="21.75" customHeight="1">
      <c r="A488" s="576">
        <v>485</v>
      </c>
      <c r="B488" s="577" t="s">
        <v>1162</v>
      </c>
      <c r="C488" s="578" t="s">
        <v>3599</v>
      </c>
      <c r="D488" s="579" t="s">
        <v>2689</v>
      </c>
      <c r="E488" s="580" t="s">
        <v>1052</v>
      </c>
      <c r="F488" s="584" t="s">
        <v>3600</v>
      </c>
      <c r="G488" s="582" t="s">
        <v>2145</v>
      </c>
      <c r="H488" s="582" t="s">
        <v>159</v>
      </c>
      <c r="I488" s="582" t="s">
        <v>159</v>
      </c>
      <c r="J488" s="581" t="s">
        <v>3598</v>
      </c>
    </row>
    <row r="489" spans="1:10" ht="21.75" customHeight="1">
      <c r="A489" s="576">
        <v>486</v>
      </c>
      <c r="B489" s="577" t="s">
        <v>1162</v>
      </c>
      <c r="C489" s="578" t="s">
        <v>3601</v>
      </c>
      <c r="D489" s="585" t="s">
        <v>3024</v>
      </c>
      <c r="E489" s="580" t="s">
        <v>1052</v>
      </c>
      <c r="F489" s="581" t="s">
        <v>3602</v>
      </c>
      <c r="G489" s="582" t="s">
        <v>2145</v>
      </c>
      <c r="H489" s="582" t="s">
        <v>159</v>
      </c>
      <c r="I489" s="582" t="s">
        <v>159</v>
      </c>
      <c r="J489" s="581" t="s">
        <v>3603</v>
      </c>
    </row>
    <row r="490" spans="1:10" ht="21.75" customHeight="1">
      <c r="A490" s="576">
        <v>487</v>
      </c>
      <c r="B490" s="577" t="s">
        <v>1162</v>
      </c>
      <c r="C490" s="578" t="s">
        <v>3604</v>
      </c>
      <c r="D490" s="577" t="s">
        <v>2700</v>
      </c>
      <c r="E490" s="580" t="s">
        <v>1052</v>
      </c>
      <c r="F490" s="581" t="s">
        <v>3605</v>
      </c>
      <c r="G490" s="582" t="s">
        <v>2145</v>
      </c>
      <c r="H490" s="582" t="s">
        <v>159</v>
      </c>
      <c r="I490" s="582" t="s">
        <v>159</v>
      </c>
      <c r="J490" s="581" t="s">
        <v>3603</v>
      </c>
    </row>
    <row r="491" spans="1:10" ht="21.75" customHeight="1">
      <c r="A491" s="576">
        <v>488</v>
      </c>
      <c r="B491" s="577" t="s">
        <v>1162</v>
      </c>
      <c r="C491" s="578" t="s">
        <v>3604</v>
      </c>
      <c r="D491" s="579" t="s">
        <v>2700</v>
      </c>
      <c r="E491" s="580" t="s">
        <v>1052</v>
      </c>
      <c r="F491" s="581" t="s">
        <v>3605</v>
      </c>
      <c r="G491" s="582" t="s">
        <v>2145</v>
      </c>
      <c r="H491" s="582" t="s">
        <v>159</v>
      </c>
      <c r="I491" s="582" t="s">
        <v>159</v>
      </c>
      <c r="J491" s="581" t="s">
        <v>3603</v>
      </c>
    </row>
    <row r="492" spans="1:10" ht="21.75" customHeight="1">
      <c r="A492" s="576">
        <v>489</v>
      </c>
      <c r="B492" s="577" t="s">
        <v>1162</v>
      </c>
      <c r="C492" s="578" t="s">
        <v>3606</v>
      </c>
      <c r="D492" s="579" t="s">
        <v>3345</v>
      </c>
      <c r="E492" s="580" t="s">
        <v>2133</v>
      </c>
      <c r="F492" s="582" t="s">
        <v>3607</v>
      </c>
      <c r="G492" s="582" t="s">
        <v>3608</v>
      </c>
      <c r="H492" s="582" t="s">
        <v>3573</v>
      </c>
      <c r="I492" s="582" t="s">
        <v>159</v>
      </c>
      <c r="J492" s="581" t="s">
        <v>3609</v>
      </c>
    </row>
    <row r="493" spans="1:10" ht="21.75" customHeight="1">
      <c r="A493" s="576">
        <v>490</v>
      </c>
      <c r="B493" s="577" t="s">
        <v>1162</v>
      </c>
      <c r="C493" s="578" t="s">
        <v>3610</v>
      </c>
      <c r="D493" s="579" t="s">
        <v>3345</v>
      </c>
      <c r="E493" s="580" t="s">
        <v>2133</v>
      </c>
      <c r="F493" s="582" t="s">
        <v>3607</v>
      </c>
      <c r="G493" s="582" t="s">
        <v>3608</v>
      </c>
      <c r="H493" s="582" t="s">
        <v>3573</v>
      </c>
      <c r="I493" s="582" t="s">
        <v>159</v>
      </c>
      <c r="J493" s="581" t="s">
        <v>3609</v>
      </c>
    </row>
    <row r="494" spans="1:10" ht="21.75" customHeight="1">
      <c r="A494" s="576">
        <v>491</v>
      </c>
      <c r="B494" s="577" t="s">
        <v>1162</v>
      </c>
      <c r="C494" s="578" t="s">
        <v>3611</v>
      </c>
      <c r="D494" s="579" t="s">
        <v>2291</v>
      </c>
      <c r="E494" s="580" t="s">
        <v>2133</v>
      </c>
      <c r="F494" s="582" t="s">
        <v>3612</v>
      </c>
      <c r="G494" s="582" t="s">
        <v>2145</v>
      </c>
      <c r="H494" s="582" t="s">
        <v>159</v>
      </c>
      <c r="I494" s="582" t="s">
        <v>159</v>
      </c>
      <c r="J494" s="581" t="s">
        <v>3609</v>
      </c>
    </row>
    <row r="495" spans="1:10" ht="21.75" customHeight="1">
      <c r="A495" s="576">
        <v>492</v>
      </c>
      <c r="B495" s="577" t="s">
        <v>1162</v>
      </c>
      <c r="C495" s="578" t="s">
        <v>3613</v>
      </c>
      <c r="D495" s="579" t="s">
        <v>3474</v>
      </c>
      <c r="E495" s="580" t="s">
        <v>2133</v>
      </c>
      <c r="F495" s="582" t="s">
        <v>3614</v>
      </c>
      <c r="G495" s="582" t="s">
        <v>3615</v>
      </c>
      <c r="H495" s="582" t="s">
        <v>3573</v>
      </c>
      <c r="I495" s="582" t="s">
        <v>159</v>
      </c>
      <c r="J495" s="581" t="s">
        <v>3609</v>
      </c>
    </row>
    <row r="496" spans="1:10" ht="21.75" customHeight="1">
      <c r="A496" s="576">
        <v>493</v>
      </c>
      <c r="B496" s="577" t="s">
        <v>1162</v>
      </c>
      <c r="C496" s="578" t="s">
        <v>3616</v>
      </c>
      <c r="D496" s="579" t="s">
        <v>3617</v>
      </c>
      <c r="E496" s="580" t="s">
        <v>2133</v>
      </c>
      <c r="F496" s="582" t="s">
        <v>3618</v>
      </c>
      <c r="G496" s="582" t="s">
        <v>3619</v>
      </c>
      <c r="H496" s="582" t="s">
        <v>3573</v>
      </c>
      <c r="I496" s="582" t="s">
        <v>159</v>
      </c>
      <c r="J496" s="581" t="s">
        <v>3609</v>
      </c>
    </row>
    <row r="497" spans="1:10" ht="21.75" customHeight="1">
      <c r="A497" s="576">
        <v>494</v>
      </c>
      <c r="B497" s="577" t="s">
        <v>1162</v>
      </c>
      <c r="C497" s="578" t="s">
        <v>3620</v>
      </c>
      <c r="D497" s="579" t="s">
        <v>2560</v>
      </c>
      <c r="E497" s="580" t="s">
        <v>1052</v>
      </c>
      <c r="F497" s="586" t="s">
        <v>3621</v>
      </c>
      <c r="G497" s="586" t="s">
        <v>2145</v>
      </c>
      <c r="H497" s="586" t="s">
        <v>159</v>
      </c>
      <c r="I497" s="586" t="s">
        <v>159</v>
      </c>
      <c r="J497" s="582" t="s">
        <v>3622</v>
      </c>
    </row>
    <row r="498" spans="1:10" ht="21.75" customHeight="1">
      <c r="A498" s="576">
        <v>495</v>
      </c>
      <c r="B498" s="577" t="s">
        <v>1162</v>
      </c>
      <c r="C498" s="578" t="s">
        <v>3623</v>
      </c>
      <c r="D498" s="579" t="s">
        <v>3624</v>
      </c>
      <c r="E498" s="580" t="s">
        <v>2133</v>
      </c>
      <c r="F498" s="582" t="s">
        <v>3625</v>
      </c>
      <c r="G498" s="584" t="s">
        <v>3626</v>
      </c>
      <c r="H498" s="584" t="s">
        <v>3573</v>
      </c>
      <c r="I498" s="584" t="s">
        <v>159</v>
      </c>
      <c r="J498" s="582" t="s">
        <v>3609</v>
      </c>
    </row>
    <row r="499" spans="1:10" ht="21.75" customHeight="1">
      <c r="A499" s="576">
        <v>496</v>
      </c>
      <c r="B499" s="577" t="s">
        <v>1162</v>
      </c>
      <c r="C499" s="578" t="s">
        <v>3627</v>
      </c>
      <c r="D499" s="579" t="s">
        <v>3628</v>
      </c>
      <c r="E499" s="580" t="s">
        <v>1052</v>
      </c>
      <c r="F499" s="582" t="s">
        <v>3629</v>
      </c>
      <c r="G499" s="584" t="s">
        <v>2145</v>
      </c>
      <c r="H499" s="584" t="s">
        <v>159</v>
      </c>
      <c r="I499" s="584" t="s">
        <v>159</v>
      </c>
      <c r="J499" s="582" t="s">
        <v>3630</v>
      </c>
    </row>
    <row r="500" spans="1:10" ht="21.75" customHeight="1">
      <c r="A500" s="576">
        <v>497</v>
      </c>
      <c r="B500" s="577" t="s">
        <v>1162</v>
      </c>
      <c r="C500" s="578" t="s">
        <v>3631</v>
      </c>
      <c r="D500" s="577" t="s">
        <v>3632</v>
      </c>
      <c r="E500" s="580" t="s">
        <v>2133</v>
      </c>
      <c r="F500" s="581" t="s">
        <v>3633</v>
      </c>
      <c r="G500" s="584" t="s">
        <v>2145</v>
      </c>
      <c r="H500" s="584" t="s">
        <v>159</v>
      </c>
      <c r="I500" s="584" t="s">
        <v>159</v>
      </c>
      <c r="J500" s="582" t="s">
        <v>3609</v>
      </c>
    </row>
    <row r="501" spans="1:10" ht="21.75" customHeight="1">
      <c r="A501" s="576">
        <v>498</v>
      </c>
      <c r="B501" s="577" t="s">
        <v>1162</v>
      </c>
      <c r="C501" s="578" t="s">
        <v>3634</v>
      </c>
      <c r="D501" s="579" t="s">
        <v>2181</v>
      </c>
      <c r="E501" s="580" t="s">
        <v>2133</v>
      </c>
      <c r="F501" s="584" t="s">
        <v>3635</v>
      </c>
      <c r="G501" s="584" t="s">
        <v>3636</v>
      </c>
      <c r="H501" s="584" t="s">
        <v>3573</v>
      </c>
      <c r="I501" s="584" t="s">
        <v>159</v>
      </c>
      <c r="J501" s="582" t="s">
        <v>3609</v>
      </c>
    </row>
    <row r="502" spans="1:10" ht="21.75" customHeight="1">
      <c r="A502" s="576">
        <v>499</v>
      </c>
      <c r="B502" s="577" t="s">
        <v>1162</v>
      </c>
      <c r="C502" s="578" t="s">
        <v>3637</v>
      </c>
      <c r="D502" s="585" t="s">
        <v>3067</v>
      </c>
      <c r="E502" s="580" t="s">
        <v>2133</v>
      </c>
      <c r="F502" s="581" t="s">
        <v>3638</v>
      </c>
      <c r="G502" s="581" t="s">
        <v>3639</v>
      </c>
      <c r="H502" s="581" t="s">
        <v>3640</v>
      </c>
      <c r="I502" s="581" t="s">
        <v>583</v>
      </c>
      <c r="J502" s="582" t="s">
        <v>3641</v>
      </c>
    </row>
    <row r="503" spans="1:10" ht="21.75" customHeight="1">
      <c r="A503" s="576">
        <v>500</v>
      </c>
      <c r="B503" s="577" t="s">
        <v>1162</v>
      </c>
      <c r="C503" s="578" t="s">
        <v>3642</v>
      </c>
      <c r="D503" s="577" t="s">
        <v>3067</v>
      </c>
      <c r="E503" s="580" t="s">
        <v>2133</v>
      </c>
      <c r="F503" s="581" t="s">
        <v>3638</v>
      </c>
      <c r="G503" s="581" t="s">
        <v>3639</v>
      </c>
      <c r="H503" s="581" t="s">
        <v>3640</v>
      </c>
      <c r="I503" s="581" t="s">
        <v>583</v>
      </c>
      <c r="J503" s="582" t="s">
        <v>3641</v>
      </c>
    </row>
    <row r="504" spans="1:10" ht="21.75" customHeight="1">
      <c r="A504" s="576">
        <v>501</v>
      </c>
      <c r="B504" s="577" t="s">
        <v>1162</v>
      </c>
      <c r="C504" s="578" t="s">
        <v>3643</v>
      </c>
      <c r="D504" s="579" t="s">
        <v>3067</v>
      </c>
      <c r="E504" s="580" t="s">
        <v>2133</v>
      </c>
      <c r="F504" s="581" t="s">
        <v>3638</v>
      </c>
      <c r="G504" s="581" t="s">
        <v>3639</v>
      </c>
      <c r="H504" s="581" t="s">
        <v>3640</v>
      </c>
      <c r="I504" s="581" t="s">
        <v>583</v>
      </c>
      <c r="J504" s="582" t="s">
        <v>3641</v>
      </c>
    </row>
    <row r="505" spans="1:10" ht="21.75" customHeight="1">
      <c r="A505" s="576">
        <v>502</v>
      </c>
      <c r="B505" s="577" t="s">
        <v>1162</v>
      </c>
      <c r="C505" s="578" t="s">
        <v>3644</v>
      </c>
      <c r="D505" s="579" t="s">
        <v>3067</v>
      </c>
      <c r="E505" s="580" t="s">
        <v>2113</v>
      </c>
      <c r="F505" s="582" t="s">
        <v>3638</v>
      </c>
      <c r="G505" s="581" t="s">
        <v>3639</v>
      </c>
      <c r="H505" s="581" t="s">
        <v>3640</v>
      </c>
      <c r="I505" s="581" t="s">
        <v>583</v>
      </c>
      <c r="J505" s="582" t="s">
        <v>3641</v>
      </c>
    </row>
    <row r="506" spans="1:10" ht="21.75" customHeight="1">
      <c r="A506" s="576">
        <v>503</v>
      </c>
      <c r="B506" s="577" t="s">
        <v>1162</v>
      </c>
      <c r="C506" s="578" t="s">
        <v>3645</v>
      </c>
      <c r="D506" s="579" t="s">
        <v>3067</v>
      </c>
      <c r="E506" s="580" t="s">
        <v>2113</v>
      </c>
      <c r="F506" s="582" t="s">
        <v>3638</v>
      </c>
      <c r="G506" s="581" t="s">
        <v>3639</v>
      </c>
      <c r="H506" s="581" t="s">
        <v>3640</v>
      </c>
      <c r="I506" s="581" t="s">
        <v>583</v>
      </c>
      <c r="J506" s="582" t="s">
        <v>3641</v>
      </c>
    </row>
    <row r="507" spans="1:10" ht="21.75" customHeight="1">
      <c r="A507" s="576">
        <v>504</v>
      </c>
      <c r="B507" s="577" t="s">
        <v>1162</v>
      </c>
      <c r="C507" s="578" t="s">
        <v>3646</v>
      </c>
      <c r="D507" s="579" t="s">
        <v>3067</v>
      </c>
      <c r="E507" s="580" t="s">
        <v>2113</v>
      </c>
      <c r="F507" s="582" t="s">
        <v>3638</v>
      </c>
      <c r="G507" s="581" t="s">
        <v>3639</v>
      </c>
      <c r="H507" s="581" t="s">
        <v>3640</v>
      </c>
      <c r="I507" s="581" t="s">
        <v>583</v>
      </c>
      <c r="J507" s="582" t="s">
        <v>3641</v>
      </c>
    </row>
    <row r="508" spans="1:10" ht="21.75" customHeight="1">
      <c r="A508" s="576">
        <v>505</v>
      </c>
      <c r="B508" s="577" t="s">
        <v>1162</v>
      </c>
      <c r="C508" s="578" t="s">
        <v>3647</v>
      </c>
      <c r="D508" s="579" t="s">
        <v>3067</v>
      </c>
      <c r="E508" s="580" t="s">
        <v>2113</v>
      </c>
      <c r="F508" s="582" t="s">
        <v>3638</v>
      </c>
      <c r="G508" s="581" t="s">
        <v>3639</v>
      </c>
      <c r="H508" s="581" t="s">
        <v>3640</v>
      </c>
      <c r="I508" s="581" t="s">
        <v>583</v>
      </c>
      <c r="J508" s="582" t="s">
        <v>3641</v>
      </c>
    </row>
    <row r="509" spans="1:10" ht="21.75" customHeight="1">
      <c r="A509" s="576">
        <v>506</v>
      </c>
      <c r="B509" s="577" t="s">
        <v>1162</v>
      </c>
      <c r="C509" s="578" t="s">
        <v>3648</v>
      </c>
      <c r="D509" s="579" t="s">
        <v>3067</v>
      </c>
      <c r="E509" s="580" t="s">
        <v>2113</v>
      </c>
      <c r="F509" s="582" t="s">
        <v>3638</v>
      </c>
      <c r="G509" s="581" t="s">
        <v>3639</v>
      </c>
      <c r="H509" s="581" t="s">
        <v>3640</v>
      </c>
      <c r="I509" s="581" t="s">
        <v>583</v>
      </c>
      <c r="J509" s="582" t="s">
        <v>3641</v>
      </c>
    </row>
    <row r="510" spans="1:10" ht="21.75" customHeight="1">
      <c r="A510" s="576">
        <v>507</v>
      </c>
      <c r="B510" s="577" t="s">
        <v>1162</v>
      </c>
      <c r="C510" s="578" t="s">
        <v>3649</v>
      </c>
      <c r="D510" s="579" t="s">
        <v>3650</v>
      </c>
      <c r="E510" s="580" t="s">
        <v>1052</v>
      </c>
      <c r="F510" s="586" t="s">
        <v>3651</v>
      </c>
      <c r="G510" s="581" t="s">
        <v>2145</v>
      </c>
      <c r="H510" s="581" t="s">
        <v>159</v>
      </c>
      <c r="I510" s="581" t="s">
        <v>159</v>
      </c>
      <c r="J510" s="582" t="s">
        <v>3652</v>
      </c>
    </row>
  </sheetData>
  <autoFilter ref="A3:J510"/>
  <conditionalFormatting sqref="J167">
    <cfRule type="expression" dxfId="10" priority="6">
      <formula>IF(OR(#REF!&lt;&gt;""),AND(J167=""))</formula>
    </cfRule>
  </conditionalFormatting>
  <conditionalFormatting sqref="F72:F73">
    <cfRule type="expression" dxfId="9" priority="5">
      <formula>IF(OR(#REF!&lt;&gt;""),AND(F72=""))</formula>
    </cfRule>
  </conditionalFormatting>
  <conditionalFormatting sqref="F58">
    <cfRule type="expression" dxfId="8" priority="4">
      <formula>IF(OR(#REF!&lt;&gt;""),AND(F58=""))</formula>
    </cfRule>
  </conditionalFormatting>
  <conditionalFormatting sqref="F44">
    <cfRule type="expression" dxfId="7" priority="3">
      <formula>IF(OR(#REF!&lt;&gt;""),AND(F44=""))</formula>
    </cfRule>
  </conditionalFormatting>
  <printOptions horizontalCentered="1" verticalCentered="1"/>
  <pageMargins left="0.25" right="0" top="0.25" bottom="0.25" header="0.5" footer="0.5"/>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BreakPreview" zoomScale="85" zoomScaleNormal="70" zoomScaleSheetLayoutView="85" workbookViewId="0">
      <pane ySplit="6" topLeftCell="A19" activePane="bottomLeft" state="frozen"/>
      <selection activeCell="B52" sqref="B52"/>
      <selection pane="bottomLeft" activeCell="A2" sqref="A2"/>
    </sheetView>
  </sheetViews>
  <sheetFormatPr defaultRowHeight="12.75"/>
  <cols>
    <col min="1" max="1" width="9.42578125" style="422" customWidth="1"/>
    <col min="2" max="2" width="9.140625" style="383" customWidth="1"/>
    <col min="3" max="3" width="69.7109375" style="383" bestFit="1" customWidth="1"/>
    <col min="4" max="4" width="12.7109375" style="384" customWidth="1"/>
    <col min="5" max="5" width="10.42578125" style="384" customWidth="1"/>
    <col min="6" max="6" width="10" style="384" customWidth="1"/>
    <col min="7" max="7" width="9.85546875" style="384" customWidth="1"/>
    <col min="8" max="8" width="11" style="384" bestFit="1" customWidth="1"/>
    <col min="9" max="10" width="12" style="384" customWidth="1"/>
    <col min="11" max="11" width="10.140625" style="384" customWidth="1"/>
    <col min="12" max="12" width="10.42578125" style="384" customWidth="1"/>
    <col min="13" max="13" width="9.140625" style="422" customWidth="1"/>
    <col min="14" max="14" width="0" style="422" hidden="1" customWidth="1"/>
    <col min="15" max="256" width="9" style="422"/>
    <col min="257" max="257" width="9.42578125" style="422" customWidth="1"/>
    <col min="258" max="258" width="9.140625" style="422" customWidth="1"/>
    <col min="259" max="259" width="69.7109375" style="422" bestFit="1" customWidth="1"/>
    <col min="260" max="260" width="12.7109375" style="422" customWidth="1"/>
    <col min="261" max="261" width="10.42578125" style="422" customWidth="1"/>
    <col min="262" max="262" width="10" style="422" customWidth="1"/>
    <col min="263" max="263" width="9.85546875" style="422" customWidth="1"/>
    <col min="264" max="264" width="11" style="422" bestFit="1" customWidth="1"/>
    <col min="265" max="266" width="12" style="422" customWidth="1"/>
    <col min="267" max="267" width="10.140625" style="422" customWidth="1"/>
    <col min="268" max="268" width="10.42578125" style="422" customWidth="1"/>
    <col min="269" max="269" width="9.140625" style="422" customWidth="1"/>
    <col min="270" max="270" width="0" style="422" hidden="1" customWidth="1"/>
    <col min="271" max="512" width="9" style="422"/>
    <col min="513" max="513" width="9.42578125" style="422" customWidth="1"/>
    <col min="514" max="514" width="9.140625" style="422" customWidth="1"/>
    <col min="515" max="515" width="69.7109375" style="422" bestFit="1" customWidth="1"/>
    <col min="516" max="516" width="12.7109375" style="422" customWidth="1"/>
    <col min="517" max="517" width="10.42578125" style="422" customWidth="1"/>
    <col min="518" max="518" width="10" style="422" customWidth="1"/>
    <col min="519" max="519" width="9.85546875" style="422" customWidth="1"/>
    <col min="520" max="520" width="11" style="422" bestFit="1" customWidth="1"/>
    <col min="521" max="522" width="12" style="422" customWidth="1"/>
    <col min="523" max="523" width="10.140625" style="422" customWidth="1"/>
    <col min="524" max="524" width="10.42578125" style="422" customWidth="1"/>
    <col min="525" max="525" width="9.140625" style="422" customWidth="1"/>
    <col min="526" max="526" width="0" style="422" hidden="1" customWidth="1"/>
    <col min="527" max="768" width="9" style="422"/>
    <col min="769" max="769" width="9.42578125" style="422" customWidth="1"/>
    <col min="770" max="770" width="9.140625" style="422" customWidth="1"/>
    <col min="771" max="771" width="69.7109375" style="422" bestFit="1" customWidth="1"/>
    <col min="772" max="772" width="12.7109375" style="422" customWidth="1"/>
    <col min="773" max="773" width="10.42578125" style="422" customWidth="1"/>
    <col min="774" max="774" width="10" style="422" customWidth="1"/>
    <col min="775" max="775" width="9.85546875" style="422" customWidth="1"/>
    <col min="776" max="776" width="11" style="422" bestFit="1" customWidth="1"/>
    <col min="777" max="778" width="12" style="422" customWidth="1"/>
    <col min="779" max="779" width="10.140625" style="422" customWidth="1"/>
    <col min="780" max="780" width="10.42578125" style="422" customWidth="1"/>
    <col min="781" max="781" width="9.140625" style="422" customWidth="1"/>
    <col min="782" max="782" width="0" style="422" hidden="1" customWidth="1"/>
    <col min="783" max="1024" width="9" style="422"/>
    <col min="1025" max="1025" width="9.42578125" style="422" customWidth="1"/>
    <col min="1026" max="1026" width="9.140625" style="422" customWidth="1"/>
    <col min="1027" max="1027" width="69.7109375" style="422" bestFit="1" customWidth="1"/>
    <col min="1028" max="1028" width="12.7109375" style="422" customWidth="1"/>
    <col min="1029" max="1029" width="10.42578125" style="422" customWidth="1"/>
    <col min="1030" max="1030" width="10" style="422" customWidth="1"/>
    <col min="1031" max="1031" width="9.85546875" style="422" customWidth="1"/>
    <col min="1032" max="1032" width="11" style="422" bestFit="1" customWidth="1"/>
    <col min="1033" max="1034" width="12" style="422" customWidth="1"/>
    <col min="1035" max="1035" width="10.140625" style="422" customWidth="1"/>
    <col min="1036" max="1036" width="10.42578125" style="422" customWidth="1"/>
    <col min="1037" max="1037" width="9.140625" style="422" customWidth="1"/>
    <col min="1038" max="1038" width="0" style="422" hidden="1" customWidth="1"/>
    <col min="1039" max="1280" width="9" style="422"/>
    <col min="1281" max="1281" width="9.42578125" style="422" customWidth="1"/>
    <col min="1282" max="1282" width="9.140625" style="422" customWidth="1"/>
    <col min="1283" max="1283" width="69.7109375" style="422" bestFit="1" customWidth="1"/>
    <col min="1284" max="1284" width="12.7109375" style="422" customWidth="1"/>
    <col min="1285" max="1285" width="10.42578125" style="422" customWidth="1"/>
    <col min="1286" max="1286" width="10" style="422" customWidth="1"/>
    <col min="1287" max="1287" width="9.85546875" style="422" customWidth="1"/>
    <col min="1288" max="1288" width="11" style="422" bestFit="1" customWidth="1"/>
    <col min="1289" max="1290" width="12" style="422" customWidth="1"/>
    <col min="1291" max="1291" width="10.140625" style="422" customWidth="1"/>
    <col min="1292" max="1292" width="10.42578125" style="422" customWidth="1"/>
    <col min="1293" max="1293" width="9.140625" style="422" customWidth="1"/>
    <col min="1294" max="1294" width="0" style="422" hidden="1" customWidth="1"/>
    <col min="1295" max="1536" width="9" style="422"/>
    <col min="1537" max="1537" width="9.42578125" style="422" customWidth="1"/>
    <col min="1538" max="1538" width="9.140625" style="422" customWidth="1"/>
    <col min="1539" max="1539" width="69.7109375" style="422" bestFit="1" customWidth="1"/>
    <col min="1540" max="1540" width="12.7109375" style="422" customWidth="1"/>
    <col min="1541" max="1541" width="10.42578125" style="422" customWidth="1"/>
    <col min="1542" max="1542" width="10" style="422" customWidth="1"/>
    <col min="1543" max="1543" width="9.85546875" style="422" customWidth="1"/>
    <col min="1544" max="1544" width="11" style="422" bestFit="1" customWidth="1"/>
    <col min="1545" max="1546" width="12" style="422" customWidth="1"/>
    <col min="1547" max="1547" width="10.140625" style="422" customWidth="1"/>
    <col min="1548" max="1548" width="10.42578125" style="422" customWidth="1"/>
    <col min="1549" max="1549" width="9.140625" style="422" customWidth="1"/>
    <col min="1550" max="1550" width="0" style="422" hidden="1" customWidth="1"/>
    <col min="1551" max="1792" width="9" style="422"/>
    <col min="1793" max="1793" width="9.42578125" style="422" customWidth="1"/>
    <col min="1794" max="1794" width="9.140625" style="422" customWidth="1"/>
    <col min="1795" max="1795" width="69.7109375" style="422" bestFit="1" customWidth="1"/>
    <col min="1796" max="1796" width="12.7109375" style="422" customWidth="1"/>
    <col min="1797" max="1797" width="10.42578125" style="422" customWidth="1"/>
    <col min="1798" max="1798" width="10" style="422" customWidth="1"/>
    <col min="1799" max="1799" width="9.85546875" style="422" customWidth="1"/>
    <col min="1800" max="1800" width="11" style="422" bestFit="1" customWidth="1"/>
    <col min="1801" max="1802" width="12" style="422" customWidth="1"/>
    <col min="1803" max="1803" width="10.140625" style="422" customWidth="1"/>
    <col min="1804" max="1804" width="10.42578125" style="422" customWidth="1"/>
    <col min="1805" max="1805" width="9.140625" style="422" customWidth="1"/>
    <col min="1806" max="1806" width="0" style="422" hidden="1" customWidth="1"/>
    <col min="1807" max="2048" width="9" style="422"/>
    <col min="2049" max="2049" width="9.42578125" style="422" customWidth="1"/>
    <col min="2050" max="2050" width="9.140625" style="422" customWidth="1"/>
    <col min="2051" max="2051" width="69.7109375" style="422" bestFit="1" customWidth="1"/>
    <col min="2052" max="2052" width="12.7109375" style="422" customWidth="1"/>
    <col min="2053" max="2053" width="10.42578125" style="422" customWidth="1"/>
    <col min="2054" max="2054" width="10" style="422" customWidth="1"/>
    <col min="2055" max="2055" width="9.85546875" style="422" customWidth="1"/>
    <col min="2056" max="2056" width="11" style="422" bestFit="1" customWidth="1"/>
    <col min="2057" max="2058" width="12" style="422" customWidth="1"/>
    <col min="2059" max="2059" width="10.140625" style="422" customWidth="1"/>
    <col min="2060" max="2060" width="10.42578125" style="422" customWidth="1"/>
    <col min="2061" max="2061" width="9.140625" style="422" customWidth="1"/>
    <col min="2062" max="2062" width="0" style="422" hidden="1" customWidth="1"/>
    <col min="2063" max="2304" width="9" style="422"/>
    <col min="2305" max="2305" width="9.42578125" style="422" customWidth="1"/>
    <col min="2306" max="2306" width="9.140625" style="422" customWidth="1"/>
    <col min="2307" max="2307" width="69.7109375" style="422" bestFit="1" customWidth="1"/>
    <col min="2308" max="2308" width="12.7109375" style="422" customWidth="1"/>
    <col min="2309" max="2309" width="10.42578125" style="422" customWidth="1"/>
    <col min="2310" max="2310" width="10" style="422" customWidth="1"/>
    <col min="2311" max="2311" width="9.85546875" style="422" customWidth="1"/>
    <col min="2312" max="2312" width="11" style="422" bestFit="1" customWidth="1"/>
    <col min="2313" max="2314" width="12" style="422" customWidth="1"/>
    <col min="2315" max="2315" width="10.140625" style="422" customWidth="1"/>
    <col min="2316" max="2316" width="10.42578125" style="422" customWidth="1"/>
    <col min="2317" max="2317" width="9.140625" style="422" customWidth="1"/>
    <col min="2318" max="2318" width="0" style="422" hidden="1" customWidth="1"/>
    <col min="2319" max="2560" width="9" style="422"/>
    <col min="2561" max="2561" width="9.42578125" style="422" customWidth="1"/>
    <col min="2562" max="2562" width="9.140625" style="422" customWidth="1"/>
    <col min="2563" max="2563" width="69.7109375" style="422" bestFit="1" customWidth="1"/>
    <col min="2564" max="2564" width="12.7109375" style="422" customWidth="1"/>
    <col min="2565" max="2565" width="10.42578125" style="422" customWidth="1"/>
    <col min="2566" max="2566" width="10" style="422" customWidth="1"/>
    <col min="2567" max="2567" width="9.85546875" style="422" customWidth="1"/>
    <col min="2568" max="2568" width="11" style="422" bestFit="1" customWidth="1"/>
    <col min="2569" max="2570" width="12" style="422" customWidth="1"/>
    <col min="2571" max="2571" width="10.140625" style="422" customWidth="1"/>
    <col min="2572" max="2572" width="10.42578125" style="422" customWidth="1"/>
    <col min="2573" max="2573" width="9.140625" style="422" customWidth="1"/>
    <col min="2574" max="2574" width="0" style="422" hidden="1" customWidth="1"/>
    <col min="2575" max="2816" width="9" style="422"/>
    <col min="2817" max="2817" width="9.42578125" style="422" customWidth="1"/>
    <col min="2818" max="2818" width="9.140625" style="422" customWidth="1"/>
    <col min="2819" max="2819" width="69.7109375" style="422" bestFit="1" customWidth="1"/>
    <col min="2820" max="2820" width="12.7109375" style="422" customWidth="1"/>
    <col min="2821" max="2821" width="10.42578125" style="422" customWidth="1"/>
    <col min="2822" max="2822" width="10" style="422" customWidth="1"/>
    <col min="2823" max="2823" width="9.85546875" style="422" customWidth="1"/>
    <col min="2824" max="2824" width="11" style="422" bestFit="1" customWidth="1"/>
    <col min="2825" max="2826" width="12" style="422" customWidth="1"/>
    <col min="2827" max="2827" width="10.140625" style="422" customWidth="1"/>
    <col min="2828" max="2828" width="10.42578125" style="422" customWidth="1"/>
    <col min="2829" max="2829" width="9.140625" style="422" customWidth="1"/>
    <col min="2830" max="2830" width="0" style="422" hidden="1" customWidth="1"/>
    <col min="2831" max="3072" width="9" style="422"/>
    <col min="3073" max="3073" width="9.42578125" style="422" customWidth="1"/>
    <col min="3074" max="3074" width="9.140625" style="422" customWidth="1"/>
    <col min="3075" max="3075" width="69.7109375" style="422" bestFit="1" customWidth="1"/>
    <col min="3076" max="3076" width="12.7109375" style="422" customWidth="1"/>
    <col min="3077" max="3077" width="10.42578125" style="422" customWidth="1"/>
    <col min="3078" max="3078" width="10" style="422" customWidth="1"/>
    <col min="3079" max="3079" width="9.85546875" style="422" customWidth="1"/>
    <col min="3080" max="3080" width="11" style="422" bestFit="1" customWidth="1"/>
    <col min="3081" max="3082" width="12" style="422" customWidth="1"/>
    <col min="3083" max="3083" width="10.140625" style="422" customWidth="1"/>
    <col min="3084" max="3084" width="10.42578125" style="422" customWidth="1"/>
    <col min="3085" max="3085" width="9.140625" style="422" customWidth="1"/>
    <col min="3086" max="3086" width="0" style="422" hidden="1" customWidth="1"/>
    <col min="3087" max="3328" width="9" style="422"/>
    <col min="3329" max="3329" width="9.42578125" style="422" customWidth="1"/>
    <col min="3330" max="3330" width="9.140625" style="422" customWidth="1"/>
    <col min="3331" max="3331" width="69.7109375" style="422" bestFit="1" customWidth="1"/>
    <col min="3332" max="3332" width="12.7109375" style="422" customWidth="1"/>
    <col min="3333" max="3333" width="10.42578125" style="422" customWidth="1"/>
    <col min="3334" max="3334" width="10" style="422" customWidth="1"/>
    <col min="3335" max="3335" width="9.85546875" style="422" customWidth="1"/>
    <col min="3336" max="3336" width="11" style="422" bestFit="1" customWidth="1"/>
    <col min="3337" max="3338" width="12" style="422" customWidth="1"/>
    <col min="3339" max="3339" width="10.140625" style="422" customWidth="1"/>
    <col min="3340" max="3340" width="10.42578125" style="422" customWidth="1"/>
    <col min="3341" max="3341" width="9.140625" style="422" customWidth="1"/>
    <col min="3342" max="3342" width="0" style="422" hidden="1" customWidth="1"/>
    <col min="3343" max="3584" width="9" style="422"/>
    <col min="3585" max="3585" width="9.42578125" style="422" customWidth="1"/>
    <col min="3586" max="3586" width="9.140625" style="422" customWidth="1"/>
    <col min="3587" max="3587" width="69.7109375" style="422" bestFit="1" customWidth="1"/>
    <col min="3588" max="3588" width="12.7109375" style="422" customWidth="1"/>
    <col min="3589" max="3589" width="10.42578125" style="422" customWidth="1"/>
    <col min="3590" max="3590" width="10" style="422" customWidth="1"/>
    <col min="3591" max="3591" width="9.85546875" style="422" customWidth="1"/>
    <col min="3592" max="3592" width="11" style="422" bestFit="1" customWidth="1"/>
    <col min="3593" max="3594" width="12" style="422" customWidth="1"/>
    <col min="3595" max="3595" width="10.140625" style="422" customWidth="1"/>
    <col min="3596" max="3596" width="10.42578125" style="422" customWidth="1"/>
    <col min="3597" max="3597" width="9.140625" style="422" customWidth="1"/>
    <col min="3598" max="3598" width="0" style="422" hidden="1" customWidth="1"/>
    <col min="3599" max="3840" width="9" style="422"/>
    <col min="3841" max="3841" width="9.42578125" style="422" customWidth="1"/>
    <col min="3842" max="3842" width="9.140625" style="422" customWidth="1"/>
    <col min="3843" max="3843" width="69.7109375" style="422" bestFit="1" customWidth="1"/>
    <col min="3844" max="3844" width="12.7109375" style="422" customWidth="1"/>
    <col min="3845" max="3845" width="10.42578125" style="422" customWidth="1"/>
    <col min="3846" max="3846" width="10" style="422" customWidth="1"/>
    <col min="3847" max="3847" width="9.85546875" style="422" customWidth="1"/>
    <col min="3848" max="3848" width="11" style="422" bestFit="1" customWidth="1"/>
    <col min="3849" max="3850" width="12" style="422" customWidth="1"/>
    <col min="3851" max="3851" width="10.140625" style="422" customWidth="1"/>
    <col min="3852" max="3852" width="10.42578125" style="422" customWidth="1"/>
    <col min="3853" max="3853" width="9.140625" style="422" customWidth="1"/>
    <col min="3854" max="3854" width="0" style="422" hidden="1" customWidth="1"/>
    <col min="3855" max="4096" width="9" style="422"/>
    <col min="4097" max="4097" width="9.42578125" style="422" customWidth="1"/>
    <col min="4098" max="4098" width="9.140625" style="422" customWidth="1"/>
    <col min="4099" max="4099" width="69.7109375" style="422" bestFit="1" customWidth="1"/>
    <col min="4100" max="4100" width="12.7109375" style="422" customWidth="1"/>
    <col min="4101" max="4101" width="10.42578125" style="422" customWidth="1"/>
    <col min="4102" max="4102" width="10" style="422" customWidth="1"/>
    <col min="4103" max="4103" width="9.85546875" style="422" customWidth="1"/>
    <col min="4104" max="4104" width="11" style="422" bestFit="1" customWidth="1"/>
    <col min="4105" max="4106" width="12" style="422" customWidth="1"/>
    <col min="4107" max="4107" width="10.140625" style="422" customWidth="1"/>
    <col min="4108" max="4108" width="10.42578125" style="422" customWidth="1"/>
    <col min="4109" max="4109" width="9.140625" style="422" customWidth="1"/>
    <col min="4110" max="4110" width="0" style="422" hidden="1" customWidth="1"/>
    <col min="4111" max="4352" width="9" style="422"/>
    <col min="4353" max="4353" width="9.42578125" style="422" customWidth="1"/>
    <col min="4354" max="4354" width="9.140625" style="422" customWidth="1"/>
    <col min="4355" max="4355" width="69.7109375" style="422" bestFit="1" customWidth="1"/>
    <col min="4356" max="4356" width="12.7109375" style="422" customWidth="1"/>
    <col min="4357" max="4357" width="10.42578125" style="422" customWidth="1"/>
    <col min="4358" max="4358" width="10" style="422" customWidth="1"/>
    <col min="4359" max="4359" width="9.85546875" style="422" customWidth="1"/>
    <col min="4360" max="4360" width="11" style="422" bestFit="1" customWidth="1"/>
    <col min="4361" max="4362" width="12" style="422" customWidth="1"/>
    <col min="4363" max="4363" width="10.140625" style="422" customWidth="1"/>
    <col min="4364" max="4364" width="10.42578125" style="422" customWidth="1"/>
    <col min="4365" max="4365" width="9.140625" style="422" customWidth="1"/>
    <col min="4366" max="4366" width="0" style="422" hidden="1" customWidth="1"/>
    <col min="4367" max="4608" width="9" style="422"/>
    <col min="4609" max="4609" width="9.42578125" style="422" customWidth="1"/>
    <col min="4610" max="4610" width="9.140625" style="422" customWidth="1"/>
    <col min="4611" max="4611" width="69.7109375" style="422" bestFit="1" customWidth="1"/>
    <col min="4612" max="4612" width="12.7109375" style="422" customWidth="1"/>
    <col min="4613" max="4613" width="10.42578125" style="422" customWidth="1"/>
    <col min="4614" max="4614" width="10" style="422" customWidth="1"/>
    <col min="4615" max="4615" width="9.85546875" style="422" customWidth="1"/>
    <col min="4616" max="4616" width="11" style="422" bestFit="1" customWidth="1"/>
    <col min="4617" max="4618" width="12" style="422" customWidth="1"/>
    <col min="4619" max="4619" width="10.140625" style="422" customWidth="1"/>
    <col min="4620" max="4620" width="10.42578125" style="422" customWidth="1"/>
    <col min="4621" max="4621" width="9.140625" style="422" customWidth="1"/>
    <col min="4622" max="4622" width="0" style="422" hidden="1" customWidth="1"/>
    <col min="4623" max="4864" width="9" style="422"/>
    <col min="4865" max="4865" width="9.42578125" style="422" customWidth="1"/>
    <col min="4866" max="4866" width="9.140625" style="422" customWidth="1"/>
    <col min="4867" max="4867" width="69.7109375" style="422" bestFit="1" customWidth="1"/>
    <col min="4868" max="4868" width="12.7109375" style="422" customWidth="1"/>
    <col min="4869" max="4869" width="10.42578125" style="422" customWidth="1"/>
    <col min="4870" max="4870" width="10" style="422" customWidth="1"/>
    <col min="4871" max="4871" width="9.85546875" style="422" customWidth="1"/>
    <col min="4872" max="4872" width="11" style="422" bestFit="1" customWidth="1"/>
    <col min="4873" max="4874" width="12" style="422" customWidth="1"/>
    <col min="4875" max="4875" width="10.140625" style="422" customWidth="1"/>
    <col min="4876" max="4876" width="10.42578125" style="422" customWidth="1"/>
    <col min="4877" max="4877" width="9.140625" style="422" customWidth="1"/>
    <col min="4878" max="4878" width="0" style="422" hidden="1" customWidth="1"/>
    <col min="4879" max="5120" width="9" style="422"/>
    <col min="5121" max="5121" width="9.42578125" style="422" customWidth="1"/>
    <col min="5122" max="5122" width="9.140625" style="422" customWidth="1"/>
    <col min="5123" max="5123" width="69.7109375" style="422" bestFit="1" customWidth="1"/>
    <col min="5124" max="5124" width="12.7109375" style="422" customWidth="1"/>
    <col min="5125" max="5125" width="10.42578125" style="422" customWidth="1"/>
    <col min="5126" max="5126" width="10" style="422" customWidth="1"/>
    <col min="5127" max="5127" width="9.85546875" style="422" customWidth="1"/>
    <col min="5128" max="5128" width="11" style="422" bestFit="1" customWidth="1"/>
    <col min="5129" max="5130" width="12" style="422" customWidth="1"/>
    <col min="5131" max="5131" width="10.140625" style="422" customWidth="1"/>
    <col min="5132" max="5132" width="10.42578125" style="422" customWidth="1"/>
    <col min="5133" max="5133" width="9.140625" style="422" customWidth="1"/>
    <col min="5134" max="5134" width="0" style="422" hidden="1" customWidth="1"/>
    <col min="5135" max="5376" width="9" style="422"/>
    <col min="5377" max="5377" width="9.42578125" style="422" customWidth="1"/>
    <col min="5378" max="5378" width="9.140625" style="422" customWidth="1"/>
    <col min="5379" max="5379" width="69.7109375" style="422" bestFit="1" customWidth="1"/>
    <col min="5380" max="5380" width="12.7109375" style="422" customWidth="1"/>
    <col min="5381" max="5381" width="10.42578125" style="422" customWidth="1"/>
    <col min="5382" max="5382" width="10" style="422" customWidth="1"/>
    <col min="5383" max="5383" width="9.85546875" style="422" customWidth="1"/>
    <col min="5384" max="5384" width="11" style="422" bestFit="1" customWidth="1"/>
    <col min="5385" max="5386" width="12" style="422" customWidth="1"/>
    <col min="5387" max="5387" width="10.140625" style="422" customWidth="1"/>
    <col min="5388" max="5388" width="10.42578125" style="422" customWidth="1"/>
    <col min="5389" max="5389" width="9.140625" style="422" customWidth="1"/>
    <col min="5390" max="5390" width="0" style="422" hidden="1" customWidth="1"/>
    <col min="5391" max="5632" width="9" style="422"/>
    <col min="5633" max="5633" width="9.42578125" style="422" customWidth="1"/>
    <col min="5634" max="5634" width="9.140625" style="422" customWidth="1"/>
    <col min="5635" max="5635" width="69.7109375" style="422" bestFit="1" customWidth="1"/>
    <col min="5636" max="5636" width="12.7109375" style="422" customWidth="1"/>
    <col min="5637" max="5637" width="10.42578125" style="422" customWidth="1"/>
    <col min="5638" max="5638" width="10" style="422" customWidth="1"/>
    <col min="5639" max="5639" width="9.85546875" style="422" customWidth="1"/>
    <col min="5640" max="5640" width="11" style="422" bestFit="1" customWidth="1"/>
    <col min="5641" max="5642" width="12" style="422" customWidth="1"/>
    <col min="5643" max="5643" width="10.140625" style="422" customWidth="1"/>
    <col min="5644" max="5644" width="10.42578125" style="422" customWidth="1"/>
    <col min="5645" max="5645" width="9.140625" style="422" customWidth="1"/>
    <col min="5646" max="5646" width="0" style="422" hidden="1" customWidth="1"/>
    <col min="5647" max="5888" width="9" style="422"/>
    <col min="5889" max="5889" width="9.42578125" style="422" customWidth="1"/>
    <col min="5890" max="5890" width="9.140625" style="422" customWidth="1"/>
    <col min="5891" max="5891" width="69.7109375" style="422" bestFit="1" customWidth="1"/>
    <col min="5892" max="5892" width="12.7109375" style="422" customWidth="1"/>
    <col min="5893" max="5893" width="10.42578125" style="422" customWidth="1"/>
    <col min="5894" max="5894" width="10" style="422" customWidth="1"/>
    <col min="5895" max="5895" width="9.85546875" style="422" customWidth="1"/>
    <col min="5896" max="5896" width="11" style="422" bestFit="1" customWidth="1"/>
    <col min="5897" max="5898" width="12" style="422" customWidth="1"/>
    <col min="5899" max="5899" width="10.140625" style="422" customWidth="1"/>
    <col min="5900" max="5900" width="10.42578125" style="422" customWidth="1"/>
    <col min="5901" max="5901" width="9.140625" style="422" customWidth="1"/>
    <col min="5902" max="5902" width="0" style="422" hidden="1" customWidth="1"/>
    <col min="5903" max="6144" width="9" style="422"/>
    <col min="6145" max="6145" width="9.42578125" style="422" customWidth="1"/>
    <col min="6146" max="6146" width="9.140625" style="422" customWidth="1"/>
    <col min="6147" max="6147" width="69.7109375" style="422" bestFit="1" customWidth="1"/>
    <col min="6148" max="6148" width="12.7109375" style="422" customWidth="1"/>
    <col min="6149" max="6149" width="10.42578125" style="422" customWidth="1"/>
    <col min="6150" max="6150" width="10" style="422" customWidth="1"/>
    <col min="6151" max="6151" width="9.85546875" style="422" customWidth="1"/>
    <col min="6152" max="6152" width="11" style="422" bestFit="1" customWidth="1"/>
    <col min="6153" max="6154" width="12" style="422" customWidth="1"/>
    <col min="6155" max="6155" width="10.140625" style="422" customWidth="1"/>
    <col min="6156" max="6156" width="10.42578125" style="422" customWidth="1"/>
    <col min="6157" max="6157" width="9.140625" style="422" customWidth="1"/>
    <col min="6158" max="6158" width="0" style="422" hidden="1" customWidth="1"/>
    <col min="6159" max="6400" width="9" style="422"/>
    <col min="6401" max="6401" width="9.42578125" style="422" customWidth="1"/>
    <col min="6402" max="6402" width="9.140625" style="422" customWidth="1"/>
    <col min="6403" max="6403" width="69.7109375" style="422" bestFit="1" customWidth="1"/>
    <col min="6404" max="6404" width="12.7109375" style="422" customWidth="1"/>
    <col min="6405" max="6405" width="10.42578125" style="422" customWidth="1"/>
    <col min="6406" max="6406" width="10" style="422" customWidth="1"/>
    <col min="6407" max="6407" width="9.85546875" style="422" customWidth="1"/>
    <col min="6408" max="6408" width="11" style="422" bestFit="1" customWidth="1"/>
    <col min="6409" max="6410" width="12" style="422" customWidth="1"/>
    <col min="6411" max="6411" width="10.140625" style="422" customWidth="1"/>
    <col min="6412" max="6412" width="10.42578125" style="422" customWidth="1"/>
    <col min="6413" max="6413" width="9.140625" style="422" customWidth="1"/>
    <col min="6414" max="6414" width="0" style="422" hidden="1" customWidth="1"/>
    <col min="6415" max="6656" width="9" style="422"/>
    <col min="6657" max="6657" width="9.42578125" style="422" customWidth="1"/>
    <col min="6658" max="6658" width="9.140625" style="422" customWidth="1"/>
    <col min="6659" max="6659" width="69.7109375" style="422" bestFit="1" customWidth="1"/>
    <col min="6660" max="6660" width="12.7109375" style="422" customWidth="1"/>
    <col min="6661" max="6661" width="10.42578125" style="422" customWidth="1"/>
    <col min="6662" max="6662" width="10" style="422" customWidth="1"/>
    <col min="6663" max="6663" width="9.85546875" style="422" customWidth="1"/>
    <col min="6664" max="6664" width="11" style="422" bestFit="1" customWidth="1"/>
    <col min="6665" max="6666" width="12" style="422" customWidth="1"/>
    <col min="6667" max="6667" width="10.140625" style="422" customWidth="1"/>
    <col min="6668" max="6668" width="10.42578125" style="422" customWidth="1"/>
    <col min="6669" max="6669" width="9.140625" style="422" customWidth="1"/>
    <col min="6670" max="6670" width="0" style="422" hidden="1" customWidth="1"/>
    <col min="6671" max="6912" width="9" style="422"/>
    <col min="6913" max="6913" width="9.42578125" style="422" customWidth="1"/>
    <col min="6914" max="6914" width="9.140625" style="422" customWidth="1"/>
    <col min="6915" max="6915" width="69.7109375" style="422" bestFit="1" customWidth="1"/>
    <col min="6916" max="6916" width="12.7109375" style="422" customWidth="1"/>
    <col min="6917" max="6917" width="10.42578125" style="422" customWidth="1"/>
    <col min="6918" max="6918" width="10" style="422" customWidth="1"/>
    <col min="6919" max="6919" width="9.85546875" style="422" customWidth="1"/>
    <col min="6920" max="6920" width="11" style="422" bestFit="1" customWidth="1"/>
    <col min="6921" max="6922" width="12" style="422" customWidth="1"/>
    <col min="6923" max="6923" width="10.140625" style="422" customWidth="1"/>
    <col min="6924" max="6924" width="10.42578125" style="422" customWidth="1"/>
    <col min="6925" max="6925" width="9.140625" style="422" customWidth="1"/>
    <col min="6926" max="6926" width="0" style="422" hidden="1" customWidth="1"/>
    <col min="6927" max="7168" width="9" style="422"/>
    <col min="7169" max="7169" width="9.42578125" style="422" customWidth="1"/>
    <col min="7170" max="7170" width="9.140625" style="422" customWidth="1"/>
    <col min="7171" max="7171" width="69.7109375" style="422" bestFit="1" customWidth="1"/>
    <col min="7172" max="7172" width="12.7109375" style="422" customWidth="1"/>
    <col min="7173" max="7173" width="10.42578125" style="422" customWidth="1"/>
    <col min="7174" max="7174" width="10" style="422" customWidth="1"/>
    <col min="7175" max="7175" width="9.85546875" style="422" customWidth="1"/>
    <col min="7176" max="7176" width="11" style="422" bestFit="1" customWidth="1"/>
    <col min="7177" max="7178" width="12" style="422" customWidth="1"/>
    <col min="7179" max="7179" width="10.140625" style="422" customWidth="1"/>
    <col min="7180" max="7180" width="10.42578125" style="422" customWidth="1"/>
    <col min="7181" max="7181" width="9.140625" style="422" customWidth="1"/>
    <col min="7182" max="7182" width="0" style="422" hidden="1" customWidth="1"/>
    <col min="7183" max="7424" width="9" style="422"/>
    <col min="7425" max="7425" width="9.42578125" style="422" customWidth="1"/>
    <col min="7426" max="7426" width="9.140625" style="422" customWidth="1"/>
    <col min="7427" max="7427" width="69.7109375" style="422" bestFit="1" customWidth="1"/>
    <col min="7428" max="7428" width="12.7109375" style="422" customWidth="1"/>
    <col min="7429" max="7429" width="10.42578125" style="422" customWidth="1"/>
    <col min="7430" max="7430" width="10" style="422" customWidth="1"/>
    <col min="7431" max="7431" width="9.85546875" style="422" customWidth="1"/>
    <col min="7432" max="7432" width="11" style="422" bestFit="1" customWidth="1"/>
    <col min="7433" max="7434" width="12" style="422" customWidth="1"/>
    <col min="7435" max="7435" width="10.140625" style="422" customWidth="1"/>
    <col min="7436" max="7436" width="10.42578125" style="422" customWidth="1"/>
    <col min="7437" max="7437" width="9.140625" style="422" customWidth="1"/>
    <col min="7438" max="7438" width="0" style="422" hidden="1" customWidth="1"/>
    <col min="7439" max="7680" width="9" style="422"/>
    <col min="7681" max="7681" width="9.42578125" style="422" customWidth="1"/>
    <col min="7682" max="7682" width="9.140625" style="422" customWidth="1"/>
    <col min="7683" max="7683" width="69.7109375" style="422" bestFit="1" customWidth="1"/>
    <col min="7684" max="7684" width="12.7109375" style="422" customWidth="1"/>
    <col min="7685" max="7685" width="10.42578125" style="422" customWidth="1"/>
    <col min="7686" max="7686" width="10" style="422" customWidth="1"/>
    <col min="7687" max="7687" width="9.85546875" style="422" customWidth="1"/>
    <col min="7688" max="7688" width="11" style="422" bestFit="1" customWidth="1"/>
    <col min="7689" max="7690" width="12" style="422" customWidth="1"/>
    <col min="7691" max="7691" width="10.140625" style="422" customWidth="1"/>
    <col min="7692" max="7692" width="10.42578125" style="422" customWidth="1"/>
    <col min="7693" max="7693" width="9.140625" style="422" customWidth="1"/>
    <col min="7694" max="7694" width="0" style="422" hidden="1" customWidth="1"/>
    <col min="7695" max="7936" width="9" style="422"/>
    <col min="7937" max="7937" width="9.42578125" style="422" customWidth="1"/>
    <col min="7938" max="7938" width="9.140625" style="422" customWidth="1"/>
    <col min="7939" max="7939" width="69.7109375" style="422" bestFit="1" customWidth="1"/>
    <col min="7940" max="7940" width="12.7109375" style="422" customWidth="1"/>
    <col min="7941" max="7941" width="10.42578125" style="422" customWidth="1"/>
    <col min="7942" max="7942" width="10" style="422" customWidth="1"/>
    <col min="7943" max="7943" width="9.85546875" style="422" customWidth="1"/>
    <col min="7944" max="7944" width="11" style="422" bestFit="1" customWidth="1"/>
    <col min="7945" max="7946" width="12" style="422" customWidth="1"/>
    <col min="7947" max="7947" width="10.140625" style="422" customWidth="1"/>
    <col min="7948" max="7948" width="10.42578125" style="422" customWidth="1"/>
    <col min="7949" max="7949" width="9.140625" style="422" customWidth="1"/>
    <col min="7950" max="7950" width="0" style="422" hidden="1" customWidth="1"/>
    <col min="7951" max="8192" width="9" style="422"/>
    <col min="8193" max="8193" width="9.42578125" style="422" customWidth="1"/>
    <col min="8194" max="8194" width="9.140625" style="422" customWidth="1"/>
    <col min="8195" max="8195" width="69.7109375" style="422" bestFit="1" customWidth="1"/>
    <col min="8196" max="8196" width="12.7109375" style="422" customWidth="1"/>
    <col min="8197" max="8197" width="10.42578125" style="422" customWidth="1"/>
    <col min="8198" max="8198" width="10" style="422" customWidth="1"/>
    <col min="8199" max="8199" width="9.85546875" style="422" customWidth="1"/>
    <col min="8200" max="8200" width="11" style="422" bestFit="1" customWidth="1"/>
    <col min="8201" max="8202" width="12" style="422" customWidth="1"/>
    <col min="8203" max="8203" width="10.140625" style="422" customWidth="1"/>
    <col min="8204" max="8204" width="10.42578125" style="422" customWidth="1"/>
    <col min="8205" max="8205" width="9.140625" style="422" customWidth="1"/>
    <col min="8206" max="8206" width="0" style="422" hidden="1" customWidth="1"/>
    <col min="8207" max="8448" width="9" style="422"/>
    <col min="8449" max="8449" width="9.42578125" style="422" customWidth="1"/>
    <col min="8450" max="8450" width="9.140625" style="422" customWidth="1"/>
    <col min="8451" max="8451" width="69.7109375" style="422" bestFit="1" customWidth="1"/>
    <col min="8452" max="8452" width="12.7109375" style="422" customWidth="1"/>
    <col min="8453" max="8453" width="10.42578125" style="422" customWidth="1"/>
    <col min="8454" max="8454" width="10" style="422" customWidth="1"/>
    <col min="8455" max="8455" width="9.85546875" style="422" customWidth="1"/>
    <col min="8456" max="8456" width="11" style="422" bestFit="1" customWidth="1"/>
    <col min="8457" max="8458" width="12" style="422" customWidth="1"/>
    <col min="8459" max="8459" width="10.140625" style="422" customWidth="1"/>
    <col min="8460" max="8460" width="10.42578125" style="422" customWidth="1"/>
    <col min="8461" max="8461" width="9.140625" style="422" customWidth="1"/>
    <col min="8462" max="8462" width="0" style="422" hidden="1" customWidth="1"/>
    <col min="8463" max="8704" width="9" style="422"/>
    <col min="8705" max="8705" width="9.42578125" style="422" customWidth="1"/>
    <col min="8706" max="8706" width="9.140625" style="422" customWidth="1"/>
    <col min="8707" max="8707" width="69.7109375" style="422" bestFit="1" customWidth="1"/>
    <col min="8708" max="8708" width="12.7109375" style="422" customWidth="1"/>
    <col min="8709" max="8709" width="10.42578125" style="422" customWidth="1"/>
    <col min="8710" max="8710" width="10" style="422" customWidth="1"/>
    <col min="8711" max="8711" width="9.85546875" style="422" customWidth="1"/>
    <col min="8712" max="8712" width="11" style="422" bestFit="1" customWidth="1"/>
    <col min="8713" max="8714" width="12" style="422" customWidth="1"/>
    <col min="8715" max="8715" width="10.140625" style="422" customWidth="1"/>
    <col min="8716" max="8716" width="10.42578125" style="422" customWidth="1"/>
    <col min="8717" max="8717" width="9.140625" style="422" customWidth="1"/>
    <col min="8718" max="8718" width="0" style="422" hidden="1" customWidth="1"/>
    <col min="8719" max="8960" width="9" style="422"/>
    <col min="8961" max="8961" width="9.42578125" style="422" customWidth="1"/>
    <col min="8962" max="8962" width="9.140625" style="422" customWidth="1"/>
    <col min="8963" max="8963" width="69.7109375" style="422" bestFit="1" customWidth="1"/>
    <col min="8964" max="8964" width="12.7109375" style="422" customWidth="1"/>
    <col min="8965" max="8965" width="10.42578125" style="422" customWidth="1"/>
    <col min="8966" max="8966" width="10" style="422" customWidth="1"/>
    <col min="8967" max="8967" width="9.85546875" style="422" customWidth="1"/>
    <col min="8968" max="8968" width="11" style="422" bestFit="1" customWidth="1"/>
    <col min="8969" max="8970" width="12" style="422" customWidth="1"/>
    <col min="8971" max="8971" width="10.140625" style="422" customWidth="1"/>
    <col min="8972" max="8972" width="10.42578125" style="422" customWidth="1"/>
    <col min="8973" max="8973" width="9.140625" style="422" customWidth="1"/>
    <col min="8974" max="8974" width="0" style="422" hidden="1" customWidth="1"/>
    <col min="8975" max="9216" width="9" style="422"/>
    <col min="9217" max="9217" width="9.42578125" style="422" customWidth="1"/>
    <col min="9218" max="9218" width="9.140625" style="422" customWidth="1"/>
    <col min="9219" max="9219" width="69.7109375" style="422" bestFit="1" customWidth="1"/>
    <col min="9220" max="9220" width="12.7109375" style="422" customWidth="1"/>
    <col min="9221" max="9221" width="10.42578125" style="422" customWidth="1"/>
    <col min="9222" max="9222" width="10" style="422" customWidth="1"/>
    <col min="9223" max="9223" width="9.85546875" style="422" customWidth="1"/>
    <col min="9224" max="9224" width="11" style="422" bestFit="1" customWidth="1"/>
    <col min="9225" max="9226" width="12" style="422" customWidth="1"/>
    <col min="9227" max="9227" width="10.140625" style="422" customWidth="1"/>
    <col min="9228" max="9228" width="10.42578125" style="422" customWidth="1"/>
    <col min="9229" max="9229" width="9.140625" style="422" customWidth="1"/>
    <col min="9230" max="9230" width="0" style="422" hidden="1" customWidth="1"/>
    <col min="9231" max="9472" width="9" style="422"/>
    <col min="9473" max="9473" width="9.42578125" style="422" customWidth="1"/>
    <col min="9474" max="9474" width="9.140625" style="422" customWidth="1"/>
    <col min="9475" max="9475" width="69.7109375" style="422" bestFit="1" customWidth="1"/>
    <col min="9476" max="9476" width="12.7109375" style="422" customWidth="1"/>
    <col min="9477" max="9477" width="10.42578125" style="422" customWidth="1"/>
    <col min="9478" max="9478" width="10" style="422" customWidth="1"/>
    <col min="9479" max="9479" width="9.85546875" style="422" customWidth="1"/>
    <col min="9480" max="9480" width="11" style="422" bestFit="1" customWidth="1"/>
    <col min="9481" max="9482" width="12" style="422" customWidth="1"/>
    <col min="9483" max="9483" width="10.140625" style="422" customWidth="1"/>
    <col min="9484" max="9484" width="10.42578125" style="422" customWidth="1"/>
    <col min="9485" max="9485" width="9.140625" style="422" customWidth="1"/>
    <col min="9486" max="9486" width="0" style="422" hidden="1" customWidth="1"/>
    <col min="9487" max="9728" width="9" style="422"/>
    <col min="9729" max="9729" width="9.42578125" style="422" customWidth="1"/>
    <col min="9730" max="9730" width="9.140625" style="422" customWidth="1"/>
    <col min="9731" max="9731" width="69.7109375" style="422" bestFit="1" customWidth="1"/>
    <col min="9732" max="9732" width="12.7109375" style="422" customWidth="1"/>
    <col min="9733" max="9733" width="10.42578125" style="422" customWidth="1"/>
    <col min="9734" max="9734" width="10" style="422" customWidth="1"/>
    <col min="9735" max="9735" width="9.85546875" style="422" customWidth="1"/>
    <col min="9736" max="9736" width="11" style="422" bestFit="1" customWidth="1"/>
    <col min="9737" max="9738" width="12" style="422" customWidth="1"/>
    <col min="9739" max="9739" width="10.140625" style="422" customWidth="1"/>
    <col min="9740" max="9740" width="10.42578125" style="422" customWidth="1"/>
    <col min="9741" max="9741" width="9.140625" style="422" customWidth="1"/>
    <col min="9742" max="9742" width="0" style="422" hidden="1" customWidth="1"/>
    <col min="9743" max="9984" width="9" style="422"/>
    <col min="9985" max="9985" width="9.42578125" style="422" customWidth="1"/>
    <col min="9986" max="9986" width="9.140625" style="422" customWidth="1"/>
    <col min="9987" max="9987" width="69.7109375" style="422" bestFit="1" customWidth="1"/>
    <col min="9988" max="9988" width="12.7109375" style="422" customWidth="1"/>
    <col min="9989" max="9989" width="10.42578125" style="422" customWidth="1"/>
    <col min="9990" max="9990" width="10" style="422" customWidth="1"/>
    <col min="9991" max="9991" width="9.85546875" style="422" customWidth="1"/>
    <col min="9992" max="9992" width="11" style="422" bestFit="1" customWidth="1"/>
    <col min="9993" max="9994" width="12" style="422" customWidth="1"/>
    <col min="9995" max="9995" width="10.140625" style="422" customWidth="1"/>
    <col min="9996" max="9996" width="10.42578125" style="422" customWidth="1"/>
    <col min="9997" max="9997" width="9.140625" style="422" customWidth="1"/>
    <col min="9998" max="9998" width="0" style="422" hidden="1" customWidth="1"/>
    <col min="9999" max="10240" width="9" style="422"/>
    <col min="10241" max="10241" width="9.42578125" style="422" customWidth="1"/>
    <col min="10242" max="10242" width="9.140625" style="422" customWidth="1"/>
    <col min="10243" max="10243" width="69.7109375" style="422" bestFit="1" customWidth="1"/>
    <col min="10244" max="10244" width="12.7109375" style="422" customWidth="1"/>
    <col min="10245" max="10245" width="10.42578125" style="422" customWidth="1"/>
    <col min="10246" max="10246" width="10" style="422" customWidth="1"/>
    <col min="10247" max="10247" width="9.85546875" style="422" customWidth="1"/>
    <col min="10248" max="10248" width="11" style="422" bestFit="1" customWidth="1"/>
    <col min="10249" max="10250" width="12" style="422" customWidth="1"/>
    <col min="10251" max="10251" width="10.140625" style="422" customWidth="1"/>
    <col min="10252" max="10252" width="10.42578125" style="422" customWidth="1"/>
    <col min="10253" max="10253" width="9.140625" style="422" customWidth="1"/>
    <col min="10254" max="10254" width="0" style="422" hidden="1" customWidth="1"/>
    <col min="10255" max="10496" width="9" style="422"/>
    <col min="10497" max="10497" width="9.42578125" style="422" customWidth="1"/>
    <col min="10498" max="10498" width="9.140625" style="422" customWidth="1"/>
    <col min="10499" max="10499" width="69.7109375" style="422" bestFit="1" customWidth="1"/>
    <col min="10500" max="10500" width="12.7109375" style="422" customWidth="1"/>
    <col min="10501" max="10501" width="10.42578125" style="422" customWidth="1"/>
    <col min="10502" max="10502" width="10" style="422" customWidth="1"/>
    <col min="10503" max="10503" width="9.85546875" style="422" customWidth="1"/>
    <col min="10504" max="10504" width="11" style="422" bestFit="1" customWidth="1"/>
    <col min="10505" max="10506" width="12" style="422" customWidth="1"/>
    <col min="10507" max="10507" width="10.140625" style="422" customWidth="1"/>
    <col min="10508" max="10508" width="10.42578125" style="422" customWidth="1"/>
    <col min="10509" max="10509" width="9.140625" style="422" customWidth="1"/>
    <col min="10510" max="10510" width="0" style="422" hidden="1" customWidth="1"/>
    <col min="10511" max="10752" width="9" style="422"/>
    <col min="10753" max="10753" width="9.42578125" style="422" customWidth="1"/>
    <col min="10754" max="10754" width="9.140625" style="422" customWidth="1"/>
    <col min="10755" max="10755" width="69.7109375" style="422" bestFit="1" customWidth="1"/>
    <col min="10756" max="10756" width="12.7109375" style="422" customWidth="1"/>
    <col min="10757" max="10757" width="10.42578125" style="422" customWidth="1"/>
    <col min="10758" max="10758" width="10" style="422" customWidth="1"/>
    <col min="10759" max="10759" width="9.85546875" style="422" customWidth="1"/>
    <col min="10760" max="10760" width="11" style="422" bestFit="1" customWidth="1"/>
    <col min="10761" max="10762" width="12" style="422" customWidth="1"/>
    <col min="10763" max="10763" width="10.140625" style="422" customWidth="1"/>
    <col min="10764" max="10764" width="10.42578125" style="422" customWidth="1"/>
    <col min="10765" max="10765" width="9.140625" style="422" customWidth="1"/>
    <col min="10766" max="10766" width="0" style="422" hidden="1" customWidth="1"/>
    <col min="10767" max="11008" width="9" style="422"/>
    <col min="11009" max="11009" width="9.42578125" style="422" customWidth="1"/>
    <col min="11010" max="11010" width="9.140625" style="422" customWidth="1"/>
    <col min="11011" max="11011" width="69.7109375" style="422" bestFit="1" customWidth="1"/>
    <col min="11012" max="11012" width="12.7109375" style="422" customWidth="1"/>
    <col min="11013" max="11013" width="10.42578125" style="422" customWidth="1"/>
    <col min="11014" max="11014" width="10" style="422" customWidth="1"/>
    <col min="11015" max="11015" width="9.85546875" style="422" customWidth="1"/>
    <col min="11016" max="11016" width="11" style="422" bestFit="1" customWidth="1"/>
    <col min="11017" max="11018" width="12" style="422" customWidth="1"/>
    <col min="11019" max="11019" width="10.140625" style="422" customWidth="1"/>
    <col min="11020" max="11020" width="10.42578125" style="422" customWidth="1"/>
    <col min="11021" max="11021" width="9.140625" style="422" customWidth="1"/>
    <col min="11022" max="11022" width="0" style="422" hidden="1" customWidth="1"/>
    <col min="11023" max="11264" width="9" style="422"/>
    <col min="11265" max="11265" width="9.42578125" style="422" customWidth="1"/>
    <col min="11266" max="11266" width="9.140625" style="422" customWidth="1"/>
    <col min="11267" max="11267" width="69.7109375" style="422" bestFit="1" customWidth="1"/>
    <col min="11268" max="11268" width="12.7109375" style="422" customWidth="1"/>
    <col min="11269" max="11269" width="10.42578125" style="422" customWidth="1"/>
    <col min="11270" max="11270" width="10" style="422" customWidth="1"/>
    <col min="11271" max="11271" width="9.85546875" style="422" customWidth="1"/>
    <col min="11272" max="11272" width="11" style="422" bestFit="1" customWidth="1"/>
    <col min="11273" max="11274" width="12" style="422" customWidth="1"/>
    <col min="11275" max="11275" width="10.140625" style="422" customWidth="1"/>
    <col min="11276" max="11276" width="10.42578125" style="422" customWidth="1"/>
    <col min="11277" max="11277" width="9.140625" style="422" customWidth="1"/>
    <col min="11278" max="11278" width="0" style="422" hidden="1" customWidth="1"/>
    <col min="11279" max="11520" width="9" style="422"/>
    <col min="11521" max="11521" width="9.42578125" style="422" customWidth="1"/>
    <col min="11522" max="11522" width="9.140625" style="422" customWidth="1"/>
    <col min="11523" max="11523" width="69.7109375" style="422" bestFit="1" customWidth="1"/>
    <col min="11524" max="11524" width="12.7109375" style="422" customWidth="1"/>
    <col min="11525" max="11525" width="10.42578125" style="422" customWidth="1"/>
    <col min="11526" max="11526" width="10" style="422" customWidth="1"/>
    <col min="11527" max="11527" width="9.85546875" style="422" customWidth="1"/>
    <col min="11528" max="11528" width="11" style="422" bestFit="1" customWidth="1"/>
    <col min="11529" max="11530" width="12" style="422" customWidth="1"/>
    <col min="11531" max="11531" width="10.140625" style="422" customWidth="1"/>
    <col min="11532" max="11532" width="10.42578125" style="422" customWidth="1"/>
    <col min="11533" max="11533" width="9.140625" style="422" customWidth="1"/>
    <col min="11534" max="11534" width="0" style="422" hidden="1" customWidth="1"/>
    <col min="11535" max="11776" width="9" style="422"/>
    <col min="11777" max="11777" width="9.42578125" style="422" customWidth="1"/>
    <col min="11778" max="11778" width="9.140625" style="422" customWidth="1"/>
    <col min="11779" max="11779" width="69.7109375" style="422" bestFit="1" customWidth="1"/>
    <col min="11780" max="11780" width="12.7109375" style="422" customWidth="1"/>
    <col min="11781" max="11781" width="10.42578125" style="422" customWidth="1"/>
    <col min="11782" max="11782" width="10" style="422" customWidth="1"/>
    <col min="11783" max="11783" width="9.85546875" style="422" customWidth="1"/>
    <col min="11784" max="11784" width="11" style="422" bestFit="1" customWidth="1"/>
    <col min="11785" max="11786" width="12" style="422" customWidth="1"/>
    <col min="11787" max="11787" width="10.140625" style="422" customWidth="1"/>
    <col min="11788" max="11788" width="10.42578125" style="422" customWidth="1"/>
    <col min="11789" max="11789" width="9.140625" style="422" customWidth="1"/>
    <col min="11790" max="11790" width="0" style="422" hidden="1" customWidth="1"/>
    <col min="11791" max="12032" width="9" style="422"/>
    <col min="12033" max="12033" width="9.42578125" style="422" customWidth="1"/>
    <col min="12034" max="12034" width="9.140625" style="422" customWidth="1"/>
    <col min="12035" max="12035" width="69.7109375" style="422" bestFit="1" customWidth="1"/>
    <col min="12036" max="12036" width="12.7109375" style="422" customWidth="1"/>
    <col min="12037" max="12037" width="10.42578125" style="422" customWidth="1"/>
    <col min="12038" max="12038" width="10" style="422" customWidth="1"/>
    <col min="12039" max="12039" width="9.85546875" style="422" customWidth="1"/>
    <col min="12040" max="12040" width="11" style="422" bestFit="1" customWidth="1"/>
    <col min="12041" max="12042" width="12" style="422" customWidth="1"/>
    <col min="12043" max="12043" width="10.140625" style="422" customWidth="1"/>
    <col min="12044" max="12044" width="10.42578125" style="422" customWidth="1"/>
    <col min="12045" max="12045" width="9.140625" style="422" customWidth="1"/>
    <col min="12046" max="12046" width="0" style="422" hidden="1" customWidth="1"/>
    <col min="12047" max="12288" width="9" style="422"/>
    <col min="12289" max="12289" width="9.42578125" style="422" customWidth="1"/>
    <col min="12290" max="12290" width="9.140625" style="422" customWidth="1"/>
    <col min="12291" max="12291" width="69.7109375" style="422" bestFit="1" customWidth="1"/>
    <col min="12292" max="12292" width="12.7109375" style="422" customWidth="1"/>
    <col min="12293" max="12293" width="10.42578125" style="422" customWidth="1"/>
    <col min="12294" max="12294" width="10" style="422" customWidth="1"/>
    <col min="12295" max="12295" width="9.85546875" style="422" customWidth="1"/>
    <col min="12296" max="12296" width="11" style="422" bestFit="1" customWidth="1"/>
    <col min="12297" max="12298" width="12" style="422" customWidth="1"/>
    <col min="12299" max="12299" width="10.140625" style="422" customWidth="1"/>
    <col min="12300" max="12300" width="10.42578125" style="422" customWidth="1"/>
    <col min="12301" max="12301" width="9.140625" style="422" customWidth="1"/>
    <col min="12302" max="12302" width="0" style="422" hidden="1" customWidth="1"/>
    <col min="12303" max="12544" width="9" style="422"/>
    <col min="12545" max="12545" width="9.42578125" style="422" customWidth="1"/>
    <col min="12546" max="12546" width="9.140625" style="422" customWidth="1"/>
    <col min="12547" max="12547" width="69.7109375" style="422" bestFit="1" customWidth="1"/>
    <col min="12548" max="12548" width="12.7109375" style="422" customWidth="1"/>
    <col min="12549" max="12549" width="10.42578125" style="422" customWidth="1"/>
    <col min="12550" max="12550" width="10" style="422" customWidth="1"/>
    <col min="12551" max="12551" width="9.85546875" style="422" customWidth="1"/>
    <col min="12552" max="12552" width="11" style="422" bestFit="1" customWidth="1"/>
    <col min="12553" max="12554" width="12" style="422" customWidth="1"/>
    <col min="12555" max="12555" width="10.140625" style="422" customWidth="1"/>
    <col min="12556" max="12556" width="10.42578125" style="422" customWidth="1"/>
    <col min="12557" max="12557" width="9.140625" style="422" customWidth="1"/>
    <col min="12558" max="12558" width="0" style="422" hidden="1" customWidth="1"/>
    <col min="12559" max="12800" width="9" style="422"/>
    <col min="12801" max="12801" width="9.42578125" style="422" customWidth="1"/>
    <col min="12802" max="12802" width="9.140625" style="422" customWidth="1"/>
    <col min="12803" max="12803" width="69.7109375" style="422" bestFit="1" customWidth="1"/>
    <col min="12804" max="12804" width="12.7109375" style="422" customWidth="1"/>
    <col min="12805" max="12805" width="10.42578125" style="422" customWidth="1"/>
    <col min="12806" max="12806" width="10" style="422" customWidth="1"/>
    <col min="12807" max="12807" width="9.85546875" style="422" customWidth="1"/>
    <col min="12808" max="12808" width="11" style="422" bestFit="1" customWidth="1"/>
    <col min="12809" max="12810" width="12" style="422" customWidth="1"/>
    <col min="12811" max="12811" width="10.140625" style="422" customWidth="1"/>
    <col min="12812" max="12812" width="10.42578125" style="422" customWidth="1"/>
    <col min="12813" max="12813" width="9.140625" style="422" customWidth="1"/>
    <col min="12814" max="12814" width="0" style="422" hidden="1" customWidth="1"/>
    <col min="12815" max="13056" width="9" style="422"/>
    <col min="13057" max="13057" width="9.42578125" style="422" customWidth="1"/>
    <col min="13058" max="13058" width="9.140625" style="422" customWidth="1"/>
    <col min="13059" max="13059" width="69.7109375" style="422" bestFit="1" customWidth="1"/>
    <col min="13060" max="13060" width="12.7109375" style="422" customWidth="1"/>
    <col min="13061" max="13061" width="10.42578125" style="422" customWidth="1"/>
    <col min="13062" max="13062" width="10" style="422" customWidth="1"/>
    <col min="13063" max="13063" width="9.85546875" style="422" customWidth="1"/>
    <col min="13064" max="13064" width="11" style="422" bestFit="1" customWidth="1"/>
    <col min="13065" max="13066" width="12" style="422" customWidth="1"/>
    <col min="13067" max="13067" width="10.140625" style="422" customWidth="1"/>
    <col min="13068" max="13068" width="10.42578125" style="422" customWidth="1"/>
    <col min="13069" max="13069" width="9.140625" style="422" customWidth="1"/>
    <col min="13070" max="13070" width="0" style="422" hidden="1" customWidth="1"/>
    <col min="13071" max="13312" width="9" style="422"/>
    <col min="13313" max="13313" width="9.42578125" style="422" customWidth="1"/>
    <col min="13314" max="13314" width="9.140625" style="422" customWidth="1"/>
    <col min="13315" max="13315" width="69.7109375" style="422" bestFit="1" customWidth="1"/>
    <col min="13316" max="13316" width="12.7109375" style="422" customWidth="1"/>
    <col min="13317" max="13317" width="10.42578125" style="422" customWidth="1"/>
    <col min="13318" max="13318" width="10" style="422" customWidth="1"/>
    <col min="13319" max="13319" width="9.85546875" style="422" customWidth="1"/>
    <col min="13320" max="13320" width="11" style="422" bestFit="1" customWidth="1"/>
    <col min="13321" max="13322" width="12" style="422" customWidth="1"/>
    <col min="13323" max="13323" width="10.140625" style="422" customWidth="1"/>
    <col min="13324" max="13324" width="10.42578125" style="422" customWidth="1"/>
    <col min="13325" max="13325" width="9.140625" style="422" customWidth="1"/>
    <col min="13326" max="13326" width="0" style="422" hidden="1" customWidth="1"/>
    <col min="13327" max="13568" width="9" style="422"/>
    <col min="13569" max="13569" width="9.42578125" style="422" customWidth="1"/>
    <col min="13570" max="13570" width="9.140625" style="422" customWidth="1"/>
    <col min="13571" max="13571" width="69.7109375" style="422" bestFit="1" customWidth="1"/>
    <col min="13572" max="13572" width="12.7109375" style="422" customWidth="1"/>
    <col min="13573" max="13573" width="10.42578125" style="422" customWidth="1"/>
    <col min="13574" max="13574" width="10" style="422" customWidth="1"/>
    <col min="13575" max="13575" width="9.85546875" style="422" customWidth="1"/>
    <col min="13576" max="13576" width="11" style="422" bestFit="1" customWidth="1"/>
    <col min="13577" max="13578" width="12" style="422" customWidth="1"/>
    <col min="13579" max="13579" width="10.140625" style="422" customWidth="1"/>
    <col min="13580" max="13580" width="10.42578125" style="422" customWidth="1"/>
    <col min="13581" max="13581" width="9.140625" style="422" customWidth="1"/>
    <col min="13582" max="13582" width="0" style="422" hidden="1" customWidth="1"/>
    <col min="13583" max="13824" width="9" style="422"/>
    <col min="13825" max="13825" width="9.42578125" style="422" customWidth="1"/>
    <col min="13826" max="13826" width="9.140625" style="422" customWidth="1"/>
    <col min="13827" max="13827" width="69.7109375" style="422" bestFit="1" customWidth="1"/>
    <col min="13828" max="13828" width="12.7109375" style="422" customWidth="1"/>
    <col min="13829" max="13829" width="10.42578125" style="422" customWidth="1"/>
    <col min="13830" max="13830" width="10" style="422" customWidth="1"/>
    <col min="13831" max="13831" width="9.85546875" style="422" customWidth="1"/>
    <col min="13832" max="13832" width="11" style="422" bestFit="1" customWidth="1"/>
    <col min="13833" max="13834" width="12" style="422" customWidth="1"/>
    <col min="13835" max="13835" width="10.140625" style="422" customWidth="1"/>
    <col min="13836" max="13836" width="10.42578125" style="422" customWidth="1"/>
    <col min="13837" max="13837" width="9.140625" style="422" customWidth="1"/>
    <col min="13838" max="13838" width="0" style="422" hidden="1" customWidth="1"/>
    <col min="13839" max="14080" width="9" style="422"/>
    <col min="14081" max="14081" width="9.42578125" style="422" customWidth="1"/>
    <col min="14082" max="14082" width="9.140625" style="422" customWidth="1"/>
    <col min="14083" max="14083" width="69.7109375" style="422" bestFit="1" customWidth="1"/>
    <col min="14084" max="14084" width="12.7109375" style="422" customWidth="1"/>
    <col min="14085" max="14085" width="10.42578125" style="422" customWidth="1"/>
    <col min="14086" max="14086" width="10" style="422" customWidth="1"/>
    <col min="14087" max="14087" width="9.85546875" style="422" customWidth="1"/>
    <col min="14088" max="14088" width="11" style="422" bestFit="1" customWidth="1"/>
    <col min="14089" max="14090" width="12" style="422" customWidth="1"/>
    <col min="14091" max="14091" width="10.140625" style="422" customWidth="1"/>
    <col min="14092" max="14092" width="10.42578125" style="422" customWidth="1"/>
    <col min="14093" max="14093" width="9.140625" style="422" customWidth="1"/>
    <col min="14094" max="14094" width="0" style="422" hidden="1" customWidth="1"/>
    <col min="14095" max="14336" width="9" style="422"/>
    <col min="14337" max="14337" width="9.42578125" style="422" customWidth="1"/>
    <col min="14338" max="14338" width="9.140625" style="422" customWidth="1"/>
    <col min="14339" max="14339" width="69.7109375" style="422" bestFit="1" customWidth="1"/>
    <col min="14340" max="14340" width="12.7109375" style="422" customWidth="1"/>
    <col min="14341" max="14341" width="10.42578125" style="422" customWidth="1"/>
    <col min="14342" max="14342" width="10" style="422" customWidth="1"/>
    <col min="14343" max="14343" width="9.85546875" style="422" customWidth="1"/>
    <col min="14344" max="14344" width="11" style="422" bestFit="1" customWidth="1"/>
    <col min="14345" max="14346" width="12" style="422" customWidth="1"/>
    <col min="14347" max="14347" width="10.140625" style="422" customWidth="1"/>
    <col min="14348" max="14348" width="10.42578125" style="422" customWidth="1"/>
    <col min="14349" max="14349" width="9.140625" style="422" customWidth="1"/>
    <col min="14350" max="14350" width="0" style="422" hidden="1" customWidth="1"/>
    <col min="14351" max="14592" width="9" style="422"/>
    <col min="14593" max="14593" width="9.42578125" style="422" customWidth="1"/>
    <col min="14594" max="14594" width="9.140625" style="422" customWidth="1"/>
    <col min="14595" max="14595" width="69.7109375" style="422" bestFit="1" customWidth="1"/>
    <col min="14596" max="14596" width="12.7109375" style="422" customWidth="1"/>
    <col min="14597" max="14597" width="10.42578125" style="422" customWidth="1"/>
    <col min="14598" max="14598" width="10" style="422" customWidth="1"/>
    <col min="14599" max="14599" width="9.85546875" style="422" customWidth="1"/>
    <col min="14600" max="14600" width="11" style="422" bestFit="1" customWidth="1"/>
    <col min="14601" max="14602" width="12" style="422" customWidth="1"/>
    <col min="14603" max="14603" width="10.140625" style="422" customWidth="1"/>
    <col min="14604" max="14604" width="10.42578125" style="422" customWidth="1"/>
    <col min="14605" max="14605" width="9.140625" style="422" customWidth="1"/>
    <col min="14606" max="14606" width="0" style="422" hidden="1" customWidth="1"/>
    <col min="14607" max="14848" width="9" style="422"/>
    <col min="14849" max="14849" width="9.42578125" style="422" customWidth="1"/>
    <col min="14850" max="14850" width="9.140625" style="422" customWidth="1"/>
    <col min="14851" max="14851" width="69.7109375" style="422" bestFit="1" customWidth="1"/>
    <col min="14852" max="14852" width="12.7109375" style="422" customWidth="1"/>
    <col min="14853" max="14853" width="10.42578125" style="422" customWidth="1"/>
    <col min="14854" max="14854" width="10" style="422" customWidth="1"/>
    <col min="14855" max="14855" width="9.85546875" style="422" customWidth="1"/>
    <col min="14856" max="14856" width="11" style="422" bestFit="1" customWidth="1"/>
    <col min="14857" max="14858" width="12" style="422" customWidth="1"/>
    <col min="14859" max="14859" width="10.140625" style="422" customWidth="1"/>
    <col min="14860" max="14860" width="10.42578125" style="422" customWidth="1"/>
    <col min="14861" max="14861" width="9.140625" style="422" customWidth="1"/>
    <col min="14862" max="14862" width="0" style="422" hidden="1" customWidth="1"/>
    <col min="14863" max="15104" width="9" style="422"/>
    <col min="15105" max="15105" width="9.42578125" style="422" customWidth="1"/>
    <col min="15106" max="15106" width="9.140625" style="422" customWidth="1"/>
    <col min="15107" max="15107" width="69.7109375" style="422" bestFit="1" customWidth="1"/>
    <col min="15108" max="15108" width="12.7109375" style="422" customWidth="1"/>
    <col min="15109" max="15109" width="10.42578125" style="422" customWidth="1"/>
    <col min="15110" max="15110" width="10" style="422" customWidth="1"/>
    <col min="15111" max="15111" width="9.85546875" style="422" customWidth="1"/>
    <col min="15112" max="15112" width="11" style="422" bestFit="1" customWidth="1"/>
    <col min="15113" max="15114" width="12" style="422" customWidth="1"/>
    <col min="15115" max="15115" width="10.140625" style="422" customWidth="1"/>
    <col min="15116" max="15116" width="10.42578125" style="422" customWidth="1"/>
    <col min="15117" max="15117" width="9.140625" style="422" customWidth="1"/>
    <col min="15118" max="15118" width="0" style="422" hidden="1" customWidth="1"/>
    <col min="15119" max="15360" width="9" style="422"/>
    <col min="15361" max="15361" width="9.42578125" style="422" customWidth="1"/>
    <col min="15362" max="15362" width="9.140625" style="422" customWidth="1"/>
    <col min="15363" max="15363" width="69.7109375" style="422" bestFit="1" customWidth="1"/>
    <col min="15364" max="15364" width="12.7109375" style="422" customWidth="1"/>
    <col min="15365" max="15365" width="10.42578125" style="422" customWidth="1"/>
    <col min="15366" max="15366" width="10" style="422" customWidth="1"/>
    <col min="15367" max="15367" width="9.85546875" style="422" customWidth="1"/>
    <col min="15368" max="15368" width="11" style="422" bestFit="1" customWidth="1"/>
    <col min="15369" max="15370" width="12" style="422" customWidth="1"/>
    <col min="15371" max="15371" width="10.140625" style="422" customWidth="1"/>
    <col min="15372" max="15372" width="10.42578125" style="422" customWidth="1"/>
    <col min="15373" max="15373" width="9.140625" style="422" customWidth="1"/>
    <col min="15374" max="15374" width="0" style="422" hidden="1" customWidth="1"/>
    <col min="15375" max="15616" width="9" style="422"/>
    <col min="15617" max="15617" width="9.42578125" style="422" customWidth="1"/>
    <col min="15618" max="15618" width="9.140625" style="422" customWidth="1"/>
    <col min="15619" max="15619" width="69.7109375" style="422" bestFit="1" customWidth="1"/>
    <col min="15620" max="15620" width="12.7109375" style="422" customWidth="1"/>
    <col min="15621" max="15621" width="10.42578125" style="422" customWidth="1"/>
    <col min="15622" max="15622" width="10" style="422" customWidth="1"/>
    <col min="15623" max="15623" width="9.85546875" style="422" customWidth="1"/>
    <col min="15624" max="15624" width="11" style="422" bestFit="1" customWidth="1"/>
    <col min="15625" max="15626" width="12" style="422" customWidth="1"/>
    <col min="15627" max="15627" width="10.140625" style="422" customWidth="1"/>
    <col min="15628" max="15628" width="10.42578125" style="422" customWidth="1"/>
    <col min="15629" max="15629" width="9.140625" style="422" customWidth="1"/>
    <col min="15630" max="15630" width="0" style="422" hidden="1" customWidth="1"/>
    <col min="15631" max="15872" width="9" style="422"/>
    <col min="15873" max="15873" width="9.42578125" style="422" customWidth="1"/>
    <col min="15874" max="15874" width="9.140625" style="422" customWidth="1"/>
    <col min="15875" max="15875" width="69.7109375" style="422" bestFit="1" customWidth="1"/>
    <col min="15876" max="15876" width="12.7109375" style="422" customWidth="1"/>
    <col min="15877" max="15877" width="10.42578125" style="422" customWidth="1"/>
    <col min="15878" max="15878" width="10" style="422" customWidth="1"/>
    <col min="15879" max="15879" width="9.85546875" style="422" customWidth="1"/>
    <col min="15880" max="15880" width="11" style="422" bestFit="1" customWidth="1"/>
    <col min="15881" max="15882" width="12" style="422" customWidth="1"/>
    <col min="15883" max="15883" width="10.140625" style="422" customWidth="1"/>
    <col min="15884" max="15884" width="10.42578125" style="422" customWidth="1"/>
    <col min="15885" max="15885" width="9.140625" style="422" customWidth="1"/>
    <col min="15886" max="15886" width="0" style="422" hidden="1" customWidth="1"/>
    <col min="15887" max="16128" width="9" style="422"/>
    <col min="16129" max="16129" width="9.42578125" style="422" customWidth="1"/>
    <col min="16130" max="16130" width="9.140625" style="422" customWidth="1"/>
    <col min="16131" max="16131" width="69.7109375" style="422" bestFit="1" customWidth="1"/>
    <col min="16132" max="16132" width="12.7109375" style="422" customWidth="1"/>
    <col min="16133" max="16133" width="10.42578125" style="422" customWidth="1"/>
    <col min="16134" max="16134" width="10" style="422" customWidth="1"/>
    <col min="16135" max="16135" width="9.85546875" style="422" customWidth="1"/>
    <col min="16136" max="16136" width="11" style="422" bestFit="1" customWidth="1"/>
    <col min="16137" max="16138" width="12" style="422" customWidth="1"/>
    <col min="16139" max="16139" width="10.140625" style="422" customWidth="1"/>
    <col min="16140" max="16140" width="10.42578125" style="422" customWidth="1"/>
    <col min="16141" max="16141" width="9.140625" style="422" customWidth="1"/>
    <col min="16142" max="16142" width="0" style="422" hidden="1" customWidth="1"/>
    <col min="16143" max="16384" width="9" style="422"/>
  </cols>
  <sheetData>
    <row r="1" spans="1:13" ht="15.75">
      <c r="A1" s="377" t="s">
        <v>834</v>
      </c>
    </row>
    <row r="2" spans="1:13" ht="15.75">
      <c r="A2" s="385" t="s">
        <v>1041</v>
      </c>
      <c r="F2" s="386"/>
    </row>
    <row r="3" spans="1:13" ht="15" customHeight="1">
      <c r="A3" s="746" t="s">
        <v>405</v>
      </c>
      <c r="B3" s="746" t="s">
        <v>1753</v>
      </c>
      <c r="C3" s="746"/>
      <c r="D3" s="747" t="s">
        <v>56</v>
      </c>
      <c r="E3" s="747" t="s">
        <v>54</v>
      </c>
      <c r="F3" s="747" t="s">
        <v>1754</v>
      </c>
      <c r="G3" s="748" t="s">
        <v>55</v>
      </c>
      <c r="H3" s="748"/>
      <c r="I3" s="748"/>
      <c r="J3" s="748"/>
      <c r="K3" s="748"/>
      <c r="L3" s="747" t="s">
        <v>154</v>
      </c>
    </row>
    <row r="4" spans="1:13" ht="48" customHeight="1">
      <c r="A4" s="746"/>
      <c r="B4" s="746"/>
      <c r="C4" s="746"/>
      <c r="D4" s="747"/>
      <c r="E4" s="747"/>
      <c r="F4" s="747"/>
      <c r="G4" s="747" t="s">
        <v>1755</v>
      </c>
      <c r="H4" s="747"/>
      <c r="I4" s="747" t="s">
        <v>1756</v>
      </c>
      <c r="J4" s="747"/>
      <c r="K4" s="747" t="s">
        <v>153</v>
      </c>
      <c r="L4" s="747"/>
    </row>
    <row r="5" spans="1:13" ht="80.25" customHeight="1">
      <c r="A5" s="746"/>
      <c r="B5" s="746"/>
      <c r="C5" s="746"/>
      <c r="D5" s="747"/>
      <c r="E5" s="747"/>
      <c r="F5" s="747"/>
      <c r="G5" s="655" t="s">
        <v>1759</v>
      </c>
      <c r="H5" s="655" t="s">
        <v>1760</v>
      </c>
      <c r="I5" s="655" t="s">
        <v>1757</v>
      </c>
      <c r="J5" s="655" t="s">
        <v>1758</v>
      </c>
      <c r="K5" s="747"/>
      <c r="L5" s="747"/>
    </row>
    <row r="6" spans="1:13" s="716" customFormat="1" ht="15">
      <c r="A6" s="713">
        <v>1</v>
      </c>
      <c r="B6" s="713">
        <v>2</v>
      </c>
      <c r="C6" s="713"/>
      <c r="D6" s="714">
        <v>3</v>
      </c>
      <c r="E6" s="713">
        <v>4</v>
      </c>
      <c r="F6" s="713">
        <v>5</v>
      </c>
      <c r="G6" s="713">
        <v>6</v>
      </c>
      <c r="H6" s="713">
        <v>7</v>
      </c>
      <c r="I6" s="713">
        <v>8</v>
      </c>
      <c r="J6" s="713">
        <v>9</v>
      </c>
      <c r="K6" s="713">
        <v>10</v>
      </c>
      <c r="L6" s="713">
        <v>11</v>
      </c>
      <c r="M6" s="715"/>
    </row>
    <row r="7" spans="1:13" s="430" customFormat="1" ht="15">
      <c r="A7" s="745">
        <v>1</v>
      </c>
      <c r="B7" s="656" t="s">
        <v>533</v>
      </c>
      <c r="C7" s="656" t="s">
        <v>2001</v>
      </c>
      <c r="D7" s="708">
        <v>326</v>
      </c>
      <c r="E7" s="706">
        <v>123059</v>
      </c>
      <c r="F7" s="706">
        <v>120524</v>
      </c>
      <c r="G7" s="706">
        <v>70402</v>
      </c>
      <c r="H7" s="706">
        <v>52198</v>
      </c>
      <c r="I7" s="706">
        <v>428</v>
      </c>
      <c r="J7" s="706">
        <v>53</v>
      </c>
      <c r="K7" s="706">
        <v>123081</v>
      </c>
      <c r="L7" s="706">
        <v>304</v>
      </c>
      <c r="M7" s="645"/>
    </row>
    <row r="8" spans="1:13" s="430" customFormat="1" ht="15">
      <c r="A8" s="745"/>
      <c r="B8" s="656" t="s">
        <v>534</v>
      </c>
      <c r="C8" s="656" t="s">
        <v>2002</v>
      </c>
      <c r="D8" s="708">
        <v>1</v>
      </c>
      <c r="E8" s="706">
        <v>90440</v>
      </c>
      <c r="F8" s="706">
        <v>87739</v>
      </c>
      <c r="G8" s="706">
        <v>48525</v>
      </c>
      <c r="H8" s="706">
        <v>41739</v>
      </c>
      <c r="I8" s="706">
        <v>150</v>
      </c>
      <c r="J8" s="706">
        <v>20</v>
      </c>
      <c r="K8" s="706">
        <v>90434</v>
      </c>
      <c r="L8" s="706">
        <v>7</v>
      </c>
      <c r="M8" s="645"/>
    </row>
    <row r="9" spans="1:13" s="430" customFormat="1" ht="15">
      <c r="A9" s="745"/>
      <c r="B9" s="656" t="s">
        <v>535</v>
      </c>
      <c r="C9" s="656" t="s">
        <v>2003</v>
      </c>
      <c r="D9" s="708">
        <v>25</v>
      </c>
      <c r="E9" s="706">
        <v>27839</v>
      </c>
      <c r="F9" s="706">
        <v>25944</v>
      </c>
      <c r="G9" s="706">
        <v>14942</v>
      </c>
      <c r="H9" s="706">
        <v>12748</v>
      </c>
      <c r="I9" s="706">
        <v>145</v>
      </c>
      <c r="J9" s="706">
        <v>10</v>
      </c>
      <c r="K9" s="706">
        <v>27845</v>
      </c>
      <c r="L9" s="706">
        <v>19</v>
      </c>
      <c r="M9" s="645"/>
    </row>
    <row r="10" spans="1:13" s="430" customFormat="1" ht="15">
      <c r="A10" s="745"/>
      <c r="B10" s="656" t="s">
        <v>536</v>
      </c>
      <c r="C10" s="656" t="s">
        <v>2004</v>
      </c>
      <c r="D10" s="708">
        <v>21</v>
      </c>
      <c r="E10" s="706">
        <v>12078</v>
      </c>
      <c r="F10" s="706">
        <v>11687</v>
      </c>
      <c r="G10" s="706">
        <v>5616.6</v>
      </c>
      <c r="H10" s="706">
        <v>6438.4</v>
      </c>
      <c r="I10" s="706">
        <v>31</v>
      </c>
      <c r="J10" s="706">
        <v>0</v>
      </c>
      <c r="K10" s="706">
        <v>12086</v>
      </c>
      <c r="L10" s="706">
        <v>13</v>
      </c>
      <c r="M10" s="645"/>
    </row>
    <row r="11" spans="1:13" s="430" customFormat="1" ht="15">
      <c r="A11" s="745"/>
      <c r="B11" s="656" t="s">
        <v>537</v>
      </c>
      <c r="C11" s="656" t="s">
        <v>2005</v>
      </c>
      <c r="D11" s="708">
        <v>40</v>
      </c>
      <c r="E11" s="706">
        <v>2024</v>
      </c>
      <c r="F11" s="706">
        <v>1810</v>
      </c>
      <c r="G11" s="706">
        <v>1094.8</v>
      </c>
      <c r="H11" s="706">
        <v>871.2</v>
      </c>
      <c r="I11" s="706">
        <v>53</v>
      </c>
      <c r="J11" s="706">
        <v>7</v>
      </c>
      <c r="K11" s="706">
        <v>2026</v>
      </c>
      <c r="L11" s="706">
        <v>38</v>
      </c>
      <c r="M11" s="645"/>
    </row>
    <row r="12" spans="1:13" s="430" customFormat="1" ht="15">
      <c r="A12" s="745"/>
      <c r="B12" s="656" t="s">
        <v>538</v>
      </c>
      <c r="C12" s="656" t="s">
        <v>2006</v>
      </c>
      <c r="D12" s="708">
        <v>1715</v>
      </c>
      <c r="E12" s="706">
        <v>23142</v>
      </c>
      <c r="F12" s="706">
        <v>23360</v>
      </c>
      <c r="G12" s="706">
        <v>11581.2</v>
      </c>
      <c r="H12" s="706">
        <v>11449.8</v>
      </c>
      <c r="I12" s="706">
        <v>74</v>
      </c>
      <c r="J12" s="706">
        <v>14</v>
      </c>
      <c r="K12" s="706">
        <v>23119</v>
      </c>
      <c r="L12" s="706">
        <v>1738</v>
      </c>
      <c r="M12" s="645"/>
    </row>
    <row r="13" spans="1:13" s="430" customFormat="1" ht="15">
      <c r="A13" s="745"/>
      <c r="B13" s="656" t="s">
        <v>539</v>
      </c>
      <c r="C13" s="656" t="s">
        <v>2007</v>
      </c>
      <c r="D13" s="708">
        <v>17</v>
      </c>
      <c r="E13" s="706">
        <v>7924</v>
      </c>
      <c r="F13" s="706">
        <v>6439</v>
      </c>
      <c r="G13" s="706">
        <v>4849.3999999999996</v>
      </c>
      <c r="H13" s="706">
        <v>3011.6</v>
      </c>
      <c r="I13" s="706">
        <v>47</v>
      </c>
      <c r="J13" s="706">
        <v>5</v>
      </c>
      <c r="K13" s="706">
        <v>7913</v>
      </c>
      <c r="L13" s="706">
        <v>28</v>
      </c>
      <c r="M13" s="645"/>
    </row>
    <row r="14" spans="1:13" s="430" customFormat="1" ht="15">
      <c r="A14" s="745"/>
      <c r="B14" s="656" t="s">
        <v>540</v>
      </c>
      <c r="C14" s="656" t="s">
        <v>2008</v>
      </c>
      <c r="D14" s="708">
        <v>121</v>
      </c>
      <c r="E14" s="706">
        <v>17105</v>
      </c>
      <c r="F14" s="706">
        <v>15697</v>
      </c>
      <c r="G14" s="706">
        <v>9226.7999999999993</v>
      </c>
      <c r="H14" s="706">
        <v>7775.2</v>
      </c>
      <c r="I14" s="706">
        <v>91</v>
      </c>
      <c r="J14" s="706">
        <v>5</v>
      </c>
      <c r="K14" s="706">
        <v>17098</v>
      </c>
      <c r="L14" s="706">
        <v>128</v>
      </c>
      <c r="M14" s="645"/>
    </row>
    <row r="15" spans="1:13" s="430" customFormat="1" ht="15">
      <c r="A15" s="745"/>
      <c r="B15" s="656" t="s">
        <v>541</v>
      </c>
      <c r="C15" s="656" t="s">
        <v>2009</v>
      </c>
      <c r="D15" s="708">
        <v>12</v>
      </c>
      <c r="E15" s="706">
        <v>1806</v>
      </c>
      <c r="F15" s="706">
        <v>1818</v>
      </c>
      <c r="G15" s="706">
        <v>963</v>
      </c>
      <c r="H15" s="706">
        <v>820</v>
      </c>
      <c r="I15" s="706">
        <v>15</v>
      </c>
      <c r="J15" s="706">
        <v>4</v>
      </c>
      <c r="K15" s="706">
        <v>1802</v>
      </c>
      <c r="L15" s="706">
        <v>16</v>
      </c>
      <c r="M15" s="645"/>
    </row>
    <row r="16" spans="1:13" s="430" customFormat="1" ht="15">
      <c r="A16" s="745"/>
      <c r="B16" s="656" t="s">
        <v>542</v>
      </c>
      <c r="C16" s="656" t="s">
        <v>2010</v>
      </c>
      <c r="D16" s="708">
        <v>22</v>
      </c>
      <c r="E16" s="706">
        <v>6049</v>
      </c>
      <c r="F16" s="706">
        <v>5199</v>
      </c>
      <c r="G16" s="706">
        <v>3731</v>
      </c>
      <c r="H16" s="706">
        <v>2284</v>
      </c>
      <c r="I16" s="706">
        <v>20</v>
      </c>
      <c r="J16" s="706">
        <v>10</v>
      </c>
      <c r="K16" s="706">
        <v>6045</v>
      </c>
      <c r="L16" s="706">
        <v>26</v>
      </c>
      <c r="M16" s="645"/>
    </row>
    <row r="17" spans="1:13" s="430" customFormat="1" ht="30">
      <c r="A17" s="745"/>
      <c r="B17" s="656" t="s">
        <v>543</v>
      </c>
      <c r="C17" s="656" t="s">
        <v>2011</v>
      </c>
      <c r="D17" s="708">
        <v>22</v>
      </c>
      <c r="E17" s="706">
        <v>5451</v>
      </c>
      <c r="F17" s="706">
        <v>4680</v>
      </c>
      <c r="G17" s="706">
        <v>2820.6</v>
      </c>
      <c r="H17" s="706">
        <v>2622.4</v>
      </c>
      <c r="I17" s="706">
        <v>4</v>
      </c>
      <c r="J17" s="706">
        <v>3</v>
      </c>
      <c r="K17" s="706">
        <v>5450</v>
      </c>
      <c r="L17" s="706">
        <v>23</v>
      </c>
      <c r="M17" s="645"/>
    </row>
    <row r="18" spans="1:13" s="430" customFormat="1" ht="15">
      <c r="A18" s="745"/>
      <c r="B18" s="656" t="s">
        <v>544</v>
      </c>
      <c r="C18" s="656" t="s">
        <v>2012</v>
      </c>
      <c r="D18" s="708">
        <v>7</v>
      </c>
      <c r="E18" s="706">
        <v>8097</v>
      </c>
      <c r="F18" s="706">
        <v>7945</v>
      </c>
      <c r="G18" s="706">
        <v>3835</v>
      </c>
      <c r="H18" s="706">
        <v>4248</v>
      </c>
      <c r="I18" s="706">
        <v>13</v>
      </c>
      <c r="J18" s="706">
        <v>1</v>
      </c>
      <c r="K18" s="706">
        <v>8097</v>
      </c>
      <c r="L18" s="706">
        <v>7</v>
      </c>
      <c r="M18" s="645"/>
    </row>
    <row r="19" spans="1:13" s="430" customFormat="1" ht="15">
      <c r="A19" s="745"/>
      <c r="B19" s="656" t="s">
        <v>545</v>
      </c>
      <c r="C19" s="656" t="s">
        <v>2013</v>
      </c>
      <c r="D19" s="708">
        <v>2</v>
      </c>
      <c r="E19" s="706">
        <v>1505</v>
      </c>
      <c r="F19" s="706">
        <v>1443</v>
      </c>
      <c r="G19" s="706">
        <v>667</v>
      </c>
      <c r="H19" s="706">
        <v>833</v>
      </c>
      <c r="I19" s="706">
        <v>3</v>
      </c>
      <c r="J19" s="706">
        <v>2</v>
      </c>
      <c r="K19" s="706">
        <v>1505</v>
      </c>
      <c r="L19" s="706">
        <v>2</v>
      </c>
      <c r="M19" s="645"/>
    </row>
    <row r="20" spans="1:13" s="430" customFormat="1" ht="15">
      <c r="A20" s="745"/>
      <c r="B20" s="656" t="s">
        <v>546</v>
      </c>
      <c r="C20" s="656" t="s">
        <v>2014</v>
      </c>
      <c r="D20" s="708">
        <v>20</v>
      </c>
      <c r="E20" s="706">
        <v>7077</v>
      </c>
      <c r="F20" s="706">
        <v>5982</v>
      </c>
      <c r="G20" s="706">
        <v>3188</v>
      </c>
      <c r="H20" s="706">
        <v>3853</v>
      </c>
      <c r="I20" s="706">
        <v>30</v>
      </c>
      <c r="J20" s="706">
        <v>5</v>
      </c>
      <c r="K20" s="706">
        <v>7076</v>
      </c>
      <c r="L20" s="706">
        <v>21</v>
      </c>
      <c r="M20" s="645"/>
    </row>
    <row r="21" spans="1:13" s="430" customFormat="1" ht="15">
      <c r="A21" s="745"/>
      <c r="B21" s="656" t="s">
        <v>547</v>
      </c>
      <c r="C21" s="656" t="s">
        <v>2015</v>
      </c>
      <c r="D21" s="708">
        <v>39</v>
      </c>
      <c r="E21" s="706">
        <v>9566</v>
      </c>
      <c r="F21" s="706">
        <v>8506</v>
      </c>
      <c r="G21" s="706">
        <v>4614</v>
      </c>
      <c r="H21" s="706">
        <v>4938</v>
      </c>
      <c r="I21" s="706">
        <v>15</v>
      </c>
      <c r="J21" s="706">
        <v>5</v>
      </c>
      <c r="K21" s="706">
        <v>9572</v>
      </c>
      <c r="L21" s="706">
        <v>33</v>
      </c>
      <c r="M21" s="645"/>
    </row>
    <row r="22" spans="1:13" s="430" customFormat="1" ht="15">
      <c r="A22" s="745"/>
      <c r="B22" s="656" t="s">
        <v>548</v>
      </c>
      <c r="C22" s="656" t="s">
        <v>2016</v>
      </c>
      <c r="D22" s="708">
        <v>19</v>
      </c>
      <c r="E22" s="706">
        <v>2402</v>
      </c>
      <c r="F22" s="706">
        <v>2022</v>
      </c>
      <c r="G22" s="706">
        <v>1168</v>
      </c>
      <c r="H22" s="706">
        <v>1159</v>
      </c>
      <c r="I22" s="706">
        <v>43</v>
      </c>
      <c r="J22" s="706">
        <v>0</v>
      </c>
      <c r="K22" s="706">
        <v>2370</v>
      </c>
      <c r="L22" s="706">
        <v>51</v>
      </c>
      <c r="M22" s="645"/>
    </row>
    <row r="23" spans="1:13" s="430" customFormat="1" ht="15">
      <c r="A23" s="745"/>
      <c r="B23" s="656" t="s">
        <v>549</v>
      </c>
      <c r="C23" s="656" t="s">
        <v>2017</v>
      </c>
      <c r="D23" s="708">
        <v>300</v>
      </c>
      <c r="E23" s="706">
        <v>39470</v>
      </c>
      <c r="F23" s="706">
        <v>36923</v>
      </c>
      <c r="G23" s="706">
        <v>21883</v>
      </c>
      <c r="H23" s="706">
        <v>17219</v>
      </c>
      <c r="I23" s="706">
        <v>299</v>
      </c>
      <c r="J23" s="706">
        <v>64</v>
      </c>
      <c r="K23" s="706">
        <v>39465</v>
      </c>
      <c r="L23" s="706">
        <v>305</v>
      </c>
      <c r="M23" s="645"/>
    </row>
    <row r="24" spans="1:13" s="430" customFormat="1" ht="15">
      <c r="A24" s="745">
        <v>2</v>
      </c>
      <c r="B24" s="656" t="s">
        <v>533</v>
      </c>
      <c r="C24" s="656" t="s">
        <v>2001</v>
      </c>
      <c r="D24" s="708">
        <v>304</v>
      </c>
      <c r="E24" s="706">
        <v>119730</v>
      </c>
      <c r="F24" s="706">
        <v>117131</v>
      </c>
      <c r="G24" s="706">
        <v>65413</v>
      </c>
      <c r="H24" s="706">
        <v>53881</v>
      </c>
      <c r="I24" s="706">
        <v>100</v>
      </c>
      <c r="J24" s="706">
        <v>2</v>
      </c>
      <c r="K24" s="706">
        <v>119396</v>
      </c>
      <c r="L24" s="706">
        <v>638</v>
      </c>
      <c r="M24" s="645"/>
    </row>
    <row r="25" spans="1:13" s="430" customFormat="1" ht="15">
      <c r="A25" s="745"/>
      <c r="B25" s="656" t="s">
        <v>534</v>
      </c>
      <c r="C25" s="656" t="s">
        <v>2002</v>
      </c>
      <c r="D25" s="708">
        <v>7</v>
      </c>
      <c r="E25" s="706">
        <v>102622</v>
      </c>
      <c r="F25" s="706">
        <v>99750</v>
      </c>
      <c r="G25" s="706">
        <v>52071</v>
      </c>
      <c r="H25" s="706">
        <v>50447</v>
      </c>
      <c r="I25" s="706">
        <v>72</v>
      </c>
      <c r="J25" s="706">
        <v>10</v>
      </c>
      <c r="K25" s="706">
        <v>102600</v>
      </c>
      <c r="L25" s="706">
        <v>29</v>
      </c>
      <c r="M25" s="645"/>
    </row>
    <row r="26" spans="1:13" s="430" customFormat="1" ht="15">
      <c r="A26" s="745"/>
      <c r="B26" s="656" t="s">
        <v>535</v>
      </c>
      <c r="C26" s="656" t="s">
        <v>2003</v>
      </c>
      <c r="D26" s="708">
        <v>19</v>
      </c>
      <c r="E26" s="706">
        <v>29642</v>
      </c>
      <c r="F26" s="706">
        <v>27547</v>
      </c>
      <c r="G26" s="706">
        <v>14744</v>
      </c>
      <c r="H26" s="706">
        <v>14581</v>
      </c>
      <c r="I26" s="706">
        <v>287</v>
      </c>
      <c r="J26" s="706">
        <v>5</v>
      </c>
      <c r="K26" s="706">
        <v>29617</v>
      </c>
      <c r="L26" s="706">
        <v>44</v>
      </c>
      <c r="M26" s="645"/>
    </row>
    <row r="27" spans="1:13" s="430" customFormat="1" ht="15">
      <c r="A27" s="745"/>
      <c r="B27" s="656" t="s">
        <v>536</v>
      </c>
      <c r="C27" s="656" t="s">
        <v>2004</v>
      </c>
      <c r="D27" s="708">
        <v>13</v>
      </c>
      <c r="E27" s="706">
        <v>5323</v>
      </c>
      <c r="F27" s="706">
        <v>4811</v>
      </c>
      <c r="G27" s="706">
        <v>2957</v>
      </c>
      <c r="H27" s="706">
        <v>2310</v>
      </c>
      <c r="I27" s="706">
        <v>23</v>
      </c>
      <c r="J27" s="706">
        <v>0</v>
      </c>
      <c r="K27" s="706">
        <v>5290</v>
      </c>
      <c r="L27" s="706">
        <v>46</v>
      </c>
      <c r="M27" s="645"/>
    </row>
    <row r="28" spans="1:13" s="430" customFormat="1" ht="15">
      <c r="A28" s="745"/>
      <c r="B28" s="656" t="s">
        <v>537</v>
      </c>
      <c r="C28" s="656" t="s">
        <v>2005</v>
      </c>
      <c r="D28" s="708">
        <v>38</v>
      </c>
      <c r="E28" s="706">
        <v>1997</v>
      </c>
      <c r="F28" s="706">
        <v>1775</v>
      </c>
      <c r="G28" s="706">
        <v>865</v>
      </c>
      <c r="H28" s="706">
        <v>1049</v>
      </c>
      <c r="I28" s="706">
        <v>47</v>
      </c>
      <c r="J28" s="706">
        <v>3</v>
      </c>
      <c r="K28" s="706">
        <v>1964</v>
      </c>
      <c r="L28" s="706">
        <v>71</v>
      </c>
      <c r="M28" s="645"/>
    </row>
    <row r="29" spans="1:13" s="430" customFormat="1" ht="15">
      <c r="A29" s="745"/>
      <c r="B29" s="656" t="s">
        <v>538</v>
      </c>
      <c r="C29" s="656" t="s">
        <v>2006</v>
      </c>
      <c r="D29" s="708">
        <v>1738</v>
      </c>
      <c r="E29" s="706">
        <v>25131</v>
      </c>
      <c r="F29" s="706">
        <v>24865</v>
      </c>
      <c r="G29" s="706">
        <v>12218</v>
      </c>
      <c r="H29" s="706">
        <v>13612</v>
      </c>
      <c r="I29" s="706">
        <v>46</v>
      </c>
      <c r="J29" s="706">
        <v>0</v>
      </c>
      <c r="K29" s="706">
        <v>25876</v>
      </c>
      <c r="L29" s="706">
        <v>993</v>
      </c>
      <c r="M29" s="645"/>
    </row>
    <row r="30" spans="1:13" s="430" customFormat="1" ht="15">
      <c r="A30" s="745"/>
      <c r="B30" s="656" t="s">
        <v>539</v>
      </c>
      <c r="C30" s="656" t="s">
        <v>2007</v>
      </c>
      <c r="D30" s="708">
        <v>28</v>
      </c>
      <c r="E30" s="706">
        <v>8556</v>
      </c>
      <c r="F30" s="706">
        <v>6541</v>
      </c>
      <c r="G30" s="706">
        <v>5120</v>
      </c>
      <c r="H30" s="706">
        <v>3382</v>
      </c>
      <c r="I30" s="706">
        <v>30</v>
      </c>
      <c r="J30" s="706">
        <v>3</v>
      </c>
      <c r="K30" s="706">
        <v>8535</v>
      </c>
      <c r="L30" s="706">
        <v>49</v>
      </c>
      <c r="M30" s="645"/>
    </row>
    <row r="31" spans="1:13" s="430" customFormat="1" ht="15">
      <c r="A31" s="745"/>
      <c r="B31" s="656" t="s">
        <v>540</v>
      </c>
      <c r="C31" s="656" t="s">
        <v>2008</v>
      </c>
      <c r="D31" s="708">
        <v>128</v>
      </c>
      <c r="E31" s="706">
        <v>20844</v>
      </c>
      <c r="F31" s="706">
        <v>19028</v>
      </c>
      <c r="G31" s="706">
        <v>10988</v>
      </c>
      <c r="H31" s="706">
        <v>9877</v>
      </c>
      <c r="I31" s="706">
        <v>31</v>
      </c>
      <c r="J31" s="706">
        <v>0</v>
      </c>
      <c r="K31" s="706">
        <v>20896</v>
      </c>
      <c r="L31" s="706">
        <v>76</v>
      </c>
      <c r="M31" s="645"/>
    </row>
    <row r="32" spans="1:13" s="430" customFormat="1" ht="15">
      <c r="A32" s="745"/>
      <c r="B32" s="656" t="s">
        <v>541</v>
      </c>
      <c r="C32" s="656" t="s">
        <v>2009</v>
      </c>
      <c r="D32" s="708">
        <v>16</v>
      </c>
      <c r="E32" s="706">
        <v>1643</v>
      </c>
      <c r="F32" s="706">
        <v>1659</v>
      </c>
      <c r="G32" s="706">
        <v>804</v>
      </c>
      <c r="H32" s="706">
        <v>804</v>
      </c>
      <c r="I32" s="706">
        <v>13</v>
      </c>
      <c r="J32" s="706">
        <v>2</v>
      </c>
      <c r="K32" s="706">
        <v>1623</v>
      </c>
      <c r="L32" s="706">
        <v>36</v>
      </c>
      <c r="M32" s="645"/>
    </row>
    <row r="33" spans="1:13" s="430" customFormat="1" ht="15">
      <c r="A33" s="745"/>
      <c r="B33" s="656" t="s">
        <v>542</v>
      </c>
      <c r="C33" s="656" t="s">
        <v>2010</v>
      </c>
      <c r="D33" s="708">
        <v>26</v>
      </c>
      <c r="E33" s="706">
        <v>7202</v>
      </c>
      <c r="F33" s="706">
        <v>6205</v>
      </c>
      <c r="G33" s="706">
        <v>4415</v>
      </c>
      <c r="H33" s="706">
        <v>2759</v>
      </c>
      <c r="I33" s="706">
        <v>18</v>
      </c>
      <c r="J33" s="706">
        <v>7</v>
      </c>
      <c r="K33" s="706">
        <v>7199</v>
      </c>
      <c r="L33" s="706">
        <v>29</v>
      </c>
      <c r="M33" s="645"/>
    </row>
    <row r="34" spans="1:13" s="430" customFormat="1" ht="30">
      <c r="A34" s="745"/>
      <c r="B34" s="656" t="s">
        <v>543</v>
      </c>
      <c r="C34" s="656" t="s">
        <v>2011</v>
      </c>
      <c r="D34" s="708">
        <v>23</v>
      </c>
      <c r="E34" s="706">
        <v>6316</v>
      </c>
      <c r="F34" s="706">
        <v>5115</v>
      </c>
      <c r="G34" s="706">
        <v>3338</v>
      </c>
      <c r="H34" s="706">
        <v>2963</v>
      </c>
      <c r="I34" s="706">
        <v>8</v>
      </c>
      <c r="J34" s="706">
        <v>1</v>
      </c>
      <c r="K34" s="706">
        <v>6310</v>
      </c>
      <c r="L34" s="706">
        <v>29</v>
      </c>
      <c r="M34" s="645"/>
    </row>
    <row r="35" spans="1:13" s="430" customFormat="1" ht="15">
      <c r="A35" s="745"/>
      <c r="B35" s="656" t="s">
        <v>544</v>
      </c>
      <c r="C35" s="656" t="s">
        <v>2012</v>
      </c>
      <c r="D35" s="708">
        <v>7</v>
      </c>
      <c r="E35" s="706">
        <v>7499</v>
      </c>
      <c r="F35" s="706">
        <v>7282</v>
      </c>
      <c r="G35" s="706">
        <v>4668</v>
      </c>
      <c r="H35" s="706">
        <v>2788</v>
      </c>
      <c r="I35" s="706">
        <v>14</v>
      </c>
      <c r="J35" s="706">
        <v>1</v>
      </c>
      <c r="K35" s="706">
        <v>7471</v>
      </c>
      <c r="L35" s="706">
        <v>35</v>
      </c>
      <c r="M35" s="645"/>
    </row>
    <row r="36" spans="1:13" s="430" customFormat="1" ht="15">
      <c r="A36" s="745"/>
      <c r="B36" s="656" t="s">
        <v>545</v>
      </c>
      <c r="C36" s="656" t="s">
        <v>2013</v>
      </c>
      <c r="D36" s="708">
        <v>2</v>
      </c>
      <c r="E36" s="706">
        <v>1181</v>
      </c>
      <c r="F36" s="706">
        <v>1114</v>
      </c>
      <c r="G36" s="706">
        <v>554</v>
      </c>
      <c r="H36" s="706">
        <v>612</v>
      </c>
      <c r="I36" s="706">
        <v>3</v>
      </c>
      <c r="J36" s="706">
        <v>1</v>
      </c>
      <c r="K36" s="706">
        <v>1170</v>
      </c>
      <c r="L36" s="706">
        <v>13</v>
      </c>
      <c r="M36" s="645"/>
    </row>
    <row r="37" spans="1:13" s="430" customFormat="1" ht="15">
      <c r="A37" s="745"/>
      <c r="B37" s="656" t="s">
        <v>546</v>
      </c>
      <c r="C37" s="656" t="s">
        <v>2014</v>
      </c>
      <c r="D37" s="708">
        <v>21</v>
      </c>
      <c r="E37" s="706">
        <v>6891</v>
      </c>
      <c r="F37" s="706">
        <v>5423</v>
      </c>
      <c r="G37" s="706">
        <v>3856</v>
      </c>
      <c r="H37" s="706">
        <v>2985</v>
      </c>
      <c r="I37" s="706">
        <v>30</v>
      </c>
      <c r="J37" s="706">
        <v>5</v>
      </c>
      <c r="K37" s="706">
        <v>6876</v>
      </c>
      <c r="L37" s="706">
        <v>36</v>
      </c>
      <c r="M37" s="645"/>
    </row>
    <row r="38" spans="1:13" s="430" customFormat="1" ht="15">
      <c r="A38" s="745"/>
      <c r="B38" s="656" t="s">
        <v>547</v>
      </c>
      <c r="C38" s="656" t="s">
        <v>2015</v>
      </c>
      <c r="D38" s="708">
        <v>33</v>
      </c>
      <c r="E38" s="706">
        <v>10319</v>
      </c>
      <c r="F38" s="706">
        <v>8982</v>
      </c>
      <c r="G38" s="706">
        <v>4759</v>
      </c>
      <c r="H38" s="706">
        <v>5537</v>
      </c>
      <c r="I38" s="706">
        <v>18</v>
      </c>
      <c r="J38" s="706">
        <v>5</v>
      </c>
      <c r="K38" s="706">
        <v>10319</v>
      </c>
      <c r="L38" s="706">
        <v>33</v>
      </c>
      <c r="M38" s="645"/>
    </row>
    <row r="39" spans="1:13" s="430" customFormat="1" ht="15">
      <c r="A39" s="745"/>
      <c r="B39" s="656" t="s">
        <v>548</v>
      </c>
      <c r="C39" s="656" t="s">
        <v>2016</v>
      </c>
      <c r="D39" s="708">
        <v>51</v>
      </c>
      <c r="E39" s="706">
        <v>2851</v>
      </c>
      <c r="F39" s="706">
        <v>2391</v>
      </c>
      <c r="G39" s="706">
        <v>1391</v>
      </c>
      <c r="H39" s="706">
        <v>1452</v>
      </c>
      <c r="I39" s="706">
        <v>19</v>
      </c>
      <c r="J39" s="706">
        <v>0</v>
      </c>
      <c r="K39" s="706">
        <v>2862</v>
      </c>
      <c r="L39" s="706">
        <v>40</v>
      </c>
      <c r="M39" s="645"/>
    </row>
    <row r="40" spans="1:13" s="430" customFormat="1" ht="15">
      <c r="A40" s="745"/>
      <c r="B40" s="656" t="s">
        <v>549</v>
      </c>
      <c r="C40" s="656" t="s">
        <v>2017</v>
      </c>
      <c r="D40" s="708">
        <v>305</v>
      </c>
      <c r="E40" s="706">
        <v>40000</v>
      </c>
      <c r="F40" s="706">
        <v>36995</v>
      </c>
      <c r="G40" s="706">
        <v>22119</v>
      </c>
      <c r="H40" s="706">
        <v>17369</v>
      </c>
      <c r="I40" s="706">
        <v>519</v>
      </c>
      <c r="J40" s="706">
        <v>0</v>
      </c>
      <c r="K40" s="706">
        <v>40007</v>
      </c>
      <c r="L40" s="706">
        <v>298</v>
      </c>
      <c r="M40" s="645"/>
    </row>
    <row r="41" spans="1:13" s="430" customFormat="1" ht="15">
      <c r="A41" s="745">
        <v>3</v>
      </c>
      <c r="B41" s="656" t="s">
        <v>533</v>
      </c>
      <c r="C41" s="656" t="s">
        <v>2001</v>
      </c>
      <c r="D41" s="708">
        <v>638</v>
      </c>
      <c r="E41" s="706">
        <v>93399</v>
      </c>
      <c r="F41" s="706">
        <v>94037</v>
      </c>
      <c r="G41" s="706">
        <v>54623</v>
      </c>
      <c r="H41" s="706">
        <v>38805</v>
      </c>
      <c r="I41" s="706">
        <v>84</v>
      </c>
      <c r="J41" s="706">
        <v>20</v>
      </c>
      <c r="K41" s="706">
        <v>93532</v>
      </c>
      <c r="L41" s="706">
        <v>505</v>
      </c>
      <c r="M41" s="645"/>
    </row>
    <row r="42" spans="1:13" s="430" customFormat="1" ht="15">
      <c r="A42" s="745"/>
      <c r="B42" s="656" t="s">
        <v>534</v>
      </c>
      <c r="C42" s="656" t="s">
        <v>2002</v>
      </c>
      <c r="D42" s="708">
        <v>29</v>
      </c>
      <c r="E42" s="706">
        <v>85108</v>
      </c>
      <c r="F42" s="706">
        <v>85137</v>
      </c>
      <c r="G42" s="706">
        <v>44739</v>
      </c>
      <c r="H42" s="706">
        <v>40277</v>
      </c>
      <c r="I42" s="706">
        <v>80</v>
      </c>
      <c r="J42" s="706">
        <v>15</v>
      </c>
      <c r="K42" s="706">
        <v>85111</v>
      </c>
      <c r="L42" s="706">
        <v>26</v>
      </c>
      <c r="M42" s="645"/>
    </row>
    <row r="43" spans="1:13" s="430" customFormat="1" ht="15">
      <c r="A43" s="745"/>
      <c r="B43" s="656" t="s">
        <v>535</v>
      </c>
      <c r="C43" s="656" t="s">
        <v>2003</v>
      </c>
      <c r="D43" s="708">
        <v>44</v>
      </c>
      <c r="E43" s="706">
        <v>23329</v>
      </c>
      <c r="F43" s="706">
        <v>23373</v>
      </c>
      <c r="G43" s="706">
        <v>12630</v>
      </c>
      <c r="H43" s="706">
        <v>10582</v>
      </c>
      <c r="I43" s="706">
        <v>111</v>
      </c>
      <c r="J43" s="706">
        <v>10</v>
      </c>
      <c r="K43" s="706">
        <v>23333</v>
      </c>
      <c r="L43" s="706">
        <v>40</v>
      </c>
      <c r="M43" s="645"/>
    </row>
    <row r="44" spans="1:13" s="430" customFormat="1" ht="15">
      <c r="A44" s="745"/>
      <c r="B44" s="656" t="s">
        <v>536</v>
      </c>
      <c r="C44" s="656" t="s">
        <v>2004</v>
      </c>
      <c r="D44" s="708">
        <v>46</v>
      </c>
      <c r="E44" s="706">
        <v>3997</v>
      </c>
      <c r="F44" s="706">
        <v>4043</v>
      </c>
      <c r="G44" s="706">
        <v>2460</v>
      </c>
      <c r="H44" s="706">
        <v>1481</v>
      </c>
      <c r="I44" s="706">
        <v>30</v>
      </c>
      <c r="J44" s="706">
        <v>0</v>
      </c>
      <c r="K44" s="706">
        <v>3971</v>
      </c>
      <c r="L44" s="706">
        <v>72</v>
      </c>
      <c r="M44" s="645"/>
    </row>
    <row r="45" spans="1:13" s="430" customFormat="1" ht="15">
      <c r="A45" s="745"/>
      <c r="B45" s="656" t="s">
        <v>537</v>
      </c>
      <c r="C45" s="656" t="s">
        <v>2005</v>
      </c>
      <c r="D45" s="708">
        <v>71</v>
      </c>
      <c r="E45" s="706">
        <v>1929</v>
      </c>
      <c r="F45" s="706">
        <v>2000</v>
      </c>
      <c r="G45" s="706">
        <v>953</v>
      </c>
      <c r="H45" s="706">
        <v>901</v>
      </c>
      <c r="I45" s="706">
        <v>43</v>
      </c>
      <c r="J45" s="706">
        <v>7</v>
      </c>
      <c r="K45" s="706">
        <v>1904</v>
      </c>
      <c r="L45" s="706">
        <v>96</v>
      </c>
      <c r="M45" s="645"/>
    </row>
    <row r="46" spans="1:13" s="430" customFormat="1" ht="15">
      <c r="A46" s="745"/>
      <c r="B46" s="656" t="s">
        <v>538</v>
      </c>
      <c r="C46" s="656" t="s">
        <v>2006</v>
      </c>
      <c r="D46" s="708">
        <v>993</v>
      </c>
      <c r="E46" s="706">
        <v>24190</v>
      </c>
      <c r="F46" s="706">
        <v>25183</v>
      </c>
      <c r="G46" s="706">
        <v>11921</v>
      </c>
      <c r="H46" s="706">
        <v>12709</v>
      </c>
      <c r="I46" s="706">
        <v>306</v>
      </c>
      <c r="J46" s="706">
        <v>0</v>
      </c>
      <c r="K46" s="706">
        <v>24936</v>
      </c>
      <c r="L46" s="706">
        <v>247</v>
      </c>
      <c r="M46" s="645"/>
    </row>
    <row r="47" spans="1:13" s="430" customFormat="1" ht="15">
      <c r="A47" s="745"/>
      <c r="B47" s="656" t="s">
        <v>539</v>
      </c>
      <c r="C47" s="656" t="s">
        <v>2007</v>
      </c>
      <c r="D47" s="708">
        <v>49</v>
      </c>
      <c r="E47" s="706">
        <v>8410</v>
      </c>
      <c r="F47" s="706">
        <v>8459</v>
      </c>
      <c r="G47" s="706">
        <v>5481</v>
      </c>
      <c r="H47" s="706">
        <v>2874</v>
      </c>
      <c r="I47" s="706">
        <v>50</v>
      </c>
      <c r="J47" s="706">
        <v>5</v>
      </c>
      <c r="K47" s="706">
        <v>8410</v>
      </c>
      <c r="L47" s="706">
        <v>49</v>
      </c>
      <c r="M47" s="645"/>
    </row>
    <row r="48" spans="1:13" s="430" customFormat="1" ht="15">
      <c r="A48" s="745"/>
      <c r="B48" s="656" t="s">
        <v>540</v>
      </c>
      <c r="C48" s="656" t="s">
        <v>2008</v>
      </c>
      <c r="D48" s="708">
        <v>76</v>
      </c>
      <c r="E48" s="706">
        <v>17367</v>
      </c>
      <c r="F48" s="706">
        <v>17443</v>
      </c>
      <c r="G48" s="706">
        <v>9772</v>
      </c>
      <c r="H48" s="706">
        <v>7584</v>
      </c>
      <c r="I48" s="706">
        <v>30</v>
      </c>
      <c r="J48" s="706">
        <v>0</v>
      </c>
      <c r="K48" s="706">
        <v>17386</v>
      </c>
      <c r="L48" s="706">
        <v>57</v>
      </c>
      <c r="M48" s="645"/>
    </row>
    <row r="49" spans="1:13" s="430" customFormat="1" ht="15">
      <c r="A49" s="745"/>
      <c r="B49" s="656" t="s">
        <v>541</v>
      </c>
      <c r="C49" s="656" t="s">
        <v>2009</v>
      </c>
      <c r="D49" s="708">
        <v>36</v>
      </c>
      <c r="E49" s="706">
        <v>2003</v>
      </c>
      <c r="F49" s="706">
        <v>2039</v>
      </c>
      <c r="G49" s="706">
        <v>1149</v>
      </c>
      <c r="H49" s="706">
        <v>833</v>
      </c>
      <c r="I49" s="706">
        <v>10</v>
      </c>
      <c r="J49" s="706">
        <v>4</v>
      </c>
      <c r="K49" s="706">
        <v>1996</v>
      </c>
      <c r="L49" s="706">
        <v>43</v>
      </c>
      <c r="M49" s="645"/>
    </row>
    <row r="50" spans="1:13" s="430" customFormat="1" ht="15">
      <c r="A50" s="745"/>
      <c r="B50" s="656" t="s">
        <v>542</v>
      </c>
      <c r="C50" s="656" t="s">
        <v>2010</v>
      </c>
      <c r="D50" s="708">
        <v>29</v>
      </c>
      <c r="E50" s="706">
        <v>6697</v>
      </c>
      <c r="F50" s="706">
        <v>6726</v>
      </c>
      <c r="G50" s="706">
        <v>4206</v>
      </c>
      <c r="H50" s="706">
        <v>2288</v>
      </c>
      <c r="I50" s="706">
        <v>20</v>
      </c>
      <c r="J50" s="706">
        <v>5</v>
      </c>
      <c r="K50" s="706">
        <v>6519</v>
      </c>
      <c r="L50" s="706">
        <v>207</v>
      </c>
      <c r="M50" s="645"/>
    </row>
    <row r="51" spans="1:13" s="430" customFormat="1" ht="30">
      <c r="A51" s="745"/>
      <c r="B51" s="656" t="s">
        <v>543</v>
      </c>
      <c r="C51" s="656" t="s">
        <v>2011</v>
      </c>
      <c r="D51" s="708">
        <v>29</v>
      </c>
      <c r="E51" s="706">
        <v>5504</v>
      </c>
      <c r="F51" s="706">
        <v>5533</v>
      </c>
      <c r="G51" s="706">
        <v>3410</v>
      </c>
      <c r="H51" s="706">
        <v>2089</v>
      </c>
      <c r="I51" s="706">
        <v>4</v>
      </c>
      <c r="J51" s="706">
        <v>3</v>
      </c>
      <c r="K51" s="706">
        <v>5506</v>
      </c>
      <c r="L51" s="706">
        <v>27</v>
      </c>
      <c r="M51" s="645"/>
    </row>
    <row r="52" spans="1:13" s="430" customFormat="1" ht="15">
      <c r="A52" s="745"/>
      <c r="B52" s="656" t="s">
        <v>544</v>
      </c>
      <c r="C52" s="656" t="s">
        <v>2012</v>
      </c>
      <c r="D52" s="708">
        <v>35</v>
      </c>
      <c r="E52" s="706">
        <v>5095</v>
      </c>
      <c r="F52" s="706">
        <v>5130</v>
      </c>
      <c r="G52" s="706">
        <v>2741</v>
      </c>
      <c r="H52" s="706">
        <v>2333</v>
      </c>
      <c r="I52" s="706">
        <v>13</v>
      </c>
      <c r="J52" s="706">
        <v>1</v>
      </c>
      <c r="K52" s="706">
        <v>5088</v>
      </c>
      <c r="L52" s="706">
        <v>42</v>
      </c>
      <c r="M52" s="645"/>
    </row>
    <row r="53" spans="1:13" s="430" customFormat="1" ht="15">
      <c r="A53" s="745"/>
      <c r="B53" s="656" t="s">
        <v>545</v>
      </c>
      <c r="C53" s="656" t="s">
        <v>2013</v>
      </c>
      <c r="D53" s="708">
        <v>13</v>
      </c>
      <c r="E53" s="706">
        <v>1119</v>
      </c>
      <c r="F53" s="706">
        <v>1132</v>
      </c>
      <c r="G53" s="706">
        <v>547</v>
      </c>
      <c r="H53" s="706">
        <v>561</v>
      </c>
      <c r="I53" s="706">
        <v>3</v>
      </c>
      <c r="J53" s="706">
        <v>2</v>
      </c>
      <c r="K53" s="706">
        <v>1113</v>
      </c>
      <c r="L53" s="706">
        <v>19</v>
      </c>
      <c r="M53" s="645"/>
    </row>
    <row r="54" spans="1:13" s="430" customFormat="1" ht="15">
      <c r="A54" s="745"/>
      <c r="B54" s="656" t="s">
        <v>546</v>
      </c>
      <c r="C54" s="656" t="s">
        <v>2014</v>
      </c>
      <c r="D54" s="708">
        <v>36</v>
      </c>
      <c r="E54" s="706">
        <v>6608</v>
      </c>
      <c r="F54" s="706">
        <v>6644</v>
      </c>
      <c r="G54" s="706">
        <v>3753</v>
      </c>
      <c r="H54" s="706">
        <v>2820</v>
      </c>
      <c r="I54" s="706">
        <v>30</v>
      </c>
      <c r="J54" s="706">
        <v>5</v>
      </c>
      <c r="K54" s="706">
        <v>6608</v>
      </c>
      <c r="L54" s="706">
        <v>36</v>
      </c>
      <c r="M54" s="645"/>
    </row>
    <row r="55" spans="1:13" s="430" customFormat="1" ht="15">
      <c r="A55" s="745"/>
      <c r="B55" s="656" t="s">
        <v>547</v>
      </c>
      <c r="C55" s="656" t="s">
        <v>2015</v>
      </c>
      <c r="D55" s="708">
        <v>33</v>
      </c>
      <c r="E55" s="706">
        <v>9222</v>
      </c>
      <c r="F55" s="706">
        <v>9255</v>
      </c>
      <c r="G55" s="706">
        <v>4522</v>
      </c>
      <c r="H55" s="706">
        <v>4680</v>
      </c>
      <c r="I55" s="706">
        <v>15</v>
      </c>
      <c r="J55" s="706">
        <v>5</v>
      </c>
      <c r="K55" s="706">
        <v>9222</v>
      </c>
      <c r="L55" s="706">
        <v>33</v>
      </c>
      <c r="M55" s="645"/>
    </row>
    <row r="56" spans="1:13" s="430" customFormat="1" ht="15">
      <c r="A56" s="745"/>
      <c r="B56" s="656" t="s">
        <v>548</v>
      </c>
      <c r="C56" s="656" t="s">
        <v>2016</v>
      </c>
      <c r="D56" s="708">
        <v>40</v>
      </c>
      <c r="E56" s="706">
        <v>2863</v>
      </c>
      <c r="F56" s="706">
        <v>2903</v>
      </c>
      <c r="G56" s="706">
        <v>1592</v>
      </c>
      <c r="H56" s="706">
        <v>1245</v>
      </c>
      <c r="I56" s="706">
        <v>20</v>
      </c>
      <c r="J56" s="706">
        <v>0</v>
      </c>
      <c r="K56" s="706">
        <v>2857</v>
      </c>
      <c r="L56" s="706">
        <v>46</v>
      </c>
      <c r="M56" s="645"/>
    </row>
    <row r="57" spans="1:13" s="430" customFormat="1" ht="15">
      <c r="A57" s="745"/>
      <c r="B57" s="656" t="s">
        <v>549</v>
      </c>
      <c r="C57" s="656" t="s">
        <v>2017</v>
      </c>
      <c r="D57" s="708">
        <v>298</v>
      </c>
      <c r="E57" s="706">
        <v>34437</v>
      </c>
      <c r="F57" s="706">
        <v>34735</v>
      </c>
      <c r="G57" s="706">
        <v>20537</v>
      </c>
      <c r="H57" s="706">
        <v>13886</v>
      </c>
      <c r="I57" s="706">
        <v>40</v>
      </c>
      <c r="J57" s="706">
        <v>0</v>
      </c>
      <c r="K57" s="706">
        <v>34463</v>
      </c>
      <c r="L57" s="706">
        <v>272</v>
      </c>
      <c r="M57" s="645"/>
    </row>
    <row r="58" spans="1:13" ht="15">
      <c r="A58" s="745">
        <v>4</v>
      </c>
      <c r="B58" s="657" t="s">
        <v>533</v>
      </c>
      <c r="C58" s="657" t="s">
        <v>2001</v>
      </c>
      <c r="D58" s="707">
        <v>505</v>
      </c>
      <c r="E58" s="707">
        <v>90181</v>
      </c>
      <c r="F58" s="707">
        <v>87680</v>
      </c>
      <c r="G58" s="707">
        <v>46883</v>
      </c>
      <c r="H58" s="707">
        <v>43098</v>
      </c>
      <c r="I58" s="707">
        <v>158</v>
      </c>
      <c r="J58" s="707">
        <v>20</v>
      </c>
      <c r="K58" s="707">
        <v>90159</v>
      </c>
      <c r="L58" s="707">
        <v>527</v>
      </c>
    </row>
    <row r="59" spans="1:13" ht="15">
      <c r="A59" s="745"/>
      <c r="B59" s="657" t="s">
        <v>534</v>
      </c>
      <c r="C59" s="657" t="s">
        <v>2002</v>
      </c>
      <c r="D59" s="707">
        <v>26</v>
      </c>
      <c r="E59" s="707">
        <v>70591</v>
      </c>
      <c r="F59" s="707">
        <v>67612</v>
      </c>
      <c r="G59" s="707">
        <v>37810</v>
      </c>
      <c r="H59" s="707">
        <v>32597</v>
      </c>
      <c r="I59" s="707">
        <v>155</v>
      </c>
      <c r="J59" s="707">
        <v>15</v>
      </c>
      <c r="K59" s="707">
        <v>70577</v>
      </c>
      <c r="L59" s="707">
        <v>40</v>
      </c>
    </row>
    <row r="60" spans="1:13" ht="15">
      <c r="A60" s="745"/>
      <c r="B60" s="657" t="s">
        <v>535</v>
      </c>
      <c r="C60" s="657" t="s">
        <v>2003</v>
      </c>
      <c r="D60" s="707">
        <v>40</v>
      </c>
      <c r="E60" s="707">
        <v>17975</v>
      </c>
      <c r="F60" s="707">
        <v>16127</v>
      </c>
      <c r="G60" s="707">
        <v>10235</v>
      </c>
      <c r="H60" s="707">
        <v>7594</v>
      </c>
      <c r="I60" s="707">
        <v>130</v>
      </c>
      <c r="J60" s="707">
        <v>10</v>
      </c>
      <c r="K60" s="707">
        <v>17969</v>
      </c>
      <c r="L60" s="707">
        <v>46</v>
      </c>
    </row>
    <row r="61" spans="1:13" ht="15">
      <c r="A61" s="745"/>
      <c r="B61" s="657" t="s">
        <v>536</v>
      </c>
      <c r="C61" s="657" t="s">
        <v>2004</v>
      </c>
      <c r="D61" s="707">
        <v>72</v>
      </c>
      <c r="E61" s="707">
        <v>5379</v>
      </c>
      <c r="F61" s="707">
        <v>4931</v>
      </c>
      <c r="G61" s="707">
        <v>3124</v>
      </c>
      <c r="H61" s="707">
        <v>2173</v>
      </c>
      <c r="I61" s="707">
        <v>68</v>
      </c>
      <c r="J61" s="707">
        <v>0</v>
      </c>
      <c r="K61" s="707">
        <v>5365</v>
      </c>
      <c r="L61" s="707">
        <v>86</v>
      </c>
    </row>
    <row r="62" spans="1:13" ht="15">
      <c r="A62" s="745"/>
      <c r="B62" s="657" t="s">
        <v>537</v>
      </c>
      <c r="C62" s="657" t="s">
        <v>2005</v>
      </c>
      <c r="D62" s="707">
        <v>96</v>
      </c>
      <c r="E62" s="707">
        <v>1863</v>
      </c>
      <c r="F62" s="707">
        <v>1655</v>
      </c>
      <c r="G62" s="707">
        <v>1119</v>
      </c>
      <c r="H62" s="707">
        <v>703</v>
      </c>
      <c r="I62" s="707">
        <v>27</v>
      </c>
      <c r="J62" s="707">
        <v>7</v>
      </c>
      <c r="K62" s="707">
        <v>1856</v>
      </c>
      <c r="L62" s="707">
        <v>103</v>
      </c>
    </row>
    <row r="63" spans="1:13" ht="15">
      <c r="A63" s="745"/>
      <c r="B63" s="657" t="s">
        <v>538</v>
      </c>
      <c r="C63" s="657" t="s">
        <v>2006</v>
      </c>
      <c r="D63" s="707">
        <v>247</v>
      </c>
      <c r="E63" s="707">
        <v>22746</v>
      </c>
      <c r="F63" s="707">
        <v>20957</v>
      </c>
      <c r="G63" s="707">
        <v>10735</v>
      </c>
      <c r="H63" s="707">
        <v>10815</v>
      </c>
      <c r="I63" s="707">
        <v>97</v>
      </c>
      <c r="J63" s="707">
        <v>0</v>
      </c>
      <c r="K63" s="707">
        <v>21647</v>
      </c>
      <c r="L63" s="707">
        <v>1346</v>
      </c>
    </row>
    <row r="64" spans="1:13" ht="15">
      <c r="A64" s="745"/>
      <c r="B64" s="657" t="s">
        <v>539</v>
      </c>
      <c r="C64" s="657" t="s">
        <v>2007</v>
      </c>
      <c r="D64" s="707">
        <v>49</v>
      </c>
      <c r="E64" s="707">
        <v>7824</v>
      </c>
      <c r="F64" s="707">
        <v>5649</v>
      </c>
      <c r="G64" s="707">
        <v>5296</v>
      </c>
      <c r="H64" s="707">
        <v>2502</v>
      </c>
      <c r="I64" s="707">
        <v>50</v>
      </c>
      <c r="J64" s="707">
        <v>5</v>
      </c>
      <c r="K64" s="707">
        <v>7853</v>
      </c>
      <c r="L64" s="707">
        <v>20</v>
      </c>
    </row>
    <row r="65" spans="1:12" ht="15">
      <c r="A65" s="745"/>
      <c r="B65" s="657" t="s">
        <v>540</v>
      </c>
      <c r="C65" s="657" t="s">
        <v>2008</v>
      </c>
      <c r="D65" s="707">
        <v>57</v>
      </c>
      <c r="E65" s="707">
        <v>14430</v>
      </c>
      <c r="F65" s="707">
        <v>12598</v>
      </c>
      <c r="G65" s="707">
        <v>8532</v>
      </c>
      <c r="H65" s="707">
        <v>5892</v>
      </c>
      <c r="I65" s="707">
        <v>30</v>
      </c>
      <c r="J65" s="707">
        <v>0</v>
      </c>
      <c r="K65" s="707">
        <v>14454</v>
      </c>
      <c r="L65" s="707">
        <v>33</v>
      </c>
    </row>
    <row r="66" spans="1:12" ht="15">
      <c r="A66" s="745"/>
      <c r="B66" s="657" t="s">
        <v>541</v>
      </c>
      <c r="C66" s="657" t="s">
        <v>2009</v>
      </c>
      <c r="D66" s="707">
        <v>43</v>
      </c>
      <c r="E66" s="707">
        <v>1562</v>
      </c>
      <c r="F66" s="707">
        <v>1605</v>
      </c>
      <c r="G66" s="707">
        <v>880</v>
      </c>
      <c r="H66" s="707">
        <v>670</v>
      </c>
      <c r="I66" s="707">
        <v>17</v>
      </c>
      <c r="J66" s="707">
        <v>4</v>
      </c>
      <c r="K66" s="707">
        <v>1571</v>
      </c>
      <c r="L66" s="707">
        <v>34</v>
      </c>
    </row>
    <row r="67" spans="1:12" ht="15">
      <c r="A67" s="745"/>
      <c r="B67" s="657" t="s">
        <v>542</v>
      </c>
      <c r="C67" s="657" t="s">
        <v>2010</v>
      </c>
      <c r="D67" s="707">
        <v>207</v>
      </c>
      <c r="E67" s="707">
        <v>6898</v>
      </c>
      <c r="F67" s="707">
        <v>5821</v>
      </c>
      <c r="G67" s="707">
        <v>4240</v>
      </c>
      <c r="H67" s="707">
        <v>2597</v>
      </c>
      <c r="I67" s="707">
        <v>82</v>
      </c>
      <c r="J67" s="707">
        <v>5</v>
      </c>
      <c r="K67" s="707">
        <v>6924</v>
      </c>
      <c r="L67" s="707">
        <v>181</v>
      </c>
    </row>
    <row r="68" spans="1:12" ht="15">
      <c r="A68" s="745"/>
      <c r="B68" s="657" t="s">
        <v>543</v>
      </c>
      <c r="C68" s="657" t="s">
        <v>2011</v>
      </c>
      <c r="D68" s="707">
        <v>27</v>
      </c>
      <c r="E68" s="707">
        <v>4874</v>
      </c>
      <c r="F68" s="707">
        <v>3603</v>
      </c>
      <c r="G68" s="707">
        <v>3109</v>
      </c>
      <c r="H68" s="707">
        <v>1760</v>
      </c>
      <c r="I68" s="707">
        <v>4</v>
      </c>
      <c r="J68" s="707">
        <v>3</v>
      </c>
      <c r="K68" s="707">
        <v>4876</v>
      </c>
      <c r="L68" s="707">
        <v>25</v>
      </c>
    </row>
    <row r="69" spans="1:12" ht="15">
      <c r="A69" s="745"/>
      <c r="B69" s="657" t="s">
        <v>544</v>
      </c>
      <c r="C69" s="657" t="s">
        <v>2012</v>
      </c>
      <c r="D69" s="707">
        <v>42</v>
      </c>
      <c r="E69" s="707">
        <v>4984</v>
      </c>
      <c r="F69" s="707">
        <v>4750</v>
      </c>
      <c r="G69" s="707">
        <v>2754</v>
      </c>
      <c r="H69" s="707">
        <v>2208</v>
      </c>
      <c r="I69" s="707">
        <v>13</v>
      </c>
      <c r="J69" s="707">
        <v>1</v>
      </c>
      <c r="K69" s="707">
        <v>4976</v>
      </c>
      <c r="L69" s="707">
        <v>50</v>
      </c>
    </row>
    <row r="70" spans="1:12" ht="15">
      <c r="A70" s="745"/>
      <c r="B70" s="657" t="s">
        <v>545</v>
      </c>
      <c r="C70" s="657" t="s">
        <v>2013</v>
      </c>
      <c r="D70" s="707">
        <v>19</v>
      </c>
      <c r="E70" s="707">
        <v>910</v>
      </c>
      <c r="F70" s="707">
        <v>855</v>
      </c>
      <c r="G70" s="707">
        <v>389</v>
      </c>
      <c r="H70" s="707">
        <v>516</v>
      </c>
      <c r="I70" s="707">
        <v>3</v>
      </c>
      <c r="J70" s="707">
        <v>2</v>
      </c>
      <c r="K70" s="707">
        <v>910</v>
      </c>
      <c r="L70" s="707">
        <v>19</v>
      </c>
    </row>
    <row r="71" spans="1:12" ht="15">
      <c r="A71" s="745"/>
      <c r="B71" s="657" t="s">
        <v>546</v>
      </c>
      <c r="C71" s="657" t="s">
        <v>2014</v>
      </c>
      <c r="D71" s="707">
        <v>36</v>
      </c>
      <c r="E71" s="707">
        <v>6653</v>
      </c>
      <c r="F71" s="707">
        <v>5141</v>
      </c>
      <c r="G71" s="707">
        <v>3981</v>
      </c>
      <c r="H71" s="707">
        <v>2641</v>
      </c>
      <c r="I71" s="707">
        <v>30</v>
      </c>
      <c r="J71" s="707">
        <v>5</v>
      </c>
      <c r="K71" s="707">
        <v>6657</v>
      </c>
      <c r="L71" s="707">
        <v>32</v>
      </c>
    </row>
    <row r="72" spans="1:12" ht="15">
      <c r="A72" s="745"/>
      <c r="B72" s="657" t="s">
        <v>547</v>
      </c>
      <c r="C72" s="657" t="s">
        <v>2015</v>
      </c>
      <c r="D72" s="707">
        <v>33</v>
      </c>
      <c r="E72" s="707">
        <v>12625</v>
      </c>
      <c r="F72" s="707">
        <v>11189</v>
      </c>
      <c r="G72" s="707">
        <v>5429</v>
      </c>
      <c r="H72" s="707">
        <v>7159</v>
      </c>
      <c r="I72" s="707">
        <v>27</v>
      </c>
      <c r="J72" s="707">
        <v>5</v>
      </c>
      <c r="K72" s="707">
        <v>12620</v>
      </c>
      <c r="L72" s="707">
        <v>38</v>
      </c>
    </row>
    <row r="73" spans="1:12" ht="15">
      <c r="A73" s="745"/>
      <c r="B73" s="657" t="s">
        <v>548</v>
      </c>
      <c r="C73" s="657" t="s">
        <v>2016</v>
      </c>
      <c r="D73" s="707">
        <v>46</v>
      </c>
      <c r="E73" s="707">
        <v>2792</v>
      </c>
      <c r="F73" s="707">
        <v>2076</v>
      </c>
      <c r="G73" s="707">
        <v>1556</v>
      </c>
      <c r="H73" s="707">
        <v>1231</v>
      </c>
      <c r="I73" s="707">
        <v>20</v>
      </c>
      <c r="J73" s="707">
        <v>0</v>
      </c>
      <c r="K73" s="707">
        <v>2807</v>
      </c>
      <c r="L73" s="707">
        <v>31</v>
      </c>
    </row>
    <row r="74" spans="1:12" ht="15">
      <c r="A74" s="745"/>
      <c r="B74" s="657" t="s">
        <v>549</v>
      </c>
      <c r="C74" s="657" t="s">
        <v>2017</v>
      </c>
      <c r="D74" s="707">
        <v>272</v>
      </c>
      <c r="E74" s="707">
        <v>29654</v>
      </c>
      <c r="F74" s="707">
        <v>27400</v>
      </c>
      <c r="G74" s="707">
        <v>16422</v>
      </c>
      <c r="H74" s="707">
        <v>13163</v>
      </c>
      <c r="I74" s="707">
        <v>72</v>
      </c>
      <c r="J74" s="707">
        <v>0</v>
      </c>
      <c r="K74" s="707">
        <v>29657</v>
      </c>
      <c r="L74" s="707">
        <v>269</v>
      </c>
    </row>
    <row r="75" spans="1:12">
      <c r="A75" s="658"/>
      <c r="B75" s="658"/>
      <c r="C75" s="658"/>
      <c r="D75" s="707">
        <v>1817</v>
      </c>
      <c r="E75" s="707">
        <v>301941</v>
      </c>
      <c r="F75" s="707">
        <v>279649</v>
      </c>
      <c r="G75" s="707">
        <v>162494</v>
      </c>
      <c r="H75" s="707">
        <v>137319</v>
      </c>
      <c r="I75" s="707">
        <v>983</v>
      </c>
      <c r="J75" s="707">
        <v>82</v>
      </c>
      <c r="K75" s="707">
        <v>300878</v>
      </c>
      <c r="L75" s="707">
        <v>2880</v>
      </c>
    </row>
  </sheetData>
  <autoFilter ref="A6:Q75"/>
  <mergeCells count="14">
    <mergeCell ref="A58:A74"/>
    <mergeCell ref="B3:C5"/>
    <mergeCell ref="D3:D5"/>
    <mergeCell ref="E3:E5"/>
    <mergeCell ref="L3:L5"/>
    <mergeCell ref="G4:H4"/>
    <mergeCell ref="I4:J4"/>
    <mergeCell ref="K4:K5"/>
    <mergeCell ref="F3:F5"/>
    <mergeCell ref="G3:K3"/>
    <mergeCell ref="A41:A57"/>
    <mergeCell ref="A24:A40"/>
    <mergeCell ref="A3:A5"/>
    <mergeCell ref="A7:A23"/>
  </mergeCells>
  <conditionalFormatting sqref="L1:L57 D58:L74 L76:L65375">
    <cfRule type="cellIs" dxfId="6" priority="2" stopIfTrue="1" operator="lessThan">
      <formula>0</formula>
    </cfRule>
  </conditionalFormatting>
  <printOptions horizontalCentered="1" verticalCentered="1"/>
  <pageMargins left="0.23622047244094491" right="0" top="0" bottom="0" header="0.31496062992125984" footer="0.31496062992125984"/>
  <pageSetup paperSize="9" scale="4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115" zoomScaleNormal="115" zoomScaleSheetLayoutView="85" workbookViewId="0">
      <selection activeCell="F18" sqref="F18"/>
    </sheetView>
  </sheetViews>
  <sheetFormatPr defaultColWidth="9" defaultRowHeight="12.75"/>
  <cols>
    <col min="1" max="2" width="8.5703125" style="416" customWidth="1"/>
    <col min="3" max="3" width="15.7109375" style="416" customWidth="1"/>
    <col min="4" max="4" width="19.42578125" style="416" customWidth="1"/>
    <col min="5" max="5" width="22" style="416" hidden="1" customWidth="1"/>
    <col min="6" max="6" width="24.28515625" style="416" customWidth="1"/>
    <col min="7" max="7" width="24.42578125" style="416" customWidth="1"/>
    <col min="8" max="16384" width="9" style="416"/>
  </cols>
  <sheetData>
    <row r="1" spans="1:8" ht="36.950000000000003" customHeight="1">
      <c r="A1" s="749" t="s">
        <v>3773</v>
      </c>
      <c r="B1" s="749"/>
      <c r="C1" s="749"/>
      <c r="D1" s="749"/>
      <c r="E1" s="749"/>
      <c r="F1" s="749"/>
      <c r="G1" s="749"/>
    </row>
    <row r="2" spans="1:8" ht="69.95" customHeight="1">
      <c r="A2" s="424" t="s">
        <v>1761</v>
      </c>
      <c r="B2" s="425" t="s">
        <v>1045</v>
      </c>
      <c r="C2" s="424" t="s">
        <v>2028</v>
      </c>
      <c r="D2" s="424" t="s">
        <v>1762</v>
      </c>
      <c r="E2" s="424" t="s">
        <v>1763</v>
      </c>
      <c r="F2" s="424" t="s">
        <v>1764</v>
      </c>
      <c r="G2" s="426" t="s">
        <v>2069</v>
      </c>
      <c r="H2" s="408"/>
    </row>
    <row r="3" spans="1:8" s="430" customFormat="1" ht="15">
      <c r="A3" s="424">
        <v>1</v>
      </c>
      <c r="B3" s="709" t="s">
        <v>401</v>
      </c>
      <c r="C3" s="750" t="s">
        <v>3707</v>
      </c>
      <c r="D3" s="424" t="s">
        <v>3710</v>
      </c>
      <c r="E3" s="424"/>
      <c r="F3" s="424">
        <v>1</v>
      </c>
      <c r="G3" s="426">
        <v>0</v>
      </c>
      <c r="H3" s="408"/>
    </row>
    <row r="4" spans="1:8" s="430" customFormat="1" ht="15">
      <c r="A4" s="424">
        <v>2</v>
      </c>
      <c r="B4" s="709" t="s">
        <v>401</v>
      </c>
      <c r="C4" s="751"/>
      <c r="D4" s="424" t="s">
        <v>3711</v>
      </c>
      <c r="E4" s="424"/>
      <c r="F4" s="424">
        <v>2</v>
      </c>
      <c r="G4" s="426">
        <v>0</v>
      </c>
      <c r="H4" s="408"/>
    </row>
    <row r="5" spans="1:8" s="430" customFormat="1" ht="15">
      <c r="A5" s="424">
        <v>3</v>
      </c>
      <c r="B5" s="709" t="s">
        <v>401</v>
      </c>
      <c r="C5" s="752"/>
      <c r="D5" s="424" t="s">
        <v>3712</v>
      </c>
      <c r="E5" s="424"/>
      <c r="F5" s="424">
        <v>2</v>
      </c>
      <c r="G5" s="426">
        <v>0</v>
      </c>
      <c r="H5" s="408"/>
    </row>
    <row r="6" spans="1:8" s="430" customFormat="1" ht="15">
      <c r="A6" s="424"/>
      <c r="B6" s="709" t="s">
        <v>401</v>
      </c>
      <c r="C6" s="548"/>
      <c r="D6" s="731" t="s">
        <v>3713</v>
      </c>
      <c r="E6" s="734"/>
      <c r="F6" s="731">
        <f>SUM(F3:F5)</f>
        <v>5</v>
      </c>
      <c r="G6" s="731">
        <f>SUM(G3:G5)</f>
        <v>0</v>
      </c>
      <c r="H6" s="408"/>
    </row>
    <row r="7" spans="1:8" s="430" customFormat="1" ht="15">
      <c r="A7" s="424">
        <v>4</v>
      </c>
      <c r="B7" s="709" t="s">
        <v>401</v>
      </c>
      <c r="C7" s="750" t="s">
        <v>3708</v>
      </c>
      <c r="D7" s="424" t="s">
        <v>3710</v>
      </c>
      <c r="E7" s="424"/>
      <c r="F7" s="424">
        <v>3</v>
      </c>
      <c r="G7" s="426">
        <v>0</v>
      </c>
      <c r="H7" s="408"/>
    </row>
    <row r="8" spans="1:8" s="430" customFormat="1" ht="15">
      <c r="A8" s="424">
        <v>5</v>
      </c>
      <c r="B8" s="709" t="s">
        <v>401</v>
      </c>
      <c r="C8" s="751"/>
      <c r="D8" s="424" t="s">
        <v>3711</v>
      </c>
      <c r="E8" s="424"/>
      <c r="F8" s="424">
        <v>4</v>
      </c>
      <c r="G8" s="426">
        <v>0</v>
      </c>
      <c r="H8" s="408"/>
    </row>
    <row r="9" spans="1:8" s="430" customFormat="1" ht="15">
      <c r="A9" s="424">
        <v>6</v>
      </c>
      <c r="B9" s="709" t="s">
        <v>401</v>
      </c>
      <c r="C9" s="752"/>
      <c r="D9" s="424" t="s">
        <v>3712</v>
      </c>
      <c r="E9" s="424"/>
      <c r="F9" s="424">
        <v>4</v>
      </c>
      <c r="G9" s="426">
        <v>0</v>
      </c>
      <c r="H9" s="408"/>
    </row>
    <row r="10" spans="1:8" s="430" customFormat="1" ht="15">
      <c r="A10" s="424"/>
      <c r="B10" s="709" t="s">
        <v>401</v>
      </c>
      <c r="C10" s="548"/>
      <c r="D10" s="731" t="s">
        <v>3713</v>
      </c>
      <c r="E10" s="731"/>
      <c r="F10" s="731">
        <v>11</v>
      </c>
      <c r="G10" s="735">
        <v>0</v>
      </c>
      <c r="H10" s="408"/>
    </row>
    <row r="11" spans="1:8" s="430" customFormat="1" ht="15">
      <c r="A11" s="424">
        <v>7</v>
      </c>
      <c r="B11" s="709" t="s">
        <v>401</v>
      </c>
      <c r="C11" s="750" t="s">
        <v>3709</v>
      </c>
      <c r="D11" s="424" t="s">
        <v>3710</v>
      </c>
      <c r="E11" s="424"/>
      <c r="F11" s="424">
        <v>3</v>
      </c>
      <c r="G11" s="426">
        <v>0</v>
      </c>
      <c r="H11" s="408"/>
    </row>
    <row r="12" spans="1:8" s="430" customFormat="1" ht="15">
      <c r="A12" s="424">
        <v>8</v>
      </c>
      <c r="B12" s="709" t="s">
        <v>401</v>
      </c>
      <c r="C12" s="751"/>
      <c r="D12" s="424" t="s">
        <v>3711</v>
      </c>
      <c r="E12" s="424"/>
      <c r="F12" s="424">
        <v>7</v>
      </c>
      <c r="G12" s="426">
        <v>0</v>
      </c>
      <c r="H12" s="408"/>
    </row>
    <row r="13" spans="1:8" s="430" customFormat="1" ht="15">
      <c r="A13" s="424">
        <v>9</v>
      </c>
      <c r="B13" s="709" t="s">
        <v>401</v>
      </c>
      <c r="C13" s="752"/>
      <c r="D13" s="424" t="s">
        <v>3712</v>
      </c>
      <c r="E13" s="424"/>
      <c r="F13" s="424">
        <v>6</v>
      </c>
      <c r="G13" s="426">
        <v>0</v>
      </c>
      <c r="H13" s="408"/>
    </row>
    <row r="14" spans="1:8" s="430" customFormat="1" ht="15">
      <c r="A14" s="424"/>
      <c r="B14" s="709"/>
      <c r="C14" s="548"/>
      <c r="D14" s="731" t="s">
        <v>3713</v>
      </c>
      <c r="E14" s="734"/>
      <c r="F14" s="731">
        <v>16</v>
      </c>
      <c r="G14" s="735">
        <v>0</v>
      </c>
      <c r="H14" s="408"/>
    </row>
    <row r="15" spans="1:8" s="409" customFormat="1" ht="17.25" customHeight="1">
      <c r="A15" s="659">
        <v>10</v>
      </c>
      <c r="B15" s="709" t="s">
        <v>401</v>
      </c>
      <c r="C15" s="750" t="s">
        <v>2078</v>
      </c>
      <c r="D15" s="423" t="s">
        <v>3710</v>
      </c>
      <c r="E15" s="411" t="s">
        <v>2018</v>
      </c>
      <c r="F15" s="712">
        <v>4</v>
      </c>
      <c r="G15" s="712">
        <v>0</v>
      </c>
    </row>
    <row r="16" spans="1:8" s="409" customFormat="1" ht="17.25" customHeight="1">
      <c r="A16" s="659">
        <v>11</v>
      </c>
      <c r="B16" s="709" t="s">
        <v>401</v>
      </c>
      <c r="C16" s="751"/>
      <c r="D16" s="423" t="s">
        <v>3711</v>
      </c>
      <c r="E16" s="411" t="s">
        <v>2018</v>
      </c>
      <c r="F16" s="712">
        <v>5</v>
      </c>
      <c r="G16" s="712">
        <v>0</v>
      </c>
    </row>
    <row r="17" spans="1:7" s="409" customFormat="1" ht="17.25" customHeight="1">
      <c r="A17" s="659">
        <v>12</v>
      </c>
      <c r="B17" s="709" t="s">
        <v>401</v>
      </c>
      <c r="C17" s="752"/>
      <c r="D17" s="423" t="s">
        <v>3712</v>
      </c>
      <c r="E17" s="411" t="s">
        <v>2018</v>
      </c>
      <c r="F17" s="712">
        <v>1</v>
      </c>
      <c r="G17" s="712">
        <v>0</v>
      </c>
    </row>
    <row r="18" spans="1:7" s="409" customFormat="1" ht="12.75" customHeight="1">
      <c r="A18" s="711"/>
      <c r="B18" s="710"/>
      <c r="C18" s="548"/>
      <c r="D18" s="731" t="s">
        <v>3713</v>
      </c>
      <c r="E18" s="732" t="s">
        <v>404</v>
      </c>
      <c r="F18" s="733">
        <v>10</v>
      </c>
      <c r="G18" s="733">
        <v>0</v>
      </c>
    </row>
    <row r="19" spans="1:7">
      <c r="F19" s="407"/>
      <c r="G19" s="407"/>
    </row>
  </sheetData>
  <mergeCells count="5">
    <mergeCell ref="A1:G1"/>
    <mergeCell ref="C3:C5"/>
    <mergeCell ref="C7:C9"/>
    <mergeCell ref="C11:C13"/>
    <mergeCell ref="C15:C17"/>
  </mergeCells>
  <printOptions horizontalCentered="1" verticalCentered="1"/>
  <pageMargins left="0.25" right="0.5" top="0.75" bottom="0.75" header="0.5" footer="0.5"/>
  <pageSetup paperSize="9" scale="88"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115" zoomScaleNormal="100" zoomScaleSheetLayoutView="115" workbookViewId="0">
      <selection activeCell="B52" sqref="B52"/>
    </sheetView>
  </sheetViews>
  <sheetFormatPr defaultRowHeight="12.75"/>
  <cols>
    <col min="1" max="1" width="5.5703125" style="422" customWidth="1"/>
    <col min="2" max="2" width="7" style="422" bestFit="1" customWidth="1"/>
    <col min="3" max="3" width="16.85546875" style="422" customWidth="1"/>
    <col min="4" max="4" width="13" style="422" customWidth="1"/>
    <col min="5" max="5" width="11.5703125" style="422" customWidth="1"/>
    <col min="6" max="6" width="11.28515625" style="422" customWidth="1"/>
    <col min="7" max="7" width="13.7109375" style="422" customWidth="1"/>
    <col min="8" max="8" width="23.42578125" style="422" customWidth="1"/>
    <col min="9" max="9" width="14.7109375" style="422" bestFit="1" customWidth="1"/>
    <col min="10" max="12" width="9" style="422"/>
    <col min="13" max="13" width="3" style="422" bestFit="1" customWidth="1"/>
    <col min="14" max="14" width="23.7109375" style="422" bestFit="1" customWidth="1"/>
    <col min="15" max="256" width="9" style="422"/>
    <col min="257" max="257" width="5.5703125" style="422" customWidth="1"/>
    <col min="258" max="258" width="7" style="422" bestFit="1" customWidth="1"/>
    <col min="259" max="259" width="16.85546875" style="422" customWidth="1"/>
    <col min="260" max="260" width="13" style="422" customWidth="1"/>
    <col min="261" max="261" width="11.5703125" style="422" customWidth="1"/>
    <col min="262" max="262" width="11.28515625" style="422" customWidth="1"/>
    <col min="263" max="263" width="13.7109375" style="422" customWidth="1"/>
    <col min="264" max="264" width="23.42578125" style="422" customWidth="1"/>
    <col min="265" max="265" width="14.7109375" style="422" bestFit="1" customWidth="1"/>
    <col min="266" max="268" width="9" style="422"/>
    <col min="269" max="269" width="3" style="422" bestFit="1" customWidth="1"/>
    <col min="270" max="270" width="23.7109375" style="422" bestFit="1" customWidth="1"/>
    <col min="271" max="512" width="9" style="422"/>
    <col min="513" max="513" width="5.5703125" style="422" customWidth="1"/>
    <col min="514" max="514" width="7" style="422" bestFit="1" customWidth="1"/>
    <col min="515" max="515" width="16.85546875" style="422" customWidth="1"/>
    <col min="516" max="516" width="13" style="422" customWidth="1"/>
    <col min="517" max="517" width="11.5703125" style="422" customWidth="1"/>
    <col min="518" max="518" width="11.28515625" style="422" customWidth="1"/>
    <col min="519" max="519" width="13.7109375" style="422" customWidth="1"/>
    <col min="520" max="520" width="23.42578125" style="422" customWidth="1"/>
    <col min="521" max="521" width="14.7109375" style="422" bestFit="1" customWidth="1"/>
    <col min="522" max="524" width="9" style="422"/>
    <col min="525" max="525" width="3" style="422" bestFit="1" customWidth="1"/>
    <col min="526" max="526" width="23.7109375" style="422" bestFit="1" customWidth="1"/>
    <col min="527" max="768" width="9" style="422"/>
    <col min="769" max="769" width="5.5703125" style="422" customWidth="1"/>
    <col min="770" max="770" width="7" style="422" bestFit="1" customWidth="1"/>
    <col min="771" max="771" width="16.85546875" style="422" customWidth="1"/>
    <col min="772" max="772" width="13" style="422" customWidth="1"/>
    <col min="773" max="773" width="11.5703125" style="422" customWidth="1"/>
    <col min="774" max="774" width="11.28515625" style="422" customWidth="1"/>
    <col min="775" max="775" width="13.7109375" style="422" customWidth="1"/>
    <col min="776" max="776" width="23.42578125" style="422" customWidth="1"/>
    <col min="777" max="777" width="14.7109375" style="422" bestFit="1" customWidth="1"/>
    <col min="778" max="780" width="9" style="422"/>
    <col min="781" max="781" width="3" style="422" bestFit="1" customWidth="1"/>
    <col min="782" max="782" width="23.7109375" style="422" bestFit="1" customWidth="1"/>
    <col min="783" max="1024" width="9" style="422"/>
    <col min="1025" max="1025" width="5.5703125" style="422" customWidth="1"/>
    <col min="1026" max="1026" width="7" style="422" bestFit="1" customWidth="1"/>
    <col min="1027" max="1027" width="16.85546875" style="422" customWidth="1"/>
    <col min="1028" max="1028" width="13" style="422" customWidth="1"/>
    <col min="1029" max="1029" width="11.5703125" style="422" customWidth="1"/>
    <col min="1030" max="1030" width="11.28515625" style="422" customWidth="1"/>
    <col min="1031" max="1031" width="13.7109375" style="422" customWidth="1"/>
    <col min="1032" max="1032" width="23.42578125" style="422" customWidth="1"/>
    <col min="1033" max="1033" width="14.7109375" style="422" bestFit="1" customWidth="1"/>
    <col min="1034" max="1036" width="9" style="422"/>
    <col min="1037" max="1037" width="3" style="422" bestFit="1" customWidth="1"/>
    <col min="1038" max="1038" width="23.7109375" style="422" bestFit="1" customWidth="1"/>
    <col min="1039" max="1280" width="9" style="422"/>
    <col min="1281" max="1281" width="5.5703125" style="422" customWidth="1"/>
    <col min="1282" max="1282" width="7" style="422" bestFit="1" customWidth="1"/>
    <col min="1283" max="1283" width="16.85546875" style="422" customWidth="1"/>
    <col min="1284" max="1284" width="13" style="422" customWidth="1"/>
    <col min="1285" max="1285" width="11.5703125" style="422" customWidth="1"/>
    <col min="1286" max="1286" width="11.28515625" style="422" customWidth="1"/>
    <col min="1287" max="1287" width="13.7109375" style="422" customWidth="1"/>
    <col min="1288" max="1288" width="23.42578125" style="422" customWidth="1"/>
    <col min="1289" max="1289" width="14.7109375" style="422" bestFit="1" customWidth="1"/>
    <col min="1290" max="1292" width="9" style="422"/>
    <col min="1293" max="1293" width="3" style="422" bestFit="1" customWidth="1"/>
    <col min="1294" max="1294" width="23.7109375" style="422" bestFit="1" customWidth="1"/>
    <col min="1295" max="1536" width="9" style="422"/>
    <col min="1537" max="1537" width="5.5703125" style="422" customWidth="1"/>
    <col min="1538" max="1538" width="7" style="422" bestFit="1" customWidth="1"/>
    <col min="1539" max="1539" width="16.85546875" style="422" customWidth="1"/>
    <col min="1540" max="1540" width="13" style="422" customWidth="1"/>
    <col min="1541" max="1541" width="11.5703125" style="422" customWidth="1"/>
    <col min="1542" max="1542" width="11.28515625" style="422" customWidth="1"/>
    <col min="1543" max="1543" width="13.7109375" style="422" customWidth="1"/>
    <col min="1544" max="1544" width="23.42578125" style="422" customWidth="1"/>
    <col min="1545" max="1545" width="14.7109375" style="422" bestFit="1" customWidth="1"/>
    <col min="1546" max="1548" width="9" style="422"/>
    <col min="1549" max="1549" width="3" style="422" bestFit="1" customWidth="1"/>
    <col min="1550" max="1550" width="23.7109375" style="422" bestFit="1" customWidth="1"/>
    <col min="1551" max="1792" width="9" style="422"/>
    <col min="1793" max="1793" width="5.5703125" style="422" customWidth="1"/>
    <col min="1794" max="1794" width="7" style="422" bestFit="1" customWidth="1"/>
    <col min="1795" max="1795" width="16.85546875" style="422" customWidth="1"/>
    <col min="1796" max="1796" width="13" style="422" customWidth="1"/>
    <col min="1797" max="1797" width="11.5703125" style="422" customWidth="1"/>
    <col min="1798" max="1798" width="11.28515625" style="422" customWidth="1"/>
    <col min="1799" max="1799" width="13.7109375" style="422" customWidth="1"/>
    <col min="1800" max="1800" width="23.42578125" style="422" customWidth="1"/>
    <col min="1801" max="1801" width="14.7109375" style="422" bestFit="1" customWidth="1"/>
    <col min="1802" max="1804" width="9" style="422"/>
    <col min="1805" max="1805" width="3" style="422" bestFit="1" customWidth="1"/>
    <col min="1806" max="1806" width="23.7109375" style="422" bestFit="1" customWidth="1"/>
    <col min="1807" max="2048" width="9" style="422"/>
    <col min="2049" max="2049" width="5.5703125" style="422" customWidth="1"/>
    <col min="2050" max="2050" width="7" style="422" bestFit="1" customWidth="1"/>
    <col min="2051" max="2051" width="16.85546875" style="422" customWidth="1"/>
    <col min="2052" max="2052" width="13" style="422" customWidth="1"/>
    <col min="2053" max="2053" width="11.5703125" style="422" customWidth="1"/>
    <col min="2054" max="2054" width="11.28515625" style="422" customWidth="1"/>
    <col min="2055" max="2055" width="13.7109375" style="422" customWidth="1"/>
    <col min="2056" max="2056" width="23.42578125" style="422" customWidth="1"/>
    <col min="2057" max="2057" width="14.7109375" style="422" bestFit="1" customWidth="1"/>
    <col min="2058" max="2060" width="9" style="422"/>
    <col min="2061" max="2061" width="3" style="422" bestFit="1" customWidth="1"/>
    <col min="2062" max="2062" width="23.7109375" style="422" bestFit="1" customWidth="1"/>
    <col min="2063" max="2304" width="9" style="422"/>
    <col min="2305" max="2305" width="5.5703125" style="422" customWidth="1"/>
    <col min="2306" max="2306" width="7" style="422" bestFit="1" customWidth="1"/>
    <col min="2307" max="2307" width="16.85546875" style="422" customWidth="1"/>
    <col min="2308" max="2308" width="13" style="422" customWidth="1"/>
    <col min="2309" max="2309" width="11.5703125" style="422" customWidth="1"/>
    <col min="2310" max="2310" width="11.28515625" style="422" customWidth="1"/>
    <col min="2311" max="2311" width="13.7109375" style="422" customWidth="1"/>
    <col min="2312" max="2312" width="23.42578125" style="422" customWidth="1"/>
    <col min="2313" max="2313" width="14.7109375" style="422" bestFit="1" customWidth="1"/>
    <col min="2314" max="2316" width="9" style="422"/>
    <col min="2317" max="2317" width="3" style="422" bestFit="1" customWidth="1"/>
    <col min="2318" max="2318" width="23.7109375" style="422" bestFit="1" customWidth="1"/>
    <col min="2319" max="2560" width="9" style="422"/>
    <col min="2561" max="2561" width="5.5703125" style="422" customWidth="1"/>
    <col min="2562" max="2562" width="7" style="422" bestFit="1" customWidth="1"/>
    <col min="2563" max="2563" width="16.85546875" style="422" customWidth="1"/>
    <col min="2564" max="2564" width="13" style="422" customWidth="1"/>
    <col min="2565" max="2565" width="11.5703125" style="422" customWidth="1"/>
    <col min="2566" max="2566" width="11.28515625" style="422" customWidth="1"/>
    <col min="2567" max="2567" width="13.7109375" style="422" customWidth="1"/>
    <col min="2568" max="2568" width="23.42578125" style="422" customWidth="1"/>
    <col min="2569" max="2569" width="14.7109375" style="422" bestFit="1" customWidth="1"/>
    <col min="2570" max="2572" width="9" style="422"/>
    <col min="2573" max="2573" width="3" style="422" bestFit="1" customWidth="1"/>
    <col min="2574" max="2574" width="23.7109375" style="422" bestFit="1" customWidth="1"/>
    <col min="2575" max="2816" width="9" style="422"/>
    <col min="2817" max="2817" width="5.5703125" style="422" customWidth="1"/>
    <col min="2818" max="2818" width="7" style="422" bestFit="1" customWidth="1"/>
    <col min="2819" max="2819" width="16.85546875" style="422" customWidth="1"/>
    <col min="2820" max="2820" width="13" style="422" customWidth="1"/>
    <col min="2821" max="2821" width="11.5703125" style="422" customWidth="1"/>
    <col min="2822" max="2822" width="11.28515625" style="422" customWidth="1"/>
    <col min="2823" max="2823" width="13.7109375" style="422" customWidth="1"/>
    <col min="2824" max="2824" width="23.42578125" style="422" customWidth="1"/>
    <col min="2825" max="2825" width="14.7109375" style="422" bestFit="1" customWidth="1"/>
    <col min="2826" max="2828" width="9" style="422"/>
    <col min="2829" max="2829" width="3" style="422" bestFit="1" customWidth="1"/>
    <col min="2830" max="2830" width="23.7109375" style="422" bestFit="1" customWidth="1"/>
    <col min="2831" max="3072" width="9" style="422"/>
    <col min="3073" max="3073" width="5.5703125" style="422" customWidth="1"/>
    <col min="3074" max="3074" width="7" style="422" bestFit="1" customWidth="1"/>
    <col min="3075" max="3075" width="16.85546875" style="422" customWidth="1"/>
    <col min="3076" max="3076" width="13" style="422" customWidth="1"/>
    <col min="3077" max="3077" width="11.5703125" style="422" customWidth="1"/>
    <col min="3078" max="3078" width="11.28515625" style="422" customWidth="1"/>
    <col min="3079" max="3079" width="13.7109375" style="422" customWidth="1"/>
    <col min="3080" max="3080" width="23.42578125" style="422" customWidth="1"/>
    <col min="3081" max="3081" width="14.7109375" style="422" bestFit="1" customWidth="1"/>
    <col min="3082" max="3084" width="9" style="422"/>
    <col min="3085" max="3085" width="3" style="422" bestFit="1" customWidth="1"/>
    <col min="3086" max="3086" width="23.7109375" style="422" bestFit="1" customWidth="1"/>
    <col min="3087" max="3328" width="9" style="422"/>
    <col min="3329" max="3329" width="5.5703125" style="422" customWidth="1"/>
    <col min="3330" max="3330" width="7" style="422" bestFit="1" customWidth="1"/>
    <col min="3331" max="3331" width="16.85546875" style="422" customWidth="1"/>
    <col min="3332" max="3332" width="13" style="422" customWidth="1"/>
    <col min="3333" max="3333" width="11.5703125" style="422" customWidth="1"/>
    <col min="3334" max="3334" width="11.28515625" style="422" customWidth="1"/>
    <col min="3335" max="3335" width="13.7109375" style="422" customWidth="1"/>
    <col min="3336" max="3336" width="23.42578125" style="422" customWidth="1"/>
    <col min="3337" max="3337" width="14.7109375" style="422" bestFit="1" customWidth="1"/>
    <col min="3338" max="3340" width="9" style="422"/>
    <col min="3341" max="3341" width="3" style="422" bestFit="1" customWidth="1"/>
    <col min="3342" max="3342" width="23.7109375" style="422" bestFit="1" customWidth="1"/>
    <col min="3343" max="3584" width="9" style="422"/>
    <col min="3585" max="3585" width="5.5703125" style="422" customWidth="1"/>
    <col min="3586" max="3586" width="7" style="422" bestFit="1" customWidth="1"/>
    <col min="3587" max="3587" width="16.85546875" style="422" customWidth="1"/>
    <col min="3588" max="3588" width="13" style="422" customWidth="1"/>
    <col min="3589" max="3589" width="11.5703125" style="422" customWidth="1"/>
    <col min="3590" max="3590" width="11.28515625" style="422" customWidth="1"/>
    <col min="3591" max="3591" width="13.7109375" style="422" customWidth="1"/>
    <col min="3592" max="3592" width="23.42578125" style="422" customWidth="1"/>
    <col min="3593" max="3593" width="14.7109375" style="422" bestFit="1" customWidth="1"/>
    <col min="3594" max="3596" width="9" style="422"/>
    <col min="3597" max="3597" width="3" style="422" bestFit="1" customWidth="1"/>
    <col min="3598" max="3598" width="23.7109375" style="422" bestFit="1" customWidth="1"/>
    <col min="3599" max="3840" width="9" style="422"/>
    <col min="3841" max="3841" width="5.5703125" style="422" customWidth="1"/>
    <col min="3842" max="3842" width="7" style="422" bestFit="1" customWidth="1"/>
    <col min="3843" max="3843" width="16.85546875" style="422" customWidth="1"/>
    <col min="3844" max="3844" width="13" style="422" customWidth="1"/>
    <col min="3845" max="3845" width="11.5703125" style="422" customWidth="1"/>
    <col min="3846" max="3846" width="11.28515625" style="422" customWidth="1"/>
    <col min="3847" max="3847" width="13.7109375" style="422" customWidth="1"/>
    <col min="3848" max="3848" width="23.42578125" style="422" customWidth="1"/>
    <col min="3849" max="3849" width="14.7109375" style="422" bestFit="1" customWidth="1"/>
    <col min="3850" max="3852" width="9" style="422"/>
    <col min="3853" max="3853" width="3" style="422" bestFit="1" customWidth="1"/>
    <col min="3854" max="3854" width="23.7109375" style="422" bestFit="1" customWidth="1"/>
    <col min="3855" max="4096" width="9" style="422"/>
    <col min="4097" max="4097" width="5.5703125" style="422" customWidth="1"/>
    <col min="4098" max="4098" width="7" style="422" bestFit="1" customWidth="1"/>
    <col min="4099" max="4099" width="16.85546875" style="422" customWidth="1"/>
    <col min="4100" max="4100" width="13" style="422" customWidth="1"/>
    <col min="4101" max="4101" width="11.5703125" style="422" customWidth="1"/>
    <col min="4102" max="4102" width="11.28515625" style="422" customWidth="1"/>
    <col min="4103" max="4103" width="13.7109375" style="422" customWidth="1"/>
    <col min="4104" max="4104" width="23.42578125" style="422" customWidth="1"/>
    <col min="4105" max="4105" width="14.7109375" style="422" bestFit="1" customWidth="1"/>
    <col min="4106" max="4108" width="9" style="422"/>
    <col min="4109" max="4109" width="3" style="422" bestFit="1" customWidth="1"/>
    <col min="4110" max="4110" width="23.7109375" style="422" bestFit="1" customWidth="1"/>
    <col min="4111" max="4352" width="9" style="422"/>
    <col min="4353" max="4353" width="5.5703125" style="422" customWidth="1"/>
    <col min="4354" max="4354" width="7" style="422" bestFit="1" customWidth="1"/>
    <col min="4355" max="4355" width="16.85546875" style="422" customWidth="1"/>
    <col min="4356" max="4356" width="13" style="422" customWidth="1"/>
    <col min="4357" max="4357" width="11.5703125" style="422" customWidth="1"/>
    <col min="4358" max="4358" width="11.28515625" style="422" customWidth="1"/>
    <col min="4359" max="4359" width="13.7109375" style="422" customWidth="1"/>
    <col min="4360" max="4360" width="23.42578125" style="422" customWidth="1"/>
    <col min="4361" max="4361" width="14.7109375" style="422" bestFit="1" customWidth="1"/>
    <col min="4362" max="4364" width="9" style="422"/>
    <col min="4365" max="4365" width="3" style="422" bestFit="1" customWidth="1"/>
    <col min="4366" max="4366" width="23.7109375" style="422" bestFit="1" customWidth="1"/>
    <col min="4367" max="4608" width="9" style="422"/>
    <col min="4609" max="4609" width="5.5703125" style="422" customWidth="1"/>
    <col min="4610" max="4610" width="7" style="422" bestFit="1" customWidth="1"/>
    <col min="4611" max="4611" width="16.85546875" style="422" customWidth="1"/>
    <col min="4612" max="4612" width="13" style="422" customWidth="1"/>
    <col min="4613" max="4613" width="11.5703125" style="422" customWidth="1"/>
    <col min="4614" max="4614" width="11.28515625" style="422" customWidth="1"/>
    <col min="4615" max="4615" width="13.7109375" style="422" customWidth="1"/>
    <col min="4616" max="4616" width="23.42578125" style="422" customWidth="1"/>
    <col min="4617" max="4617" width="14.7109375" style="422" bestFit="1" customWidth="1"/>
    <col min="4618" max="4620" width="9" style="422"/>
    <col min="4621" max="4621" width="3" style="422" bestFit="1" customWidth="1"/>
    <col min="4622" max="4622" width="23.7109375" style="422" bestFit="1" customWidth="1"/>
    <col min="4623" max="4864" width="9" style="422"/>
    <col min="4865" max="4865" width="5.5703125" style="422" customWidth="1"/>
    <col min="4866" max="4866" width="7" style="422" bestFit="1" customWidth="1"/>
    <col min="4867" max="4867" width="16.85546875" style="422" customWidth="1"/>
    <col min="4868" max="4868" width="13" style="422" customWidth="1"/>
    <col min="4869" max="4869" width="11.5703125" style="422" customWidth="1"/>
    <col min="4870" max="4870" width="11.28515625" style="422" customWidth="1"/>
    <col min="4871" max="4871" width="13.7109375" style="422" customWidth="1"/>
    <col min="4872" max="4872" width="23.42578125" style="422" customWidth="1"/>
    <col min="4873" max="4873" width="14.7109375" style="422" bestFit="1" customWidth="1"/>
    <col min="4874" max="4876" width="9" style="422"/>
    <col min="4877" max="4877" width="3" style="422" bestFit="1" customWidth="1"/>
    <col min="4878" max="4878" width="23.7109375" style="422" bestFit="1" customWidth="1"/>
    <col min="4879" max="5120" width="9" style="422"/>
    <col min="5121" max="5121" width="5.5703125" style="422" customWidth="1"/>
    <col min="5122" max="5122" width="7" style="422" bestFit="1" customWidth="1"/>
    <col min="5123" max="5123" width="16.85546875" style="422" customWidth="1"/>
    <col min="5124" max="5124" width="13" style="422" customWidth="1"/>
    <col min="5125" max="5125" width="11.5703125" style="422" customWidth="1"/>
    <col min="5126" max="5126" width="11.28515625" style="422" customWidth="1"/>
    <col min="5127" max="5127" width="13.7109375" style="422" customWidth="1"/>
    <col min="5128" max="5128" width="23.42578125" style="422" customWidth="1"/>
    <col min="5129" max="5129" width="14.7109375" style="422" bestFit="1" customWidth="1"/>
    <col min="5130" max="5132" width="9" style="422"/>
    <col min="5133" max="5133" width="3" style="422" bestFit="1" customWidth="1"/>
    <col min="5134" max="5134" width="23.7109375" style="422" bestFit="1" customWidth="1"/>
    <col min="5135" max="5376" width="9" style="422"/>
    <col min="5377" max="5377" width="5.5703125" style="422" customWidth="1"/>
    <col min="5378" max="5378" width="7" style="422" bestFit="1" customWidth="1"/>
    <col min="5379" max="5379" width="16.85546875" style="422" customWidth="1"/>
    <col min="5380" max="5380" width="13" style="422" customWidth="1"/>
    <col min="5381" max="5381" width="11.5703125" style="422" customWidth="1"/>
    <col min="5382" max="5382" width="11.28515625" style="422" customWidth="1"/>
    <col min="5383" max="5383" width="13.7109375" style="422" customWidth="1"/>
    <col min="5384" max="5384" width="23.42578125" style="422" customWidth="1"/>
    <col min="5385" max="5385" width="14.7109375" style="422" bestFit="1" customWidth="1"/>
    <col min="5386" max="5388" width="9" style="422"/>
    <col min="5389" max="5389" width="3" style="422" bestFit="1" customWidth="1"/>
    <col min="5390" max="5390" width="23.7109375" style="422" bestFit="1" customWidth="1"/>
    <col min="5391" max="5632" width="9" style="422"/>
    <col min="5633" max="5633" width="5.5703125" style="422" customWidth="1"/>
    <col min="5634" max="5634" width="7" style="422" bestFit="1" customWidth="1"/>
    <col min="5635" max="5635" width="16.85546875" style="422" customWidth="1"/>
    <col min="5636" max="5636" width="13" style="422" customWidth="1"/>
    <col min="5637" max="5637" width="11.5703125" style="422" customWidth="1"/>
    <col min="5638" max="5638" width="11.28515625" style="422" customWidth="1"/>
    <col min="5639" max="5639" width="13.7109375" style="422" customWidth="1"/>
    <col min="5640" max="5640" width="23.42578125" style="422" customWidth="1"/>
    <col min="5641" max="5641" width="14.7109375" style="422" bestFit="1" customWidth="1"/>
    <col min="5642" max="5644" width="9" style="422"/>
    <col min="5645" max="5645" width="3" style="422" bestFit="1" customWidth="1"/>
    <col min="5646" max="5646" width="23.7109375" style="422" bestFit="1" customWidth="1"/>
    <col min="5647" max="5888" width="9" style="422"/>
    <col min="5889" max="5889" width="5.5703125" style="422" customWidth="1"/>
    <col min="5890" max="5890" width="7" style="422" bestFit="1" customWidth="1"/>
    <col min="5891" max="5891" width="16.85546875" style="422" customWidth="1"/>
    <col min="5892" max="5892" width="13" style="422" customWidth="1"/>
    <col min="5893" max="5893" width="11.5703125" style="422" customWidth="1"/>
    <col min="5894" max="5894" width="11.28515625" style="422" customWidth="1"/>
    <col min="5895" max="5895" width="13.7109375" style="422" customWidth="1"/>
    <col min="5896" max="5896" width="23.42578125" style="422" customWidth="1"/>
    <col min="5897" max="5897" width="14.7109375" style="422" bestFit="1" customWidth="1"/>
    <col min="5898" max="5900" width="9" style="422"/>
    <col min="5901" max="5901" width="3" style="422" bestFit="1" customWidth="1"/>
    <col min="5902" max="5902" width="23.7109375" style="422" bestFit="1" customWidth="1"/>
    <col min="5903" max="6144" width="9" style="422"/>
    <col min="6145" max="6145" width="5.5703125" style="422" customWidth="1"/>
    <col min="6146" max="6146" width="7" style="422" bestFit="1" customWidth="1"/>
    <col min="6147" max="6147" width="16.85546875" style="422" customWidth="1"/>
    <col min="6148" max="6148" width="13" style="422" customWidth="1"/>
    <col min="6149" max="6149" width="11.5703125" style="422" customWidth="1"/>
    <col min="6150" max="6150" width="11.28515625" style="422" customWidth="1"/>
    <col min="6151" max="6151" width="13.7109375" style="422" customWidth="1"/>
    <col min="6152" max="6152" width="23.42578125" style="422" customWidth="1"/>
    <col min="6153" max="6153" width="14.7109375" style="422" bestFit="1" customWidth="1"/>
    <col min="6154" max="6156" width="9" style="422"/>
    <col min="6157" max="6157" width="3" style="422" bestFit="1" customWidth="1"/>
    <col min="6158" max="6158" width="23.7109375" style="422" bestFit="1" customWidth="1"/>
    <col min="6159" max="6400" width="9" style="422"/>
    <col min="6401" max="6401" width="5.5703125" style="422" customWidth="1"/>
    <col min="6402" max="6402" width="7" style="422" bestFit="1" customWidth="1"/>
    <col min="6403" max="6403" width="16.85546875" style="422" customWidth="1"/>
    <col min="6404" max="6404" width="13" style="422" customWidth="1"/>
    <col min="6405" max="6405" width="11.5703125" style="422" customWidth="1"/>
    <col min="6406" max="6406" width="11.28515625" style="422" customWidth="1"/>
    <col min="6407" max="6407" width="13.7109375" style="422" customWidth="1"/>
    <col min="6408" max="6408" width="23.42578125" style="422" customWidth="1"/>
    <col min="6409" max="6409" width="14.7109375" style="422" bestFit="1" customWidth="1"/>
    <col min="6410" max="6412" width="9" style="422"/>
    <col min="6413" max="6413" width="3" style="422" bestFit="1" customWidth="1"/>
    <col min="6414" max="6414" width="23.7109375" style="422" bestFit="1" customWidth="1"/>
    <col min="6415" max="6656" width="9" style="422"/>
    <col min="6657" max="6657" width="5.5703125" style="422" customWidth="1"/>
    <col min="6658" max="6658" width="7" style="422" bestFit="1" customWidth="1"/>
    <col min="6659" max="6659" width="16.85546875" style="422" customWidth="1"/>
    <col min="6660" max="6660" width="13" style="422" customWidth="1"/>
    <col min="6661" max="6661" width="11.5703125" style="422" customWidth="1"/>
    <col min="6662" max="6662" width="11.28515625" style="422" customWidth="1"/>
    <col min="6663" max="6663" width="13.7109375" style="422" customWidth="1"/>
    <col min="6664" max="6664" width="23.42578125" style="422" customWidth="1"/>
    <col min="6665" max="6665" width="14.7109375" style="422" bestFit="1" customWidth="1"/>
    <col min="6666" max="6668" width="9" style="422"/>
    <col min="6669" max="6669" width="3" style="422" bestFit="1" customWidth="1"/>
    <col min="6670" max="6670" width="23.7109375" style="422" bestFit="1" customWidth="1"/>
    <col min="6671" max="6912" width="9" style="422"/>
    <col min="6913" max="6913" width="5.5703125" style="422" customWidth="1"/>
    <col min="6914" max="6914" width="7" style="422" bestFit="1" customWidth="1"/>
    <col min="6915" max="6915" width="16.85546875" style="422" customWidth="1"/>
    <col min="6916" max="6916" width="13" style="422" customWidth="1"/>
    <col min="6917" max="6917" width="11.5703125" style="422" customWidth="1"/>
    <col min="6918" max="6918" width="11.28515625" style="422" customWidth="1"/>
    <col min="6919" max="6919" width="13.7109375" style="422" customWidth="1"/>
    <col min="6920" max="6920" width="23.42578125" style="422" customWidth="1"/>
    <col min="6921" max="6921" width="14.7109375" style="422" bestFit="1" customWidth="1"/>
    <col min="6922" max="6924" width="9" style="422"/>
    <col min="6925" max="6925" width="3" style="422" bestFit="1" customWidth="1"/>
    <col min="6926" max="6926" width="23.7109375" style="422" bestFit="1" customWidth="1"/>
    <col min="6927" max="7168" width="9" style="422"/>
    <col min="7169" max="7169" width="5.5703125" style="422" customWidth="1"/>
    <col min="7170" max="7170" width="7" style="422" bestFit="1" customWidth="1"/>
    <col min="7171" max="7171" width="16.85546875" style="422" customWidth="1"/>
    <col min="7172" max="7172" width="13" style="422" customWidth="1"/>
    <col min="7173" max="7173" width="11.5703125" style="422" customWidth="1"/>
    <col min="7174" max="7174" width="11.28515625" style="422" customWidth="1"/>
    <col min="7175" max="7175" width="13.7109375" style="422" customWidth="1"/>
    <col min="7176" max="7176" width="23.42578125" style="422" customWidth="1"/>
    <col min="7177" max="7177" width="14.7109375" style="422" bestFit="1" customWidth="1"/>
    <col min="7178" max="7180" width="9" style="422"/>
    <col min="7181" max="7181" width="3" style="422" bestFit="1" customWidth="1"/>
    <col min="7182" max="7182" width="23.7109375" style="422" bestFit="1" customWidth="1"/>
    <col min="7183" max="7424" width="9" style="422"/>
    <col min="7425" max="7425" width="5.5703125" style="422" customWidth="1"/>
    <col min="7426" max="7426" width="7" style="422" bestFit="1" customWidth="1"/>
    <col min="7427" max="7427" width="16.85546875" style="422" customWidth="1"/>
    <col min="7428" max="7428" width="13" style="422" customWidth="1"/>
    <col min="7429" max="7429" width="11.5703125" style="422" customWidth="1"/>
    <col min="7430" max="7430" width="11.28515625" style="422" customWidth="1"/>
    <col min="7431" max="7431" width="13.7109375" style="422" customWidth="1"/>
    <col min="7432" max="7432" width="23.42578125" style="422" customWidth="1"/>
    <col min="7433" max="7433" width="14.7109375" style="422" bestFit="1" customWidth="1"/>
    <col min="7434" max="7436" width="9" style="422"/>
    <col min="7437" max="7437" width="3" style="422" bestFit="1" customWidth="1"/>
    <col min="7438" max="7438" width="23.7109375" style="422" bestFit="1" customWidth="1"/>
    <col min="7439" max="7680" width="9" style="422"/>
    <col min="7681" max="7681" width="5.5703125" style="422" customWidth="1"/>
    <col min="7682" max="7682" width="7" style="422" bestFit="1" customWidth="1"/>
    <col min="7683" max="7683" width="16.85546875" style="422" customWidth="1"/>
    <col min="7684" max="7684" width="13" style="422" customWidth="1"/>
    <col min="7685" max="7685" width="11.5703125" style="422" customWidth="1"/>
    <col min="7686" max="7686" width="11.28515625" style="422" customWidth="1"/>
    <col min="7687" max="7687" width="13.7109375" style="422" customWidth="1"/>
    <col min="7688" max="7688" width="23.42578125" style="422" customWidth="1"/>
    <col min="7689" max="7689" width="14.7109375" style="422" bestFit="1" customWidth="1"/>
    <col min="7690" max="7692" width="9" style="422"/>
    <col min="7693" max="7693" width="3" style="422" bestFit="1" customWidth="1"/>
    <col min="7694" max="7694" width="23.7109375" style="422" bestFit="1" customWidth="1"/>
    <col min="7695" max="7936" width="9" style="422"/>
    <col min="7937" max="7937" width="5.5703125" style="422" customWidth="1"/>
    <col min="7938" max="7938" width="7" style="422" bestFit="1" customWidth="1"/>
    <col min="7939" max="7939" width="16.85546875" style="422" customWidth="1"/>
    <col min="7940" max="7940" width="13" style="422" customWidth="1"/>
    <col min="7941" max="7941" width="11.5703125" style="422" customWidth="1"/>
    <col min="7942" max="7942" width="11.28515625" style="422" customWidth="1"/>
    <col min="7943" max="7943" width="13.7109375" style="422" customWidth="1"/>
    <col min="7944" max="7944" width="23.42578125" style="422" customWidth="1"/>
    <col min="7945" max="7945" width="14.7109375" style="422" bestFit="1" customWidth="1"/>
    <col min="7946" max="7948" width="9" style="422"/>
    <col min="7949" max="7949" width="3" style="422" bestFit="1" customWidth="1"/>
    <col min="7950" max="7950" width="23.7109375" style="422" bestFit="1" customWidth="1"/>
    <col min="7951" max="8192" width="9" style="422"/>
    <col min="8193" max="8193" width="5.5703125" style="422" customWidth="1"/>
    <col min="8194" max="8194" width="7" style="422" bestFit="1" customWidth="1"/>
    <col min="8195" max="8195" width="16.85546875" style="422" customWidth="1"/>
    <col min="8196" max="8196" width="13" style="422" customWidth="1"/>
    <col min="8197" max="8197" width="11.5703125" style="422" customWidth="1"/>
    <col min="8198" max="8198" width="11.28515625" style="422" customWidth="1"/>
    <col min="8199" max="8199" width="13.7109375" style="422" customWidth="1"/>
    <col min="8200" max="8200" width="23.42578125" style="422" customWidth="1"/>
    <col min="8201" max="8201" width="14.7109375" style="422" bestFit="1" customWidth="1"/>
    <col min="8202" max="8204" width="9" style="422"/>
    <col min="8205" max="8205" width="3" style="422" bestFit="1" customWidth="1"/>
    <col min="8206" max="8206" width="23.7109375" style="422" bestFit="1" customWidth="1"/>
    <col min="8207" max="8448" width="9" style="422"/>
    <col min="8449" max="8449" width="5.5703125" style="422" customWidth="1"/>
    <col min="8450" max="8450" width="7" style="422" bestFit="1" customWidth="1"/>
    <col min="8451" max="8451" width="16.85546875" style="422" customWidth="1"/>
    <col min="8452" max="8452" width="13" style="422" customWidth="1"/>
    <col min="8453" max="8453" width="11.5703125" style="422" customWidth="1"/>
    <col min="8454" max="8454" width="11.28515625" style="422" customWidth="1"/>
    <col min="8455" max="8455" width="13.7109375" style="422" customWidth="1"/>
    <col min="8456" max="8456" width="23.42578125" style="422" customWidth="1"/>
    <col min="8457" max="8457" width="14.7109375" style="422" bestFit="1" customWidth="1"/>
    <col min="8458" max="8460" width="9" style="422"/>
    <col min="8461" max="8461" width="3" style="422" bestFit="1" customWidth="1"/>
    <col min="8462" max="8462" width="23.7109375" style="422" bestFit="1" customWidth="1"/>
    <col min="8463" max="8704" width="9" style="422"/>
    <col min="8705" max="8705" width="5.5703125" style="422" customWidth="1"/>
    <col min="8706" max="8706" width="7" style="422" bestFit="1" customWidth="1"/>
    <col min="8707" max="8707" width="16.85546875" style="422" customWidth="1"/>
    <col min="8708" max="8708" width="13" style="422" customWidth="1"/>
    <col min="8709" max="8709" width="11.5703125" style="422" customWidth="1"/>
    <col min="8710" max="8710" width="11.28515625" style="422" customWidth="1"/>
    <col min="8711" max="8711" width="13.7109375" style="422" customWidth="1"/>
    <col min="8712" max="8712" width="23.42578125" style="422" customWidth="1"/>
    <col min="8713" max="8713" width="14.7109375" style="422" bestFit="1" customWidth="1"/>
    <col min="8714" max="8716" width="9" style="422"/>
    <col min="8717" max="8717" width="3" style="422" bestFit="1" customWidth="1"/>
    <col min="8718" max="8718" width="23.7109375" style="422" bestFit="1" customWidth="1"/>
    <col min="8719" max="8960" width="9" style="422"/>
    <col min="8961" max="8961" width="5.5703125" style="422" customWidth="1"/>
    <col min="8962" max="8962" width="7" style="422" bestFit="1" customWidth="1"/>
    <col min="8963" max="8963" width="16.85546875" style="422" customWidth="1"/>
    <col min="8964" max="8964" width="13" style="422" customWidth="1"/>
    <col min="8965" max="8965" width="11.5703125" style="422" customWidth="1"/>
    <col min="8966" max="8966" width="11.28515625" style="422" customWidth="1"/>
    <col min="8967" max="8967" width="13.7109375" style="422" customWidth="1"/>
    <col min="8968" max="8968" width="23.42578125" style="422" customWidth="1"/>
    <col min="8969" max="8969" width="14.7109375" style="422" bestFit="1" customWidth="1"/>
    <col min="8970" max="8972" width="9" style="422"/>
    <col min="8973" max="8973" width="3" style="422" bestFit="1" customWidth="1"/>
    <col min="8974" max="8974" width="23.7109375" style="422" bestFit="1" customWidth="1"/>
    <col min="8975" max="9216" width="9" style="422"/>
    <col min="9217" max="9217" width="5.5703125" style="422" customWidth="1"/>
    <col min="9218" max="9218" width="7" style="422" bestFit="1" customWidth="1"/>
    <col min="9219" max="9219" width="16.85546875" style="422" customWidth="1"/>
    <col min="9220" max="9220" width="13" style="422" customWidth="1"/>
    <col min="9221" max="9221" width="11.5703125" style="422" customWidth="1"/>
    <col min="9222" max="9222" width="11.28515625" style="422" customWidth="1"/>
    <col min="9223" max="9223" width="13.7109375" style="422" customWidth="1"/>
    <col min="9224" max="9224" width="23.42578125" style="422" customWidth="1"/>
    <col min="9225" max="9225" width="14.7109375" style="422" bestFit="1" customWidth="1"/>
    <col min="9226" max="9228" width="9" style="422"/>
    <col min="9229" max="9229" width="3" style="422" bestFit="1" customWidth="1"/>
    <col min="9230" max="9230" width="23.7109375" style="422" bestFit="1" customWidth="1"/>
    <col min="9231" max="9472" width="9" style="422"/>
    <col min="9473" max="9473" width="5.5703125" style="422" customWidth="1"/>
    <col min="9474" max="9474" width="7" style="422" bestFit="1" customWidth="1"/>
    <col min="9475" max="9475" width="16.85546875" style="422" customWidth="1"/>
    <col min="9476" max="9476" width="13" style="422" customWidth="1"/>
    <col min="9477" max="9477" width="11.5703125" style="422" customWidth="1"/>
    <col min="9478" max="9478" width="11.28515625" style="422" customWidth="1"/>
    <col min="9479" max="9479" width="13.7109375" style="422" customWidth="1"/>
    <col min="9480" max="9480" width="23.42578125" style="422" customWidth="1"/>
    <col min="9481" max="9481" width="14.7109375" style="422" bestFit="1" customWidth="1"/>
    <col min="9482" max="9484" width="9" style="422"/>
    <col min="9485" max="9485" width="3" style="422" bestFit="1" customWidth="1"/>
    <col min="9486" max="9486" width="23.7109375" style="422" bestFit="1" customWidth="1"/>
    <col min="9487" max="9728" width="9" style="422"/>
    <col min="9729" max="9729" width="5.5703125" style="422" customWidth="1"/>
    <col min="9730" max="9730" width="7" style="422" bestFit="1" customWidth="1"/>
    <col min="9731" max="9731" width="16.85546875" style="422" customWidth="1"/>
    <col min="9732" max="9732" width="13" style="422" customWidth="1"/>
    <col min="9733" max="9733" width="11.5703125" style="422" customWidth="1"/>
    <col min="9734" max="9734" width="11.28515625" style="422" customWidth="1"/>
    <col min="9735" max="9735" width="13.7109375" style="422" customWidth="1"/>
    <col min="9736" max="9736" width="23.42578125" style="422" customWidth="1"/>
    <col min="9737" max="9737" width="14.7109375" style="422" bestFit="1" customWidth="1"/>
    <col min="9738" max="9740" width="9" style="422"/>
    <col min="9741" max="9741" width="3" style="422" bestFit="1" customWidth="1"/>
    <col min="9742" max="9742" width="23.7109375" style="422" bestFit="1" customWidth="1"/>
    <col min="9743" max="9984" width="9" style="422"/>
    <col min="9985" max="9985" width="5.5703125" style="422" customWidth="1"/>
    <col min="9986" max="9986" width="7" style="422" bestFit="1" customWidth="1"/>
    <col min="9987" max="9987" width="16.85546875" style="422" customWidth="1"/>
    <col min="9988" max="9988" width="13" style="422" customWidth="1"/>
    <col min="9989" max="9989" width="11.5703125" style="422" customWidth="1"/>
    <col min="9990" max="9990" width="11.28515625" style="422" customWidth="1"/>
    <col min="9991" max="9991" width="13.7109375" style="422" customWidth="1"/>
    <col min="9992" max="9992" width="23.42578125" style="422" customWidth="1"/>
    <col min="9993" max="9993" width="14.7109375" style="422" bestFit="1" customWidth="1"/>
    <col min="9994" max="9996" width="9" style="422"/>
    <col min="9997" max="9997" width="3" style="422" bestFit="1" customWidth="1"/>
    <col min="9998" max="9998" width="23.7109375" style="422" bestFit="1" customWidth="1"/>
    <col min="9999" max="10240" width="9" style="422"/>
    <col min="10241" max="10241" width="5.5703125" style="422" customWidth="1"/>
    <col min="10242" max="10242" width="7" style="422" bestFit="1" customWidth="1"/>
    <col min="10243" max="10243" width="16.85546875" style="422" customWidth="1"/>
    <col min="10244" max="10244" width="13" style="422" customWidth="1"/>
    <col min="10245" max="10245" width="11.5703125" style="422" customWidth="1"/>
    <col min="10246" max="10246" width="11.28515625" style="422" customWidth="1"/>
    <col min="10247" max="10247" width="13.7109375" style="422" customWidth="1"/>
    <col min="10248" max="10248" width="23.42578125" style="422" customWidth="1"/>
    <col min="10249" max="10249" width="14.7109375" style="422" bestFit="1" customWidth="1"/>
    <col min="10250" max="10252" width="9" style="422"/>
    <col min="10253" max="10253" width="3" style="422" bestFit="1" customWidth="1"/>
    <col min="10254" max="10254" width="23.7109375" style="422" bestFit="1" customWidth="1"/>
    <col min="10255" max="10496" width="9" style="422"/>
    <col min="10497" max="10497" width="5.5703125" style="422" customWidth="1"/>
    <col min="10498" max="10498" width="7" style="422" bestFit="1" customWidth="1"/>
    <col min="10499" max="10499" width="16.85546875" style="422" customWidth="1"/>
    <col min="10500" max="10500" width="13" style="422" customWidth="1"/>
    <col min="10501" max="10501" width="11.5703125" style="422" customWidth="1"/>
    <col min="10502" max="10502" width="11.28515625" style="422" customWidth="1"/>
    <col min="10503" max="10503" width="13.7109375" style="422" customWidth="1"/>
    <col min="10504" max="10504" width="23.42578125" style="422" customWidth="1"/>
    <col min="10505" max="10505" width="14.7109375" style="422" bestFit="1" customWidth="1"/>
    <col min="10506" max="10508" width="9" style="422"/>
    <col min="10509" max="10509" width="3" style="422" bestFit="1" customWidth="1"/>
    <col min="10510" max="10510" width="23.7109375" style="422" bestFit="1" customWidth="1"/>
    <col min="10511" max="10752" width="9" style="422"/>
    <col min="10753" max="10753" width="5.5703125" style="422" customWidth="1"/>
    <col min="10754" max="10754" width="7" style="422" bestFit="1" customWidth="1"/>
    <col min="10755" max="10755" width="16.85546875" style="422" customWidth="1"/>
    <col min="10756" max="10756" width="13" style="422" customWidth="1"/>
    <col min="10757" max="10757" width="11.5703125" style="422" customWidth="1"/>
    <col min="10758" max="10758" width="11.28515625" style="422" customWidth="1"/>
    <col min="10759" max="10759" width="13.7109375" style="422" customWidth="1"/>
    <col min="10760" max="10760" width="23.42578125" style="422" customWidth="1"/>
    <col min="10761" max="10761" width="14.7109375" style="422" bestFit="1" customWidth="1"/>
    <col min="10762" max="10764" width="9" style="422"/>
    <col min="10765" max="10765" width="3" style="422" bestFit="1" customWidth="1"/>
    <col min="10766" max="10766" width="23.7109375" style="422" bestFit="1" customWidth="1"/>
    <col min="10767" max="11008" width="9" style="422"/>
    <col min="11009" max="11009" width="5.5703125" style="422" customWidth="1"/>
    <col min="11010" max="11010" width="7" style="422" bestFit="1" customWidth="1"/>
    <col min="11011" max="11011" width="16.85546875" style="422" customWidth="1"/>
    <col min="11012" max="11012" width="13" style="422" customWidth="1"/>
    <col min="11013" max="11013" width="11.5703125" style="422" customWidth="1"/>
    <col min="11014" max="11014" width="11.28515625" style="422" customWidth="1"/>
    <col min="11015" max="11015" width="13.7109375" style="422" customWidth="1"/>
    <col min="11016" max="11016" width="23.42578125" style="422" customWidth="1"/>
    <col min="11017" max="11017" width="14.7109375" style="422" bestFit="1" customWidth="1"/>
    <col min="11018" max="11020" width="9" style="422"/>
    <col min="11021" max="11021" width="3" style="422" bestFit="1" customWidth="1"/>
    <col min="11022" max="11022" width="23.7109375" style="422" bestFit="1" customWidth="1"/>
    <col min="11023" max="11264" width="9" style="422"/>
    <col min="11265" max="11265" width="5.5703125" style="422" customWidth="1"/>
    <col min="11266" max="11266" width="7" style="422" bestFit="1" customWidth="1"/>
    <col min="11267" max="11267" width="16.85546875" style="422" customWidth="1"/>
    <col min="11268" max="11268" width="13" style="422" customWidth="1"/>
    <col min="11269" max="11269" width="11.5703125" style="422" customWidth="1"/>
    <col min="11270" max="11270" width="11.28515625" style="422" customWidth="1"/>
    <col min="11271" max="11271" width="13.7109375" style="422" customWidth="1"/>
    <col min="11272" max="11272" width="23.42578125" style="422" customWidth="1"/>
    <col min="11273" max="11273" width="14.7109375" style="422" bestFit="1" customWidth="1"/>
    <col min="11274" max="11276" width="9" style="422"/>
    <col min="11277" max="11277" width="3" style="422" bestFit="1" customWidth="1"/>
    <col min="11278" max="11278" width="23.7109375" style="422" bestFit="1" customWidth="1"/>
    <col min="11279" max="11520" width="9" style="422"/>
    <col min="11521" max="11521" width="5.5703125" style="422" customWidth="1"/>
    <col min="11522" max="11522" width="7" style="422" bestFit="1" customWidth="1"/>
    <col min="11523" max="11523" width="16.85546875" style="422" customWidth="1"/>
    <col min="11524" max="11524" width="13" style="422" customWidth="1"/>
    <col min="11525" max="11525" width="11.5703125" style="422" customWidth="1"/>
    <col min="11526" max="11526" width="11.28515625" style="422" customWidth="1"/>
    <col min="11527" max="11527" width="13.7109375" style="422" customWidth="1"/>
    <col min="11528" max="11528" width="23.42578125" style="422" customWidth="1"/>
    <col min="11529" max="11529" width="14.7109375" style="422" bestFit="1" customWidth="1"/>
    <col min="11530" max="11532" width="9" style="422"/>
    <col min="11533" max="11533" width="3" style="422" bestFit="1" customWidth="1"/>
    <col min="11534" max="11534" width="23.7109375" style="422" bestFit="1" customWidth="1"/>
    <col min="11535" max="11776" width="9" style="422"/>
    <col min="11777" max="11777" width="5.5703125" style="422" customWidth="1"/>
    <col min="11778" max="11778" width="7" style="422" bestFit="1" customWidth="1"/>
    <col min="11779" max="11779" width="16.85546875" style="422" customWidth="1"/>
    <col min="11780" max="11780" width="13" style="422" customWidth="1"/>
    <col min="11781" max="11781" width="11.5703125" style="422" customWidth="1"/>
    <col min="11782" max="11782" width="11.28515625" style="422" customWidth="1"/>
    <col min="11783" max="11783" width="13.7109375" style="422" customWidth="1"/>
    <col min="11784" max="11784" width="23.42578125" style="422" customWidth="1"/>
    <col min="11785" max="11785" width="14.7109375" style="422" bestFit="1" customWidth="1"/>
    <col min="11786" max="11788" width="9" style="422"/>
    <col min="11789" max="11789" width="3" style="422" bestFit="1" customWidth="1"/>
    <col min="11790" max="11790" width="23.7109375" style="422" bestFit="1" customWidth="1"/>
    <col min="11791" max="12032" width="9" style="422"/>
    <col min="12033" max="12033" width="5.5703125" style="422" customWidth="1"/>
    <col min="12034" max="12034" width="7" style="422" bestFit="1" customWidth="1"/>
    <col min="12035" max="12035" width="16.85546875" style="422" customWidth="1"/>
    <col min="12036" max="12036" width="13" style="422" customWidth="1"/>
    <col min="12037" max="12037" width="11.5703125" style="422" customWidth="1"/>
    <col min="12038" max="12038" width="11.28515625" style="422" customWidth="1"/>
    <col min="12039" max="12039" width="13.7109375" style="422" customWidth="1"/>
    <col min="12040" max="12040" width="23.42578125" style="422" customWidth="1"/>
    <col min="12041" max="12041" width="14.7109375" style="422" bestFit="1" customWidth="1"/>
    <col min="12042" max="12044" width="9" style="422"/>
    <col min="12045" max="12045" width="3" style="422" bestFit="1" customWidth="1"/>
    <col min="12046" max="12046" width="23.7109375" style="422" bestFit="1" customWidth="1"/>
    <col min="12047" max="12288" width="9" style="422"/>
    <col min="12289" max="12289" width="5.5703125" style="422" customWidth="1"/>
    <col min="12290" max="12290" width="7" style="422" bestFit="1" customWidth="1"/>
    <col min="12291" max="12291" width="16.85546875" style="422" customWidth="1"/>
    <col min="12292" max="12292" width="13" style="422" customWidth="1"/>
    <col min="12293" max="12293" width="11.5703125" style="422" customWidth="1"/>
    <col min="12294" max="12294" width="11.28515625" style="422" customWidth="1"/>
    <col min="12295" max="12295" width="13.7109375" style="422" customWidth="1"/>
    <col min="12296" max="12296" width="23.42578125" style="422" customWidth="1"/>
    <col min="12297" max="12297" width="14.7109375" style="422" bestFit="1" customWidth="1"/>
    <col min="12298" max="12300" width="9" style="422"/>
    <col min="12301" max="12301" width="3" style="422" bestFit="1" customWidth="1"/>
    <col min="12302" max="12302" width="23.7109375" style="422" bestFit="1" customWidth="1"/>
    <col min="12303" max="12544" width="9" style="422"/>
    <col min="12545" max="12545" width="5.5703125" style="422" customWidth="1"/>
    <col min="12546" max="12546" width="7" style="422" bestFit="1" customWidth="1"/>
    <col min="12547" max="12547" width="16.85546875" style="422" customWidth="1"/>
    <col min="12548" max="12548" width="13" style="422" customWidth="1"/>
    <col min="12549" max="12549" width="11.5703125" style="422" customWidth="1"/>
    <col min="12550" max="12550" width="11.28515625" style="422" customWidth="1"/>
    <col min="12551" max="12551" width="13.7109375" style="422" customWidth="1"/>
    <col min="12552" max="12552" width="23.42578125" style="422" customWidth="1"/>
    <col min="12553" max="12553" width="14.7109375" style="422" bestFit="1" customWidth="1"/>
    <col min="12554" max="12556" width="9" style="422"/>
    <col min="12557" max="12557" width="3" style="422" bestFit="1" customWidth="1"/>
    <col min="12558" max="12558" width="23.7109375" style="422" bestFit="1" customWidth="1"/>
    <col min="12559" max="12800" width="9" style="422"/>
    <col min="12801" max="12801" width="5.5703125" style="422" customWidth="1"/>
    <col min="12802" max="12802" width="7" style="422" bestFit="1" customWidth="1"/>
    <col min="12803" max="12803" width="16.85546875" style="422" customWidth="1"/>
    <col min="12804" max="12804" width="13" style="422" customWidth="1"/>
    <col min="12805" max="12805" width="11.5703125" style="422" customWidth="1"/>
    <col min="12806" max="12806" width="11.28515625" style="422" customWidth="1"/>
    <col min="12807" max="12807" width="13.7109375" style="422" customWidth="1"/>
    <col min="12808" max="12808" width="23.42578125" style="422" customWidth="1"/>
    <col min="12809" max="12809" width="14.7109375" style="422" bestFit="1" customWidth="1"/>
    <col min="12810" max="12812" width="9" style="422"/>
    <col min="12813" max="12813" width="3" style="422" bestFit="1" customWidth="1"/>
    <col min="12814" max="12814" width="23.7109375" style="422" bestFit="1" customWidth="1"/>
    <col min="12815" max="13056" width="9" style="422"/>
    <col min="13057" max="13057" width="5.5703125" style="422" customWidth="1"/>
    <col min="13058" max="13058" width="7" style="422" bestFit="1" customWidth="1"/>
    <col min="13059" max="13059" width="16.85546875" style="422" customWidth="1"/>
    <col min="13060" max="13060" width="13" style="422" customWidth="1"/>
    <col min="13061" max="13061" width="11.5703125" style="422" customWidth="1"/>
    <col min="13062" max="13062" width="11.28515625" style="422" customWidth="1"/>
    <col min="13063" max="13063" width="13.7109375" style="422" customWidth="1"/>
    <col min="13064" max="13064" width="23.42578125" style="422" customWidth="1"/>
    <col min="13065" max="13065" width="14.7109375" style="422" bestFit="1" customWidth="1"/>
    <col min="13066" max="13068" width="9" style="422"/>
    <col min="13069" max="13069" width="3" style="422" bestFit="1" customWidth="1"/>
    <col min="13070" max="13070" width="23.7109375" style="422" bestFit="1" customWidth="1"/>
    <col min="13071" max="13312" width="9" style="422"/>
    <col min="13313" max="13313" width="5.5703125" style="422" customWidth="1"/>
    <col min="13314" max="13314" width="7" style="422" bestFit="1" customWidth="1"/>
    <col min="13315" max="13315" width="16.85546875" style="422" customWidth="1"/>
    <col min="13316" max="13316" width="13" style="422" customWidth="1"/>
    <col min="13317" max="13317" width="11.5703125" style="422" customWidth="1"/>
    <col min="13318" max="13318" width="11.28515625" style="422" customWidth="1"/>
    <col min="13319" max="13319" width="13.7109375" style="422" customWidth="1"/>
    <col min="13320" max="13320" width="23.42578125" style="422" customWidth="1"/>
    <col min="13321" max="13321" width="14.7109375" style="422" bestFit="1" customWidth="1"/>
    <col min="13322" max="13324" width="9" style="422"/>
    <col min="13325" max="13325" width="3" style="422" bestFit="1" customWidth="1"/>
    <col min="13326" max="13326" width="23.7109375" style="422" bestFit="1" customWidth="1"/>
    <col min="13327" max="13568" width="9" style="422"/>
    <col min="13569" max="13569" width="5.5703125" style="422" customWidth="1"/>
    <col min="13570" max="13570" width="7" style="422" bestFit="1" customWidth="1"/>
    <col min="13571" max="13571" width="16.85546875" style="422" customWidth="1"/>
    <col min="13572" max="13572" width="13" style="422" customWidth="1"/>
    <col min="13573" max="13573" width="11.5703125" style="422" customWidth="1"/>
    <col min="13574" max="13574" width="11.28515625" style="422" customWidth="1"/>
    <col min="13575" max="13575" width="13.7109375" style="422" customWidth="1"/>
    <col min="13576" max="13576" width="23.42578125" style="422" customWidth="1"/>
    <col min="13577" max="13577" width="14.7109375" style="422" bestFit="1" customWidth="1"/>
    <col min="13578" max="13580" width="9" style="422"/>
    <col min="13581" max="13581" width="3" style="422" bestFit="1" customWidth="1"/>
    <col min="13582" max="13582" width="23.7109375" style="422" bestFit="1" customWidth="1"/>
    <col min="13583" max="13824" width="9" style="422"/>
    <col min="13825" max="13825" width="5.5703125" style="422" customWidth="1"/>
    <col min="13826" max="13826" width="7" style="422" bestFit="1" customWidth="1"/>
    <col min="13827" max="13827" width="16.85546875" style="422" customWidth="1"/>
    <col min="13828" max="13828" width="13" style="422" customWidth="1"/>
    <col min="13829" max="13829" width="11.5703125" style="422" customWidth="1"/>
    <col min="13830" max="13830" width="11.28515625" style="422" customWidth="1"/>
    <col min="13831" max="13831" width="13.7109375" style="422" customWidth="1"/>
    <col min="13832" max="13832" width="23.42578125" style="422" customWidth="1"/>
    <col min="13833" max="13833" width="14.7109375" style="422" bestFit="1" customWidth="1"/>
    <col min="13834" max="13836" width="9" style="422"/>
    <col min="13837" max="13837" width="3" style="422" bestFit="1" customWidth="1"/>
    <col min="13838" max="13838" width="23.7109375" style="422" bestFit="1" customWidth="1"/>
    <col min="13839" max="14080" width="9" style="422"/>
    <col min="14081" max="14081" width="5.5703125" style="422" customWidth="1"/>
    <col min="14082" max="14082" width="7" style="422" bestFit="1" customWidth="1"/>
    <col min="14083" max="14083" width="16.85546875" style="422" customWidth="1"/>
    <col min="14084" max="14084" width="13" style="422" customWidth="1"/>
    <col min="14085" max="14085" width="11.5703125" style="422" customWidth="1"/>
    <col min="14086" max="14086" width="11.28515625" style="422" customWidth="1"/>
    <col min="14087" max="14087" width="13.7109375" style="422" customWidth="1"/>
    <col min="14088" max="14088" width="23.42578125" style="422" customWidth="1"/>
    <col min="14089" max="14089" width="14.7109375" style="422" bestFit="1" customWidth="1"/>
    <col min="14090" max="14092" width="9" style="422"/>
    <col min="14093" max="14093" width="3" style="422" bestFit="1" customWidth="1"/>
    <col min="14094" max="14094" width="23.7109375" style="422" bestFit="1" customWidth="1"/>
    <col min="14095" max="14336" width="9" style="422"/>
    <col min="14337" max="14337" width="5.5703125" style="422" customWidth="1"/>
    <col min="14338" max="14338" width="7" style="422" bestFit="1" customWidth="1"/>
    <col min="14339" max="14339" width="16.85546875" style="422" customWidth="1"/>
    <col min="14340" max="14340" width="13" style="422" customWidth="1"/>
    <col min="14341" max="14341" width="11.5703125" style="422" customWidth="1"/>
    <col min="14342" max="14342" width="11.28515625" style="422" customWidth="1"/>
    <col min="14343" max="14343" width="13.7109375" style="422" customWidth="1"/>
    <col min="14344" max="14344" width="23.42578125" style="422" customWidth="1"/>
    <col min="14345" max="14345" width="14.7109375" style="422" bestFit="1" customWidth="1"/>
    <col min="14346" max="14348" width="9" style="422"/>
    <col min="14349" max="14349" width="3" style="422" bestFit="1" customWidth="1"/>
    <col min="14350" max="14350" width="23.7109375" style="422" bestFit="1" customWidth="1"/>
    <col min="14351" max="14592" width="9" style="422"/>
    <col min="14593" max="14593" width="5.5703125" style="422" customWidth="1"/>
    <col min="14594" max="14594" width="7" style="422" bestFit="1" customWidth="1"/>
    <col min="14595" max="14595" width="16.85546875" style="422" customWidth="1"/>
    <col min="14596" max="14596" width="13" style="422" customWidth="1"/>
    <col min="14597" max="14597" width="11.5703125" style="422" customWidth="1"/>
    <col min="14598" max="14598" width="11.28515625" style="422" customWidth="1"/>
    <col min="14599" max="14599" width="13.7109375" style="422" customWidth="1"/>
    <col min="14600" max="14600" width="23.42578125" style="422" customWidth="1"/>
    <col min="14601" max="14601" width="14.7109375" style="422" bestFit="1" customWidth="1"/>
    <col min="14602" max="14604" width="9" style="422"/>
    <col min="14605" max="14605" width="3" style="422" bestFit="1" customWidth="1"/>
    <col min="14606" max="14606" width="23.7109375" style="422" bestFit="1" customWidth="1"/>
    <col min="14607" max="14848" width="9" style="422"/>
    <col min="14849" max="14849" width="5.5703125" style="422" customWidth="1"/>
    <col min="14850" max="14850" width="7" style="422" bestFit="1" customWidth="1"/>
    <col min="14851" max="14851" width="16.85546875" style="422" customWidth="1"/>
    <col min="14852" max="14852" width="13" style="422" customWidth="1"/>
    <col min="14853" max="14853" width="11.5703125" style="422" customWidth="1"/>
    <col min="14854" max="14854" width="11.28515625" style="422" customWidth="1"/>
    <col min="14855" max="14855" width="13.7109375" style="422" customWidth="1"/>
    <col min="14856" max="14856" width="23.42578125" style="422" customWidth="1"/>
    <col min="14857" max="14857" width="14.7109375" style="422" bestFit="1" customWidth="1"/>
    <col min="14858" max="14860" width="9" style="422"/>
    <col min="14861" max="14861" width="3" style="422" bestFit="1" customWidth="1"/>
    <col min="14862" max="14862" width="23.7109375" style="422" bestFit="1" customWidth="1"/>
    <col min="14863" max="15104" width="9" style="422"/>
    <col min="15105" max="15105" width="5.5703125" style="422" customWidth="1"/>
    <col min="15106" max="15106" width="7" style="422" bestFit="1" customWidth="1"/>
    <col min="15107" max="15107" width="16.85546875" style="422" customWidth="1"/>
    <col min="15108" max="15108" width="13" style="422" customWidth="1"/>
    <col min="15109" max="15109" width="11.5703125" style="422" customWidth="1"/>
    <col min="15110" max="15110" width="11.28515625" style="422" customWidth="1"/>
    <col min="15111" max="15111" width="13.7109375" style="422" customWidth="1"/>
    <col min="15112" max="15112" width="23.42578125" style="422" customWidth="1"/>
    <col min="15113" max="15113" width="14.7109375" style="422" bestFit="1" customWidth="1"/>
    <col min="15114" max="15116" width="9" style="422"/>
    <col min="15117" max="15117" width="3" style="422" bestFit="1" customWidth="1"/>
    <col min="15118" max="15118" width="23.7109375" style="422" bestFit="1" customWidth="1"/>
    <col min="15119" max="15360" width="9" style="422"/>
    <col min="15361" max="15361" width="5.5703125" style="422" customWidth="1"/>
    <col min="15362" max="15362" width="7" style="422" bestFit="1" customWidth="1"/>
    <col min="15363" max="15363" width="16.85546875" style="422" customWidth="1"/>
    <col min="15364" max="15364" width="13" style="422" customWidth="1"/>
    <col min="15365" max="15365" width="11.5703125" style="422" customWidth="1"/>
    <col min="15366" max="15366" width="11.28515625" style="422" customWidth="1"/>
    <col min="15367" max="15367" width="13.7109375" style="422" customWidth="1"/>
    <col min="15368" max="15368" width="23.42578125" style="422" customWidth="1"/>
    <col min="15369" max="15369" width="14.7109375" style="422" bestFit="1" customWidth="1"/>
    <col min="15370" max="15372" width="9" style="422"/>
    <col min="15373" max="15373" width="3" style="422" bestFit="1" customWidth="1"/>
    <col min="15374" max="15374" width="23.7109375" style="422" bestFit="1" customWidth="1"/>
    <col min="15375" max="15616" width="9" style="422"/>
    <col min="15617" max="15617" width="5.5703125" style="422" customWidth="1"/>
    <col min="15618" max="15618" width="7" style="422" bestFit="1" customWidth="1"/>
    <col min="15619" max="15619" width="16.85546875" style="422" customWidth="1"/>
    <col min="15620" max="15620" width="13" style="422" customWidth="1"/>
    <col min="15621" max="15621" width="11.5703125" style="422" customWidth="1"/>
    <col min="15622" max="15622" width="11.28515625" style="422" customWidth="1"/>
    <col min="15623" max="15623" width="13.7109375" style="422" customWidth="1"/>
    <col min="15624" max="15624" width="23.42578125" style="422" customWidth="1"/>
    <col min="15625" max="15625" width="14.7109375" style="422" bestFit="1" customWidth="1"/>
    <col min="15626" max="15628" width="9" style="422"/>
    <col min="15629" max="15629" width="3" style="422" bestFit="1" customWidth="1"/>
    <col min="15630" max="15630" width="23.7109375" style="422" bestFit="1" customWidth="1"/>
    <col min="15631" max="15872" width="9" style="422"/>
    <col min="15873" max="15873" width="5.5703125" style="422" customWidth="1"/>
    <col min="15874" max="15874" width="7" style="422" bestFit="1" customWidth="1"/>
    <col min="15875" max="15875" width="16.85546875" style="422" customWidth="1"/>
    <col min="15876" max="15876" width="13" style="422" customWidth="1"/>
    <col min="15877" max="15877" width="11.5703125" style="422" customWidth="1"/>
    <col min="15878" max="15878" width="11.28515625" style="422" customWidth="1"/>
    <col min="15879" max="15879" width="13.7109375" style="422" customWidth="1"/>
    <col min="15880" max="15880" width="23.42578125" style="422" customWidth="1"/>
    <col min="15881" max="15881" width="14.7109375" style="422" bestFit="1" customWidth="1"/>
    <col min="15882" max="15884" width="9" style="422"/>
    <col min="15885" max="15885" width="3" style="422" bestFit="1" customWidth="1"/>
    <col min="15886" max="15886" width="23.7109375" style="422" bestFit="1" customWidth="1"/>
    <col min="15887" max="16128" width="9" style="422"/>
    <col min="16129" max="16129" width="5.5703125" style="422" customWidth="1"/>
    <col min="16130" max="16130" width="7" style="422" bestFit="1" customWidth="1"/>
    <col min="16131" max="16131" width="16.85546875" style="422" customWidth="1"/>
    <col min="16132" max="16132" width="13" style="422" customWidth="1"/>
    <col min="16133" max="16133" width="11.5703125" style="422" customWidth="1"/>
    <col min="16134" max="16134" width="11.28515625" style="422" customWidth="1"/>
    <col min="16135" max="16135" width="13.7109375" style="422" customWidth="1"/>
    <col min="16136" max="16136" width="23.42578125" style="422" customWidth="1"/>
    <col min="16137" max="16137" width="14.7109375" style="422" bestFit="1" customWidth="1"/>
    <col min="16138" max="16140" width="9" style="422"/>
    <col min="16141" max="16141" width="3" style="422" bestFit="1" customWidth="1"/>
    <col min="16142" max="16142" width="23.7109375" style="422" bestFit="1" customWidth="1"/>
    <col min="16143" max="16384" width="9" style="422"/>
  </cols>
  <sheetData>
    <row r="1" spans="1:8" ht="15.75" customHeight="1">
      <c r="A1" s="377" t="s">
        <v>379</v>
      </c>
      <c r="B1" s="377"/>
      <c r="E1" s="378"/>
      <c r="F1" s="378"/>
      <c r="G1" s="378"/>
    </row>
    <row r="2" spans="1:8" ht="76.5">
      <c r="A2" s="647" t="s">
        <v>838</v>
      </c>
      <c r="B2" s="648" t="s">
        <v>1045</v>
      </c>
      <c r="C2" s="428" t="s">
        <v>835</v>
      </c>
      <c r="D2" s="428" t="s">
        <v>1153</v>
      </c>
      <c r="E2" s="428" t="s">
        <v>836</v>
      </c>
      <c r="F2" s="428" t="s">
        <v>837</v>
      </c>
      <c r="G2" s="428" t="s">
        <v>839</v>
      </c>
      <c r="H2" s="649" t="s">
        <v>27</v>
      </c>
    </row>
    <row r="3" spans="1:8" ht="13.5">
      <c r="A3" s="650"/>
      <c r="B3" s="650"/>
      <c r="C3" s="651" t="s">
        <v>840</v>
      </c>
      <c r="D3" s="651" t="s">
        <v>841</v>
      </c>
      <c r="E3" s="651" t="s">
        <v>842</v>
      </c>
      <c r="F3" s="651" t="s">
        <v>843</v>
      </c>
      <c r="G3" s="652" t="s">
        <v>844</v>
      </c>
      <c r="H3" s="653"/>
    </row>
    <row r="4" spans="1:8" s="430" customFormat="1">
      <c r="A4" s="753">
        <v>1</v>
      </c>
      <c r="B4" s="753"/>
      <c r="C4" s="651">
        <v>1071356</v>
      </c>
      <c r="D4" s="651">
        <v>19227</v>
      </c>
      <c r="E4" s="651">
        <v>1090583</v>
      </c>
      <c r="F4" s="651">
        <v>24055</v>
      </c>
      <c r="G4" s="654">
        <v>2.2057009874534996</v>
      </c>
      <c r="H4" s="653"/>
    </row>
    <row r="5" spans="1:8" s="430" customFormat="1">
      <c r="A5" s="753">
        <v>2</v>
      </c>
      <c r="B5" s="753"/>
      <c r="C5" s="651">
        <v>1090583</v>
      </c>
      <c r="D5" s="651">
        <v>8828</v>
      </c>
      <c r="E5" s="651">
        <v>1099411</v>
      </c>
      <c r="F5" s="651">
        <v>45014</v>
      </c>
      <c r="G5" s="654">
        <v>4.0943741694416378</v>
      </c>
      <c r="H5" s="653"/>
    </row>
    <row r="6" spans="1:8" s="430" customFormat="1">
      <c r="A6" s="753">
        <v>3</v>
      </c>
      <c r="B6" s="753"/>
      <c r="C6" s="651">
        <v>1099411</v>
      </c>
      <c r="D6" s="651">
        <v>11728</v>
      </c>
      <c r="E6" s="651">
        <v>1111139</v>
      </c>
      <c r="F6" s="651">
        <v>34589</v>
      </c>
      <c r="G6" s="654">
        <v>3.1129318654101783</v>
      </c>
      <c r="H6" s="653"/>
    </row>
    <row r="7" spans="1:8">
      <c r="A7" s="753">
        <v>4</v>
      </c>
      <c r="B7" s="753"/>
      <c r="C7" s="417">
        <v>1111139</v>
      </c>
      <c r="D7" s="417">
        <v>15081</v>
      </c>
      <c r="E7" s="417">
        <v>1126220</v>
      </c>
      <c r="F7" s="417">
        <v>17928</v>
      </c>
      <c r="G7" s="654">
        <v>1.5918737014082507</v>
      </c>
      <c r="H7" s="417"/>
    </row>
  </sheetData>
  <mergeCells count="4">
    <mergeCell ref="A7:B7"/>
    <mergeCell ref="A4:B4"/>
    <mergeCell ref="A5:B5"/>
    <mergeCell ref="A6:B6"/>
  </mergeCells>
  <printOptions horizontalCentered="1" verticalCentered="1"/>
  <pageMargins left="0.11811023622047245" right="1.1811023622047245" top="0.11811023622047245" bottom="0.11811023622047245" header="0.11811023622047245" footer="0.11811023622047245"/>
  <pageSetup paperSize="9" scale="72"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5"/>
  <sheetViews>
    <sheetView view="pageBreakPreview" zoomScale="130" zoomScaleNormal="100" workbookViewId="0">
      <selection activeCell="B52" sqref="B52"/>
    </sheetView>
  </sheetViews>
  <sheetFormatPr defaultColWidth="9.140625" defaultRowHeight="12.75"/>
  <cols>
    <col min="1" max="2" width="5.42578125" style="273" customWidth="1"/>
    <col min="3" max="3" width="15.140625" style="273" customWidth="1"/>
    <col min="4" max="4" width="13" style="273" customWidth="1"/>
    <col min="5" max="6" width="11.42578125" style="273" customWidth="1"/>
    <col min="7" max="7" width="13.5703125" style="273" customWidth="1"/>
    <col min="8" max="16384" width="9.140625" style="273"/>
  </cols>
  <sheetData>
    <row r="1" spans="1:7" ht="15.75" customHeight="1">
      <c r="A1" s="274" t="s">
        <v>380</v>
      </c>
      <c r="B1" s="274"/>
      <c r="C1" s="275"/>
      <c r="D1" s="275"/>
      <c r="E1" s="275"/>
      <c r="F1" s="275"/>
      <c r="G1" s="275"/>
    </row>
    <row r="2" spans="1:7" ht="63.75">
      <c r="A2" s="279" t="s">
        <v>838</v>
      </c>
      <c r="B2" s="280" t="s">
        <v>1045</v>
      </c>
      <c r="C2" s="281" t="s">
        <v>845</v>
      </c>
      <c r="D2" s="281" t="s">
        <v>846</v>
      </c>
      <c r="E2" s="281" t="s">
        <v>847</v>
      </c>
      <c r="F2" s="281" t="s">
        <v>407</v>
      </c>
      <c r="G2" s="281" t="s">
        <v>408</v>
      </c>
    </row>
    <row r="3" spans="1:7" ht="13.5">
      <c r="A3" s="282"/>
      <c r="B3" s="282"/>
      <c r="C3" s="278" t="s">
        <v>840</v>
      </c>
      <c r="D3" s="278" t="s">
        <v>841</v>
      </c>
      <c r="E3" s="278" t="s">
        <v>842</v>
      </c>
      <c r="F3" s="278" t="s">
        <v>843</v>
      </c>
      <c r="G3" s="283" t="s">
        <v>844</v>
      </c>
    </row>
    <row r="4" spans="1:7">
      <c r="A4" s="282">
        <v>1</v>
      </c>
      <c r="B4" s="380" t="s">
        <v>1154</v>
      </c>
      <c r="C4" s="754" t="s">
        <v>262</v>
      </c>
      <c r="D4" s="754"/>
      <c r="E4" s="754"/>
      <c r="F4" s="754"/>
      <c r="G4" s="754"/>
    </row>
    <row r="5" spans="1:7">
      <c r="B5" s="381" t="s">
        <v>1155</v>
      </c>
      <c r="C5" s="754" t="s">
        <v>262</v>
      </c>
      <c r="D5" s="754"/>
      <c r="E5" s="754"/>
      <c r="F5" s="754"/>
      <c r="G5" s="754"/>
    </row>
    <row r="6" spans="1:7">
      <c r="B6" s="381" t="s">
        <v>726</v>
      </c>
      <c r="C6" s="754" t="s">
        <v>262</v>
      </c>
      <c r="D6" s="754"/>
      <c r="E6" s="754"/>
      <c r="F6" s="754"/>
      <c r="G6" s="754"/>
    </row>
    <row r="7" spans="1:7">
      <c r="B7" s="381" t="s">
        <v>1156</v>
      </c>
      <c r="C7" s="754" t="s">
        <v>262</v>
      </c>
      <c r="D7" s="754"/>
      <c r="E7" s="754"/>
      <c r="F7" s="754"/>
      <c r="G7" s="754"/>
    </row>
    <row r="8" spans="1:7">
      <c r="B8" s="381" t="s">
        <v>1157</v>
      </c>
      <c r="C8" s="754" t="s">
        <v>262</v>
      </c>
      <c r="D8" s="754"/>
      <c r="E8" s="754"/>
      <c r="F8" s="754"/>
      <c r="G8" s="754"/>
    </row>
    <row r="9" spans="1:7">
      <c r="B9" s="381" t="s">
        <v>1158</v>
      </c>
      <c r="C9" s="754" t="s">
        <v>262</v>
      </c>
      <c r="D9" s="754"/>
      <c r="E9" s="754"/>
      <c r="F9" s="754"/>
      <c r="G9" s="754"/>
    </row>
    <row r="10" spans="1:7">
      <c r="B10" s="381" t="s">
        <v>2019</v>
      </c>
      <c r="C10" s="754" t="s">
        <v>262</v>
      </c>
      <c r="D10" s="754"/>
      <c r="E10" s="754"/>
      <c r="F10" s="754"/>
      <c r="G10" s="754"/>
    </row>
    <row r="11" spans="1:7">
      <c r="B11" s="381" t="s">
        <v>1159</v>
      </c>
      <c r="C11" s="754" t="s">
        <v>262</v>
      </c>
      <c r="D11" s="754"/>
      <c r="E11" s="754"/>
      <c r="F11" s="754"/>
      <c r="G11" s="754"/>
    </row>
    <row r="12" spans="1:7">
      <c r="B12" s="381" t="s">
        <v>1160</v>
      </c>
      <c r="C12" s="754" t="s">
        <v>262</v>
      </c>
      <c r="D12" s="754"/>
      <c r="E12" s="754"/>
      <c r="F12" s="754"/>
      <c r="G12" s="754"/>
    </row>
    <row r="13" spans="1:7">
      <c r="B13" s="381" t="s">
        <v>727</v>
      </c>
      <c r="C13" s="754" t="s">
        <v>262</v>
      </c>
      <c r="D13" s="754"/>
      <c r="E13" s="754"/>
      <c r="F13" s="754"/>
      <c r="G13" s="754"/>
    </row>
    <row r="14" spans="1:7">
      <c r="B14" s="381" t="s">
        <v>1161</v>
      </c>
      <c r="C14" s="754" t="s">
        <v>262</v>
      </c>
      <c r="D14" s="754"/>
      <c r="E14" s="754"/>
      <c r="F14" s="754"/>
      <c r="G14" s="754"/>
    </row>
    <row r="15" spans="1:7" ht="13.5" thickBot="1">
      <c r="B15" s="382" t="s">
        <v>1162</v>
      </c>
      <c r="C15" s="754" t="s">
        <v>262</v>
      </c>
      <c r="D15" s="754"/>
      <c r="E15" s="754"/>
      <c r="F15" s="754"/>
      <c r="G15" s="754"/>
    </row>
  </sheetData>
  <mergeCells count="12">
    <mergeCell ref="C14:G14"/>
    <mergeCell ref="C15:G15"/>
    <mergeCell ref="C9:G9"/>
    <mergeCell ref="C10:G10"/>
    <mergeCell ref="C11:G11"/>
    <mergeCell ref="C12:G12"/>
    <mergeCell ref="C13:G13"/>
    <mergeCell ref="C4:G4"/>
    <mergeCell ref="C5:G5"/>
    <mergeCell ref="C6:G6"/>
    <mergeCell ref="C7:G7"/>
    <mergeCell ref="C8:G8"/>
  </mergeCells>
  <phoneticPr fontId="24" type="noConversion"/>
  <printOptions horizontalCentered="1" verticalCentered="1"/>
  <pageMargins left="0.75" right="0.75" top="1" bottom="1" header="0.5" footer="0.5"/>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view="pageBreakPreview" zoomScaleSheetLayoutView="100" workbookViewId="0">
      <pane xSplit="1" ySplit="4" topLeftCell="B5" activePane="bottomRight" state="frozen"/>
      <selection activeCell="B52" sqref="B52"/>
      <selection pane="topRight" activeCell="B52" sqref="B52"/>
      <selection pane="bottomLeft" activeCell="B52" sqref="B52"/>
      <selection pane="bottomRight" activeCell="C26" sqref="C26"/>
    </sheetView>
  </sheetViews>
  <sheetFormatPr defaultColWidth="9.140625" defaultRowHeight="15"/>
  <cols>
    <col min="1" max="1" width="9.140625" style="622"/>
    <col min="2" max="2" width="18.7109375" style="622" customWidth="1"/>
    <col min="3" max="4" width="9.140625" style="622"/>
    <col min="5" max="5" width="14.42578125" style="622" customWidth="1"/>
    <col min="6" max="6" width="12.140625" style="622" customWidth="1"/>
    <col min="7" max="16384" width="9.140625" style="605"/>
  </cols>
  <sheetData>
    <row r="1" spans="1:6" ht="15.75" customHeight="1">
      <c r="A1" s="603" t="s">
        <v>3675</v>
      </c>
      <c r="B1" s="604"/>
      <c r="C1" s="604"/>
      <c r="D1" s="604"/>
      <c r="E1" s="604"/>
      <c r="F1" s="604"/>
    </row>
    <row r="2" spans="1:6">
      <c r="A2" s="606" t="s">
        <v>3676</v>
      </c>
      <c r="B2" s="604"/>
      <c r="C2" s="604"/>
      <c r="D2" s="604"/>
      <c r="E2" s="604"/>
      <c r="F2" s="607"/>
    </row>
    <row r="3" spans="1:6" s="610" customFormat="1">
      <c r="A3" s="608">
        <v>1</v>
      </c>
      <c r="B3" s="609">
        <v>2</v>
      </c>
      <c r="C3" s="609">
        <v>3</v>
      </c>
      <c r="D3" s="609">
        <v>4</v>
      </c>
      <c r="E3" s="609">
        <v>5</v>
      </c>
      <c r="F3" s="609">
        <v>6</v>
      </c>
    </row>
    <row r="4" spans="1:6" ht="90">
      <c r="A4" s="611" t="s">
        <v>1045</v>
      </c>
      <c r="B4" s="611" t="s">
        <v>3677</v>
      </c>
      <c r="C4" s="611" t="s">
        <v>3678</v>
      </c>
      <c r="D4" s="611" t="s">
        <v>3679</v>
      </c>
      <c r="E4" s="611" t="s">
        <v>3680</v>
      </c>
      <c r="F4" s="611" t="s">
        <v>3681</v>
      </c>
    </row>
    <row r="5" spans="1:6">
      <c r="A5" s="611" t="s">
        <v>1154</v>
      </c>
      <c r="B5" s="612" t="s">
        <v>3682</v>
      </c>
      <c r="C5" s="613"/>
      <c r="D5" s="614"/>
      <c r="E5" s="615"/>
      <c r="F5" s="615"/>
    </row>
    <row r="6" spans="1:6">
      <c r="A6" s="611" t="s">
        <v>1154</v>
      </c>
      <c r="B6" s="615" t="s">
        <v>3683</v>
      </c>
      <c r="C6" s="621">
        <v>15</v>
      </c>
      <c r="D6" s="620">
        <v>0.02</v>
      </c>
      <c r="E6" s="717">
        <v>0</v>
      </c>
      <c r="F6" s="717">
        <v>0</v>
      </c>
    </row>
    <row r="7" spans="1:6">
      <c r="A7" s="611" t="s">
        <v>1154</v>
      </c>
      <c r="B7" s="615" t="s">
        <v>3684</v>
      </c>
      <c r="C7" s="621">
        <v>9</v>
      </c>
      <c r="D7" s="620">
        <v>0.02</v>
      </c>
      <c r="E7" s="717">
        <v>0</v>
      </c>
      <c r="F7" s="717">
        <v>0</v>
      </c>
    </row>
    <row r="8" spans="1:6">
      <c r="A8" s="611" t="s">
        <v>1154</v>
      </c>
      <c r="B8" s="615" t="s">
        <v>3685</v>
      </c>
      <c r="C8" s="621">
        <v>7</v>
      </c>
      <c r="D8" s="620">
        <v>0.02</v>
      </c>
      <c r="E8" s="717">
        <v>0</v>
      </c>
      <c r="F8" s="717">
        <v>0</v>
      </c>
    </row>
    <row r="9" spans="1:6">
      <c r="A9" s="611" t="s">
        <v>1154</v>
      </c>
      <c r="B9" s="615" t="s">
        <v>3686</v>
      </c>
      <c r="C9" s="621">
        <v>0</v>
      </c>
      <c r="D9" s="620">
        <v>0.02</v>
      </c>
      <c r="E9" s="717">
        <v>0</v>
      </c>
      <c r="F9" s="717">
        <v>0</v>
      </c>
    </row>
    <row r="10" spans="1:6" ht="30">
      <c r="A10" s="611" t="s">
        <v>1154</v>
      </c>
      <c r="B10" s="615" t="s">
        <v>3687</v>
      </c>
      <c r="C10" s="621">
        <v>0</v>
      </c>
      <c r="D10" s="620">
        <v>0.02</v>
      </c>
      <c r="E10" s="717">
        <v>0</v>
      </c>
      <c r="F10" s="717">
        <v>0</v>
      </c>
    </row>
    <row r="11" spans="1:6">
      <c r="A11" s="611" t="s">
        <v>1154</v>
      </c>
      <c r="B11" s="612" t="s">
        <v>3688</v>
      </c>
      <c r="C11" s="621"/>
      <c r="D11" s="620"/>
      <c r="E11" s="717"/>
      <c r="F11" s="717"/>
    </row>
    <row r="12" spans="1:6">
      <c r="A12" s="611" t="s">
        <v>1154</v>
      </c>
      <c r="B12" s="615" t="s">
        <v>3689</v>
      </c>
      <c r="C12" s="621">
        <v>0</v>
      </c>
      <c r="D12" s="620">
        <v>0.02</v>
      </c>
      <c r="E12" s="717">
        <v>0</v>
      </c>
      <c r="F12" s="717">
        <v>0</v>
      </c>
    </row>
    <row r="13" spans="1:6">
      <c r="A13" s="611" t="s">
        <v>1155</v>
      </c>
      <c r="B13" s="612" t="s">
        <v>3682</v>
      </c>
      <c r="C13" s="621"/>
      <c r="D13" s="620"/>
      <c r="E13" s="717"/>
      <c r="F13" s="717"/>
    </row>
    <row r="14" spans="1:6">
      <c r="A14" s="611" t="s">
        <v>1155</v>
      </c>
      <c r="B14" s="615" t="s">
        <v>3683</v>
      </c>
      <c r="C14" s="621">
        <v>82</v>
      </c>
      <c r="D14" s="620">
        <v>0.02</v>
      </c>
      <c r="E14" s="717">
        <v>0</v>
      </c>
      <c r="F14" s="717">
        <v>0</v>
      </c>
    </row>
    <row r="15" spans="1:6">
      <c r="A15" s="611" t="s">
        <v>1155</v>
      </c>
      <c r="B15" s="615" t="s">
        <v>3684</v>
      </c>
      <c r="C15" s="621">
        <v>28</v>
      </c>
      <c r="D15" s="620">
        <v>0.02</v>
      </c>
      <c r="E15" s="717">
        <v>0</v>
      </c>
      <c r="F15" s="717">
        <v>0</v>
      </c>
    </row>
    <row r="16" spans="1:6">
      <c r="A16" s="611" t="s">
        <v>1155</v>
      </c>
      <c r="B16" s="615" t="s">
        <v>3685</v>
      </c>
      <c r="C16" s="621">
        <v>25</v>
      </c>
      <c r="D16" s="620">
        <v>0.02</v>
      </c>
      <c r="E16" s="717">
        <v>0</v>
      </c>
      <c r="F16" s="717">
        <v>0</v>
      </c>
    </row>
    <row r="17" spans="1:6">
      <c r="A17" s="611" t="s">
        <v>1155</v>
      </c>
      <c r="B17" s="615" t="s">
        <v>3686</v>
      </c>
      <c r="C17" s="621">
        <v>20</v>
      </c>
      <c r="D17" s="620">
        <v>0.02</v>
      </c>
      <c r="E17" s="717">
        <v>0</v>
      </c>
      <c r="F17" s="717">
        <v>0</v>
      </c>
    </row>
    <row r="18" spans="1:6" ht="30">
      <c r="A18" s="611" t="s">
        <v>1155</v>
      </c>
      <c r="B18" s="615" t="s">
        <v>3687</v>
      </c>
      <c r="C18" s="621">
        <v>7</v>
      </c>
      <c r="D18" s="620">
        <v>0.02</v>
      </c>
      <c r="E18" s="717">
        <v>0</v>
      </c>
      <c r="F18" s="717">
        <v>0</v>
      </c>
    </row>
    <row r="19" spans="1:6">
      <c r="A19" s="611" t="s">
        <v>1155</v>
      </c>
      <c r="B19" s="612" t="s">
        <v>3688</v>
      </c>
      <c r="C19" s="621"/>
      <c r="D19" s="620"/>
      <c r="E19" s="717"/>
      <c r="F19" s="717"/>
    </row>
    <row r="20" spans="1:6">
      <c r="A20" s="611" t="s">
        <v>1155</v>
      </c>
      <c r="B20" s="615" t="s">
        <v>3689</v>
      </c>
      <c r="C20" s="621">
        <v>12</v>
      </c>
      <c r="D20" s="620">
        <v>0.02</v>
      </c>
      <c r="E20" s="717">
        <v>0</v>
      </c>
      <c r="F20" s="717">
        <v>0</v>
      </c>
    </row>
    <row r="21" spans="1:6">
      <c r="A21" s="616" t="s">
        <v>1783</v>
      </c>
      <c r="B21" s="617" t="s">
        <v>3682</v>
      </c>
      <c r="C21" s="618"/>
      <c r="D21" s="616"/>
      <c r="E21" s="616"/>
      <c r="F21" s="616"/>
    </row>
    <row r="22" spans="1:6">
      <c r="A22" s="616" t="s">
        <v>1783</v>
      </c>
      <c r="B22" s="736" t="s">
        <v>3683</v>
      </c>
      <c r="C22" s="619">
        <v>27</v>
      </c>
      <c r="D22" s="618">
        <v>0.02</v>
      </c>
      <c r="E22" s="616">
        <v>0</v>
      </c>
      <c r="F22" s="616">
        <v>0</v>
      </c>
    </row>
    <row r="23" spans="1:6">
      <c r="A23" s="616" t="s">
        <v>1783</v>
      </c>
      <c r="B23" s="736" t="s">
        <v>3684</v>
      </c>
      <c r="C23" s="619">
        <v>16</v>
      </c>
      <c r="D23" s="618">
        <v>0.02</v>
      </c>
      <c r="E23" s="616">
        <v>0</v>
      </c>
      <c r="F23" s="616">
        <v>0</v>
      </c>
    </row>
    <row r="24" spans="1:6">
      <c r="A24" s="616" t="s">
        <v>1783</v>
      </c>
      <c r="B24" s="736" t="s">
        <v>3685</v>
      </c>
      <c r="C24" s="619">
        <v>7</v>
      </c>
      <c r="D24" s="618">
        <v>0.02</v>
      </c>
      <c r="E24" s="616">
        <v>0</v>
      </c>
      <c r="F24" s="616">
        <v>0</v>
      </c>
    </row>
    <row r="25" spans="1:6">
      <c r="A25" s="616" t="s">
        <v>1783</v>
      </c>
      <c r="B25" s="736" t="s">
        <v>3686</v>
      </c>
      <c r="C25" s="619">
        <v>10</v>
      </c>
      <c r="D25" s="618">
        <v>0.02</v>
      </c>
      <c r="E25" s="616">
        <v>0</v>
      </c>
      <c r="F25" s="616">
        <v>0</v>
      </c>
    </row>
    <row r="26" spans="1:6" ht="30">
      <c r="A26" s="616" t="s">
        <v>1783</v>
      </c>
      <c r="B26" s="736" t="s">
        <v>3687</v>
      </c>
      <c r="C26" s="619">
        <v>2</v>
      </c>
      <c r="D26" s="618">
        <v>0.02</v>
      </c>
      <c r="E26" s="616">
        <v>0</v>
      </c>
      <c r="F26" s="616">
        <v>0</v>
      </c>
    </row>
    <row r="27" spans="1:6">
      <c r="A27" s="616" t="s">
        <v>1783</v>
      </c>
      <c r="B27" s="737" t="s">
        <v>3688</v>
      </c>
      <c r="C27" s="619"/>
      <c r="D27" s="618"/>
      <c r="E27" s="616"/>
      <c r="F27" s="616"/>
    </row>
    <row r="28" spans="1:6">
      <c r="A28" s="616" t="s">
        <v>1783</v>
      </c>
      <c r="B28" s="736" t="s">
        <v>3689</v>
      </c>
      <c r="C28" s="619">
        <v>6</v>
      </c>
      <c r="D28" s="618">
        <v>0.02</v>
      </c>
      <c r="E28" s="616">
        <v>0</v>
      </c>
      <c r="F28" s="616">
        <v>0</v>
      </c>
    </row>
    <row r="29" spans="1:6" ht="30">
      <c r="A29" s="616" t="s">
        <v>1668</v>
      </c>
      <c r="B29" s="737" t="s">
        <v>3682</v>
      </c>
      <c r="C29" s="619"/>
      <c r="D29" s="618"/>
      <c r="E29" s="616"/>
      <c r="F29" s="616"/>
    </row>
    <row r="30" spans="1:6" ht="30">
      <c r="A30" s="616" t="s">
        <v>1668</v>
      </c>
      <c r="B30" s="736" t="s">
        <v>3683</v>
      </c>
      <c r="C30" s="619">
        <v>39</v>
      </c>
      <c r="D30" s="618">
        <v>0.02</v>
      </c>
      <c r="E30" s="616">
        <v>0</v>
      </c>
      <c r="F30" s="616">
        <v>0</v>
      </c>
    </row>
    <row r="31" spans="1:6" ht="30">
      <c r="A31" s="616" t="s">
        <v>1668</v>
      </c>
      <c r="B31" s="736" t="s">
        <v>3684</v>
      </c>
      <c r="C31" s="619">
        <v>12</v>
      </c>
      <c r="D31" s="618">
        <v>0.02</v>
      </c>
      <c r="E31" s="616">
        <v>0</v>
      </c>
      <c r="F31" s="616">
        <v>0</v>
      </c>
    </row>
    <row r="32" spans="1:6" ht="30">
      <c r="A32" s="616" t="s">
        <v>1668</v>
      </c>
      <c r="B32" s="736" t="s">
        <v>3685</v>
      </c>
      <c r="C32" s="619">
        <v>2</v>
      </c>
      <c r="D32" s="618">
        <v>0.02</v>
      </c>
      <c r="E32" s="616">
        <v>0</v>
      </c>
      <c r="F32" s="616">
        <v>0</v>
      </c>
    </row>
    <row r="33" spans="1:6" ht="30">
      <c r="A33" s="616" t="s">
        <v>1668</v>
      </c>
      <c r="B33" s="736" t="s">
        <v>3686</v>
      </c>
      <c r="C33" s="619">
        <v>18</v>
      </c>
      <c r="D33" s="618">
        <v>0.02</v>
      </c>
      <c r="E33" s="616">
        <v>0</v>
      </c>
      <c r="F33" s="616">
        <v>0</v>
      </c>
    </row>
    <row r="34" spans="1:6" ht="30">
      <c r="A34" s="616" t="s">
        <v>1668</v>
      </c>
      <c r="B34" s="736" t="s">
        <v>3687</v>
      </c>
      <c r="C34" s="619">
        <v>1</v>
      </c>
      <c r="D34" s="618">
        <v>0.02</v>
      </c>
      <c r="E34" s="616">
        <v>0</v>
      </c>
      <c r="F34" s="616">
        <v>0</v>
      </c>
    </row>
    <row r="35" spans="1:6" ht="30">
      <c r="A35" s="616" t="s">
        <v>1668</v>
      </c>
      <c r="B35" s="737" t="s">
        <v>3688</v>
      </c>
      <c r="C35" s="619"/>
      <c r="D35" s="618"/>
      <c r="E35" s="616"/>
      <c r="F35" s="616"/>
    </row>
    <row r="36" spans="1:6" ht="30">
      <c r="A36" s="616" t="s">
        <v>1668</v>
      </c>
      <c r="B36" s="736" t="s">
        <v>3689</v>
      </c>
      <c r="C36" s="619">
        <v>1</v>
      </c>
      <c r="D36" s="618">
        <v>0.02</v>
      </c>
      <c r="E36" s="616">
        <v>0</v>
      </c>
      <c r="F36" s="616">
        <v>0</v>
      </c>
    </row>
    <row r="37" spans="1:6">
      <c r="A37" s="611" t="s">
        <v>1157</v>
      </c>
      <c r="B37" s="612" t="s">
        <v>3682</v>
      </c>
      <c r="C37" s="620"/>
      <c r="D37" s="717"/>
      <c r="E37" s="717"/>
      <c r="F37" s="717"/>
    </row>
    <row r="38" spans="1:6">
      <c r="A38" s="611" t="s">
        <v>1157</v>
      </c>
      <c r="B38" s="615" t="s">
        <v>3683</v>
      </c>
      <c r="C38" s="621">
        <v>28</v>
      </c>
      <c r="D38" s="620">
        <v>0.02</v>
      </c>
      <c r="E38" s="717">
        <v>0</v>
      </c>
      <c r="F38" s="717">
        <v>0</v>
      </c>
    </row>
    <row r="39" spans="1:6">
      <c r="A39" s="611" t="s">
        <v>1157</v>
      </c>
      <c r="B39" s="615" t="s">
        <v>3684</v>
      </c>
      <c r="C39" s="621">
        <v>20</v>
      </c>
      <c r="D39" s="620">
        <v>0.02</v>
      </c>
      <c r="E39" s="717">
        <v>0</v>
      </c>
      <c r="F39" s="717">
        <v>0</v>
      </c>
    </row>
    <row r="40" spans="1:6">
      <c r="A40" s="611" t="s">
        <v>1157</v>
      </c>
      <c r="B40" s="615" t="s">
        <v>3685</v>
      </c>
      <c r="C40" s="621">
        <v>10</v>
      </c>
      <c r="D40" s="620">
        <v>0.02</v>
      </c>
      <c r="E40" s="717">
        <v>0</v>
      </c>
      <c r="F40" s="717">
        <v>0</v>
      </c>
    </row>
    <row r="41" spans="1:6">
      <c r="A41" s="611" t="s">
        <v>1157</v>
      </c>
      <c r="B41" s="615" t="s">
        <v>3686</v>
      </c>
      <c r="C41" s="621">
        <v>12</v>
      </c>
      <c r="D41" s="620">
        <v>0.02</v>
      </c>
      <c r="E41" s="717">
        <v>0</v>
      </c>
      <c r="F41" s="717">
        <v>0</v>
      </c>
    </row>
    <row r="42" spans="1:6" ht="30">
      <c r="A42" s="611" t="s">
        <v>1157</v>
      </c>
      <c r="B42" s="615" t="s">
        <v>3687</v>
      </c>
      <c r="C42" s="621">
        <v>4</v>
      </c>
      <c r="D42" s="620">
        <v>0.02</v>
      </c>
      <c r="E42" s="717">
        <v>0</v>
      </c>
      <c r="F42" s="717">
        <v>0</v>
      </c>
    </row>
    <row r="43" spans="1:6">
      <c r="A43" s="611" t="s">
        <v>1157</v>
      </c>
      <c r="B43" s="612" t="s">
        <v>3688</v>
      </c>
      <c r="C43" s="621"/>
      <c r="D43" s="620"/>
      <c r="E43" s="717"/>
      <c r="F43" s="717"/>
    </row>
    <row r="44" spans="1:6">
      <c r="A44" s="611" t="s">
        <v>1157</v>
      </c>
      <c r="B44" s="615" t="s">
        <v>3689</v>
      </c>
      <c r="C44" s="621">
        <v>8</v>
      </c>
      <c r="D44" s="620">
        <v>0.02</v>
      </c>
      <c r="E44" s="717">
        <v>0</v>
      </c>
      <c r="F44" s="717">
        <v>0</v>
      </c>
    </row>
    <row r="45" spans="1:6">
      <c r="A45" s="611" t="s">
        <v>289</v>
      </c>
      <c r="B45" s="612" t="s">
        <v>3682</v>
      </c>
      <c r="C45" s="620"/>
      <c r="D45" s="717"/>
      <c r="E45" s="717"/>
      <c r="F45" s="717"/>
    </row>
    <row r="46" spans="1:6">
      <c r="A46" s="611" t="s">
        <v>289</v>
      </c>
      <c r="B46" s="615" t="s">
        <v>3683</v>
      </c>
      <c r="C46" s="621">
        <v>108</v>
      </c>
      <c r="D46" s="620">
        <v>0.02</v>
      </c>
      <c r="E46" s="717">
        <v>0</v>
      </c>
      <c r="F46" s="717">
        <v>0</v>
      </c>
    </row>
    <row r="47" spans="1:6">
      <c r="A47" s="611" t="s">
        <v>289</v>
      </c>
      <c r="B47" s="615" t="s">
        <v>3684</v>
      </c>
      <c r="C47" s="621">
        <v>73</v>
      </c>
      <c r="D47" s="620">
        <v>0.02</v>
      </c>
      <c r="E47" s="717">
        <v>0</v>
      </c>
      <c r="F47" s="717">
        <v>0</v>
      </c>
    </row>
    <row r="48" spans="1:6">
      <c r="A48" s="611" t="s">
        <v>289</v>
      </c>
      <c r="B48" s="615" t="s">
        <v>3685</v>
      </c>
      <c r="C48" s="621">
        <v>33</v>
      </c>
      <c r="D48" s="620">
        <v>0.02</v>
      </c>
      <c r="E48" s="717">
        <v>0</v>
      </c>
      <c r="F48" s="717">
        <v>0</v>
      </c>
    </row>
    <row r="49" spans="1:6">
      <c r="A49" s="611" t="s">
        <v>289</v>
      </c>
      <c r="B49" s="615" t="s">
        <v>3686</v>
      </c>
      <c r="C49" s="621">
        <v>48</v>
      </c>
      <c r="D49" s="620">
        <v>0.02</v>
      </c>
      <c r="E49" s="717">
        <v>0</v>
      </c>
      <c r="F49" s="717"/>
    </row>
    <row r="50" spans="1:6" ht="30">
      <c r="A50" s="611" t="s">
        <v>289</v>
      </c>
      <c r="B50" s="615" t="s">
        <v>3687</v>
      </c>
      <c r="C50" s="621">
        <v>24</v>
      </c>
      <c r="D50" s="620">
        <v>0.02</v>
      </c>
      <c r="E50" s="717">
        <v>0</v>
      </c>
      <c r="F50" s="717"/>
    </row>
    <row r="51" spans="1:6">
      <c r="A51" s="611" t="s">
        <v>289</v>
      </c>
      <c r="B51" s="612" t="s">
        <v>3688</v>
      </c>
      <c r="C51" s="621"/>
      <c r="D51" s="620"/>
      <c r="E51" s="717"/>
      <c r="F51" s="717"/>
    </row>
    <row r="52" spans="1:6">
      <c r="A52" s="611" t="s">
        <v>289</v>
      </c>
      <c r="B52" s="615" t="s">
        <v>3689</v>
      </c>
      <c r="C52" s="621">
        <v>35</v>
      </c>
      <c r="D52" s="620">
        <v>0.02</v>
      </c>
      <c r="E52" s="717">
        <v>0</v>
      </c>
      <c r="F52" s="717">
        <v>0</v>
      </c>
    </row>
    <row r="53" spans="1:6" ht="15" customHeight="1">
      <c r="A53" s="615" t="s">
        <v>1343</v>
      </c>
      <c r="B53" s="612" t="s">
        <v>3682</v>
      </c>
      <c r="C53" s="717"/>
      <c r="D53" s="717"/>
      <c r="E53" s="717"/>
      <c r="F53" s="717"/>
    </row>
    <row r="54" spans="1:6">
      <c r="A54" s="615" t="s">
        <v>1343</v>
      </c>
      <c r="B54" s="615" t="s">
        <v>3683</v>
      </c>
      <c r="C54" s="621">
        <v>134</v>
      </c>
      <c r="D54" s="620">
        <v>0.02</v>
      </c>
      <c r="E54" s="621">
        <v>0</v>
      </c>
      <c r="F54" s="621">
        <v>0</v>
      </c>
    </row>
    <row r="55" spans="1:6">
      <c r="A55" s="615" t="s">
        <v>1343</v>
      </c>
      <c r="B55" s="615" t="s">
        <v>3684</v>
      </c>
      <c r="C55" s="621">
        <v>42</v>
      </c>
      <c r="D55" s="620">
        <v>0.02</v>
      </c>
      <c r="E55" s="621">
        <v>0</v>
      </c>
      <c r="F55" s="621">
        <v>0</v>
      </c>
    </row>
    <row r="56" spans="1:6">
      <c r="A56" s="615" t="s">
        <v>1343</v>
      </c>
      <c r="B56" s="615" t="s">
        <v>3685</v>
      </c>
      <c r="C56" s="621">
        <v>65</v>
      </c>
      <c r="D56" s="620">
        <v>0.02</v>
      </c>
      <c r="E56" s="621">
        <v>0</v>
      </c>
      <c r="F56" s="621">
        <v>0</v>
      </c>
    </row>
    <row r="57" spans="1:6">
      <c r="A57" s="615" t="s">
        <v>1343</v>
      </c>
      <c r="B57" s="615" t="s">
        <v>3686</v>
      </c>
      <c r="C57" s="621">
        <v>62</v>
      </c>
      <c r="D57" s="620">
        <v>0.02</v>
      </c>
      <c r="E57" s="621">
        <v>0</v>
      </c>
      <c r="F57" s="621">
        <v>0</v>
      </c>
    </row>
    <row r="58" spans="1:6" ht="30">
      <c r="A58" s="615" t="s">
        <v>1343</v>
      </c>
      <c r="B58" s="615" t="s">
        <v>3687</v>
      </c>
      <c r="C58" s="621">
        <v>4</v>
      </c>
      <c r="D58" s="620">
        <v>0.02</v>
      </c>
      <c r="E58" s="621">
        <v>0</v>
      </c>
      <c r="F58" s="621">
        <v>0</v>
      </c>
    </row>
    <row r="59" spans="1:6">
      <c r="A59" s="615" t="s">
        <v>1343</v>
      </c>
      <c r="B59" s="612" t="s">
        <v>3688</v>
      </c>
      <c r="C59" s="621"/>
      <c r="D59" s="620"/>
      <c r="E59" s="717"/>
      <c r="F59" s="717"/>
    </row>
    <row r="60" spans="1:6">
      <c r="A60" s="615" t="s">
        <v>1343</v>
      </c>
      <c r="B60" s="615" t="s">
        <v>3689</v>
      </c>
      <c r="C60" s="621">
        <v>10</v>
      </c>
      <c r="D60" s="620">
        <v>0.02</v>
      </c>
      <c r="E60" s="621">
        <v>0</v>
      </c>
      <c r="F60" s="621">
        <v>0</v>
      </c>
    </row>
    <row r="61" spans="1:6">
      <c r="A61" s="611" t="s">
        <v>1159</v>
      </c>
      <c r="B61" s="612" t="s">
        <v>3682</v>
      </c>
      <c r="C61" s="717">
        <v>39</v>
      </c>
      <c r="D61" s="717"/>
      <c r="E61" s="717"/>
      <c r="F61" s="717"/>
    </row>
    <row r="62" spans="1:6">
      <c r="A62" s="611" t="s">
        <v>1159</v>
      </c>
      <c r="B62" s="615" t="s">
        <v>3683</v>
      </c>
      <c r="C62" s="717">
        <v>103</v>
      </c>
      <c r="D62" s="620">
        <v>0.02</v>
      </c>
      <c r="E62" s="621">
        <v>0</v>
      </c>
      <c r="F62" s="621">
        <v>0</v>
      </c>
    </row>
    <row r="63" spans="1:6">
      <c r="A63" s="611" t="s">
        <v>1159</v>
      </c>
      <c r="B63" s="615" t="s">
        <v>3684</v>
      </c>
      <c r="C63" s="717">
        <v>44</v>
      </c>
      <c r="D63" s="620">
        <v>0.02</v>
      </c>
      <c r="E63" s="621">
        <v>0</v>
      </c>
      <c r="F63" s="621">
        <v>0</v>
      </c>
    </row>
    <row r="64" spans="1:6">
      <c r="A64" s="611" t="s">
        <v>1159</v>
      </c>
      <c r="B64" s="615" t="s">
        <v>3685</v>
      </c>
      <c r="C64" s="717">
        <v>20</v>
      </c>
      <c r="D64" s="620">
        <v>0.02</v>
      </c>
      <c r="E64" s="621">
        <v>0</v>
      </c>
      <c r="F64" s="621">
        <v>0</v>
      </c>
    </row>
    <row r="65" spans="1:6">
      <c r="A65" s="611" t="s">
        <v>1159</v>
      </c>
      <c r="B65" s="615" t="s">
        <v>3686</v>
      </c>
      <c r="C65" s="717">
        <v>46</v>
      </c>
      <c r="D65" s="620">
        <v>0.02</v>
      </c>
      <c r="E65" s="621">
        <v>0</v>
      </c>
      <c r="F65" s="621">
        <v>0</v>
      </c>
    </row>
    <row r="66" spans="1:6" ht="30">
      <c r="A66" s="611" t="s">
        <v>1159</v>
      </c>
      <c r="B66" s="615" t="s">
        <v>3687</v>
      </c>
      <c r="C66" s="717">
        <v>4</v>
      </c>
      <c r="D66" s="620">
        <v>0.02</v>
      </c>
      <c r="E66" s="621">
        <v>0</v>
      </c>
      <c r="F66" s="621">
        <v>0</v>
      </c>
    </row>
    <row r="67" spans="1:6">
      <c r="A67" s="611" t="s">
        <v>1159</v>
      </c>
      <c r="B67" s="612" t="s">
        <v>3688</v>
      </c>
      <c r="C67" s="717">
        <v>3</v>
      </c>
      <c r="D67" s="620"/>
      <c r="E67" s="717"/>
      <c r="F67" s="717"/>
    </row>
    <row r="68" spans="1:6">
      <c r="A68" s="611" t="s">
        <v>1159</v>
      </c>
      <c r="B68" s="615" t="s">
        <v>3689</v>
      </c>
      <c r="C68" s="717">
        <v>0</v>
      </c>
      <c r="D68" s="620">
        <v>0.02</v>
      </c>
      <c r="E68" s="621">
        <v>0</v>
      </c>
      <c r="F68" s="621">
        <v>0</v>
      </c>
    </row>
    <row r="69" spans="1:6">
      <c r="A69" s="611" t="s">
        <v>1160</v>
      </c>
      <c r="B69" s="612" t="s">
        <v>3682</v>
      </c>
      <c r="C69" s="717"/>
      <c r="D69" s="717"/>
      <c r="E69" s="717"/>
      <c r="F69" s="717"/>
    </row>
    <row r="70" spans="1:6">
      <c r="A70" s="611" t="s">
        <v>1160</v>
      </c>
      <c r="B70" s="615" t="s">
        <v>3683</v>
      </c>
      <c r="C70" s="717">
        <v>24</v>
      </c>
      <c r="D70" s="620">
        <v>0.02</v>
      </c>
      <c r="E70" s="717">
        <v>0</v>
      </c>
      <c r="F70" s="717">
        <v>0</v>
      </c>
    </row>
    <row r="71" spans="1:6">
      <c r="A71" s="611" t="s">
        <v>1160</v>
      </c>
      <c r="B71" s="615" t="s">
        <v>3684</v>
      </c>
      <c r="C71" s="717">
        <v>16</v>
      </c>
      <c r="D71" s="620">
        <v>0.02</v>
      </c>
      <c r="E71" s="717">
        <v>0</v>
      </c>
      <c r="F71" s="717">
        <v>0</v>
      </c>
    </row>
    <row r="72" spans="1:6">
      <c r="A72" s="611" t="s">
        <v>1160</v>
      </c>
      <c r="B72" s="615" t="s">
        <v>3685</v>
      </c>
      <c r="C72" s="717">
        <v>13</v>
      </c>
      <c r="D72" s="620">
        <v>0.02</v>
      </c>
      <c r="E72" s="717">
        <v>0</v>
      </c>
      <c r="F72" s="717">
        <v>0</v>
      </c>
    </row>
    <row r="73" spans="1:6">
      <c r="A73" s="611" t="s">
        <v>1160</v>
      </c>
      <c r="B73" s="615" t="s">
        <v>3686</v>
      </c>
      <c r="C73" s="717">
        <v>20</v>
      </c>
      <c r="D73" s="620">
        <v>0.02</v>
      </c>
      <c r="E73" s="717">
        <v>0</v>
      </c>
      <c r="F73" s="717">
        <v>0</v>
      </c>
    </row>
    <row r="74" spans="1:6" ht="30">
      <c r="A74" s="611" t="s">
        <v>1160</v>
      </c>
      <c r="B74" s="615" t="s">
        <v>3687</v>
      </c>
      <c r="C74" s="717">
        <v>5</v>
      </c>
      <c r="D74" s="620">
        <v>0.02</v>
      </c>
      <c r="E74" s="717">
        <v>0</v>
      </c>
      <c r="F74" s="717">
        <v>0</v>
      </c>
    </row>
    <row r="75" spans="1:6">
      <c r="A75" s="611" t="s">
        <v>1160</v>
      </c>
      <c r="B75" s="612" t="s">
        <v>3688</v>
      </c>
      <c r="C75" s="717"/>
      <c r="D75" s="717"/>
      <c r="E75" s="717"/>
      <c r="F75" s="717"/>
    </row>
    <row r="76" spans="1:6">
      <c r="A76" s="611" t="s">
        <v>1160</v>
      </c>
      <c r="B76" s="615" t="s">
        <v>3689</v>
      </c>
      <c r="C76" s="717">
        <v>6</v>
      </c>
      <c r="D76" s="620">
        <v>0.02</v>
      </c>
      <c r="E76" s="717">
        <v>0</v>
      </c>
      <c r="F76" s="717">
        <v>0</v>
      </c>
    </row>
    <row r="77" spans="1:6">
      <c r="A77" s="611" t="s">
        <v>727</v>
      </c>
      <c r="B77" s="612" t="s">
        <v>3682</v>
      </c>
      <c r="C77" s="717"/>
      <c r="D77" s="717"/>
      <c r="E77" s="717"/>
      <c r="F77" s="717"/>
    </row>
    <row r="78" spans="1:6">
      <c r="A78" s="611" t="s">
        <v>727</v>
      </c>
      <c r="B78" s="615" t="s">
        <v>3683</v>
      </c>
      <c r="C78" s="717">
        <v>80</v>
      </c>
      <c r="D78" s="620">
        <v>0.02</v>
      </c>
      <c r="E78" s="717">
        <v>0</v>
      </c>
      <c r="F78" s="717">
        <v>0</v>
      </c>
    </row>
    <row r="79" spans="1:6">
      <c r="A79" s="611" t="s">
        <v>727</v>
      </c>
      <c r="B79" s="615" t="s">
        <v>3684</v>
      </c>
      <c r="C79" s="717">
        <v>30</v>
      </c>
      <c r="D79" s="620">
        <v>0.02</v>
      </c>
      <c r="E79" s="717">
        <v>0</v>
      </c>
      <c r="F79" s="717">
        <v>0</v>
      </c>
    </row>
    <row r="80" spans="1:6">
      <c r="A80" s="611" t="s">
        <v>727</v>
      </c>
      <c r="B80" s="615" t="s">
        <v>3685</v>
      </c>
      <c r="C80" s="717">
        <v>10</v>
      </c>
      <c r="D80" s="620">
        <v>0.02</v>
      </c>
      <c r="E80" s="717">
        <v>0</v>
      </c>
      <c r="F80" s="717">
        <v>0</v>
      </c>
    </row>
    <row r="81" spans="1:6">
      <c r="A81" s="611" t="s">
        <v>727</v>
      </c>
      <c r="B81" s="615" t="s">
        <v>3686</v>
      </c>
      <c r="C81" s="717">
        <v>25</v>
      </c>
      <c r="D81" s="620">
        <v>0.02</v>
      </c>
      <c r="E81" s="717">
        <v>0</v>
      </c>
      <c r="F81" s="717">
        <v>0</v>
      </c>
    </row>
    <row r="82" spans="1:6" ht="30">
      <c r="A82" s="611" t="s">
        <v>727</v>
      </c>
      <c r="B82" s="615" t="s">
        <v>3687</v>
      </c>
      <c r="C82" s="717">
        <v>5</v>
      </c>
      <c r="D82" s="620">
        <v>0.02</v>
      </c>
      <c r="E82" s="717">
        <v>0</v>
      </c>
      <c r="F82" s="717">
        <v>0</v>
      </c>
    </row>
    <row r="83" spans="1:6">
      <c r="A83" s="611" t="s">
        <v>727</v>
      </c>
      <c r="B83" s="612" t="s">
        <v>3688</v>
      </c>
      <c r="C83" s="717"/>
      <c r="D83" s="717"/>
      <c r="E83" s="717"/>
      <c r="F83" s="717"/>
    </row>
    <row r="84" spans="1:6">
      <c r="A84" s="611" t="s">
        <v>727</v>
      </c>
      <c r="B84" s="615" t="s">
        <v>3689</v>
      </c>
      <c r="C84" s="717">
        <v>5</v>
      </c>
      <c r="D84" s="620">
        <v>0.02</v>
      </c>
      <c r="E84" s="717">
        <v>0</v>
      </c>
      <c r="F84" s="717">
        <v>0</v>
      </c>
    </row>
    <row r="85" spans="1:6">
      <c r="A85" s="611" t="s">
        <v>1161</v>
      </c>
      <c r="B85" s="612" t="s">
        <v>3682</v>
      </c>
      <c r="C85" s="717"/>
      <c r="D85" s="717"/>
      <c r="E85" s="717"/>
      <c r="F85" s="717"/>
    </row>
    <row r="86" spans="1:6">
      <c r="A86" s="611" t="s">
        <v>1161</v>
      </c>
      <c r="B86" s="615" t="s">
        <v>3683</v>
      </c>
      <c r="C86" s="717">
        <v>45</v>
      </c>
      <c r="D86" s="620">
        <v>0.02</v>
      </c>
      <c r="E86" s="717">
        <v>0</v>
      </c>
      <c r="F86" s="717">
        <v>0</v>
      </c>
    </row>
    <row r="87" spans="1:6">
      <c r="A87" s="611" t="s">
        <v>1161</v>
      </c>
      <c r="B87" s="615" t="s">
        <v>3684</v>
      </c>
      <c r="C87" s="717">
        <v>33</v>
      </c>
      <c r="D87" s="620">
        <v>0.02</v>
      </c>
      <c r="E87" s="717">
        <v>0</v>
      </c>
      <c r="F87" s="717">
        <v>0</v>
      </c>
    </row>
    <row r="88" spans="1:6">
      <c r="A88" s="611" t="s">
        <v>1161</v>
      </c>
      <c r="B88" s="615" t="s">
        <v>3685</v>
      </c>
      <c r="C88" s="717">
        <v>8</v>
      </c>
      <c r="D88" s="620">
        <v>0.02</v>
      </c>
      <c r="E88" s="717">
        <v>0</v>
      </c>
      <c r="F88" s="717">
        <v>0</v>
      </c>
    </row>
    <row r="89" spans="1:6">
      <c r="A89" s="611" t="s">
        <v>1161</v>
      </c>
      <c r="B89" s="615" t="s">
        <v>3686</v>
      </c>
      <c r="C89" s="717">
        <v>32</v>
      </c>
      <c r="D89" s="620">
        <v>0.02</v>
      </c>
      <c r="E89" s="717">
        <v>0</v>
      </c>
      <c r="F89" s="717">
        <v>0</v>
      </c>
    </row>
    <row r="90" spans="1:6" ht="30">
      <c r="A90" s="611" t="s">
        <v>1161</v>
      </c>
      <c r="B90" s="615" t="s">
        <v>3687</v>
      </c>
      <c r="C90" s="717">
        <v>5</v>
      </c>
      <c r="D90" s="620">
        <v>0.02</v>
      </c>
      <c r="E90" s="717">
        <v>0</v>
      </c>
      <c r="F90" s="717">
        <v>0</v>
      </c>
    </row>
    <row r="91" spans="1:6">
      <c r="A91" s="611" t="s">
        <v>1161</v>
      </c>
      <c r="B91" s="612" t="s">
        <v>3688</v>
      </c>
      <c r="C91" s="717"/>
      <c r="D91" s="717"/>
      <c r="E91" s="717"/>
      <c r="F91" s="717"/>
    </row>
    <row r="92" spans="1:6">
      <c r="A92" s="611" t="s">
        <v>1161</v>
      </c>
      <c r="B92" s="615" t="s">
        <v>3689</v>
      </c>
      <c r="C92" s="717">
        <v>19</v>
      </c>
      <c r="D92" s="620">
        <v>0.02</v>
      </c>
      <c r="E92" s="717">
        <v>0</v>
      </c>
      <c r="F92" s="717">
        <v>0</v>
      </c>
    </row>
    <row r="93" spans="1:6">
      <c r="A93" s="615" t="s">
        <v>1162</v>
      </c>
      <c r="B93" s="612" t="s">
        <v>3682</v>
      </c>
      <c r="C93" s="620"/>
      <c r="D93" s="717"/>
      <c r="E93" s="717"/>
      <c r="F93" s="717"/>
    </row>
    <row r="94" spans="1:6">
      <c r="A94" s="615" t="s">
        <v>1162</v>
      </c>
      <c r="B94" s="615" t="s">
        <v>3683</v>
      </c>
      <c r="C94" s="621">
        <v>58</v>
      </c>
      <c r="D94" s="620">
        <v>0.02</v>
      </c>
      <c r="E94" s="717">
        <v>0</v>
      </c>
      <c r="F94" s="717">
        <v>0</v>
      </c>
    </row>
    <row r="95" spans="1:6">
      <c r="A95" s="615" t="s">
        <v>1162</v>
      </c>
      <c r="B95" s="615" t="s">
        <v>3684</v>
      </c>
      <c r="C95" s="621">
        <v>11</v>
      </c>
      <c r="D95" s="620">
        <v>0.02</v>
      </c>
      <c r="E95" s="717">
        <v>0</v>
      </c>
      <c r="F95" s="717">
        <v>0</v>
      </c>
    </row>
    <row r="96" spans="1:6">
      <c r="A96" s="615" t="s">
        <v>1162</v>
      </c>
      <c r="B96" s="615" t="s">
        <v>3685</v>
      </c>
      <c r="C96" s="621">
        <v>7</v>
      </c>
      <c r="D96" s="620">
        <v>0.02</v>
      </c>
      <c r="E96" s="717">
        <v>0</v>
      </c>
      <c r="F96" s="717">
        <v>0</v>
      </c>
    </row>
    <row r="97" spans="1:6">
      <c r="A97" s="615" t="s">
        <v>1162</v>
      </c>
      <c r="B97" s="615" t="s">
        <v>3686</v>
      </c>
      <c r="C97" s="621">
        <v>42</v>
      </c>
      <c r="D97" s="620">
        <v>0.02</v>
      </c>
      <c r="E97" s="717">
        <v>0</v>
      </c>
      <c r="F97" s="717">
        <v>0</v>
      </c>
    </row>
    <row r="98" spans="1:6" ht="30">
      <c r="A98" s="615" t="s">
        <v>1162</v>
      </c>
      <c r="B98" s="615" t="s">
        <v>3687</v>
      </c>
      <c r="C98" s="621">
        <v>6</v>
      </c>
      <c r="D98" s="620">
        <v>0.02</v>
      </c>
      <c r="E98" s="717">
        <v>0</v>
      </c>
      <c r="F98" s="717">
        <v>0</v>
      </c>
    </row>
    <row r="99" spans="1:6">
      <c r="A99" s="615" t="s">
        <v>1162</v>
      </c>
      <c r="B99" s="612" t="s">
        <v>3688</v>
      </c>
      <c r="C99" s="621"/>
      <c r="D99" s="620"/>
      <c r="E99" s="717"/>
      <c r="F99" s="717"/>
    </row>
    <row r="100" spans="1:6">
      <c r="A100" s="615" t="s">
        <v>1162</v>
      </c>
      <c r="B100" s="615" t="s">
        <v>3689</v>
      </c>
      <c r="C100" s="621">
        <v>11</v>
      </c>
      <c r="D100" s="620">
        <v>0.02</v>
      </c>
      <c r="E100" s="717">
        <v>0</v>
      </c>
      <c r="F100" s="717">
        <v>0</v>
      </c>
    </row>
    <row r="101" spans="1:6">
      <c r="A101" s="755" t="s">
        <v>401</v>
      </c>
      <c r="B101" s="612" t="s">
        <v>3682</v>
      </c>
      <c r="C101" s="620"/>
      <c r="D101" s="717"/>
      <c r="E101" s="717"/>
      <c r="F101" s="717"/>
    </row>
    <row r="102" spans="1:6">
      <c r="A102" s="755"/>
      <c r="B102" s="615" t="s">
        <v>3683</v>
      </c>
      <c r="C102" s="621">
        <f t="shared" ref="C102:C106" si="0">+C94+C86+C78+C70+C62+C54+C46+C38+C30+C22+C14+C6</f>
        <v>743</v>
      </c>
      <c r="D102" s="620">
        <v>0.02</v>
      </c>
      <c r="E102" s="717">
        <v>0</v>
      </c>
      <c r="F102" s="717">
        <v>0</v>
      </c>
    </row>
    <row r="103" spans="1:6">
      <c r="A103" s="755"/>
      <c r="B103" s="615" t="s">
        <v>3684</v>
      </c>
      <c r="C103" s="621">
        <f t="shared" si="0"/>
        <v>334</v>
      </c>
      <c r="D103" s="620">
        <v>0.02</v>
      </c>
      <c r="E103" s="717">
        <v>0</v>
      </c>
      <c r="F103" s="717">
        <v>0</v>
      </c>
    </row>
    <row r="104" spans="1:6">
      <c r="A104" s="755"/>
      <c r="B104" s="615" t="s">
        <v>3685</v>
      </c>
      <c r="C104" s="621">
        <f t="shared" si="0"/>
        <v>207</v>
      </c>
      <c r="D104" s="620">
        <v>0.02</v>
      </c>
      <c r="E104" s="717">
        <v>0</v>
      </c>
      <c r="F104" s="717">
        <v>0</v>
      </c>
    </row>
    <row r="105" spans="1:6">
      <c r="A105" s="755"/>
      <c r="B105" s="615" t="s">
        <v>3686</v>
      </c>
      <c r="C105" s="621">
        <f t="shared" si="0"/>
        <v>335</v>
      </c>
      <c r="D105" s="620">
        <v>0.02</v>
      </c>
      <c r="E105" s="717">
        <v>0</v>
      </c>
      <c r="F105" s="717">
        <v>0</v>
      </c>
    </row>
    <row r="106" spans="1:6" ht="30">
      <c r="A106" s="755"/>
      <c r="B106" s="615" t="s">
        <v>3687</v>
      </c>
      <c r="C106" s="621">
        <f t="shared" si="0"/>
        <v>67</v>
      </c>
      <c r="D106" s="620">
        <v>0.02</v>
      </c>
      <c r="E106" s="717">
        <v>0</v>
      </c>
      <c r="F106" s="717">
        <v>0</v>
      </c>
    </row>
    <row r="107" spans="1:6">
      <c r="A107" s="755"/>
      <c r="B107" s="612" t="s">
        <v>3688</v>
      </c>
      <c r="C107" s="621"/>
      <c r="D107" s="620"/>
      <c r="E107" s="717"/>
      <c r="F107" s="717"/>
    </row>
    <row r="108" spans="1:6">
      <c r="A108" s="755"/>
      <c r="B108" s="615" t="s">
        <v>3689</v>
      </c>
      <c r="C108" s="621">
        <f t="shared" ref="C108" si="1">+C100+C92+C84+C76+C68+C60+C52+C44+C36+C28+C20+C12</f>
        <v>113</v>
      </c>
      <c r="D108" s="620">
        <v>0.02</v>
      </c>
      <c r="E108" s="717">
        <v>0</v>
      </c>
      <c r="F108" s="717">
        <v>0</v>
      </c>
    </row>
  </sheetData>
  <autoFilter ref="A4:F108"/>
  <mergeCells count="1">
    <mergeCell ref="A101:A108"/>
  </mergeCells>
  <printOptions horizontalCentered="1" verticalCentered="1"/>
  <pageMargins left="0.5" right="0.5" top="0" bottom="0" header="0.5" footer="0.5"/>
  <pageSetup paperSize="9" orientation="portrait" verticalDpi="7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15</vt:i4>
      </vt:variant>
    </vt:vector>
  </HeadingPairs>
  <TitlesOfParts>
    <vt:vector size="41" baseType="lpstr">
      <vt:lpstr>INDEX</vt:lpstr>
      <vt:lpstr>Banner</vt:lpstr>
      <vt:lpstr>001</vt:lpstr>
      <vt:lpstr>002</vt:lpstr>
      <vt:lpstr>3B</vt:lpstr>
      <vt:lpstr>005 b</vt:lpstr>
      <vt:lpstr>006</vt:lpstr>
      <vt:lpstr>007</vt:lpstr>
      <vt:lpstr>008</vt:lpstr>
      <vt:lpstr>009</vt:lpstr>
      <vt:lpstr>010</vt:lpstr>
      <vt:lpstr>011</vt:lpstr>
      <vt:lpstr>012</vt:lpstr>
      <vt:lpstr>013</vt:lpstr>
      <vt:lpstr>014</vt:lpstr>
      <vt:lpstr>Sheet1</vt:lpstr>
      <vt:lpstr>Accident (2)</vt:lpstr>
      <vt:lpstr>Accident</vt:lpstr>
      <vt:lpstr>accd-2</vt:lpstr>
      <vt:lpstr>015</vt:lpstr>
      <vt:lpstr>016</vt:lpstr>
      <vt:lpstr>sop011-(AG)</vt:lpstr>
      <vt:lpstr>SOP011-(JGY)</vt:lpstr>
      <vt:lpstr>SOP011-(URBAN)</vt:lpstr>
      <vt:lpstr>SOP011-(Other all)</vt:lpstr>
      <vt:lpstr>SOP011-(OVERALL)</vt:lpstr>
      <vt:lpstr>'accd-2'!Excel_BuiltIn_Print_Area_1</vt:lpstr>
      <vt:lpstr>'012'!Print_Area</vt:lpstr>
      <vt:lpstr>'014'!Print_Area</vt:lpstr>
      <vt:lpstr>'accd-2'!Print_Area</vt:lpstr>
      <vt:lpstr>Accident!Print_Area</vt:lpstr>
      <vt:lpstr>'Accident (2)'!Print_Area</vt:lpstr>
      <vt:lpstr>INDEX!Print_Area</vt:lpstr>
      <vt:lpstr>'sop011-(AG)'!Print_Area</vt:lpstr>
      <vt:lpstr>'SOP011-(JGY)'!Print_Area</vt:lpstr>
      <vt:lpstr>'SOP011-(Other all)'!Print_Area</vt:lpstr>
      <vt:lpstr>'SOP011-(OVERALL)'!Print_Area</vt:lpstr>
      <vt:lpstr>'SOP011-(URBAN)'!Print_Area</vt:lpstr>
      <vt:lpstr>'014'!Print_Titles</vt:lpstr>
      <vt:lpstr>'accd-2'!Print_Titles</vt:lpstr>
      <vt:lpstr>'Accident (2)'!Print_Titles</vt:lpstr>
    </vt:vector>
  </TitlesOfParts>
  <Company>PGVCL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TECHNICAL</dc:creator>
  <cp:lastModifiedBy>Mr. Jignesh R. Bavalia</cp:lastModifiedBy>
  <cp:lastPrinted>2023-04-27T05:58:45Z</cp:lastPrinted>
  <dcterms:created xsi:type="dcterms:W3CDTF">2007-07-12T10:13:24Z</dcterms:created>
  <dcterms:modified xsi:type="dcterms:W3CDTF">2024-05-16T07:29:34Z</dcterms:modified>
</cp:coreProperties>
</file>