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DEGERC\R&amp;C\Qtrly report\SOP\2023-24\4th Quarter\"/>
    </mc:Choice>
  </mc:AlternateContent>
  <bookViews>
    <workbookView xWindow="0" yWindow="0" windowWidth="24000" windowHeight="9300" tabRatio="859"/>
  </bookViews>
  <sheets>
    <sheet name="INDEX" sheetId="246" r:id="rId1"/>
    <sheet name="Banner" sheetId="27" r:id="rId2"/>
    <sheet name="001" sheetId="248" r:id="rId3"/>
    <sheet name="3B" sheetId="254" r:id="rId4"/>
    <sheet name="004" sheetId="249" r:id="rId5"/>
    <sheet name="005 b" sheetId="232" r:id="rId6"/>
    <sheet name="006" sheetId="255" r:id="rId7"/>
    <sheet name="007" sheetId="8" r:id="rId8"/>
    <sheet name="11" sheetId="256" r:id="rId9"/>
    <sheet name="013" sheetId="253" r:id="rId10"/>
    <sheet name="Sheet1" sheetId="41" state="hidden" r:id="rId11"/>
    <sheet name="Accident (2)" sheetId="44" state="hidden" r:id="rId12"/>
    <sheet name="Accident" sheetId="35" state="hidden" r:id="rId13"/>
    <sheet name="accd-2" sheetId="31" state="hidden" r:id="rId14"/>
    <sheet name="016" sheetId="207" r:id="rId15"/>
    <sheet name="sop011-(AG)" sheetId="257" r:id="rId16"/>
    <sheet name="SOP011-(JGY)" sheetId="258" r:id="rId17"/>
    <sheet name="SOP011-(URBAN)" sheetId="259" r:id="rId18"/>
    <sheet name="SOP011-(Other all)" sheetId="260" r:id="rId19"/>
    <sheet name="SOP011-(OVERALL)" sheetId="26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p" localSheetId="13">#REF!</definedName>
    <definedName name="__123Graph_A" localSheetId="13" hidden="1">'[1]mpmla wise pp0001'!$A$166:$A$172</definedName>
    <definedName name="__123Graph_A" localSheetId="12" hidden="1">'[2]mpmla wise pp0001'!$A$166:$A$172</definedName>
    <definedName name="__123Graph_A" localSheetId="11" hidden="1">'[3]mpmla wise pp0001'!$A$166:$A$172</definedName>
    <definedName name="__123Graph_A" hidden="1">'[4]mpmla wise pp0001'!$A$166:$A$172</definedName>
    <definedName name="__123Graph_B" localSheetId="5" hidden="1">'[4]mpmla wise pp0001'!#REF!</definedName>
    <definedName name="__123Graph_B" localSheetId="9" hidden="1">'[4]mpmla wise pp0001'!#REF!</definedName>
    <definedName name="__123Graph_B" localSheetId="14" hidden="1">'[4]mpmla wise pp0001'!#REF!</definedName>
    <definedName name="__123Graph_B" localSheetId="13" hidden="1">'[1]mpmla wise pp0001'!#REF!</definedName>
    <definedName name="__123Graph_B" localSheetId="12" hidden="1">'[2]mpmla wise pp0001'!#REF!</definedName>
    <definedName name="__123Graph_B" localSheetId="11" hidden="1">'[3]mpmla wise pp0001'!#REF!</definedName>
    <definedName name="__123Graph_B" localSheetId="0" hidden="1">'[4]mpmla wise pp0001'!#REF!</definedName>
    <definedName name="__123Graph_B" hidden="1">'[4]mpmla wise pp0001'!#REF!</definedName>
    <definedName name="__123Graph_C" localSheetId="13" hidden="1">'[1]mpmla wise pp0001'!$B$166:$B$172</definedName>
    <definedName name="__123Graph_C" localSheetId="12" hidden="1">'[2]mpmla wise pp0001'!$B$166:$B$172</definedName>
    <definedName name="__123Graph_C" localSheetId="11" hidden="1">'[3]mpmla wise pp0001'!$B$166:$B$172</definedName>
    <definedName name="__123Graph_C" hidden="1">'[4]mpmla wise pp0001'!$B$166:$B$172</definedName>
    <definedName name="__123Graph_D" localSheetId="5" hidden="1">'[4]mpmla wise pp0001'!#REF!</definedName>
    <definedName name="__123Graph_D" localSheetId="9" hidden="1">'[4]mpmla wise pp0001'!#REF!</definedName>
    <definedName name="__123Graph_D" localSheetId="14" hidden="1">'[4]mpmla wise pp0001'!#REF!</definedName>
    <definedName name="__123Graph_D" localSheetId="13" hidden="1">'[1]mpmla wise pp0001'!#REF!</definedName>
    <definedName name="__123Graph_D" localSheetId="12" hidden="1">'[2]mpmla wise pp0001'!#REF!</definedName>
    <definedName name="__123Graph_D" localSheetId="11" hidden="1">'[3]mpmla wise pp0001'!#REF!</definedName>
    <definedName name="__123Graph_D" localSheetId="0" hidden="1">'[4]mpmla wise pp0001'!#REF!</definedName>
    <definedName name="__123Graph_D" hidden="1">'[4]mpmla wise pp0001'!#REF!</definedName>
    <definedName name="__123Graph_E" localSheetId="13" hidden="1">'[1]mpmla wise pp0001'!$C$166:$C$172</definedName>
    <definedName name="__123Graph_E" localSheetId="12" hidden="1">'[2]mpmla wise pp0001'!$C$166:$C$172</definedName>
    <definedName name="__123Graph_E" localSheetId="11" hidden="1">'[3]mpmla wise pp0001'!$C$166:$C$172</definedName>
    <definedName name="__123Graph_E" hidden="1">'[4]mpmla wise pp0001'!$C$166:$C$172</definedName>
    <definedName name="__123Graph_F" localSheetId="5" hidden="1">'[4]mpmla wise pp0001'!#REF!</definedName>
    <definedName name="__123Graph_F" localSheetId="9" hidden="1">'[4]mpmla wise pp0001'!#REF!</definedName>
    <definedName name="__123Graph_F" localSheetId="14" hidden="1">'[4]mpmla wise pp0001'!#REF!</definedName>
    <definedName name="__123Graph_F" localSheetId="13" hidden="1">'[1]mpmla wise pp0001'!#REF!</definedName>
    <definedName name="__123Graph_F" localSheetId="12" hidden="1">'[2]mpmla wise pp0001'!#REF!</definedName>
    <definedName name="__123Graph_F" localSheetId="11" hidden="1">'[3]mpmla wise pp0001'!#REF!</definedName>
    <definedName name="__123Graph_F" localSheetId="0" hidden="1">'[4]mpmla wise pp0001'!#REF!</definedName>
    <definedName name="__123Graph_F" hidden="1">'[4]mpmla wise pp0001'!#REF!</definedName>
    <definedName name="__123Graph_X" localSheetId="5" hidden="1">'[4]mpmla wise pp0001'!#REF!</definedName>
    <definedName name="__123Graph_X" localSheetId="9" hidden="1">'[4]mpmla wise pp0001'!#REF!</definedName>
    <definedName name="__123Graph_X" localSheetId="14" hidden="1">'[4]mpmla wise pp0001'!#REF!</definedName>
    <definedName name="__123Graph_X" localSheetId="13" hidden="1">'[1]mpmla wise pp0001'!#REF!</definedName>
    <definedName name="__123Graph_X" localSheetId="12" hidden="1">'[2]mpmla wise pp0001'!#REF!</definedName>
    <definedName name="__123Graph_X" localSheetId="11" hidden="1">'[3]mpmla wise pp0001'!#REF!</definedName>
    <definedName name="__123Graph_X" localSheetId="0" hidden="1">'[4]mpmla wise pp0001'!#REF!</definedName>
    <definedName name="__123Graph_X" hidden="1">'[4]mpmla wise pp0001'!#REF!</definedName>
    <definedName name="_1" localSheetId="13">#REF!</definedName>
    <definedName name="_123" localSheetId="9" hidden="1">'[1]mpmla wise pp0001'!#REF!</definedName>
    <definedName name="_123" localSheetId="0" hidden="1">'[1]mpmla wise pp0001'!#REF!</definedName>
    <definedName name="_123" hidden="1">'[1]mpmla wise pp0001'!#REF!</definedName>
    <definedName name="_124" localSheetId="5" hidden="1">'[5]mpmla wise pp02_03'!#REF!</definedName>
    <definedName name="_124" localSheetId="9" hidden="1">'[5]mpmla wise pp02_03'!#REF!</definedName>
    <definedName name="_124" localSheetId="14" hidden="1">'[5]mpmla wise pp02_03'!#REF!</definedName>
    <definedName name="_124" localSheetId="0" hidden="1">'[5]mpmla wise pp02_03'!#REF!</definedName>
    <definedName name="_124" hidden="1">'[5]mpmla wise pp02_03'!#REF!</definedName>
    <definedName name="_125" localSheetId="5" hidden="1">'[5]mpmla wise pp02_03'!#REF!</definedName>
    <definedName name="_125" localSheetId="9" hidden="1">'[5]mpmla wise pp02_03'!#REF!</definedName>
    <definedName name="_125" localSheetId="14" hidden="1">'[5]mpmla wise pp02_03'!#REF!</definedName>
    <definedName name="_125" localSheetId="0" hidden="1">'[5]mpmla wise pp02_03'!#REF!</definedName>
    <definedName name="_125" hidden="1">'[5]mpmla wise pp02_03'!#REF!</definedName>
    <definedName name="_126" localSheetId="5" hidden="1">'[5]mpmla wise pp02_03'!#REF!</definedName>
    <definedName name="_126" localSheetId="9" hidden="1">'[5]mpmla wise pp02_03'!#REF!</definedName>
    <definedName name="_126" localSheetId="14" hidden="1">'[5]mpmla wise pp02_03'!#REF!</definedName>
    <definedName name="_126" localSheetId="0" hidden="1">'[5]mpmla wise pp02_03'!#REF!</definedName>
    <definedName name="_126" hidden="1">'[5]mpmla wise pp02_03'!#REF!</definedName>
    <definedName name="_127" localSheetId="5" hidden="1">'[5]mpmla wise pp02_03'!#REF!</definedName>
    <definedName name="_127" localSheetId="9" hidden="1">'[5]mpmla wise pp02_03'!#REF!</definedName>
    <definedName name="_127" localSheetId="14" hidden="1">'[5]mpmla wise pp02_03'!#REF!</definedName>
    <definedName name="_127" localSheetId="0" hidden="1">'[5]mpmla wise pp02_03'!#REF!</definedName>
    <definedName name="_127" hidden="1">'[5]mpmla wise pp02_03'!#REF!</definedName>
    <definedName name="_128" localSheetId="5" hidden="1">'[5]mpmla wise pp02_03'!#REF!</definedName>
    <definedName name="_128" localSheetId="9" hidden="1">'[5]mpmla wise pp02_03'!#REF!</definedName>
    <definedName name="_128" localSheetId="14" hidden="1">'[5]mpmla wise pp02_03'!#REF!</definedName>
    <definedName name="_128" localSheetId="0" hidden="1">'[5]mpmla wise pp02_03'!#REF!</definedName>
    <definedName name="_128" hidden="1">'[5]mpmla wise pp02_03'!#REF!</definedName>
    <definedName name="_129" localSheetId="5" hidden="1">'[5]mpmla wise pp02_03'!#REF!</definedName>
    <definedName name="_129" localSheetId="9" hidden="1">'[5]mpmla wise pp02_03'!#REF!</definedName>
    <definedName name="_129" localSheetId="14" hidden="1">'[5]mpmla wise pp02_03'!#REF!</definedName>
    <definedName name="_129" localSheetId="0" hidden="1">'[5]mpmla wise pp02_03'!#REF!</definedName>
    <definedName name="_129" hidden="1">'[5]mpmla wise pp02_03'!#REF!</definedName>
    <definedName name="_130" hidden="1">[6]zpF0001!$E$39:$E$78</definedName>
    <definedName name="_131" hidden="1">[6]zpF0001!$O$149:$O$158</definedName>
    <definedName name="_132" hidden="1">[6]zpF0001!$A$39:$CB$78</definedName>
    <definedName name="_135" localSheetId="5" hidden="1">'[7]mpmla wise pp01_02'!#REF!</definedName>
    <definedName name="_135" localSheetId="9" hidden="1">'[7]mpmla wise pp01_02'!#REF!</definedName>
    <definedName name="_135" localSheetId="14" hidden="1">'[7]mpmla wise pp01_02'!#REF!</definedName>
    <definedName name="_135" localSheetId="0" hidden="1">'[7]mpmla wise pp01_02'!#REF!</definedName>
    <definedName name="_135" hidden="1">'[7]mpmla wise pp01_02'!#REF!</definedName>
    <definedName name="_142" localSheetId="5" hidden="1">'[7]mpmla wise pp01_02'!#REF!</definedName>
    <definedName name="_142" localSheetId="9" hidden="1">'[7]mpmla wise pp01_02'!#REF!</definedName>
    <definedName name="_142" localSheetId="14" hidden="1">'[7]mpmla wise pp01_02'!#REF!</definedName>
    <definedName name="_142" localSheetId="0" hidden="1">'[7]mpmla wise pp01_02'!#REF!</definedName>
    <definedName name="_142" hidden="1">'[7]mpmla wise pp01_02'!#REF!</definedName>
    <definedName name="_a" localSheetId="13">#REF!</definedName>
    <definedName name="_b" localSheetId="13">#REF!</definedName>
    <definedName name="_Dist_Bin" localSheetId="5" hidden="1">#REF!</definedName>
    <definedName name="_Dist_Bin" localSheetId="9" hidden="1">#REF!</definedName>
    <definedName name="_Dist_Bin" localSheetId="14" hidden="1">#REF!</definedName>
    <definedName name="_Dist_Bin" localSheetId="8" hidden="1">#REF!</definedName>
    <definedName name="_Dist_Bin" localSheetId="3" hidden="1">#REF!</definedName>
    <definedName name="_Dist_Bin" localSheetId="0" hidden="1">#REF!</definedName>
    <definedName name="_Dist_Bin" hidden="1">#REF!</definedName>
    <definedName name="_Dist_Values" localSheetId="5" hidden="1">#REF!</definedName>
    <definedName name="_Dist_Values" localSheetId="9" hidden="1">#REF!</definedName>
    <definedName name="_Dist_Values" localSheetId="14" hidden="1">#REF!</definedName>
    <definedName name="_Dist_Values" localSheetId="8" hidden="1">#REF!</definedName>
    <definedName name="_Dist_Values" localSheetId="3" hidden="1">#REF!</definedName>
    <definedName name="_Dist_Values" localSheetId="0" hidden="1">#REF!</definedName>
    <definedName name="_Dist_Values" hidden="1">#REF!</definedName>
    <definedName name="_Fill" localSheetId="5" hidden="1">#REF!</definedName>
    <definedName name="_Fill" localSheetId="9" hidden="1">#REF!</definedName>
    <definedName name="_Fill" localSheetId="14" hidden="1">#REF!</definedName>
    <definedName name="_Fill" localSheetId="0" hidden="1">#REF!</definedName>
    <definedName name="_Fill" hidden="1">#REF!</definedName>
    <definedName name="_xlnm._FilterDatabase" localSheetId="4" hidden="1">'004'!$A$2:$D$2</definedName>
    <definedName name="_xlnm._FilterDatabase" localSheetId="9" hidden="1">'013'!$A$3:$G$45</definedName>
    <definedName name="_xlnm._FilterDatabase" localSheetId="3" hidden="1">'3B'!$A$6:$O$229</definedName>
    <definedName name="_xlnm._FilterDatabase" localSheetId="13" hidden="1">'accd-2'!$A$5:$O$753</definedName>
    <definedName name="_xlnm._FilterDatabase" localSheetId="12" hidden="1">Accident!#REF!</definedName>
    <definedName name="_xlnm._FilterDatabase" localSheetId="0" hidden="1">INDEX!$A$2:$D$11</definedName>
    <definedName name="_Key1" localSheetId="13" hidden="1">[1]zpF0001!$E$39:$E$78</definedName>
    <definedName name="_Key1" localSheetId="12" hidden="1">[2]zpF0001!$E$39:$E$78</definedName>
    <definedName name="_Key1" localSheetId="11" hidden="1">[3]zpF0001!$E$39:$E$78</definedName>
    <definedName name="_Key1" hidden="1">[4]zpF0001!$E$39:$E$78</definedName>
    <definedName name="_Key2" localSheetId="13" hidden="1">[1]zpF0001!$O$149:$O$158</definedName>
    <definedName name="_Key2" localSheetId="12" hidden="1">[2]zpF0001!$O$149:$O$158</definedName>
    <definedName name="_Key2" localSheetId="11" hidden="1">[3]zpF0001!$O$149:$O$158</definedName>
    <definedName name="_Key2" hidden="1">[4]zpF0001!$O$149:$O$158</definedName>
    <definedName name="_key3" localSheetId="5" hidden="1">'[8]mpmla wise pp01_02'!#REF!</definedName>
    <definedName name="_key3" localSheetId="9" hidden="1">'[8]mpmla wise pp01_02'!#REF!</definedName>
    <definedName name="_key3" localSheetId="14" hidden="1">'[8]mpmla wise pp01_02'!#REF!</definedName>
    <definedName name="_key3" localSheetId="0" hidden="1">'[8]mpmla wise pp01_02'!#REF!</definedName>
    <definedName name="_key3" hidden="1">'[8]mpmla wise pp01_02'!#REF!</definedName>
    <definedName name="_Order1" hidden="1">255</definedName>
    <definedName name="_Order2" hidden="1">255</definedName>
    <definedName name="_Sort" localSheetId="13" hidden="1">[1]zpF0001!$A$39:$CB$78</definedName>
    <definedName name="_Sort" localSheetId="12" hidden="1">[2]zpF0001!$A$39:$CB$78</definedName>
    <definedName name="_Sort" localSheetId="11" hidden="1">[3]zpF0001!$A$39:$CB$78</definedName>
    <definedName name="_Sort" hidden="1">[4]zpF0001!$A$39:$CB$78</definedName>
    <definedName name="a" localSheetId="13">[9]shp_T_D_drive!$A$1:$AE$31</definedName>
    <definedName name="aa" localSheetId="13">[9]shp_T_D_drive!$A$1:$AE$31</definedName>
    <definedName name="aaa" localSheetId="5" hidden="1">'[10]mpmla wise pp01_02'!#REF!</definedName>
    <definedName name="aaa" localSheetId="9" hidden="1">'[10]mpmla wise pp01_02'!#REF!</definedName>
    <definedName name="aaa" localSheetId="14" hidden="1">'[10]mpmla wise pp01_02'!#REF!</definedName>
    <definedName name="aaa" localSheetId="13" hidden="1">'[8]mpmla wise pp01_02'!#REF!</definedName>
    <definedName name="aaa" localSheetId="12" hidden="1">'[11]mpmla wise pp01_02'!#REF!</definedName>
    <definedName name="aaa" localSheetId="11" hidden="1">'[12]mpmla wise pp01_02'!#REF!</definedName>
    <definedName name="aaa" localSheetId="0" hidden="1">'[10]mpmla wise pp01_02'!#REF!</definedName>
    <definedName name="aaa" hidden="1">'[10]mpmla wise pp01_02'!#REF!</definedName>
    <definedName name="Acti" localSheetId="5" hidden="1">{"'Sheet1'!$A$4386:$N$4591"}</definedName>
    <definedName name="Acti" localSheetId="9" hidden="1">{"'Sheet1'!$A$4386:$N$4591"}</definedName>
    <definedName name="Acti" localSheetId="14" hidden="1">{"'Sheet1'!$A$4386:$N$4591"}</definedName>
    <definedName name="Acti" localSheetId="8" hidden="1">{"'Sheet1'!$A$4386:$N$4591"}</definedName>
    <definedName name="Acti" localSheetId="3" hidden="1">{"'Sheet1'!$A$4386:$N$4591"}</definedName>
    <definedName name="Acti" localSheetId="0" hidden="1">{"'Sheet1'!$A$4386:$N$4591"}</definedName>
    <definedName name="Acti" hidden="1">{"'Sheet1'!$A$4386:$N$4591"}</definedName>
    <definedName name="agmeter" localSheetId="13">#REF!</definedName>
    <definedName name="ann" localSheetId="5" hidden="1">{"'Sheet1'!$A$4386:$N$4591"}</definedName>
    <definedName name="ann" localSheetId="9" hidden="1">{"'Sheet1'!$A$4386:$N$4591"}</definedName>
    <definedName name="ann" localSheetId="14" hidden="1">{"'Sheet1'!$A$4386:$N$4591"}</definedName>
    <definedName name="ann" localSheetId="8" hidden="1">{"'Sheet1'!$A$4386:$N$4591"}</definedName>
    <definedName name="ann" localSheetId="3" hidden="1">{"'Sheet1'!$A$4386:$N$4591"}</definedName>
    <definedName name="ann" localSheetId="0" hidden="1">{"'Sheet1'!$A$4386:$N$4591"}</definedName>
    <definedName name="ann" hidden="1">{"'Sheet1'!$A$4386:$N$4591"}</definedName>
    <definedName name="as" localSheetId="13">[9]shp_T_D_drive!$A$1:$AE$31</definedName>
    <definedName name="cwctat" localSheetId="13">#REF!</definedName>
    <definedName name="D" localSheetId="13">#REF!</definedName>
    <definedName name="dfd" localSheetId="5" hidden="1">{"'Sheet1'!$A$4386:$N$4591"}</definedName>
    <definedName name="dfd" localSheetId="9" hidden="1">{"'Sheet1'!$A$4386:$N$4591"}</definedName>
    <definedName name="dfd" localSheetId="14" hidden="1">{"'Sheet1'!$A$4386:$N$4591"}</definedName>
    <definedName name="dfd" localSheetId="8" hidden="1">{"'Sheet1'!$A$4386:$N$4591"}</definedName>
    <definedName name="dfd" localSheetId="3" hidden="1">{"'Sheet1'!$A$4386:$N$4591"}</definedName>
    <definedName name="dfd" localSheetId="0" hidden="1">{"'Sheet1'!$A$4386:$N$4591"}</definedName>
    <definedName name="dfd" hidden="1">{"'Sheet1'!$A$4386:$N$4591"}</definedName>
    <definedName name="DT" localSheetId="13">#REF!</definedName>
    <definedName name="DTT" localSheetId="13">#REF!</definedName>
    <definedName name="Excel_BuiltIn_Database" localSheetId="13">#REF!</definedName>
    <definedName name="Excel_BuiltIn_Print_Area_1" localSheetId="13">'accd-2'!$A$1:$M$749</definedName>
    <definedName name="hht" localSheetId="9" hidden="1">{"'Sheet1'!$A$4386:$N$4591"}</definedName>
    <definedName name="hht" localSheetId="0" hidden="1">{"'Sheet1'!$A$4386:$N$4591"}</definedName>
    <definedName name="hht" hidden="1">{"'Sheet1'!$A$4386:$N$4591"}</definedName>
    <definedName name="HT" localSheetId="5" hidden="1">{"'Sheet1'!$A$4386:$N$4591"}</definedName>
    <definedName name="HT" localSheetId="9" hidden="1">{"'Sheet1'!$A$4386:$N$4591"}</definedName>
    <definedName name="HT" localSheetId="14" hidden="1">{"'Sheet1'!$A$4386:$N$4591"}</definedName>
    <definedName name="HT" localSheetId="8" hidden="1">{"'Sheet1'!$A$4386:$N$4591"}</definedName>
    <definedName name="HT" localSheetId="3" hidden="1">{"'Sheet1'!$A$4386:$N$4591"}</definedName>
    <definedName name="HT" localSheetId="0" hidden="1">{"'Sheet1'!$A$4386:$N$4591"}</definedName>
    <definedName name="HT" hidden="1">{"'Sheet1'!$A$4386:$N$4591"}</definedName>
    <definedName name="HTML_CodePage" hidden="1">1252</definedName>
    <definedName name="HTML_Control" localSheetId="5" hidden="1">{"'Sheet1'!$A$4386:$N$4591"}</definedName>
    <definedName name="HTML_Control" localSheetId="9" hidden="1">{"'Sheet1'!$A$4386:$N$4591"}</definedName>
    <definedName name="HTML_Control" localSheetId="14" hidden="1">{"'Sheet1'!$A$4386:$N$4591"}</definedName>
    <definedName name="HTML_Control" localSheetId="8" hidden="1">{"'Sheet1'!$A$4386:$N$4591"}</definedName>
    <definedName name="HTML_Control" localSheetId="3" hidden="1">{"'Sheet1'!$A$4386:$N$4591"}</definedName>
    <definedName name="HTML_Control" localSheetId="13" hidden="1">{"'Sheet1'!$A$4386:$N$4591"}</definedName>
    <definedName name="HTML_Control" localSheetId="12" hidden="1">{"'Sheet1'!$A$4386:$N$4591"}</definedName>
    <definedName name="HTML_Control" localSheetId="11" hidden="1">{"'Sheet1'!$A$4386:$N$4591"}</definedName>
    <definedName name="HTML_Control" localSheetId="0" hidden="1">{"'Sheet1'!$A$4386:$N$4591"}</definedName>
    <definedName name="HTML_Control" hidden="1">{"'Sheet1'!$A$4386:$N$4591"}</definedName>
    <definedName name="HTML_Control_1" localSheetId="5" hidden="1">{"'Sheet1'!$A$4386:$N$4591"}</definedName>
    <definedName name="HTML_Control_1" localSheetId="9" hidden="1">{"'Sheet1'!$A$4386:$N$4591"}</definedName>
    <definedName name="HTML_Control_1" localSheetId="14" hidden="1">{"'Sheet1'!$A$4386:$N$4591"}</definedName>
    <definedName name="HTML_Control_1" localSheetId="8" hidden="1">{"'Sheet1'!$A$4386:$N$4591"}</definedName>
    <definedName name="HTML_Control_1" localSheetId="3" hidden="1">{"'Sheet1'!$A$4386:$N$4591"}</definedName>
    <definedName name="HTML_Control_1" localSheetId="0" hidden="1">{"'Sheet1'!$A$4386:$N$4591"}</definedName>
    <definedName name="HTML_Control_1" hidden="1">{"'Sheet1'!$A$4386:$N$4591"}</definedName>
    <definedName name="HTML_Control_2" localSheetId="5" hidden="1">{"'Sheet1'!$A$4386:$N$4591"}</definedName>
    <definedName name="HTML_Control_2" localSheetId="9" hidden="1">{"'Sheet1'!$A$4386:$N$4591"}</definedName>
    <definedName name="HTML_Control_2" localSheetId="14" hidden="1">{"'Sheet1'!$A$4386:$N$4591"}</definedName>
    <definedName name="HTML_Control_2" localSheetId="8" hidden="1">{"'Sheet1'!$A$4386:$N$4591"}</definedName>
    <definedName name="HTML_Control_2" localSheetId="3" hidden="1">{"'Sheet1'!$A$4386:$N$4591"}</definedName>
    <definedName name="HTML_Control_2" localSheetId="0" hidden="1">{"'Sheet1'!$A$4386:$N$4591"}</definedName>
    <definedName name="HTML_Control_2" hidden="1">{"'Sheet1'!$A$4386:$N$4591"}</definedName>
    <definedName name="HTML_Control_3" localSheetId="5" hidden="1">{"'Sheet1'!$A$4386:$N$4591"}</definedName>
    <definedName name="HTML_Control_3" localSheetId="9" hidden="1">{"'Sheet1'!$A$4386:$N$4591"}</definedName>
    <definedName name="HTML_Control_3" localSheetId="14" hidden="1">{"'Sheet1'!$A$4386:$N$4591"}</definedName>
    <definedName name="HTML_Control_3" localSheetId="8" hidden="1">{"'Sheet1'!$A$4386:$N$4591"}</definedName>
    <definedName name="HTML_Control_3" localSheetId="3" hidden="1">{"'Sheet1'!$A$4386:$N$4591"}</definedName>
    <definedName name="HTML_Control_3" localSheetId="0" hidden="1">{"'Sheet1'!$A$4386:$N$4591"}</definedName>
    <definedName name="HTML_Control_3" hidden="1">{"'Sheet1'!$A$4386:$N$4591"}</definedName>
    <definedName name="HTML_Control_4" localSheetId="5" hidden="1">{"'Sheet1'!$A$4386:$N$4591"}</definedName>
    <definedName name="HTML_Control_4" localSheetId="9" hidden="1">{"'Sheet1'!$A$4386:$N$4591"}</definedName>
    <definedName name="HTML_Control_4" localSheetId="14" hidden="1">{"'Sheet1'!$A$4386:$N$4591"}</definedName>
    <definedName name="HTML_Control_4" localSheetId="8" hidden="1">{"'Sheet1'!$A$4386:$N$4591"}</definedName>
    <definedName name="HTML_Control_4" localSheetId="3" hidden="1">{"'Sheet1'!$A$4386:$N$4591"}</definedName>
    <definedName name="HTML_Control_4" localSheetId="0" hidden="1">{"'Sheet1'!$A$4386:$N$4591"}</definedName>
    <definedName name="HTML_Control_4" hidden="1">{"'Sheet1'!$A$4386:$N$4591"}</definedName>
    <definedName name="HTML_Control_5" localSheetId="5" hidden="1">{"'Sheet1'!$A$4386:$N$4591"}</definedName>
    <definedName name="HTML_Control_5" localSheetId="9" hidden="1">{"'Sheet1'!$A$4386:$N$4591"}</definedName>
    <definedName name="HTML_Control_5" localSheetId="14" hidden="1">{"'Sheet1'!$A$4386:$N$4591"}</definedName>
    <definedName name="HTML_Control_5" localSheetId="8" hidden="1">{"'Sheet1'!$A$4386:$N$4591"}</definedName>
    <definedName name="HTML_Control_5" localSheetId="3" hidden="1">{"'Sheet1'!$A$4386:$N$4591"}</definedName>
    <definedName name="HTML_Control_5" localSheetId="0"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5" hidden="1">{"'Sheet1'!$A$4386:$N$4591"}</definedName>
    <definedName name="j" localSheetId="9" hidden="1">{"'Sheet1'!$A$4386:$N$4591"}</definedName>
    <definedName name="j" localSheetId="14" hidden="1">{"'Sheet1'!$A$4386:$N$4591"}</definedName>
    <definedName name="j" localSheetId="8" hidden="1">{"'Sheet1'!$A$4386:$N$4591"}</definedName>
    <definedName name="j" localSheetId="3" hidden="1">{"'Sheet1'!$A$4386:$N$4591"}</definedName>
    <definedName name="j" localSheetId="0" hidden="1">{"'Sheet1'!$A$4386:$N$4591"}</definedName>
    <definedName name="j" hidden="1">{"'Sheet1'!$A$4386:$N$4591"}</definedName>
    <definedName name="jjj" localSheetId="5" hidden="1">{"'Sheet1'!$A$4386:$N$4591"}</definedName>
    <definedName name="jjj" localSheetId="9" hidden="1">{"'Sheet1'!$A$4386:$N$4591"}</definedName>
    <definedName name="jjj" localSheetId="14" hidden="1">{"'Sheet1'!$A$4386:$N$4591"}</definedName>
    <definedName name="jjj" localSheetId="8" hidden="1">{"'Sheet1'!$A$4386:$N$4591"}</definedName>
    <definedName name="jjj" localSheetId="3" hidden="1">{"'Sheet1'!$A$4386:$N$4591"}</definedName>
    <definedName name="jjj" localSheetId="0" hidden="1">{"'Sheet1'!$A$4386:$N$4591"}</definedName>
    <definedName name="jjj" hidden="1">{"'Sheet1'!$A$4386:$N$4591"}</definedName>
    <definedName name="k" localSheetId="9" hidden="1">{"'Sheet1'!$A$4386:$N$4591"}</definedName>
    <definedName name="k" localSheetId="0" hidden="1">{"'Sheet1'!$A$4386:$N$4591"}</definedName>
    <definedName name="k" hidden="1">{"'Sheet1'!$A$4386:$N$4591"}</definedName>
    <definedName name="ltg" localSheetId="5" hidden="1">#REF!</definedName>
    <definedName name="ltg" localSheetId="9" hidden="1">#REF!</definedName>
    <definedName name="ltg" localSheetId="14" hidden="1">#REF!</definedName>
    <definedName name="ltg" localSheetId="0" hidden="1">#REF!</definedName>
    <definedName name="ltg" hidden="1">#REF!</definedName>
    <definedName name="Man" hidden="1">[1]zpF0001!$E$39:$E$78</definedName>
    <definedName name="oil" hidden="1">[1]zpF0001!$A$39:$CB$78</definedName>
    <definedName name="po" hidden="1">[1]zpF0001!$E$39:$E$78</definedName>
    <definedName name="pptat" localSheetId="13">#REF!</definedName>
    <definedName name="PR5IND3" localSheetId="13">#REF!</definedName>
    <definedName name="PR5IND5" localSheetId="13">#REF!</definedName>
    <definedName name="PR5LTG3" localSheetId="13">#REF!</definedName>
    <definedName name="PR5LTG5" localSheetId="13">#REF!</definedName>
    <definedName name="_xlnm.Print_Area" localSheetId="13">'accd-2'!$A$1:$N$753</definedName>
    <definedName name="_xlnm.Print_Area" localSheetId="12">Accident!$A$1:$G$26</definedName>
    <definedName name="_xlnm.Print_Area" localSheetId="11">'Accident (2)'!$A$1:$S$70</definedName>
    <definedName name="_xlnm.Print_Area" localSheetId="15">'sop011-(AG)'!$A$1:$H$60</definedName>
    <definedName name="_xlnm.Print_Area" localSheetId="18">'SOP011-(Other all)'!$A$1:$H$60</definedName>
    <definedName name="_xlnm.Print_Area" localSheetId="17">'SOP011-(URBAN)'!$A$1:$H$60</definedName>
    <definedName name="_xlnm.Print_Titles" localSheetId="13">'accd-2'!$1:$5</definedName>
    <definedName name="_xlnm.Print_Titles" localSheetId="12">Accident!#REF!</definedName>
    <definedName name="_xlnm.Print_Titles" localSheetId="11">'Accident (2)'!$1:$5</definedName>
    <definedName name="q" localSheetId="13">[13]shp_T_D_drive!$A$1:$AE$31</definedName>
    <definedName name="ra.city" localSheetId="5" hidden="1">{"'Sheet1'!$A$4386:$N$4591"}</definedName>
    <definedName name="ra.city" localSheetId="9" hidden="1">{"'Sheet1'!$A$4386:$N$4591"}</definedName>
    <definedName name="ra.city" localSheetId="14" hidden="1">{"'Sheet1'!$A$4386:$N$4591"}</definedName>
    <definedName name="ra.city" localSheetId="8" hidden="1">{"'Sheet1'!$A$4386:$N$4591"}</definedName>
    <definedName name="ra.city" localSheetId="3" hidden="1">{"'Sheet1'!$A$4386:$N$4591"}</definedName>
    <definedName name="ra.city" localSheetId="13" hidden="1">{"'Sheet1'!$A$4386:$N$4591"}</definedName>
    <definedName name="ra.city" localSheetId="0" hidden="1">{"'Sheet1'!$A$4386:$N$4591"}</definedName>
    <definedName name="ra.city" hidden="1">{"'Sheet1'!$A$4386:$N$4591"}</definedName>
    <definedName name="S" localSheetId="13">#REF!</definedName>
    <definedName name="ss" localSheetId="13">[9]shp_T_D_drive!$A$1:$AE$31</definedName>
    <definedName name="t" localSheetId="13">[9]shp_T_D_drive!$A$1:$AE$31</definedName>
    <definedName name="TC" localSheetId="13">#REF!</definedName>
    <definedName name="temp" localSheetId="5" hidden="1">{"'Sheet1'!$A$4386:$N$4591"}</definedName>
    <definedName name="temp" localSheetId="9" hidden="1">{"'Sheet1'!$A$4386:$N$4591"}</definedName>
    <definedName name="temp" localSheetId="14" hidden="1">{"'Sheet1'!$A$4386:$N$4591"}</definedName>
    <definedName name="temp" localSheetId="8" hidden="1">{"'Sheet1'!$A$4386:$N$4591"}</definedName>
    <definedName name="temp" localSheetId="3" hidden="1">{"'Sheet1'!$A$4386:$N$4591"}</definedName>
    <definedName name="temp" localSheetId="13" hidden="1">{"'Sheet1'!$A$4386:$N$4591"}</definedName>
    <definedName name="temp" localSheetId="0" hidden="1">{"'Sheet1'!$A$4386:$N$4591"}</definedName>
    <definedName name="temp" hidden="1">{"'Sheet1'!$A$4386:$N$4591"}</definedName>
    <definedName name="TRANS" localSheetId="5" hidden="1">{"'Sheet1'!$A$4386:$N$4591"}</definedName>
    <definedName name="TRANS" localSheetId="9" hidden="1">{"'Sheet1'!$A$4386:$N$4591"}</definedName>
    <definedName name="TRANS" localSheetId="14" hidden="1">{"'Sheet1'!$A$4386:$N$4591"}</definedName>
    <definedName name="TRANS" localSheetId="8" hidden="1">{"'Sheet1'!$A$4386:$N$4591"}</definedName>
    <definedName name="TRANS" localSheetId="3" hidden="1">{"'Sheet1'!$A$4386:$N$4591"}</definedName>
    <definedName name="TRANS" localSheetId="13" hidden="1">{"'Sheet1'!$A$4386:$N$4591"}</definedName>
    <definedName name="TRANS" localSheetId="0" hidden="1">{"'Sheet1'!$A$4386:$N$4591"}</definedName>
    <definedName name="TRANS" hidden="1">{"'Sheet1'!$A$4386:$N$4591"}</definedName>
    <definedName name="TRANS_1" localSheetId="5" hidden="1">{"'Sheet1'!$A$4386:$N$4591"}</definedName>
    <definedName name="TRANS_1" localSheetId="9" hidden="1">{"'Sheet1'!$A$4386:$N$4591"}</definedName>
    <definedName name="TRANS_1" localSheetId="14" hidden="1">{"'Sheet1'!$A$4386:$N$4591"}</definedName>
    <definedName name="TRANS_1" localSheetId="8" hidden="1">{"'Sheet1'!$A$4386:$N$4591"}</definedName>
    <definedName name="TRANS_1" localSheetId="3" hidden="1">{"'Sheet1'!$A$4386:$N$4591"}</definedName>
    <definedName name="TRANS_1" localSheetId="0" hidden="1">{"'Sheet1'!$A$4386:$N$4591"}</definedName>
    <definedName name="TRANS_1" hidden="1">{"'Sheet1'!$A$4386:$N$4591"}</definedName>
    <definedName name="TRANS_2" localSheetId="5" hidden="1">{"'Sheet1'!$A$4386:$N$4591"}</definedName>
    <definedName name="TRANS_2" localSheetId="9" hidden="1">{"'Sheet1'!$A$4386:$N$4591"}</definedName>
    <definedName name="TRANS_2" localSheetId="14" hidden="1">{"'Sheet1'!$A$4386:$N$4591"}</definedName>
    <definedName name="TRANS_2" localSheetId="8" hidden="1">{"'Sheet1'!$A$4386:$N$4591"}</definedName>
    <definedName name="TRANS_2" localSheetId="3" hidden="1">{"'Sheet1'!$A$4386:$N$4591"}</definedName>
    <definedName name="TRANS_2" localSheetId="0" hidden="1">{"'Sheet1'!$A$4386:$N$4591"}</definedName>
    <definedName name="TRANS_2" hidden="1">{"'Sheet1'!$A$4386:$N$4591"}</definedName>
    <definedName name="TRANS_3" localSheetId="5" hidden="1">{"'Sheet1'!$A$4386:$N$4591"}</definedName>
    <definedName name="TRANS_3" localSheetId="9" hidden="1">{"'Sheet1'!$A$4386:$N$4591"}</definedName>
    <definedName name="TRANS_3" localSheetId="14" hidden="1">{"'Sheet1'!$A$4386:$N$4591"}</definedName>
    <definedName name="TRANS_3" localSheetId="8" hidden="1">{"'Sheet1'!$A$4386:$N$4591"}</definedName>
    <definedName name="TRANS_3" localSheetId="3" hidden="1">{"'Sheet1'!$A$4386:$N$4591"}</definedName>
    <definedName name="TRANS_3" localSheetId="0" hidden="1">{"'Sheet1'!$A$4386:$N$4591"}</definedName>
    <definedName name="TRANS_3" hidden="1">{"'Sheet1'!$A$4386:$N$4591"}</definedName>
    <definedName name="TRANS_4" localSheetId="5" hidden="1">{"'Sheet1'!$A$4386:$N$4591"}</definedName>
    <definedName name="TRANS_4" localSheetId="9" hidden="1">{"'Sheet1'!$A$4386:$N$4591"}</definedName>
    <definedName name="TRANS_4" localSheetId="14" hidden="1">{"'Sheet1'!$A$4386:$N$4591"}</definedName>
    <definedName name="TRANS_4" localSheetId="8" hidden="1">{"'Sheet1'!$A$4386:$N$4591"}</definedName>
    <definedName name="TRANS_4" localSheetId="3" hidden="1">{"'Sheet1'!$A$4386:$N$4591"}</definedName>
    <definedName name="TRANS_4" localSheetId="0" hidden="1">{"'Sheet1'!$A$4386:$N$4591"}</definedName>
    <definedName name="TRANS_4" hidden="1">{"'Sheet1'!$A$4386:$N$4591"}</definedName>
    <definedName name="TRANS_5" localSheetId="5" hidden="1">{"'Sheet1'!$A$4386:$N$4591"}</definedName>
    <definedName name="TRANS_5" localSheetId="9" hidden="1">{"'Sheet1'!$A$4386:$N$4591"}</definedName>
    <definedName name="TRANS_5" localSheetId="14" hidden="1">{"'Sheet1'!$A$4386:$N$4591"}</definedName>
    <definedName name="TRANS_5" localSheetId="8" hidden="1">{"'Sheet1'!$A$4386:$N$4591"}</definedName>
    <definedName name="TRANS_5" localSheetId="3" hidden="1">{"'Sheet1'!$A$4386:$N$4591"}</definedName>
    <definedName name="TRANS_5" localSheetId="0" hidden="1">{"'Sheet1'!$A$4386:$N$4591"}</definedName>
    <definedName name="TRANS_5" hidden="1">{"'Sheet1'!$A$4386:$N$4591"}</definedName>
    <definedName name="TST" hidden="1">'[1]mpmla wise pp0001'!$B$166:$B$172</definedName>
    <definedName name="uyuy" localSheetId="9" hidden="1">#REF!</definedName>
    <definedName name="uyuy" localSheetId="0" hidden="1">#REF!</definedName>
    <definedName name="uyuy" hidden="1">#REF!</definedName>
    <definedName name="VG" localSheetId="5" hidden="1">{"'Sheet1'!$A$4386:$N$4591"}</definedName>
    <definedName name="VG" localSheetId="9" hidden="1">{"'Sheet1'!$A$4386:$N$4591"}</definedName>
    <definedName name="VG" localSheetId="14" hidden="1">{"'Sheet1'!$A$4386:$N$4591"}</definedName>
    <definedName name="VG" localSheetId="8" hidden="1">{"'Sheet1'!$A$4386:$N$4591"}</definedName>
    <definedName name="VG" localSheetId="3" hidden="1">{"'Sheet1'!$A$4386:$N$4591"}</definedName>
    <definedName name="VG" localSheetId="0" hidden="1">{"'Sheet1'!$A$4386:$N$4591"}</definedName>
    <definedName name="VG" hidden="1">{"'Sheet1'!$A$4386:$N$4591"}</definedName>
    <definedName name="wctat" localSheetId="13">#REF!</definedName>
    <definedName name="xyz" localSheetId="5" hidden="1">'[10]mpmla wise pp01_02'!#REF!</definedName>
    <definedName name="xyz" localSheetId="9" hidden="1">'[10]mpmla wise pp01_02'!#REF!</definedName>
    <definedName name="xyz" localSheetId="14" hidden="1">'[10]mpmla wise pp01_02'!#REF!</definedName>
    <definedName name="xyz" localSheetId="13" hidden="1">'[8]mpmla wise pp01_02'!#REF!</definedName>
    <definedName name="xyz" localSheetId="12" hidden="1">'[11]mpmla wise pp01_02'!#REF!</definedName>
    <definedName name="xyz" localSheetId="11" hidden="1">'[12]mpmla wise pp01_02'!#REF!</definedName>
    <definedName name="xyz" localSheetId="0" hidden="1">'[10]mpmla wise pp01_02'!#REF!</definedName>
    <definedName name="xyz" hidden="1">'[10]mpmla wise pp01_02'!#REF!</definedName>
    <definedName name="YASH" localSheetId="13">#REF!</definedName>
  </definedNames>
  <calcPr calcId="162913"/>
</workbook>
</file>

<file path=xl/calcChain.xml><?xml version="1.0" encoding="utf-8"?>
<calcChain xmlns="http://schemas.openxmlformats.org/spreadsheetml/2006/main">
  <c r="A4" i="249" l="1"/>
  <c r="A5" i="249" s="1"/>
  <c r="A6" i="249" s="1"/>
  <c r="A7" i="249" s="1"/>
  <c r="A8" i="249" s="1"/>
  <c r="A9" i="249" s="1"/>
  <c r="A10" i="249" s="1"/>
  <c r="A11" i="249" s="1"/>
  <c r="A12" i="249" s="1"/>
  <c r="A13" i="249" s="1"/>
  <c r="A14" i="249" s="1"/>
  <c r="A15" i="249" s="1"/>
  <c r="A16" i="249" s="1"/>
  <c r="A17" i="249" s="1"/>
  <c r="A18" i="249" s="1"/>
  <c r="A19" i="249" s="1"/>
  <c r="A20" i="249" s="1"/>
  <c r="A21" i="249" s="1"/>
  <c r="A22" i="249" s="1"/>
  <c r="A23" i="249" s="1"/>
  <c r="A24" i="249" s="1"/>
  <c r="A25" i="249" s="1"/>
  <c r="A26" i="249" s="1"/>
  <c r="A27" i="249" s="1"/>
  <c r="A28" i="249" s="1"/>
  <c r="A29" i="249" s="1"/>
  <c r="A30" i="249" s="1"/>
  <c r="A31" i="249" s="1"/>
  <c r="A32" i="249" s="1"/>
  <c r="A33" i="249" s="1"/>
  <c r="A34" i="249" s="1"/>
  <c r="A35" i="249" s="1"/>
  <c r="A36" i="249" s="1"/>
  <c r="A37" i="249" s="1"/>
  <c r="A38" i="249" s="1"/>
  <c r="J67" i="248"/>
  <c r="J68" i="248" s="1"/>
  <c r="I67" i="248"/>
  <c r="I68" i="248" s="1"/>
  <c r="H68" i="248"/>
  <c r="H67" i="248"/>
  <c r="G41" i="232" l="1"/>
  <c r="F41" i="232"/>
  <c r="G40" i="232"/>
  <c r="F40" i="232"/>
  <c r="G39" i="232"/>
  <c r="G42" i="232" s="1"/>
  <c r="F39" i="232"/>
  <c r="F42" i="232" s="1"/>
  <c r="D8" i="232"/>
  <c r="D11" i="232" s="1"/>
  <c r="D14" i="232" s="1"/>
  <c r="D17" i="232" s="1"/>
  <c r="D20" i="232" s="1"/>
  <c r="D23" i="232" s="1"/>
  <c r="D26" i="232" s="1"/>
  <c r="D29" i="232" s="1"/>
  <c r="D32" i="232" s="1"/>
  <c r="D35" i="232" s="1"/>
  <c r="D38" i="232" s="1"/>
  <c r="D41" i="232" s="1"/>
  <c r="D7" i="232"/>
  <c r="D10" i="232" s="1"/>
  <c r="D13" i="232" s="1"/>
  <c r="D16" i="232" s="1"/>
  <c r="D19" i="232" s="1"/>
  <c r="D22" i="232" s="1"/>
  <c r="D25" i="232" s="1"/>
  <c r="D28" i="232" s="1"/>
  <c r="D31" i="232" s="1"/>
  <c r="D34" i="232" s="1"/>
  <c r="D37" i="232" s="1"/>
  <c r="D40" i="232" s="1"/>
  <c r="D6" i="232"/>
  <c r="D9" i="232" s="1"/>
  <c r="D12" i="232" s="1"/>
  <c r="D15" i="232" s="1"/>
  <c r="D18" i="232" s="1"/>
  <c r="D21" i="232" s="1"/>
  <c r="D24" i="232" s="1"/>
  <c r="D27" i="232" s="1"/>
  <c r="D30" i="232" s="1"/>
  <c r="D33" i="232" s="1"/>
  <c r="D36" i="232" s="1"/>
  <c r="D39" i="232" s="1"/>
  <c r="C6" i="232"/>
  <c r="C9" i="232" s="1"/>
  <c r="C12" i="232" s="1"/>
  <c r="C15" i="232" s="1"/>
  <c r="C18" i="232" s="1"/>
  <c r="C21" i="232" s="1"/>
  <c r="C24" i="232" s="1"/>
  <c r="C27" i="232" s="1"/>
  <c r="C30" i="232" s="1"/>
  <c r="C33" i="232" s="1"/>
  <c r="C36" i="232" s="1"/>
  <c r="C39" i="232" s="1"/>
  <c r="B60" i="261" l="1"/>
  <c r="B59" i="261"/>
  <c r="B58" i="261"/>
  <c r="B57" i="261"/>
  <c r="B56" i="261"/>
  <c r="B55" i="261"/>
  <c r="B54" i="261"/>
  <c r="B53" i="261"/>
  <c r="B52" i="261"/>
  <c r="B51" i="261"/>
  <c r="B50" i="261"/>
  <c r="B49" i="261"/>
  <c r="B48" i="261"/>
  <c r="B47" i="261"/>
  <c r="B46" i="261"/>
  <c r="B45" i="261"/>
  <c r="B44" i="261"/>
  <c r="B40" i="261"/>
  <c r="B39" i="261"/>
  <c r="G38" i="261"/>
  <c r="F38" i="261"/>
  <c r="F39" i="261" s="1"/>
  <c r="F40" i="261" s="1"/>
  <c r="E38" i="261"/>
  <c r="D38" i="261"/>
  <c r="C38" i="261"/>
  <c r="B38" i="261"/>
  <c r="G37" i="261"/>
  <c r="H37" i="261" s="1"/>
  <c r="F37" i="261"/>
  <c r="E37" i="261"/>
  <c r="D37" i="261"/>
  <c r="C37" i="261"/>
  <c r="B37" i="261"/>
  <c r="G36" i="261"/>
  <c r="F36" i="261"/>
  <c r="E36" i="261"/>
  <c r="D36" i="261"/>
  <c r="C36" i="261"/>
  <c r="B36" i="261"/>
  <c r="B35" i="261"/>
  <c r="G34" i="261"/>
  <c r="F34" i="261"/>
  <c r="F35" i="261" s="1"/>
  <c r="E34" i="261"/>
  <c r="D34" i="261"/>
  <c r="C34" i="261"/>
  <c r="C35" i="261" s="1"/>
  <c r="B34" i="261"/>
  <c r="G33" i="261"/>
  <c r="F33" i="261"/>
  <c r="E33" i="261"/>
  <c r="D33" i="261"/>
  <c r="C33" i="261"/>
  <c r="B33" i="261"/>
  <c r="G32" i="261"/>
  <c r="F32" i="261"/>
  <c r="E32" i="261"/>
  <c r="D32" i="261"/>
  <c r="D35" i="261" s="1"/>
  <c r="C32" i="261"/>
  <c r="B32" i="261"/>
  <c r="B31" i="261"/>
  <c r="G30" i="261"/>
  <c r="G31" i="261" s="1"/>
  <c r="F30" i="261"/>
  <c r="F31" i="261" s="1"/>
  <c r="E30" i="261"/>
  <c r="D30" i="261"/>
  <c r="C30" i="261"/>
  <c r="B30" i="261"/>
  <c r="G29" i="261"/>
  <c r="H29" i="261" s="1"/>
  <c r="F29" i="261"/>
  <c r="E29" i="261"/>
  <c r="D29" i="261"/>
  <c r="C29" i="261"/>
  <c r="B29" i="261"/>
  <c r="G28" i="261"/>
  <c r="F28" i="261"/>
  <c r="E28" i="261"/>
  <c r="D28" i="261"/>
  <c r="C28" i="261"/>
  <c r="B28" i="261"/>
  <c r="B27" i="261"/>
  <c r="G26" i="261"/>
  <c r="F26" i="261"/>
  <c r="F27" i="261" s="1"/>
  <c r="E26" i="261"/>
  <c r="D26" i="261"/>
  <c r="C26" i="261"/>
  <c r="C27" i="261" s="1"/>
  <c r="B26" i="261"/>
  <c r="G25" i="261"/>
  <c r="F25" i="261"/>
  <c r="E25" i="261"/>
  <c r="D25" i="261"/>
  <c r="C25" i="261"/>
  <c r="B25" i="261"/>
  <c r="G24" i="261"/>
  <c r="F24" i="261"/>
  <c r="E24" i="261"/>
  <c r="D24" i="261"/>
  <c r="D27" i="261" s="1"/>
  <c r="C24" i="261"/>
  <c r="B24" i="261"/>
  <c r="B20" i="261"/>
  <c r="B19" i="261"/>
  <c r="B18" i="261"/>
  <c r="B17" i="261"/>
  <c r="B16" i="261"/>
  <c r="B15" i="261"/>
  <c r="B14" i="261"/>
  <c r="B13" i="261"/>
  <c r="B12" i="261"/>
  <c r="B11" i="261"/>
  <c r="B10" i="261"/>
  <c r="B9" i="261"/>
  <c r="B8" i="261"/>
  <c r="B7" i="261"/>
  <c r="B6" i="261"/>
  <c r="B5" i="261"/>
  <c r="B4" i="261"/>
  <c r="B60" i="260"/>
  <c r="B59" i="260"/>
  <c r="H58" i="260"/>
  <c r="G58" i="260"/>
  <c r="F58" i="260"/>
  <c r="F59" i="260" s="1"/>
  <c r="F60" i="260" s="1"/>
  <c r="E58" i="260"/>
  <c r="D58" i="260"/>
  <c r="D59" i="260" s="1"/>
  <c r="C58" i="260"/>
  <c r="C59" i="260" s="1"/>
  <c r="B58" i="260"/>
  <c r="H57" i="260"/>
  <c r="G57" i="260"/>
  <c r="G59" i="260" s="1"/>
  <c r="F57" i="260"/>
  <c r="E57" i="260"/>
  <c r="D57" i="260"/>
  <c r="C57" i="260"/>
  <c r="B57" i="260"/>
  <c r="H56" i="260"/>
  <c r="G56" i="260"/>
  <c r="F56" i="260"/>
  <c r="E56" i="260"/>
  <c r="D56" i="260"/>
  <c r="C56" i="260"/>
  <c r="B56" i="260"/>
  <c r="B55" i="260"/>
  <c r="H54" i="260"/>
  <c r="G54" i="260"/>
  <c r="G55" i="260" s="1"/>
  <c r="F54" i="260"/>
  <c r="F55" i="260" s="1"/>
  <c r="E54" i="260"/>
  <c r="D54" i="260"/>
  <c r="C54" i="260"/>
  <c r="C55" i="260" s="1"/>
  <c r="B54" i="260"/>
  <c r="H53" i="260"/>
  <c r="G53" i="260"/>
  <c r="F53" i="260"/>
  <c r="E53" i="260"/>
  <c r="D53" i="260"/>
  <c r="C53" i="260"/>
  <c r="B53" i="260"/>
  <c r="H52" i="260"/>
  <c r="G52" i="260"/>
  <c r="F52" i="260"/>
  <c r="E52" i="260"/>
  <c r="D52" i="260"/>
  <c r="C52" i="260"/>
  <c r="B52" i="260"/>
  <c r="D51" i="260"/>
  <c r="C51" i="260"/>
  <c r="B51" i="260"/>
  <c r="H50" i="260"/>
  <c r="G50" i="260"/>
  <c r="G51" i="260" s="1"/>
  <c r="H51" i="260" s="1"/>
  <c r="F50" i="260"/>
  <c r="F51" i="260" s="1"/>
  <c r="E50" i="260"/>
  <c r="D50" i="260"/>
  <c r="C50" i="260"/>
  <c r="B50" i="260"/>
  <c r="H49" i="260"/>
  <c r="G49" i="260"/>
  <c r="F49" i="260"/>
  <c r="E49" i="260"/>
  <c r="D49" i="260"/>
  <c r="C49" i="260"/>
  <c r="B49" i="260"/>
  <c r="H48" i="260"/>
  <c r="G48" i="260"/>
  <c r="F48" i="260"/>
  <c r="E48" i="260"/>
  <c r="D48" i="260"/>
  <c r="C48" i="260"/>
  <c r="B48" i="260"/>
  <c r="C47" i="260"/>
  <c r="B47" i="260"/>
  <c r="H46" i="260"/>
  <c r="G46" i="260"/>
  <c r="G47" i="260" s="1"/>
  <c r="F46" i="260"/>
  <c r="F47" i="260" s="1"/>
  <c r="E46" i="260"/>
  <c r="D46" i="260"/>
  <c r="C46" i="260"/>
  <c r="B46" i="260"/>
  <c r="H45" i="260"/>
  <c r="G45" i="260"/>
  <c r="F45" i="260"/>
  <c r="E45" i="260"/>
  <c r="D45" i="260"/>
  <c r="C45" i="260"/>
  <c r="B45" i="260"/>
  <c r="H44" i="260"/>
  <c r="G44" i="260"/>
  <c r="F44" i="260"/>
  <c r="E44" i="260"/>
  <c r="D44" i="260"/>
  <c r="C44" i="260"/>
  <c r="B44" i="260"/>
  <c r="B40" i="260"/>
  <c r="B39" i="260"/>
  <c r="H38" i="260"/>
  <c r="G38" i="260"/>
  <c r="G39" i="260" s="1"/>
  <c r="F38" i="260"/>
  <c r="F39" i="260" s="1"/>
  <c r="F40" i="260" s="1"/>
  <c r="E38" i="260"/>
  <c r="D38" i="260"/>
  <c r="C38" i="260"/>
  <c r="C39" i="260" s="1"/>
  <c r="B38" i="260"/>
  <c r="H37" i="260"/>
  <c r="G37" i="260"/>
  <c r="F37" i="260"/>
  <c r="E37" i="260"/>
  <c r="D37" i="260"/>
  <c r="C37" i="260"/>
  <c r="B37" i="260"/>
  <c r="H36" i="260"/>
  <c r="G36" i="260"/>
  <c r="F36" i="260"/>
  <c r="E36" i="260"/>
  <c r="D36" i="260"/>
  <c r="C36" i="260"/>
  <c r="B36" i="260"/>
  <c r="B35" i="260"/>
  <c r="H34" i="260"/>
  <c r="G34" i="260"/>
  <c r="G35" i="260" s="1"/>
  <c r="F34" i="260"/>
  <c r="F35" i="260" s="1"/>
  <c r="H35" i="260" s="1"/>
  <c r="E34" i="260"/>
  <c r="D34" i="260"/>
  <c r="C34" i="260"/>
  <c r="B34" i="260"/>
  <c r="H33" i="260"/>
  <c r="G33" i="260"/>
  <c r="F33" i="260"/>
  <c r="E33" i="260"/>
  <c r="D33" i="260"/>
  <c r="C33" i="260"/>
  <c r="B33" i="260"/>
  <c r="H32" i="260"/>
  <c r="G32" i="260"/>
  <c r="F32" i="260"/>
  <c r="E32" i="260"/>
  <c r="D32" i="260"/>
  <c r="C32" i="260"/>
  <c r="B32" i="260"/>
  <c r="B31" i="260"/>
  <c r="H30" i="260"/>
  <c r="G30" i="260"/>
  <c r="F30" i="260"/>
  <c r="F31" i="260" s="1"/>
  <c r="E30" i="260"/>
  <c r="D30" i="260"/>
  <c r="D31" i="260" s="1"/>
  <c r="E31" i="260" s="1"/>
  <c r="C30" i="260"/>
  <c r="C31" i="260" s="1"/>
  <c r="B30" i="260"/>
  <c r="H29" i="260"/>
  <c r="G29" i="260"/>
  <c r="F29" i="260"/>
  <c r="E29" i="260"/>
  <c r="D29" i="260"/>
  <c r="C29" i="260"/>
  <c r="B29" i="260"/>
  <c r="H28" i="260"/>
  <c r="G28" i="260"/>
  <c r="F28" i="260"/>
  <c r="E28" i="260"/>
  <c r="D28" i="260"/>
  <c r="C28" i="260"/>
  <c r="B28" i="260"/>
  <c r="B27" i="260"/>
  <c r="H26" i="260"/>
  <c r="G26" i="260"/>
  <c r="G27" i="260" s="1"/>
  <c r="F26" i="260"/>
  <c r="F27" i="260" s="1"/>
  <c r="E26" i="260"/>
  <c r="D26" i="260"/>
  <c r="C26" i="260"/>
  <c r="B26" i="260"/>
  <c r="H25" i="260"/>
  <c r="G25" i="260"/>
  <c r="F25" i="260"/>
  <c r="E25" i="260"/>
  <c r="D25" i="260"/>
  <c r="C25" i="260"/>
  <c r="B25" i="260"/>
  <c r="H24" i="260"/>
  <c r="G24" i="260"/>
  <c r="F24" i="260"/>
  <c r="E24" i="260"/>
  <c r="D24" i="260"/>
  <c r="C24" i="260"/>
  <c r="B24" i="260"/>
  <c r="B20" i="260"/>
  <c r="D19" i="260"/>
  <c r="D20" i="260" s="1"/>
  <c r="B19" i="260"/>
  <c r="F18" i="260"/>
  <c r="E18" i="260"/>
  <c r="D18" i="260"/>
  <c r="C18" i="260"/>
  <c r="B18" i="260"/>
  <c r="F17" i="260"/>
  <c r="E17" i="260"/>
  <c r="E19" i="260" s="1"/>
  <c r="F19" i="260" s="1"/>
  <c r="D17" i="260"/>
  <c r="C17" i="260"/>
  <c r="B17" i="260"/>
  <c r="F16" i="260"/>
  <c r="E16" i="260"/>
  <c r="D16" i="260"/>
  <c r="C16" i="260"/>
  <c r="C19" i="260" s="1"/>
  <c r="B16" i="260"/>
  <c r="B15" i="260"/>
  <c r="F14" i="260"/>
  <c r="E14" i="260"/>
  <c r="D14" i="260"/>
  <c r="D15" i="260" s="1"/>
  <c r="C14" i="260"/>
  <c r="B14" i="260"/>
  <c r="F13" i="260"/>
  <c r="E13" i="260"/>
  <c r="E15" i="260" s="1"/>
  <c r="F15" i="260" s="1"/>
  <c r="D13" i="260"/>
  <c r="C13" i="260"/>
  <c r="B13" i="260"/>
  <c r="F12" i="260"/>
  <c r="E12" i="260"/>
  <c r="D12" i="260"/>
  <c r="C12" i="260"/>
  <c r="B12" i="260"/>
  <c r="B11" i="260"/>
  <c r="F10" i="260"/>
  <c r="E10" i="260"/>
  <c r="E11" i="260" s="1"/>
  <c r="F11" i="260" s="1"/>
  <c r="D10" i="260"/>
  <c r="D11" i="260" s="1"/>
  <c r="C10" i="260"/>
  <c r="B10" i="260"/>
  <c r="F9" i="260"/>
  <c r="E9" i="260"/>
  <c r="D9" i="260"/>
  <c r="C9" i="260"/>
  <c r="B9" i="260"/>
  <c r="F8" i="260"/>
  <c r="E8" i="260"/>
  <c r="D8" i="260"/>
  <c r="C8" i="260"/>
  <c r="B8" i="260"/>
  <c r="D7" i="260"/>
  <c r="B7" i="260"/>
  <c r="F6" i="260"/>
  <c r="E6" i="260"/>
  <c r="D6" i="260"/>
  <c r="C6" i="260"/>
  <c r="B6" i="260"/>
  <c r="F5" i="260"/>
  <c r="E5" i="260"/>
  <c r="E7" i="260" s="1"/>
  <c r="F7" i="260" s="1"/>
  <c r="D5" i="260"/>
  <c r="C5" i="260"/>
  <c r="B5" i="260"/>
  <c r="F4" i="260"/>
  <c r="E4" i="260"/>
  <c r="D4" i="260"/>
  <c r="C4" i="260"/>
  <c r="B4" i="260"/>
  <c r="B60" i="259"/>
  <c r="G59" i="259"/>
  <c r="B59" i="259"/>
  <c r="H58" i="259"/>
  <c r="G58" i="259"/>
  <c r="F58" i="259"/>
  <c r="F59" i="259" s="1"/>
  <c r="H59" i="259" s="1"/>
  <c r="E58" i="259"/>
  <c r="D58" i="259"/>
  <c r="C58" i="259"/>
  <c r="B58" i="259"/>
  <c r="H57" i="259"/>
  <c r="G57" i="259"/>
  <c r="F57" i="259"/>
  <c r="E57" i="259"/>
  <c r="D57" i="259"/>
  <c r="D59" i="259" s="1"/>
  <c r="C57" i="259"/>
  <c r="B57" i="259"/>
  <c r="H56" i="259"/>
  <c r="G56" i="259"/>
  <c r="F56" i="259"/>
  <c r="E56" i="259"/>
  <c r="D56" i="259"/>
  <c r="C56" i="259"/>
  <c r="B56" i="259"/>
  <c r="B55" i="259"/>
  <c r="H54" i="259"/>
  <c r="G54" i="259"/>
  <c r="G55" i="259" s="1"/>
  <c r="F54" i="259"/>
  <c r="F55" i="259" s="1"/>
  <c r="E54" i="259"/>
  <c r="D54" i="259"/>
  <c r="D55" i="259" s="1"/>
  <c r="C54" i="259"/>
  <c r="B54" i="259"/>
  <c r="H53" i="259"/>
  <c r="G53" i="259"/>
  <c r="F53" i="259"/>
  <c r="E53" i="259"/>
  <c r="D53" i="259"/>
  <c r="C53" i="259"/>
  <c r="C55" i="259" s="1"/>
  <c r="B53" i="259"/>
  <c r="H52" i="259"/>
  <c r="G52" i="259"/>
  <c r="F52" i="259"/>
  <c r="E52" i="259"/>
  <c r="D52" i="259"/>
  <c r="C52" i="259"/>
  <c r="B52" i="259"/>
  <c r="B51" i="259"/>
  <c r="H50" i="259"/>
  <c r="G50" i="259"/>
  <c r="G51" i="259" s="1"/>
  <c r="F50" i="259"/>
  <c r="F51" i="259" s="1"/>
  <c r="E50" i="259"/>
  <c r="D50" i="259"/>
  <c r="C50" i="259"/>
  <c r="B50" i="259"/>
  <c r="H49" i="259"/>
  <c r="G49" i="259"/>
  <c r="F49" i="259"/>
  <c r="E49" i="259"/>
  <c r="D49" i="259"/>
  <c r="C49" i="259"/>
  <c r="B49" i="259"/>
  <c r="H48" i="259"/>
  <c r="G48" i="259"/>
  <c r="F48" i="259"/>
  <c r="E48" i="259"/>
  <c r="D48" i="259"/>
  <c r="C48" i="259"/>
  <c r="B48" i="259"/>
  <c r="C47" i="259"/>
  <c r="B47" i="259"/>
  <c r="H46" i="259"/>
  <c r="G46" i="259"/>
  <c r="F46" i="259"/>
  <c r="F47" i="259" s="1"/>
  <c r="E46" i="259"/>
  <c r="D46" i="259"/>
  <c r="D47" i="259" s="1"/>
  <c r="C46" i="259"/>
  <c r="B46" i="259"/>
  <c r="H45" i="259"/>
  <c r="G45" i="259"/>
  <c r="F45" i="259"/>
  <c r="E45" i="259"/>
  <c r="D45" i="259"/>
  <c r="C45" i="259"/>
  <c r="B45" i="259"/>
  <c r="H44" i="259"/>
  <c r="G44" i="259"/>
  <c r="F44" i="259"/>
  <c r="E44" i="259"/>
  <c r="D44" i="259"/>
  <c r="C44" i="259"/>
  <c r="B44" i="259"/>
  <c r="B40" i="259"/>
  <c r="H39" i="259"/>
  <c r="G39" i="259"/>
  <c r="F39" i="259"/>
  <c r="F40" i="259" s="1"/>
  <c r="B39" i="259"/>
  <c r="H38" i="259"/>
  <c r="G38" i="259"/>
  <c r="F38" i="259"/>
  <c r="E38" i="259"/>
  <c r="D38" i="259"/>
  <c r="D39" i="259" s="1"/>
  <c r="C38" i="259"/>
  <c r="B38" i="259"/>
  <c r="H37" i="259"/>
  <c r="G37" i="259"/>
  <c r="F37" i="259"/>
  <c r="E37" i="259"/>
  <c r="D37" i="259"/>
  <c r="C37" i="259"/>
  <c r="C39" i="259" s="1"/>
  <c r="B37" i="259"/>
  <c r="H36" i="259"/>
  <c r="G36" i="259"/>
  <c r="F36" i="259"/>
  <c r="E36" i="259"/>
  <c r="D36" i="259"/>
  <c r="C36" i="259"/>
  <c r="B36" i="259"/>
  <c r="B35" i="259"/>
  <c r="H34" i="259"/>
  <c r="G34" i="259"/>
  <c r="F34" i="259"/>
  <c r="F35" i="259" s="1"/>
  <c r="E34" i="259"/>
  <c r="D34" i="259"/>
  <c r="D35" i="259" s="1"/>
  <c r="C34" i="259"/>
  <c r="B34" i="259"/>
  <c r="H33" i="259"/>
  <c r="G33" i="259"/>
  <c r="F33" i="259"/>
  <c r="E33" i="259"/>
  <c r="D33" i="259"/>
  <c r="C33" i="259"/>
  <c r="B33" i="259"/>
  <c r="H32" i="259"/>
  <c r="G32" i="259"/>
  <c r="F32" i="259"/>
  <c r="E32" i="259"/>
  <c r="D32" i="259"/>
  <c r="C32" i="259"/>
  <c r="B32" i="259"/>
  <c r="B31" i="259"/>
  <c r="H30" i="259"/>
  <c r="G30" i="259"/>
  <c r="G31" i="259" s="1"/>
  <c r="F30" i="259"/>
  <c r="F31" i="259" s="1"/>
  <c r="E30" i="259"/>
  <c r="D30" i="259"/>
  <c r="C30" i="259"/>
  <c r="B30" i="259"/>
  <c r="H29" i="259"/>
  <c r="G29" i="259"/>
  <c r="F29" i="259"/>
  <c r="E29" i="259"/>
  <c r="D29" i="259"/>
  <c r="C29" i="259"/>
  <c r="B29" i="259"/>
  <c r="H28" i="259"/>
  <c r="G28" i="259"/>
  <c r="F28" i="259"/>
  <c r="E28" i="259"/>
  <c r="D28" i="259"/>
  <c r="C28" i="259"/>
  <c r="B28" i="259"/>
  <c r="B27" i="259"/>
  <c r="H26" i="259"/>
  <c r="G26" i="259"/>
  <c r="F26" i="259"/>
  <c r="F27" i="259" s="1"/>
  <c r="E26" i="259"/>
  <c r="D26" i="259"/>
  <c r="D27" i="259" s="1"/>
  <c r="E27" i="259" s="1"/>
  <c r="C26" i="259"/>
  <c r="C27" i="259" s="1"/>
  <c r="B26" i="259"/>
  <c r="H25" i="259"/>
  <c r="G25" i="259"/>
  <c r="F25" i="259"/>
  <c r="E25" i="259"/>
  <c r="D25" i="259"/>
  <c r="C25" i="259"/>
  <c r="B25" i="259"/>
  <c r="H24" i="259"/>
  <c r="G24" i="259"/>
  <c r="F24" i="259"/>
  <c r="E24" i="259"/>
  <c r="D24" i="259"/>
  <c r="C24" i="259"/>
  <c r="B24" i="259"/>
  <c r="B20" i="259"/>
  <c r="B19" i="259"/>
  <c r="F18" i="259"/>
  <c r="E18" i="259"/>
  <c r="E19" i="259" s="1"/>
  <c r="D18" i="259"/>
  <c r="D19" i="259" s="1"/>
  <c r="D20" i="259" s="1"/>
  <c r="C18" i="259"/>
  <c r="C19" i="259" s="1"/>
  <c r="B18" i="259"/>
  <c r="F17" i="259"/>
  <c r="E17" i="259"/>
  <c r="D17" i="259"/>
  <c r="C17" i="259"/>
  <c r="B17" i="259"/>
  <c r="F16" i="259"/>
  <c r="E16" i="259"/>
  <c r="D16" i="259"/>
  <c r="C16" i="259"/>
  <c r="B16" i="259"/>
  <c r="D15" i="259"/>
  <c r="B15" i="259"/>
  <c r="F14" i="259"/>
  <c r="E14" i="259"/>
  <c r="E15" i="259" s="1"/>
  <c r="D14" i="259"/>
  <c r="C14" i="259"/>
  <c r="B14" i="259"/>
  <c r="F13" i="259"/>
  <c r="E13" i="259"/>
  <c r="D13" i="259"/>
  <c r="C13" i="259"/>
  <c r="B13" i="259"/>
  <c r="F12" i="259"/>
  <c r="E12" i="259"/>
  <c r="D12" i="259"/>
  <c r="C12" i="259"/>
  <c r="B12" i="259"/>
  <c r="D11" i="259"/>
  <c r="B11" i="259"/>
  <c r="F10" i="259"/>
  <c r="E10" i="259"/>
  <c r="D10" i="259"/>
  <c r="C10" i="259"/>
  <c r="B10" i="259"/>
  <c r="F9" i="259"/>
  <c r="E9" i="259"/>
  <c r="D9" i="259"/>
  <c r="C9" i="259"/>
  <c r="B9" i="259"/>
  <c r="F8" i="259"/>
  <c r="E8" i="259"/>
  <c r="D8" i="259"/>
  <c r="C8" i="259"/>
  <c r="C11" i="259" s="1"/>
  <c r="B8" i="259"/>
  <c r="B7" i="259"/>
  <c r="F6" i="259"/>
  <c r="E6" i="259"/>
  <c r="D6" i="259"/>
  <c r="D7" i="259" s="1"/>
  <c r="C6" i="259"/>
  <c r="B6" i="259"/>
  <c r="F5" i="259"/>
  <c r="E5" i="259"/>
  <c r="E7" i="259" s="1"/>
  <c r="F7" i="259" s="1"/>
  <c r="D5" i="259"/>
  <c r="C5" i="259"/>
  <c r="B5" i="259"/>
  <c r="F4" i="259"/>
  <c r="E4" i="259"/>
  <c r="D4" i="259"/>
  <c r="C4" i="259"/>
  <c r="B4" i="259"/>
  <c r="B60" i="258"/>
  <c r="C59" i="258"/>
  <c r="B59" i="258"/>
  <c r="H58" i="258"/>
  <c r="G58" i="258"/>
  <c r="G59" i="258" s="1"/>
  <c r="F58" i="258"/>
  <c r="F59" i="258" s="1"/>
  <c r="F60" i="258" s="1"/>
  <c r="E58" i="258"/>
  <c r="D58" i="258"/>
  <c r="D59" i="258" s="1"/>
  <c r="C58" i="258"/>
  <c r="B58" i="258"/>
  <c r="H57" i="258"/>
  <c r="G57" i="258"/>
  <c r="F57" i="258"/>
  <c r="E57" i="258"/>
  <c r="D57" i="258"/>
  <c r="C57" i="258"/>
  <c r="B57" i="258"/>
  <c r="H56" i="258"/>
  <c r="G56" i="258"/>
  <c r="F56" i="258"/>
  <c r="E56" i="258"/>
  <c r="D56" i="258"/>
  <c r="C56" i="258"/>
  <c r="B56" i="258"/>
  <c r="F55" i="258"/>
  <c r="B55" i="258"/>
  <c r="H54" i="258"/>
  <c r="G54" i="258"/>
  <c r="F54" i="258"/>
  <c r="E54" i="258"/>
  <c r="D54" i="258"/>
  <c r="C54" i="258"/>
  <c r="B54" i="258"/>
  <c r="H53" i="258"/>
  <c r="G53" i="258"/>
  <c r="F53" i="258"/>
  <c r="E53" i="258"/>
  <c r="D53" i="258"/>
  <c r="C53" i="258"/>
  <c r="B53" i="258"/>
  <c r="H52" i="258"/>
  <c r="G52" i="258"/>
  <c r="G55" i="258" s="1"/>
  <c r="F52" i="258"/>
  <c r="E52" i="258"/>
  <c r="D52" i="258"/>
  <c r="C52" i="258"/>
  <c r="B52" i="258"/>
  <c r="C51" i="258"/>
  <c r="B51" i="258"/>
  <c r="H50" i="258"/>
  <c r="G50" i="258"/>
  <c r="F50" i="258"/>
  <c r="F51" i="258" s="1"/>
  <c r="E50" i="258"/>
  <c r="D50" i="258"/>
  <c r="C50" i="258"/>
  <c r="B50" i="258"/>
  <c r="H49" i="258"/>
  <c r="G49" i="258"/>
  <c r="F49" i="258"/>
  <c r="E49" i="258"/>
  <c r="D49" i="258"/>
  <c r="C49" i="258"/>
  <c r="B49" i="258"/>
  <c r="H48" i="258"/>
  <c r="G48" i="258"/>
  <c r="F48" i="258"/>
  <c r="E48" i="258"/>
  <c r="D48" i="258"/>
  <c r="D51" i="258" s="1"/>
  <c r="C48" i="258"/>
  <c r="B48" i="258"/>
  <c r="F47" i="258"/>
  <c r="B47" i="258"/>
  <c r="H46" i="258"/>
  <c r="G46" i="258"/>
  <c r="F46" i="258"/>
  <c r="E46" i="258"/>
  <c r="D46" i="258"/>
  <c r="D47" i="258" s="1"/>
  <c r="C46" i="258"/>
  <c r="B46" i="258"/>
  <c r="H45" i="258"/>
  <c r="G45" i="258"/>
  <c r="F45" i="258"/>
  <c r="E45" i="258"/>
  <c r="D45" i="258"/>
  <c r="C45" i="258"/>
  <c r="B45" i="258"/>
  <c r="H44" i="258"/>
  <c r="G44" i="258"/>
  <c r="G47" i="258" s="1"/>
  <c r="H47" i="258" s="1"/>
  <c r="F44" i="258"/>
  <c r="E44" i="258"/>
  <c r="D44" i="258"/>
  <c r="C44" i="258"/>
  <c r="B44" i="258"/>
  <c r="B40" i="258"/>
  <c r="F39" i="258"/>
  <c r="F40" i="258" s="1"/>
  <c r="B39" i="258"/>
  <c r="H38" i="258"/>
  <c r="G38" i="258"/>
  <c r="F38" i="258"/>
  <c r="E38" i="258"/>
  <c r="D38" i="258"/>
  <c r="C38" i="258"/>
  <c r="B38" i="258"/>
  <c r="H37" i="258"/>
  <c r="G37" i="258"/>
  <c r="F37" i="258"/>
  <c r="E37" i="258"/>
  <c r="D37" i="258"/>
  <c r="C37" i="258"/>
  <c r="B37" i="258"/>
  <c r="H36" i="258"/>
  <c r="G36" i="258"/>
  <c r="F36" i="258"/>
  <c r="E36" i="258"/>
  <c r="D36" i="258"/>
  <c r="C36" i="258"/>
  <c r="B36" i="258"/>
  <c r="G35" i="258"/>
  <c r="B35" i="258"/>
  <c r="H34" i="258"/>
  <c r="G34" i="258"/>
  <c r="F34" i="258"/>
  <c r="F35" i="258" s="1"/>
  <c r="E34" i="258"/>
  <c r="D34" i="258"/>
  <c r="D35" i="258" s="1"/>
  <c r="C34" i="258"/>
  <c r="B34" i="258"/>
  <c r="H33" i="258"/>
  <c r="G33" i="258"/>
  <c r="F33" i="258"/>
  <c r="E33" i="258"/>
  <c r="D33" i="258"/>
  <c r="C33" i="258"/>
  <c r="B33" i="258"/>
  <c r="H32" i="258"/>
  <c r="G32" i="258"/>
  <c r="F32" i="258"/>
  <c r="E32" i="258"/>
  <c r="D32" i="258"/>
  <c r="C32" i="258"/>
  <c r="B32" i="258"/>
  <c r="B31" i="258"/>
  <c r="H30" i="258"/>
  <c r="G30" i="258"/>
  <c r="G31" i="258" s="1"/>
  <c r="F30" i="258"/>
  <c r="F31" i="258" s="1"/>
  <c r="H31" i="258" s="1"/>
  <c r="E30" i="258"/>
  <c r="D30" i="258"/>
  <c r="C30" i="258"/>
  <c r="B30" i="258"/>
  <c r="H29" i="258"/>
  <c r="G29" i="258"/>
  <c r="F29" i="258"/>
  <c r="E29" i="258"/>
  <c r="D29" i="258"/>
  <c r="D31" i="258" s="1"/>
  <c r="C29" i="258"/>
  <c r="B29" i="258"/>
  <c r="H28" i="258"/>
  <c r="G28" i="258"/>
  <c r="F28" i="258"/>
  <c r="E28" i="258"/>
  <c r="D28" i="258"/>
  <c r="C28" i="258"/>
  <c r="C31" i="258" s="1"/>
  <c r="B28" i="258"/>
  <c r="B27" i="258"/>
  <c r="H26" i="258"/>
  <c r="G26" i="258"/>
  <c r="F26" i="258"/>
  <c r="F27" i="258" s="1"/>
  <c r="E26" i="258"/>
  <c r="D26" i="258"/>
  <c r="D27" i="258" s="1"/>
  <c r="C26" i="258"/>
  <c r="B26" i="258"/>
  <c r="H25" i="258"/>
  <c r="G25" i="258"/>
  <c r="F25" i="258"/>
  <c r="E25" i="258"/>
  <c r="D25" i="258"/>
  <c r="C25" i="258"/>
  <c r="B25" i="258"/>
  <c r="H24" i="258"/>
  <c r="G24" i="258"/>
  <c r="F24" i="258"/>
  <c r="E24" i="258"/>
  <c r="D24" i="258"/>
  <c r="C24" i="258"/>
  <c r="B24" i="258"/>
  <c r="B20" i="258"/>
  <c r="B19" i="258"/>
  <c r="F18" i="258"/>
  <c r="E18" i="258"/>
  <c r="D18" i="258"/>
  <c r="D19" i="258" s="1"/>
  <c r="D20" i="258" s="1"/>
  <c r="C18" i="258"/>
  <c r="C19" i="258" s="1"/>
  <c r="B18" i="258"/>
  <c r="F17" i="258"/>
  <c r="E17" i="258"/>
  <c r="D17" i="258"/>
  <c r="C17" i="258"/>
  <c r="B17" i="258"/>
  <c r="F16" i="258"/>
  <c r="E16" i="258"/>
  <c r="D16" i="258"/>
  <c r="C16" i="258"/>
  <c r="B16" i="258"/>
  <c r="C15" i="258"/>
  <c r="B15" i="258"/>
  <c r="F14" i="258"/>
  <c r="E14" i="258"/>
  <c r="D14" i="258"/>
  <c r="D15" i="258" s="1"/>
  <c r="C14" i="258"/>
  <c r="B14" i="258"/>
  <c r="F13" i="258"/>
  <c r="E13" i="258"/>
  <c r="E15" i="258" s="1"/>
  <c r="D13" i="258"/>
  <c r="C13" i="258"/>
  <c r="B13" i="258"/>
  <c r="F12" i="258"/>
  <c r="E12" i="258"/>
  <c r="D12" i="258"/>
  <c r="C12" i="258"/>
  <c r="B12" i="258"/>
  <c r="D11" i="258"/>
  <c r="B11" i="258"/>
  <c r="F10" i="258"/>
  <c r="E10" i="258"/>
  <c r="D10" i="258"/>
  <c r="C10" i="258"/>
  <c r="B10" i="258"/>
  <c r="F9" i="258"/>
  <c r="E9" i="258"/>
  <c r="E11" i="258" s="1"/>
  <c r="F11" i="258" s="1"/>
  <c r="D9" i="258"/>
  <c r="C9" i="258"/>
  <c r="B9" i="258"/>
  <c r="F8" i="258"/>
  <c r="E8" i="258"/>
  <c r="D8" i="258"/>
  <c r="C8" i="258"/>
  <c r="B8" i="258"/>
  <c r="B7" i="258"/>
  <c r="F6" i="258"/>
  <c r="E6" i="258"/>
  <c r="D6" i="258"/>
  <c r="D7" i="258" s="1"/>
  <c r="C6" i="258"/>
  <c r="C7" i="258" s="1"/>
  <c r="B6" i="258"/>
  <c r="F5" i="258"/>
  <c r="E5" i="258"/>
  <c r="D5" i="258"/>
  <c r="C5" i="258"/>
  <c r="B5" i="258"/>
  <c r="F4" i="258"/>
  <c r="E4" i="258"/>
  <c r="D4" i="258"/>
  <c r="C4" i="258"/>
  <c r="B4" i="258"/>
  <c r="B60" i="257"/>
  <c r="B59" i="257"/>
  <c r="H58" i="257"/>
  <c r="G58" i="257"/>
  <c r="G58" i="261" s="1"/>
  <c r="F58" i="257"/>
  <c r="E58" i="257"/>
  <c r="D58" i="257"/>
  <c r="D58" i="261" s="1"/>
  <c r="C58" i="257"/>
  <c r="B58" i="257"/>
  <c r="H57" i="257"/>
  <c r="G57" i="257"/>
  <c r="F57" i="257"/>
  <c r="F57" i="261" s="1"/>
  <c r="E57" i="257"/>
  <c r="D57" i="257"/>
  <c r="C57" i="257"/>
  <c r="C57" i="261" s="1"/>
  <c r="B57" i="257"/>
  <c r="H56" i="257"/>
  <c r="G56" i="257"/>
  <c r="F56" i="257"/>
  <c r="F56" i="261" s="1"/>
  <c r="E56" i="257"/>
  <c r="D56" i="257"/>
  <c r="D56" i="261" s="1"/>
  <c r="C56" i="257"/>
  <c r="B56" i="257"/>
  <c r="B55" i="257"/>
  <c r="H54" i="257"/>
  <c r="G54" i="257"/>
  <c r="F54" i="257"/>
  <c r="F55" i="257" s="1"/>
  <c r="E54" i="257"/>
  <c r="D54" i="257"/>
  <c r="C54" i="257"/>
  <c r="C54" i="261" s="1"/>
  <c r="B54" i="257"/>
  <c r="H53" i="257"/>
  <c r="G53" i="257"/>
  <c r="G53" i="261" s="1"/>
  <c r="F53" i="257"/>
  <c r="E53" i="257"/>
  <c r="D53" i="257"/>
  <c r="D53" i="261" s="1"/>
  <c r="C53" i="257"/>
  <c r="B53" i="257"/>
  <c r="H52" i="257"/>
  <c r="G52" i="257"/>
  <c r="G52" i="261" s="1"/>
  <c r="F52" i="257"/>
  <c r="F52" i="261" s="1"/>
  <c r="E52" i="257"/>
  <c r="D52" i="257"/>
  <c r="D52" i="261" s="1"/>
  <c r="C52" i="257"/>
  <c r="C52" i="261" s="1"/>
  <c r="B52" i="257"/>
  <c r="B51" i="257"/>
  <c r="H50" i="257"/>
  <c r="G50" i="257"/>
  <c r="F50" i="257"/>
  <c r="E50" i="257"/>
  <c r="D50" i="257"/>
  <c r="D50" i="261" s="1"/>
  <c r="C50" i="257"/>
  <c r="B50" i="257"/>
  <c r="H49" i="257"/>
  <c r="G49" i="257"/>
  <c r="F49" i="257"/>
  <c r="E49" i="257"/>
  <c r="D49" i="257"/>
  <c r="D49" i="261" s="1"/>
  <c r="C49" i="257"/>
  <c r="C49" i="261" s="1"/>
  <c r="B49" i="257"/>
  <c r="H48" i="257"/>
  <c r="G48" i="257"/>
  <c r="G48" i="261" s="1"/>
  <c r="F48" i="257"/>
  <c r="E48" i="257"/>
  <c r="D48" i="257"/>
  <c r="D48" i="261" s="1"/>
  <c r="C48" i="257"/>
  <c r="C48" i="261" s="1"/>
  <c r="B48" i="257"/>
  <c r="B47" i="257"/>
  <c r="H46" i="257"/>
  <c r="G46" i="257"/>
  <c r="F46" i="257"/>
  <c r="F46" i="261" s="1"/>
  <c r="F47" i="261" s="1"/>
  <c r="E46" i="257"/>
  <c r="D46" i="257"/>
  <c r="D47" i="257" s="1"/>
  <c r="C46" i="257"/>
  <c r="C46" i="261" s="1"/>
  <c r="B46" i="257"/>
  <c r="H45" i="257"/>
  <c r="G45" i="257"/>
  <c r="G45" i="261" s="1"/>
  <c r="F45" i="257"/>
  <c r="F45" i="261" s="1"/>
  <c r="E45" i="257"/>
  <c r="D45" i="257"/>
  <c r="D45" i="261" s="1"/>
  <c r="C45" i="257"/>
  <c r="B45" i="257"/>
  <c r="H44" i="257"/>
  <c r="G44" i="257"/>
  <c r="F44" i="257"/>
  <c r="F44" i="261" s="1"/>
  <c r="E44" i="257"/>
  <c r="D44" i="257"/>
  <c r="D44" i="261" s="1"/>
  <c r="C44" i="257"/>
  <c r="C44" i="261" s="1"/>
  <c r="B44" i="257"/>
  <c r="B40" i="257"/>
  <c r="B39" i="257"/>
  <c r="H38" i="257"/>
  <c r="G38" i="257"/>
  <c r="G39" i="257" s="1"/>
  <c r="F38" i="257"/>
  <c r="F39" i="257" s="1"/>
  <c r="F40" i="257" s="1"/>
  <c r="E38" i="257"/>
  <c r="D38" i="257"/>
  <c r="C38" i="257"/>
  <c r="B38" i="257"/>
  <c r="H37" i="257"/>
  <c r="G37" i="257"/>
  <c r="F37" i="257"/>
  <c r="E37" i="257"/>
  <c r="D37" i="257"/>
  <c r="C37" i="257"/>
  <c r="B37" i="257"/>
  <c r="H36" i="257"/>
  <c r="G36" i="257"/>
  <c r="F36" i="257"/>
  <c r="E36" i="257"/>
  <c r="D36" i="257"/>
  <c r="C36" i="257"/>
  <c r="C39" i="257" s="1"/>
  <c r="B36" i="257"/>
  <c r="B35" i="257"/>
  <c r="H34" i="257"/>
  <c r="G34" i="257"/>
  <c r="G35" i="257" s="1"/>
  <c r="F34" i="257"/>
  <c r="F35" i="257" s="1"/>
  <c r="E34" i="257"/>
  <c r="D34" i="257"/>
  <c r="C34" i="257"/>
  <c r="B34" i="257"/>
  <c r="H33" i="257"/>
  <c r="G33" i="257"/>
  <c r="F33" i="257"/>
  <c r="E33" i="257"/>
  <c r="D33" i="257"/>
  <c r="C33" i="257"/>
  <c r="B33" i="257"/>
  <c r="H32" i="257"/>
  <c r="G32" i="257"/>
  <c r="F32" i="257"/>
  <c r="E32" i="257"/>
  <c r="D32" i="257"/>
  <c r="C32" i="257"/>
  <c r="B32" i="257"/>
  <c r="B31" i="257"/>
  <c r="H30" i="257"/>
  <c r="G30" i="257"/>
  <c r="F30" i="257"/>
  <c r="F31" i="257" s="1"/>
  <c r="E30" i="257"/>
  <c r="D30" i="257"/>
  <c r="C30" i="257"/>
  <c r="B30" i="257"/>
  <c r="H29" i="257"/>
  <c r="G29" i="257"/>
  <c r="F29" i="257"/>
  <c r="E29" i="257"/>
  <c r="D29" i="257"/>
  <c r="C29" i="257"/>
  <c r="B29" i="257"/>
  <c r="H28" i="257"/>
  <c r="G28" i="257"/>
  <c r="F28" i="257"/>
  <c r="E28" i="257"/>
  <c r="D28" i="257"/>
  <c r="C28" i="257"/>
  <c r="C31" i="257" s="1"/>
  <c r="B28" i="257"/>
  <c r="G27" i="257"/>
  <c r="B27" i="257"/>
  <c r="H26" i="257"/>
  <c r="G26" i="257"/>
  <c r="F26" i="257"/>
  <c r="F27" i="257" s="1"/>
  <c r="E26" i="257"/>
  <c r="D26" i="257"/>
  <c r="C26" i="257"/>
  <c r="B26" i="257"/>
  <c r="H25" i="257"/>
  <c r="G25" i="257"/>
  <c r="F25" i="257"/>
  <c r="E25" i="257"/>
  <c r="D25" i="257"/>
  <c r="C25" i="257"/>
  <c r="C27" i="257" s="1"/>
  <c r="B25" i="257"/>
  <c r="H24" i="257"/>
  <c r="G24" i="257"/>
  <c r="F24" i="257"/>
  <c r="E24" i="257"/>
  <c r="D24" i="257"/>
  <c r="C24" i="257"/>
  <c r="B24" i="257"/>
  <c r="E18" i="257"/>
  <c r="D18" i="257"/>
  <c r="C18" i="257"/>
  <c r="C18" i="261" s="1"/>
  <c r="E17" i="257"/>
  <c r="D17" i="257"/>
  <c r="D17" i="261" s="1"/>
  <c r="C17" i="257"/>
  <c r="E16" i="257"/>
  <c r="D16" i="257"/>
  <c r="D16" i="261" s="1"/>
  <c r="C16" i="257"/>
  <c r="E14" i="257"/>
  <c r="D14" i="257"/>
  <c r="C14" i="257"/>
  <c r="E13" i="257"/>
  <c r="D13" i="257"/>
  <c r="C13" i="257"/>
  <c r="C13" i="261" s="1"/>
  <c r="E12" i="257"/>
  <c r="D12" i="257"/>
  <c r="D12" i="261" s="1"/>
  <c r="C12" i="257"/>
  <c r="C12" i="261" s="1"/>
  <c r="E10" i="257"/>
  <c r="D10" i="257"/>
  <c r="C10" i="257"/>
  <c r="E9" i="257"/>
  <c r="D9" i="257"/>
  <c r="D9" i="261" s="1"/>
  <c r="C9" i="257"/>
  <c r="C11" i="257" s="1"/>
  <c r="E8" i="257"/>
  <c r="F8" i="257" s="1"/>
  <c r="D8" i="257"/>
  <c r="D8" i="261" s="1"/>
  <c r="C8" i="257"/>
  <c r="E6" i="257"/>
  <c r="D6" i="257"/>
  <c r="C6" i="257"/>
  <c r="E5" i="257"/>
  <c r="D5" i="257"/>
  <c r="C5" i="257"/>
  <c r="C5" i="261" s="1"/>
  <c r="E4" i="257"/>
  <c r="D4" i="257"/>
  <c r="D4" i="261" s="1"/>
  <c r="C4" i="257"/>
  <c r="F87" i="256"/>
  <c r="E87" i="256"/>
  <c r="D87" i="256"/>
  <c r="F86" i="256"/>
  <c r="E86" i="256"/>
  <c r="D86" i="256"/>
  <c r="F85" i="256"/>
  <c r="E85" i="256"/>
  <c r="D85" i="256"/>
  <c r="F84" i="256"/>
  <c r="E84" i="256"/>
  <c r="D84" i="256"/>
  <c r="F83" i="256"/>
  <c r="E83" i="256"/>
  <c r="D83" i="256"/>
  <c r="F82" i="256"/>
  <c r="E82" i="256"/>
  <c r="D82" i="256"/>
  <c r="F81" i="256"/>
  <c r="E81" i="256"/>
  <c r="D81" i="256"/>
  <c r="F80" i="256"/>
  <c r="E80" i="256"/>
  <c r="D80" i="256"/>
  <c r="F79" i="256"/>
  <c r="E79" i="256"/>
  <c r="D79" i="256"/>
  <c r="F78" i="256"/>
  <c r="E78" i="256"/>
  <c r="D78" i="256"/>
  <c r="F77" i="256"/>
  <c r="E77" i="256"/>
  <c r="D77" i="256"/>
  <c r="F76" i="256"/>
  <c r="E76" i="256"/>
  <c r="D76" i="256"/>
  <c r="F75" i="256"/>
  <c r="E75" i="256"/>
  <c r="D75" i="256"/>
  <c r="F74" i="256"/>
  <c r="E74" i="256"/>
  <c r="D74" i="256"/>
  <c r="F73" i="256"/>
  <c r="E73" i="256"/>
  <c r="D73" i="256"/>
  <c r="F72" i="256"/>
  <c r="E72" i="256"/>
  <c r="D72" i="256"/>
  <c r="F71" i="256"/>
  <c r="E71" i="256"/>
  <c r="D71" i="256"/>
  <c r="F70" i="256"/>
  <c r="E70" i="256"/>
  <c r="D70" i="256"/>
  <c r="F69" i="256"/>
  <c r="E69" i="256"/>
  <c r="D69" i="256"/>
  <c r="F68" i="256"/>
  <c r="E68" i="256"/>
  <c r="D68" i="256"/>
  <c r="F66" i="256"/>
  <c r="E66" i="256"/>
  <c r="D66" i="256"/>
  <c r="F65" i="256"/>
  <c r="E65" i="256"/>
  <c r="D65" i="256"/>
  <c r="F64" i="256"/>
  <c r="E64" i="256"/>
  <c r="D64" i="256"/>
  <c r="F63" i="256"/>
  <c r="E63" i="256"/>
  <c r="D63" i="256"/>
  <c r="F62" i="256"/>
  <c r="E62" i="256"/>
  <c r="D62" i="256"/>
  <c r="F61" i="256"/>
  <c r="E61" i="256"/>
  <c r="D61" i="256"/>
  <c r="F60" i="256"/>
  <c r="E60" i="256"/>
  <c r="D60" i="256"/>
  <c r="F59" i="256"/>
  <c r="E59" i="256"/>
  <c r="D59" i="256"/>
  <c r="F58" i="256"/>
  <c r="E58" i="256"/>
  <c r="D58" i="256"/>
  <c r="F57" i="256"/>
  <c r="E57" i="256"/>
  <c r="D57" i="256"/>
  <c r="F56" i="256"/>
  <c r="E56" i="256"/>
  <c r="D56" i="256"/>
  <c r="F55" i="256"/>
  <c r="E55" i="256"/>
  <c r="D55" i="256"/>
  <c r="F54" i="256"/>
  <c r="E54" i="256"/>
  <c r="D54" i="256"/>
  <c r="F53" i="256"/>
  <c r="E53" i="256"/>
  <c r="D53" i="256"/>
  <c r="F52" i="256"/>
  <c r="E52" i="256"/>
  <c r="D52" i="256"/>
  <c r="F51" i="256"/>
  <c r="E51" i="256"/>
  <c r="D51" i="256"/>
  <c r="F50" i="256"/>
  <c r="E50" i="256"/>
  <c r="D50" i="256"/>
  <c r="F49" i="256"/>
  <c r="E49" i="256"/>
  <c r="D49" i="256"/>
  <c r="F48" i="256"/>
  <c r="E48" i="256"/>
  <c r="D48" i="256"/>
  <c r="F47" i="256"/>
  <c r="E47" i="256"/>
  <c r="D47" i="256"/>
  <c r="F44" i="256"/>
  <c r="E44" i="256"/>
  <c r="D44" i="256"/>
  <c r="F43" i="256"/>
  <c r="E43" i="256"/>
  <c r="D43" i="256"/>
  <c r="F42" i="256"/>
  <c r="E42" i="256"/>
  <c r="D42" i="256"/>
  <c r="F41" i="256"/>
  <c r="E41" i="256"/>
  <c r="D41" i="256"/>
  <c r="F40" i="256"/>
  <c r="E40" i="256"/>
  <c r="D40" i="256"/>
  <c r="F39" i="256"/>
  <c r="E39" i="256"/>
  <c r="D39" i="256"/>
  <c r="F38" i="256"/>
  <c r="E38" i="256"/>
  <c r="D38" i="256"/>
  <c r="F37" i="256"/>
  <c r="E37" i="256"/>
  <c r="D37" i="256"/>
  <c r="F36" i="256"/>
  <c r="E36" i="256"/>
  <c r="D36" i="256"/>
  <c r="F35" i="256"/>
  <c r="E35" i="256"/>
  <c r="D35" i="256"/>
  <c r="F34" i="256"/>
  <c r="E34" i="256"/>
  <c r="D34" i="256"/>
  <c r="F33" i="256"/>
  <c r="E33" i="256"/>
  <c r="D33" i="256"/>
  <c r="F32" i="256"/>
  <c r="E32" i="256"/>
  <c r="D32" i="256"/>
  <c r="F31" i="256"/>
  <c r="E31" i="256"/>
  <c r="D31" i="256"/>
  <c r="F30" i="256"/>
  <c r="E30" i="256"/>
  <c r="D30" i="256"/>
  <c r="F29" i="256"/>
  <c r="E29" i="256"/>
  <c r="D29" i="256"/>
  <c r="F28" i="256"/>
  <c r="E28" i="256"/>
  <c r="D28" i="256"/>
  <c r="F27" i="256"/>
  <c r="E27" i="256"/>
  <c r="D27" i="256"/>
  <c r="F26" i="256"/>
  <c r="E26" i="256"/>
  <c r="D26" i="256"/>
  <c r="F25" i="256"/>
  <c r="E25" i="256"/>
  <c r="D25" i="256"/>
  <c r="F22" i="256"/>
  <c r="E22" i="256"/>
  <c r="D22" i="256"/>
  <c r="F21" i="256"/>
  <c r="E21" i="256"/>
  <c r="D21" i="256"/>
  <c r="F20" i="256"/>
  <c r="E20" i="256"/>
  <c r="D20" i="256"/>
  <c r="F19" i="256"/>
  <c r="E19" i="256"/>
  <c r="D19" i="256"/>
  <c r="F18" i="256"/>
  <c r="E18" i="256"/>
  <c r="D18" i="256"/>
  <c r="F17" i="256"/>
  <c r="E17" i="256"/>
  <c r="D17" i="256"/>
  <c r="F16" i="256"/>
  <c r="E16" i="256"/>
  <c r="D16" i="256"/>
  <c r="F15" i="256"/>
  <c r="E15" i="256"/>
  <c r="D15" i="256"/>
  <c r="F14" i="256"/>
  <c r="E14" i="256"/>
  <c r="D14" i="256"/>
  <c r="F13" i="256"/>
  <c r="E13" i="256"/>
  <c r="D13" i="256"/>
  <c r="F12" i="256"/>
  <c r="E12" i="256"/>
  <c r="D12" i="256"/>
  <c r="F11" i="256"/>
  <c r="E11" i="256"/>
  <c r="D11" i="256"/>
  <c r="F10" i="256"/>
  <c r="E10" i="256"/>
  <c r="D10" i="256"/>
  <c r="F9" i="256"/>
  <c r="E9" i="256"/>
  <c r="D9" i="256"/>
  <c r="F8" i="256"/>
  <c r="E8" i="256"/>
  <c r="D8" i="256"/>
  <c r="F7" i="256"/>
  <c r="E7" i="256"/>
  <c r="D7" i="256"/>
  <c r="F6" i="256"/>
  <c r="E6" i="256"/>
  <c r="D6" i="256"/>
  <c r="F5" i="256"/>
  <c r="E5" i="256"/>
  <c r="D5" i="256"/>
  <c r="F4" i="256"/>
  <c r="E4" i="256"/>
  <c r="D4" i="256"/>
  <c r="F3" i="256"/>
  <c r="E3" i="256"/>
  <c r="D3" i="256"/>
  <c r="F72" i="255"/>
  <c r="E72" i="255"/>
  <c r="C72" i="255"/>
  <c r="F71" i="255"/>
  <c r="G71" i="255" s="1"/>
  <c r="E71" i="255"/>
  <c r="C71" i="255"/>
  <c r="D71" i="255" s="1"/>
  <c r="F70" i="255"/>
  <c r="E70" i="255"/>
  <c r="D70" i="255"/>
  <c r="C70" i="255"/>
  <c r="F69" i="255"/>
  <c r="G69" i="255" s="1"/>
  <c r="E69" i="255"/>
  <c r="D69" i="255" s="1"/>
  <c r="C69" i="255"/>
  <c r="F68" i="255"/>
  <c r="G68" i="255" s="1"/>
  <c r="E68" i="255"/>
  <c r="C68" i="255"/>
  <c r="G67" i="255"/>
  <c r="F67" i="255"/>
  <c r="I53" i="255" s="1"/>
  <c r="E67" i="255"/>
  <c r="C67" i="255"/>
  <c r="D67" i="255" s="1"/>
  <c r="F66" i="255"/>
  <c r="G66" i="255" s="1"/>
  <c r="E66" i="255"/>
  <c r="C52" i="255" s="1"/>
  <c r="C66" i="255"/>
  <c r="D66" i="255" s="1"/>
  <c r="F65" i="255"/>
  <c r="G65" i="255" s="1"/>
  <c r="E65" i="255"/>
  <c r="D65" i="255"/>
  <c r="C65" i="255"/>
  <c r="F64" i="255"/>
  <c r="E64" i="255"/>
  <c r="C64" i="255"/>
  <c r="G63" i="255"/>
  <c r="F63" i="255"/>
  <c r="E63" i="255"/>
  <c r="C63" i="255"/>
  <c r="F62" i="255"/>
  <c r="E62" i="255"/>
  <c r="C48" i="255" s="1"/>
  <c r="C62" i="255"/>
  <c r="D62" i="255" s="1"/>
  <c r="F61" i="255"/>
  <c r="E61" i="255"/>
  <c r="D61" i="255"/>
  <c r="C61" i="255"/>
  <c r="H58" i="255"/>
  <c r="E58" i="255"/>
  <c r="H57" i="255"/>
  <c r="E57" i="255"/>
  <c r="C57" i="255"/>
  <c r="I56" i="255"/>
  <c r="H56" i="255"/>
  <c r="F56" i="255"/>
  <c r="E56" i="255"/>
  <c r="C41" i="255" s="1"/>
  <c r="H55" i="255"/>
  <c r="F55" i="255" s="1"/>
  <c r="G55" i="255" s="1"/>
  <c r="E55" i="255"/>
  <c r="H54" i="255"/>
  <c r="E54" i="255"/>
  <c r="H53" i="255"/>
  <c r="E53" i="255"/>
  <c r="C53" i="255"/>
  <c r="H52" i="255"/>
  <c r="I52" i="255" s="1"/>
  <c r="E52" i="255"/>
  <c r="C37" i="255" s="1"/>
  <c r="D37" i="255" s="1"/>
  <c r="H51" i="255"/>
  <c r="E51" i="255"/>
  <c r="D51" i="255"/>
  <c r="C51" i="255"/>
  <c r="H50" i="255"/>
  <c r="I50" i="255" s="1"/>
  <c r="F50" i="255"/>
  <c r="E50" i="255"/>
  <c r="H49" i="255"/>
  <c r="E49" i="255"/>
  <c r="C49" i="255"/>
  <c r="H48" i="255"/>
  <c r="I48" i="255" s="1"/>
  <c r="E48" i="255"/>
  <c r="I47" i="255"/>
  <c r="H47" i="255"/>
  <c r="E47" i="255"/>
  <c r="H43" i="255"/>
  <c r="E43" i="255"/>
  <c r="C43" i="255"/>
  <c r="H42" i="255"/>
  <c r="E42" i="255"/>
  <c r="C28" i="255" s="1"/>
  <c r="C14" i="255" s="1"/>
  <c r="H41" i="255"/>
  <c r="F41" i="255" s="1"/>
  <c r="G41" i="255"/>
  <c r="E41" i="255"/>
  <c r="H40" i="255"/>
  <c r="E40" i="255"/>
  <c r="C40" i="255"/>
  <c r="D40" i="255" s="1"/>
  <c r="H39" i="255"/>
  <c r="E39" i="255"/>
  <c r="C39" i="255"/>
  <c r="H38" i="255"/>
  <c r="F38" i="255" s="1"/>
  <c r="G38" i="255" s="1"/>
  <c r="E38" i="255"/>
  <c r="C24" i="255" s="1"/>
  <c r="C10" i="255" s="1"/>
  <c r="H37" i="255"/>
  <c r="E37" i="255"/>
  <c r="C23" i="255" s="1"/>
  <c r="H36" i="255"/>
  <c r="F36" i="255" s="1"/>
  <c r="E36" i="255"/>
  <c r="C22" i="255" s="1"/>
  <c r="C8" i="255" s="1"/>
  <c r="C36" i="255"/>
  <c r="H35" i="255"/>
  <c r="F35" i="255"/>
  <c r="G35" i="255" s="1"/>
  <c r="E35" i="255"/>
  <c r="C35" i="255"/>
  <c r="H34" i="255"/>
  <c r="E34" i="255"/>
  <c r="C20" i="255" s="1"/>
  <c r="H33" i="255"/>
  <c r="F33" i="255" s="1"/>
  <c r="G33" i="255" s="1"/>
  <c r="E33" i="255"/>
  <c r="C33" i="255"/>
  <c r="D33" i="255" s="1"/>
  <c r="H32" i="255"/>
  <c r="E32" i="255"/>
  <c r="H29" i="255"/>
  <c r="F29" i="255"/>
  <c r="E29" i="255"/>
  <c r="E15" i="255" s="1"/>
  <c r="H28" i="255"/>
  <c r="F28" i="255" s="1"/>
  <c r="F14" i="255" s="1"/>
  <c r="E28" i="255"/>
  <c r="E14" i="255" s="1"/>
  <c r="H27" i="255"/>
  <c r="E27" i="255"/>
  <c r="H26" i="255"/>
  <c r="F26" i="255"/>
  <c r="E26" i="255"/>
  <c r="E12" i="255" s="1"/>
  <c r="C26" i="255"/>
  <c r="C12" i="255" s="1"/>
  <c r="H25" i="255"/>
  <c r="E25" i="255"/>
  <c r="H24" i="255"/>
  <c r="E24" i="255"/>
  <c r="H23" i="255"/>
  <c r="F23" i="255" s="1"/>
  <c r="F9" i="255" s="1"/>
  <c r="E23" i="255"/>
  <c r="H22" i="255"/>
  <c r="F22" i="255" s="1"/>
  <c r="E22" i="255"/>
  <c r="H21" i="255"/>
  <c r="E21" i="255"/>
  <c r="E7" i="255" s="1"/>
  <c r="H20" i="255"/>
  <c r="F20" i="255" s="1"/>
  <c r="G20" i="255" s="1"/>
  <c r="G6" i="255" s="1"/>
  <c r="E20" i="255"/>
  <c r="E6" i="255" s="1"/>
  <c r="H19" i="255"/>
  <c r="F19" i="255" s="1"/>
  <c r="E19" i="255"/>
  <c r="C19" i="255"/>
  <c r="D19" i="255" s="1"/>
  <c r="D5" i="255" s="1"/>
  <c r="H18" i="255"/>
  <c r="F18" i="255" s="1"/>
  <c r="F4" i="255" s="1"/>
  <c r="E18" i="255"/>
  <c r="C18" i="255"/>
  <c r="E13" i="255"/>
  <c r="E11" i="255"/>
  <c r="E9" i="255"/>
  <c r="E5" i="255"/>
  <c r="J210" i="254"/>
  <c r="I210" i="254"/>
  <c r="H210" i="254"/>
  <c r="G210" i="254"/>
  <c r="E210" i="254"/>
  <c r="D210" i="254"/>
  <c r="J209" i="254"/>
  <c r="I209" i="254"/>
  <c r="H209" i="254"/>
  <c r="G209" i="254"/>
  <c r="E209" i="254"/>
  <c r="D209" i="254"/>
  <c r="J208" i="254"/>
  <c r="I208" i="254"/>
  <c r="H208" i="254"/>
  <c r="G208" i="254"/>
  <c r="E208" i="254"/>
  <c r="D208" i="254"/>
  <c r="J207" i="254"/>
  <c r="I207" i="254"/>
  <c r="H207" i="254"/>
  <c r="G207" i="254"/>
  <c r="E207" i="254"/>
  <c r="D207" i="254"/>
  <c r="J206" i="254"/>
  <c r="I206" i="254"/>
  <c r="H206" i="254"/>
  <c r="G206" i="254"/>
  <c r="E206" i="254"/>
  <c r="F206" i="254" s="1"/>
  <c r="D206" i="254"/>
  <c r="J205" i="254"/>
  <c r="I205" i="254"/>
  <c r="H205" i="254"/>
  <c r="G205" i="254"/>
  <c r="E205" i="254"/>
  <c r="F205" i="254" s="1"/>
  <c r="D205" i="254"/>
  <c r="J204" i="254"/>
  <c r="I204" i="254"/>
  <c r="H204" i="254"/>
  <c r="G204" i="254"/>
  <c r="E204" i="254"/>
  <c r="D204" i="254"/>
  <c r="J203" i="254"/>
  <c r="I203" i="254"/>
  <c r="H203" i="254"/>
  <c r="G203" i="254"/>
  <c r="E203" i="254"/>
  <c r="D203" i="254"/>
  <c r="J202" i="254"/>
  <c r="I202" i="254"/>
  <c r="H202" i="254"/>
  <c r="G202" i="254"/>
  <c r="E202" i="254"/>
  <c r="D202" i="254"/>
  <c r="J201" i="254"/>
  <c r="I201" i="254"/>
  <c r="H201" i="254"/>
  <c r="G201" i="254"/>
  <c r="E201" i="254"/>
  <c r="F201" i="254" s="1"/>
  <c r="D201" i="254"/>
  <c r="J200" i="254"/>
  <c r="I200" i="254"/>
  <c r="H200" i="254"/>
  <c r="G200" i="254"/>
  <c r="E200" i="254"/>
  <c r="D200" i="254"/>
  <c r="J199" i="254"/>
  <c r="I199" i="254"/>
  <c r="H199" i="254"/>
  <c r="G199" i="254"/>
  <c r="E199" i="254"/>
  <c r="D199" i="254"/>
  <c r="J198" i="254"/>
  <c r="I198" i="254"/>
  <c r="H198" i="254"/>
  <c r="G198" i="254"/>
  <c r="E198" i="254"/>
  <c r="F198" i="254" s="1"/>
  <c r="D198" i="254"/>
  <c r="J197" i="254"/>
  <c r="I197" i="254"/>
  <c r="H197" i="254"/>
  <c r="G197" i="254"/>
  <c r="E197" i="254"/>
  <c r="D197" i="254"/>
  <c r="J196" i="254"/>
  <c r="I196" i="254"/>
  <c r="H196" i="254"/>
  <c r="G196" i="254"/>
  <c r="E196" i="254"/>
  <c r="F196" i="254" s="1"/>
  <c r="D196" i="254"/>
  <c r="J195" i="254"/>
  <c r="I195" i="254"/>
  <c r="H195" i="254"/>
  <c r="G195" i="254"/>
  <c r="E195" i="254"/>
  <c r="D195" i="254"/>
  <c r="J194" i="254"/>
  <c r="I194" i="254"/>
  <c r="H194" i="254"/>
  <c r="G194" i="254"/>
  <c r="F194" i="254"/>
  <c r="E194" i="254"/>
  <c r="D194" i="254"/>
  <c r="J193" i="254"/>
  <c r="I193" i="254"/>
  <c r="H193" i="254"/>
  <c r="G193" i="254"/>
  <c r="E193" i="254"/>
  <c r="D193" i="254"/>
  <c r="J192" i="254"/>
  <c r="I192" i="254"/>
  <c r="H192" i="254"/>
  <c r="G192" i="254"/>
  <c r="E192" i="254"/>
  <c r="D192" i="254"/>
  <c r="J191" i="254"/>
  <c r="I191" i="254"/>
  <c r="H191" i="254"/>
  <c r="G191" i="254"/>
  <c r="E191" i="254"/>
  <c r="D191" i="254"/>
  <c r="J190" i="254"/>
  <c r="I190" i="254"/>
  <c r="H190" i="254"/>
  <c r="G190" i="254"/>
  <c r="E190" i="254"/>
  <c r="D190" i="254"/>
  <c r="F190" i="254" s="1"/>
  <c r="J189" i="254"/>
  <c r="I189" i="254"/>
  <c r="H189" i="254"/>
  <c r="G189" i="254"/>
  <c r="E189" i="254"/>
  <c r="D189" i="254"/>
  <c r="J188" i="254"/>
  <c r="I188" i="254"/>
  <c r="H188" i="254"/>
  <c r="G188" i="254"/>
  <c r="E188" i="254"/>
  <c r="D188" i="254"/>
  <c r="J187" i="254"/>
  <c r="I187" i="254"/>
  <c r="H187" i="254"/>
  <c r="G187" i="254"/>
  <c r="E187" i="254"/>
  <c r="D187" i="254"/>
  <c r="J186" i="254"/>
  <c r="I186" i="254"/>
  <c r="H186" i="254"/>
  <c r="G186" i="254"/>
  <c r="E186" i="254"/>
  <c r="D186" i="254"/>
  <c r="J185" i="254"/>
  <c r="I185" i="254"/>
  <c r="H185" i="254"/>
  <c r="G185" i="254"/>
  <c r="E185" i="254"/>
  <c r="D185" i="254"/>
  <c r="J184" i="254"/>
  <c r="I184" i="254"/>
  <c r="H184" i="254"/>
  <c r="G184" i="254"/>
  <c r="E184" i="254"/>
  <c r="D184" i="254"/>
  <c r="F184" i="254" s="1"/>
  <c r="J183" i="254"/>
  <c r="I183" i="254"/>
  <c r="H183" i="254"/>
  <c r="G183" i="254"/>
  <c r="E183" i="254"/>
  <c r="D183" i="254"/>
  <c r="J182" i="254"/>
  <c r="I182" i="254"/>
  <c r="H182" i="254"/>
  <c r="G182" i="254"/>
  <c r="E182" i="254"/>
  <c r="D182" i="254"/>
  <c r="F182" i="254" s="1"/>
  <c r="J181" i="254"/>
  <c r="I181" i="254"/>
  <c r="H181" i="254"/>
  <c r="G181" i="254"/>
  <c r="E181" i="254"/>
  <c r="D181" i="254"/>
  <c r="J180" i="254"/>
  <c r="I180" i="254"/>
  <c r="H180" i="254"/>
  <c r="G180" i="254"/>
  <c r="E180" i="254"/>
  <c r="D180" i="254"/>
  <c r="J179" i="254"/>
  <c r="I179" i="254"/>
  <c r="H179" i="254"/>
  <c r="G179" i="254"/>
  <c r="E179" i="254"/>
  <c r="D179" i="254"/>
  <c r="J178" i="254"/>
  <c r="I178" i="254"/>
  <c r="H178" i="254"/>
  <c r="G178" i="254"/>
  <c r="E178" i="254"/>
  <c r="D178" i="254"/>
  <c r="J177" i="254"/>
  <c r="I177" i="254"/>
  <c r="H177" i="254"/>
  <c r="G177" i="254"/>
  <c r="E177" i="254"/>
  <c r="D177" i="254"/>
  <c r="J176" i="254"/>
  <c r="I176" i="254"/>
  <c r="H176" i="254"/>
  <c r="G176" i="254"/>
  <c r="E176" i="254"/>
  <c r="D176" i="254"/>
  <c r="J175" i="254"/>
  <c r="I175" i="254"/>
  <c r="H175" i="254"/>
  <c r="G175" i="254"/>
  <c r="E175" i="254"/>
  <c r="D175" i="254"/>
  <c r="J174" i="254"/>
  <c r="I174" i="254"/>
  <c r="H174" i="254"/>
  <c r="G174" i="254"/>
  <c r="E174" i="254"/>
  <c r="D174" i="254"/>
  <c r="F174" i="254" s="1"/>
  <c r="J173" i="254"/>
  <c r="I173" i="254"/>
  <c r="H173" i="254"/>
  <c r="G173" i="254"/>
  <c r="E173" i="254"/>
  <c r="D173" i="254"/>
  <c r="J172" i="254"/>
  <c r="I172" i="254"/>
  <c r="H172" i="254"/>
  <c r="G172" i="254"/>
  <c r="E172" i="254"/>
  <c r="D172" i="254"/>
  <c r="J171" i="254"/>
  <c r="I171" i="254"/>
  <c r="H171" i="254"/>
  <c r="G171" i="254"/>
  <c r="E171" i="254"/>
  <c r="D171" i="254"/>
  <c r="J170" i="254"/>
  <c r="I170" i="254"/>
  <c r="H170" i="254"/>
  <c r="G170" i="254"/>
  <c r="E170" i="254"/>
  <c r="D170" i="254"/>
  <c r="F170" i="254" s="1"/>
  <c r="J169" i="254"/>
  <c r="I169" i="254"/>
  <c r="H169" i="254"/>
  <c r="G169" i="254"/>
  <c r="E169" i="254"/>
  <c r="D169" i="254"/>
  <c r="J168" i="254"/>
  <c r="I168" i="254"/>
  <c r="H168" i="254"/>
  <c r="G168" i="254"/>
  <c r="E168" i="254"/>
  <c r="D168" i="254"/>
  <c r="J167" i="254"/>
  <c r="I167" i="254"/>
  <c r="H167" i="254"/>
  <c r="G167" i="254"/>
  <c r="E167" i="254"/>
  <c r="D167" i="254"/>
  <c r="J166" i="254"/>
  <c r="I166" i="254"/>
  <c r="H166" i="254"/>
  <c r="G166" i="254"/>
  <c r="E166" i="254"/>
  <c r="D166" i="254"/>
  <c r="F166" i="254" s="1"/>
  <c r="J165" i="254"/>
  <c r="I165" i="254"/>
  <c r="H165" i="254"/>
  <c r="G165" i="254"/>
  <c r="E165" i="254"/>
  <c r="D165" i="254"/>
  <c r="F165" i="254" s="1"/>
  <c r="J164" i="254"/>
  <c r="I164" i="254"/>
  <c r="H164" i="254"/>
  <c r="G164" i="254"/>
  <c r="E164" i="254"/>
  <c r="D164" i="254"/>
  <c r="J163" i="254"/>
  <c r="I163" i="254"/>
  <c r="H163" i="254"/>
  <c r="G163" i="254"/>
  <c r="E163" i="254"/>
  <c r="D163" i="254"/>
  <c r="F163" i="254" s="1"/>
  <c r="J162" i="254"/>
  <c r="I162" i="254"/>
  <c r="H162" i="254"/>
  <c r="G162" i="254"/>
  <c r="E162" i="254"/>
  <c r="D162" i="254"/>
  <c r="J161" i="254"/>
  <c r="I161" i="254"/>
  <c r="H161" i="254"/>
  <c r="G161" i="254"/>
  <c r="E161" i="254"/>
  <c r="D161" i="254"/>
  <c r="J160" i="254"/>
  <c r="I160" i="254"/>
  <c r="H160" i="254"/>
  <c r="G160" i="254"/>
  <c r="E160" i="254"/>
  <c r="D160" i="254"/>
  <c r="J159" i="254"/>
  <c r="I159" i="254"/>
  <c r="H159" i="254"/>
  <c r="G159" i="254"/>
  <c r="E159" i="254"/>
  <c r="D159" i="254"/>
  <c r="F159" i="254" s="1"/>
  <c r="J158" i="254"/>
  <c r="I158" i="254"/>
  <c r="H158" i="254"/>
  <c r="G158" i="254"/>
  <c r="E158" i="254"/>
  <c r="D158" i="254"/>
  <c r="J157" i="254"/>
  <c r="I157" i="254"/>
  <c r="H157" i="254"/>
  <c r="G157" i="254"/>
  <c r="E157" i="254"/>
  <c r="D157" i="254"/>
  <c r="J156" i="254"/>
  <c r="I156" i="254"/>
  <c r="H156" i="254"/>
  <c r="G156" i="254"/>
  <c r="E156" i="254"/>
  <c r="D156" i="254"/>
  <c r="J155" i="254"/>
  <c r="I155" i="254"/>
  <c r="H155" i="254"/>
  <c r="G155" i="254"/>
  <c r="E155" i="254"/>
  <c r="D155" i="254"/>
  <c r="J154" i="254"/>
  <c r="I154" i="254"/>
  <c r="H154" i="254"/>
  <c r="G154" i="254"/>
  <c r="E154" i="254"/>
  <c r="D154" i="254"/>
  <c r="J153" i="254"/>
  <c r="I153" i="254"/>
  <c r="H153" i="254"/>
  <c r="G153" i="254"/>
  <c r="E153" i="254"/>
  <c r="D153" i="254"/>
  <c r="J152" i="254"/>
  <c r="I152" i="254"/>
  <c r="H152" i="254"/>
  <c r="G152" i="254"/>
  <c r="E152" i="254"/>
  <c r="D152" i="254"/>
  <c r="J151" i="254"/>
  <c r="I151" i="254"/>
  <c r="H151" i="254"/>
  <c r="G151" i="254"/>
  <c r="E151" i="254"/>
  <c r="D151" i="254"/>
  <c r="F151" i="254" s="1"/>
  <c r="J150" i="254"/>
  <c r="I150" i="254"/>
  <c r="H150" i="254"/>
  <c r="G150" i="254"/>
  <c r="E150" i="254"/>
  <c r="F150" i="254" s="1"/>
  <c r="D150" i="254"/>
  <c r="J149" i="254"/>
  <c r="I149" i="254"/>
  <c r="H149" i="254"/>
  <c r="G149" i="254"/>
  <c r="E149" i="254"/>
  <c r="D149" i="254"/>
  <c r="J148" i="254"/>
  <c r="I148" i="254"/>
  <c r="H148" i="254"/>
  <c r="G148" i="254"/>
  <c r="E148" i="254"/>
  <c r="F148" i="254" s="1"/>
  <c r="D148" i="254"/>
  <c r="J147" i="254"/>
  <c r="I147" i="254"/>
  <c r="H147" i="254"/>
  <c r="G147" i="254"/>
  <c r="E147" i="254"/>
  <c r="D147" i="254"/>
  <c r="J146" i="254"/>
  <c r="I146" i="254"/>
  <c r="H146" i="254"/>
  <c r="G146" i="254"/>
  <c r="E146" i="254"/>
  <c r="D146" i="254"/>
  <c r="J145" i="254"/>
  <c r="I145" i="254"/>
  <c r="H145" i="254"/>
  <c r="G145" i="254"/>
  <c r="E145" i="254"/>
  <c r="F145" i="254" s="1"/>
  <c r="D145" i="254"/>
  <c r="J144" i="254"/>
  <c r="I144" i="254"/>
  <c r="H144" i="254"/>
  <c r="G144" i="254"/>
  <c r="E144" i="254"/>
  <c r="D144" i="254"/>
  <c r="J143" i="254"/>
  <c r="I143" i="254"/>
  <c r="H143" i="254"/>
  <c r="G143" i="254"/>
  <c r="E143" i="254"/>
  <c r="D143" i="254"/>
  <c r="J142" i="254"/>
  <c r="I142" i="254"/>
  <c r="H142" i="254"/>
  <c r="G142" i="254"/>
  <c r="E142" i="254"/>
  <c r="F142" i="254" s="1"/>
  <c r="D142" i="254"/>
  <c r="J141" i="254"/>
  <c r="I141" i="254"/>
  <c r="H141" i="254"/>
  <c r="G141" i="254"/>
  <c r="E141" i="254"/>
  <c r="D141" i="254"/>
  <c r="J140" i="254"/>
  <c r="I140" i="254"/>
  <c r="H140" i="254"/>
  <c r="G140" i="254"/>
  <c r="E140" i="254"/>
  <c r="D140" i="254"/>
  <c r="J139" i="254"/>
  <c r="I139" i="254"/>
  <c r="H139" i="254"/>
  <c r="G139" i="254"/>
  <c r="E139" i="254"/>
  <c r="D139" i="254"/>
  <c r="J138" i="254"/>
  <c r="I138" i="254"/>
  <c r="H138" i="254"/>
  <c r="G138" i="254"/>
  <c r="E138" i="254"/>
  <c r="D138" i="254"/>
  <c r="J137" i="254"/>
  <c r="I137" i="254"/>
  <c r="H137" i="254"/>
  <c r="G137" i="254"/>
  <c r="E137" i="254"/>
  <c r="F137" i="254" s="1"/>
  <c r="D137" i="254"/>
  <c r="J136" i="254"/>
  <c r="I136" i="254"/>
  <c r="H136" i="254"/>
  <c r="G136" i="254"/>
  <c r="E136" i="254"/>
  <c r="D136" i="254"/>
  <c r="J135" i="254"/>
  <c r="I135" i="254"/>
  <c r="H135" i="254"/>
  <c r="G135" i="254"/>
  <c r="E135" i="254"/>
  <c r="F135" i="254" s="1"/>
  <c r="D135" i="254"/>
  <c r="J134" i="254"/>
  <c r="I134" i="254"/>
  <c r="H134" i="254"/>
  <c r="G134" i="254"/>
  <c r="E134" i="254"/>
  <c r="F134" i="254" s="1"/>
  <c r="D134" i="254"/>
  <c r="J133" i="254"/>
  <c r="I133" i="254"/>
  <c r="H133" i="254"/>
  <c r="G133" i="254"/>
  <c r="E133" i="254"/>
  <c r="D133" i="254"/>
  <c r="J132" i="254"/>
  <c r="I132" i="254"/>
  <c r="H132" i="254"/>
  <c r="G132" i="254"/>
  <c r="E132" i="254"/>
  <c r="F132" i="254" s="1"/>
  <c r="D132" i="254"/>
  <c r="J131" i="254"/>
  <c r="I131" i="254"/>
  <c r="H131" i="254"/>
  <c r="G131" i="254"/>
  <c r="E131" i="254"/>
  <c r="F131" i="254" s="1"/>
  <c r="D131" i="254"/>
  <c r="J130" i="254"/>
  <c r="I130" i="254"/>
  <c r="H130" i="254"/>
  <c r="G130" i="254"/>
  <c r="E130" i="254"/>
  <c r="D130" i="254"/>
  <c r="J129" i="254"/>
  <c r="I129" i="254"/>
  <c r="H129" i="254"/>
  <c r="G129" i="254"/>
  <c r="E129" i="254"/>
  <c r="D129" i="254"/>
  <c r="J128" i="254"/>
  <c r="I128" i="254"/>
  <c r="H128" i="254"/>
  <c r="G128" i="254"/>
  <c r="E128" i="254"/>
  <c r="D128" i="254"/>
  <c r="J127" i="254"/>
  <c r="I127" i="254"/>
  <c r="H127" i="254"/>
  <c r="G127" i="254"/>
  <c r="E127" i="254"/>
  <c r="D127" i="254"/>
  <c r="J126" i="254"/>
  <c r="I126" i="254"/>
  <c r="H126" i="254"/>
  <c r="G126" i="254"/>
  <c r="E126" i="254"/>
  <c r="F126" i="254" s="1"/>
  <c r="D126" i="254"/>
  <c r="J125" i="254"/>
  <c r="I125" i="254"/>
  <c r="H125" i="254"/>
  <c r="G125" i="254"/>
  <c r="E125" i="254"/>
  <c r="F125" i="254" s="1"/>
  <c r="D125" i="254"/>
  <c r="J124" i="254"/>
  <c r="I124" i="254"/>
  <c r="H124" i="254"/>
  <c r="G124" i="254"/>
  <c r="E124" i="254"/>
  <c r="D124" i="254"/>
  <c r="J123" i="254"/>
  <c r="I123" i="254"/>
  <c r="H123" i="254"/>
  <c r="G123" i="254"/>
  <c r="E123" i="254"/>
  <c r="F123" i="254" s="1"/>
  <c r="D123" i="254"/>
  <c r="J122" i="254"/>
  <c r="I122" i="254"/>
  <c r="H122" i="254"/>
  <c r="G122" i="254"/>
  <c r="E122" i="254"/>
  <c r="D122" i="254"/>
  <c r="J121" i="254"/>
  <c r="I121" i="254"/>
  <c r="H121" i="254"/>
  <c r="G121" i="254"/>
  <c r="E121" i="254"/>
  <c r="F121" i="254" s="1"/>
  <c r="D121" i="254"/>
  <c r="J120" i="254"/>
  <c r="I120" i="254"/>
  <c r="H120" i="254"/>
  <c r="G120" i="254"/>
  <c r="E120" i="254"/>
  <c r="D120" i="254"/>
  <c r="J119" i="254"/>
  <c r="I119" i="254"/>
  <c r="H119" i="254"/>
  <c r="G119" i="254"/>
  <c r="E119" i="254"/>
  <c r="D119" i="254"/>
  <c r="F119" i="254" s="1"/>
  <c r="J118" i="254"/>
  <c r="I118" i="254"/>
  <c r="H118" i="254"/>
  <c r="G118" i="254"/>
  <c r="E118" i="254"/>
  <c r="D118" i="254"/>
  <c r="J117" i="254"/>
  <c r="I117" i="254"/>
  <c r="H117" i="254"/>
  <c r="G117" i="254"/>
  <c r="E117" i="254"/>
  <c r="D117" i="254"/>
  <c r="J116" i="254"/>
  <c r="I116" i="254"/>
  <c r="H116" i="254"/>
  <c r="G116" i="254"/>
  <c r="E116" i="254"/>
  <c r="D116" i="254"/>
  <c r="J115" i="254"/>
  <c r="I115" i="254"/>
  <c r="H115" i="254"/>
  <c r="G115" i="254"/>
  <c r="E115" i="254"/>
  <c r="D115" i="254"/>
  <c r="J114" i="254"/>
  <c r="I114" i="254"/>
  <c r="H114" i="254"/>
  <c r="G114" i="254"/>
  <c r="E114" i="254"/>
  <c r="D114" i="254"/>
  <c r="J113" i="254"/>
  <c r="I113" i="254"/>
  <c r="H113" i="254"/>
  <c r="G113" i="254"/>
  <c r="K113" i="254" s="1"/>
  <c r="E113" i="254"/>
  <c r="D113" i="254"/>
  <c r="J112" i="254"/>
  <c r="I112" i="254"/>
  <c r="H112" i="254"/>
  <c r="G112" i="254"/>
  <c r="E112" i="254"/>
  <c r="D112" i="254"/>
  <c r="J111" i="254"/>
  <c r="I111" i="254"/>
  <c r="H111" i="254"/>
  <c r="G111" i="254"/>
  <c r="E111" i="254"/>
  <c r="D111" i="254"/>
  <c r="J110" i="254"/>
  <c r="I110" i="254"/>
  <c r="H110" i="254"/>
  <c r="G110" i="254"/>
  <c r="E110" i="254"/>
  <c r="D110" i="254"/>
  <c r="J109" i="254"/>
  <c r="I109" i="254"/>
  <c r="H109" i="254"/>
  <c r="G109" i="254"/>
  <c r="E109" i="254"/>
  <c r="D109" i="254"/>
  <c r="J108" i="254"/>
  <c r="I108" i="254"/>
  <c r="H108" i="254"/>
  <c r="G108" i="254"/>
  <c r="E108" i="254"/>
  <c r="D108" i="254"/>
  <c r="J107" i="254"/>
  <c r="I107" i="254"/>
  <c r="H107" i="254"/>
  <c r="G107" i="254"/>
  <c r="E107" i="254"/>
  <c r="D107" i="254"/>
  <c r="J106" i="254"/>
  <c r="I106" i="254"/>
  <c r="H106" i="254"/>
  <c r="G106" i="254"/>
  <c r="E106" i="254"/>
  <c r="D106" i="254"/>
  <c r="J105" i="254"/>
  <c r="I105" i="254"/>
  <c r="H105" i="254"/>
  <c r="G105" i="254"/>
  <c r="E105" i="254"/>
  <c r="D105" i="254"/>
  <c r="J104" i="254"/>
  <c r="I104" i="254"/>
  <c r="H104" i="254"/>
  <c r="G104" i="254"/>
  <c r="E104" i="254"/>
  <c r="D104" i="254"/>
  <c r="J103" i="254"/>
  <c r="I103" i="254"/>
  <c r="H103" i="254"/>
  <c r="G103" i="254"/>
  <c r="E103" i="254"/>
  <c r="F103" i="254" s="1"/>
  <c r="D103" i="254"/>
  <c r="J102" i="254"/>
  <c r="I102" i="254"/>
  <c r="H102" i="254"/>
  <c r="G102" i="254"/>
  <c r="E102" i="254"/>
  <c r="D102" i="254"/>
  <c r="F102" i="254" s="1"/>
  <c r="J101" i="254"/>
  <c r="I101" i="254"/>
  <c r="H101" i="254"/>
  <c r="G101" i="254"/>
  <c r="E101" i="254"/>
  <c r="D101" i="254"/>
  <c r="J100" i="254"/>
  <c r="I100" i="254"/>
  <c r="H100" i="254"/>
  <c r="G100" i="254"/>
  <c r="E100" i="254"/>
  <c r="D100" i="254"/>
  <c r="J99" i="254"/>
  <c r="I99" i="254"/>
  <c r="H99" i="254"/>
  <c r="G99" i="254"/>
  <c r="E99" i="254"/>
  <c r="D99" i="254"/>
  <c r="J98" i="254"/>
  <c r="I98" i="254"/>
  <c r="H98" i="254"/>
  <c r="G98" i="254"/>
  <c r="E98" i="254"/>
  <c r="D98" i="254"/>
  <c r="J97" i="254"/>
  <c r="I97" i="254"/>
  <c r="H97" i="254"/>
  <c r="G97" i="254"/>
  <c r="E97" i="254"/>
  <c r="D97" i="254"/>
  <c r="J96" i="254"/>
  <c r="I96" i="254"/>
  <c r="H96" i="254"/>
  <c r="G96" i="254"/>
  <c r="E96" i="254"/>
  <c r="D96" i="254"/>
  <c r="J95" i="254"/>
  <c r="I95" i="254"/>
  <c r="H95" i="254"/>
  <c r="G95" i="254"/>
  <c r="E95" i="254"/>
  <c r="D95" i="254"/>
  <c r="J94" i="254"/>
  <c r="I94" i="254"/>
  <c r="H94" i="254"/>
  <c r="G94" i="254"/>
  <c r="E94" i="254"/>
  <c r="D94" i="254"/>
  <c r="J93" i="254"/>
  <c r="I93" i="254"/>
  <c r="H93" i="254"/>
  <c r="G93" i="254"/>
  <c r="E93" i="254"/>
  <c r="D93" i="254"/>
  <c r="J92" i="254"/>
  <c r="I92" i="254"/>
  <c r="H92" i="254"/>
  <c r="G92" i="254"/>
  <c r="E92" i="254"/>
  <c r="D92" i="254"/>
  <c r="J91" i="254"/>
  <c r="I91" i="254"/>
  <c r="H91" i="254"/>
  <c r="G91" i="254"/>
  <c r="E91" i="254"/>
  <c r="D91" i="254"/>
  <c r="J90" i="254"/>
  <c r="I90" i="254"/>
  <c r="H90" i="254"/>
  <c r="G90" i="254"/>
  <c r="E90" i="254"/>
  <c r="D90" i="254"/>
  <c r="J89" i="254"/>
  <c r="I89" i="254"/>
  <c r="H89" i="254"/>
  <c r="G89" i="254"/>
  <c r="E89" i="254"/>
  <c r="D89" i="254"/>
  <c r="J88" i="254"/>
  <c r="I88" i="254"/>
  <c r="H88" i="254"/>
  <c r="G88" i="254"/>
  <c r="E88" i="254"/>
  <c r="D88" i="254"/>
  <c r="J87" i="254"/>
  <c r="I87" i="254"/>
  <c r="H87" i="254"/>
  <c r="G87" i="254"/>
  <c r="E87" i="254"/>
  <c r="D87" i="254"/>
  <c r="F87" i="254" s="1"/>
  <c r="J86" i="254"/>
  <c r="I86" i="254"/>
  <c r="H86" i="254"/>
  <c r="G86" i="254"/>
  <c r="E86" i="254"/>
  <c r="D86" i="254"/>
  <c r="J85" i="254"/>
  <c r="I85" i="254"/>
  <c r="H85" i="254"/>
  <c r="G85" i="254"/>
  <c r="E85" i="254"/>
  <c r="D85" i="254"/>
  <c r="J84" i="254"/>
  <c r="I84" i="254"/>
  <c r="H84" i="254"/>
  <c r="G84" i="254"/>
  <c r="E84" i="254"/>
  <c r="D84" i="254"/>
  <c r="J83" i="254"/>
  <c r="I83" i="254"/>
  <c r="H83" i="254"/>
  <c r="G83" i="254"/>
  <c r="E83" i="254"/>
  <c r="F83" i="254" s="1"/>
  <c r="D83" i="254"/>
  <c r="J82" i="254"/>
  <c r="I82" i="254"/>
  <c r="H82" i="254"/>
  <c r="G82" i="254"/>
  <c r="E82" i="254"/>
  <c r="D82" i="254"/>
  <c r="J81" i="254"/>
  <c r="I81" i="254"/>
  <c r="H81" i="254"/>
  <c r="G81" i="254"/>
  <c r="E81" i="254"/>
  <c r="D81" i="254"/>
  <c r="J80" i="254"/>
  <c r="I80" i="254"/>
  <c r="H80" i="254"/>
  <c r="G80" i="254"/>
  <c r="E80" i="254"/>
  <c r="D80" i="254"/>
  <c r="J79" i="254"/>
  <c r="I79" i="254"/>
  <c r="H79" i="254"/>
  <c r="G79" i="254"/>
  <c r="E79" i="254"/>
  <c r="D79" i="254"/>
  <c r="J78" i="254"/>
  <c r="I78" i="254"/>
  <c r="H78" i="254"/>
  <c r="G78" i="254"/>
  <c r="E78" i="254"/>
  <c r="D78" i="254"/>
  <c r="J77" i="254"/>
  <c r="I77" i="254"/>
  <c r="H77" i="254"/>
  <c r="G77" i="254"/>
  <c r="E77" i="254"/>
  <c r="D77" i="254"/>
  <c r="J76" i="254"/>
  <c r="I76" i="254"/>
  <c r="H76" i="254"/>
  <c r="G76" i="254"/>
  <c r="E76" i="254"/>
  <c r="F76" i="254" s="1"/>
  <c r="D76" i="254"/>
  <c r="J75" i="254"/>
  <c r="I75" i="254"/>
  <c r="H75" i="254"/>
  <c r="G75" i="254"/>
  <c r="E75" i="254"/>
  <c r="D75" i="254"/>
  <c r="J74" i="254"/>
  <c r="I74" i="254"/>
  <c r="H74" i="254"/>
  <c r="G74" i="254"/>
  <c r="E74" i="254"/>
  <c r="D74" i="254"/>
  <c r="J73" i="254"/>
  <c r="I73" i="254"/>
  <c r="H73" i="254"/>
  <c r="G73" i="254"/>
  <c r="E73" i="254"/>
  <c r="D73" i="254"/>
  <c r="J72" i="254"/>
  <c r="I72" i="254"/>
  <c r="H72" i="254"/>
  <c r="G72" i="254"/>
  <c r="E72" i="254"/>
  <c r="F72" i="254" s="1"/>
  <c r="D72" i="254"/>
  <c r="J71" i="254"/>
  <c r="I71" i="254"/>
  <c r="H71" i="254"/>
  <c r="G71" i="254"/>
  <c r="E71" i="254"/>
  <c r="F71" i="254" s="1"/>
  <c r="D71" i="254"/>
  <c r="J70" i="254"/>
  <c r="I70" i="254"/>
  <c r="H70" i="254"/>
  <c r="G70" i="254"/>
  <c r="E70" i="254"/>
  <c r="D70" i="254"/>
  <c r="F70" i="254" s="1"/>
  <c r="J69" i="254"/>
  <c r="I69" i="254"/>
  <c r="H69" i="254"/>
  <c r="G69" i="254"/>
  <c r="E69" i="254"/>
  <c r="D69" i="254"/>
  <c r="J68" i="254"/>
  <c r="I68" i="254"/>
  <c r="H68" i="254"/>
  <c r="G68" i="254"/>
  <c r="E68" i="254"/>
  <c r="D68" i="254"/>
  <c r="J67" i="254"/>
  <c r="I67" i="254"/>
  <c r="H67" i="254"/>
  <c r="G67" i="254"/>
  <c r="E67" i="254"/>
  <c r="D67" i="254"/>
  <c r="J66" i="254"/>
  <c r="I66" i="254"/>
  <c r="H66" i="254"/>
  <c r="G66" i="254"/>
  <c r="E66" i="254"/>
  <c r="D66" i="254"/>
  <c r="J65" i="254"/>
  <c r="I65" i="254"/>
  <c r="H65" i="254"/>
  <c r="G65" i="254"/>
  <c r="E65" i="254"/>
  <c r="D65" i="254"/>
  <c r="J64" i="254"/>
  <c r="I64" i="254"/>
  <c r="H64" i="254"/>
  <c r="G64" i="254"/>
  <c r="E64" i="254"/>
  <c r="D64" i="254"/>
  <c r="J63" i="254"/>
  <c r="I63" i="254"/>
  <c r="H63" i="254"/>
  <c r="G63" i="254"/>
  <c r="E63" i="254"/>
  <c r="D63" i="254"/>
  <c r="J62" i="254"/>
  <c r="I62" i="254"/>
  <c r="H62" i="254"/>
  <c r="G62" i="254"/>
  <c r="E62" i="254"/>
  <c r="D62" i="254"/>
  <c r="J61" i="254"/>
  <c r="I61" i="254"/>
  <c r="H61" i="254"/>
  <c r="G61" i="254"/>
  <c r="E61" i="254"/>
  <c r="D61" i="254"/>
  <c r="J60" i="254"/>
  <c r="I60" i="254"/>
  <c r="H60" i="254"/>
  <c r="G60" i="254"/>
  <c r="E60" i="254"/>
  <c r="D60" i="254"/>
  <c r="J59" i="254"/>
  <c r="I59" i="254"/>
  <c r="H59" i="254"/>
  <c r="G59" i="254"/>
  <c r="E59" i="254"/>
  <c r="D59" i="254"/>
  <c r="F59" i="254" s="1"/>
  <c r="J58" i="254"/>
  <c r="I58" i="254"/>
  <c r="H58" i="254"/>
  <c r="G58" i="254"/>
  <c r="K58" i="254" s="1"/>
  <c r="E58" i="254"/>
  <c r="D58" i="254"/>
  <c r="J57" i="254"/>
  <c r="I57" i="254"/>
  <c r="H57" i="254"/>
  <c r="G57" i="254"/>
  <c r="E57" i="254"/>
  <c r="D57" i="254"/>
  <c r="J56" i="254"/>
  <c r="I56" i="254"/>
  <c r="H56" i="254"/>
  <c r="G56" i="254"/>
  <c r="E56" i="254"/>
  <c r="D56" i="254"/>
  <c r="J55" i="254"/>
  <c r="I55" i="254"/>
  <c r="H55" i="254"/>
  <c r="G55" i="254"/>
  <c r="E55" i="254"/>
  <c r="D55" i="254"/>
  <c r="J54" i="254"/>
  <c r="I54" i="254"/>
  <c r="H54" i="254"/>
  <c r="G54" i="254"/>
  <c r="E54" i="254"/>
  <c r="D54" i="254"/>
  <c r="J53" i="254"/>
  <c r="I53" i="254"/>
  <c r="H53" i="254"/>
  <c r="G53" i="254"/>
  <c r="K53" i="254" s="1"/>
  <c r="E53" i="254"/>
  <c r="D53" i="254"/>
  <c r="J52" i="254"/>
  <c r="I52" i="254"/>
  <c r="H52" i="254"/>
  <c r="G52" i="254"/>
  <c r="E52" i="254"/>
  <c r="D52" i="254"/>
  <c r="J51" i="254"/>
  <c r="I51" i="254"/>
  <c r="H51" i="254"/>
  <c r="G51" i="254"/>
  <c r="E51" i="254"/>
  <c r="D51" i="254"/>
  <c r="F51" i="254" s="1"/>
  <c r="J50" i="254"/>
  <c r="I50" i="254"/>
  <c r="H50" i="254"/>
  <c r="G50" i="254"/>
  <c r="K50" i="254" s="1"/>
  <c r="E50" i="254"/>
  <c r="D50" i="254"/>
  <c r="J49" i="254"/>
  <c r="I49" i="254"/>
  <c r="H49" i="254"/>
  <c r="G49" i="254"/>
  <c r="E49" i="254"/>
  <c r="D49" i="254"/>
  <c r="J48" i="254"/>
  <c r="I48" i="254"/>
  <c r="H48" i="254"/>
  <c r="G48" i="254"/>
  <c r="E48" i="254"/>
  <c r="F48" i="254" s="1"/>
  <c r="D48" i="254"/>
  <c r="J47" i="254"/>
  <c r="I47" i="254"/>
  <c r="H47" i="254"/>
  <c r="G47" i="254"/>
  <c r="E47" i="254"/>
  <c r="D47" i="254"/>
  <c r="J46" i="254"/>
  <c r="I46" i="254"/>
  <c r="H46" i="254"/>
  <c r="G46" i="254"/>
  <c r="E46" i="254"/>
  <c r="D46" i="254"/>
  <c r="J45" i="254"/>
  <c r="I45" i="254"/>
  <c r="H45" i="254"/>
  <c r="G45" i="254"/>
  <c r="E45" i="254"/>
  <c r="D45" i="254"/>
  <c r="J44" i="254"/>
  <c r="I44" i="254"/>
  <c r="H44" i="254"/>
  <c r="G44" i="254"/>
  <c r="E44" i="254"/>
  <c r="D44" i="254"/>
  <c r="J43" i="254"/>
  <c r="I43" i="254"/>
  <c r="H43" i="254"/>
  <c r="G43" i="254"/>
  <c r="E43" i="254"/>
  <c r="D43" i="254"/>
  <c r="J42" i="254"/>
  <c r="I42" i="254"/>
  <c r="H42" i="254"/>
  <c r="G42" i="254"/>
  <c r="E42" i="254"/>
  <c r="D42" i="254"/>
  <c r="J41" i="254"/>
  <c r="I41" i="254"/>
  <c r="H41" i="254"/>
  <c r="G41" i="254"/>
  <c r="E41" i="254"/>
  <c r="D41" i="254"/>
  <c r="J40" i="254"/>
  <c r="I40" i="254"/>
  <c r="H40" i="254"/>
  <c r="G40" i="254"/>
  <c r="E40" i="254"/>
  <c r="D40" i="254"/>
  <c r="J39" i="254"/>
  <c r="I39" i="254"/>
  <c r="H39" i="254"/>
  <c r="G39" i="254"/>
  <c r="E39" i="254"/>
  <c r="D39" i="254"/>
  <c r="J38" i="254"/>
  <c r="I38" i="254"/>
  <c r="H38" i="254"/>
  <c r="G38" i="254"/>
  <c r="E38" i="254"/>
  <c r="D38" i="254"/>
  <c r="J37" i="254"/>
  <c r="I37" i="254"/>
  <c r="H37" i="254"/>
  <c r="G37" i="254"/>
  <c r="E37" i="254"/>
  <c r="D37" i="254"/>
  <c r="J36" i="254"/>
  <c r="I36" i="254"/>
  <c r="H36" i="254"/>
  <c r="G36" i="254"/>
  <c r="E36" i="254"/>
  <c r="D36" i="254"/>
  <c r="J35" i="254"/>
  <c r="I35" i="254"/>
  <c r="H35" i="254"/>
  <c r="G35" i="254"/>
  <c r="E35" i="254"/>
  <c r="D35" i="254"/>
  <c r="J34" i="254"/>
  <c r="I34" i="254"/>
  <c r="H34" i="254"/>
  <c r="G34" i="254"/>
  <c r="E34" i="254"/>
  <c r="D34" i="254"/>
  <c r="J33" i="254"/>
  <c r="I33" i="254"/>
  <c r="H33" i="254"/>
  <c r="G33" i="254"/>
  <c r="E33" i="254"/>
  <c r="D33" i="254"/>
  <c r="J32" i="254"/>
  <c r="I32" i="254"/>
  <c r="H32" i="254"/>
  <c r="G32" i="254"/>
  <c r="E32" i="254"/>
  <c r="F32" i="254" s="1"/>
  <c r="D32" i="254"/>
  <c r="J31" i="254"/>
  <c r="I31" i="254"/>
  <c r="H31" i="254"/>
  <c r="G31" i="254"/>
  <c r="E31" i="254"/>
  <c r="D31" i="254"/>
  <c r="J30" i="254"/>
  <c r="I30" i="254"/>
  <c r="H30" i="254"/>
  <c r="G30" i="254"/>
  <c r="E30" i="254"/>
  <c r="F30" i="254" s="1"/>
  <c r="D30" i="254"/>
  <c r="J29" i="254"/>
  <c r="I29" i="254"/>
  <c r="H29" i="254"/>
  <c r="G29" i="254"/>
  <c r="E29" i="254"/>
  <c r="D29" i="254"/>
  <c r="J28" i="254"/>
  <c r="I28" i="254"/>
  <c r="H28" i="254"/>
  <c r="G28" i="254"/>
  <c r="E28" i="254"/>
  <c r="D28" i="254"/>
  <c r="J27" i="254"/>
  <c r="I27" i="254"/>
  <c r="H27" i="254"/>
  <c r="G27" i="254"/>
  <c r="E27" i="254"/>
  <c r="F27" i="254" s="1"/>
  <c r="D27" i="254"/>
  <c r="J26" i="254"/>
  <c r="I26" i="254"/>
  <c r="H26" i="254"/>
  <c r="G26" i="254"/>
  <c r="E26" i="254"/>
  <c r="D26" i="254"/>
  <c r="J25" i="254"/>
  <c r="I25" i="254"/>
  <c r="H25" i="254"/>
  <c r="G25" i="254"/>
  <c r="E25" i="254"/>
  <c r="D25" i="254"/>
  <c r="J24" i="254"/>
  <c r="I24" i="254"/>
  <c r="H24" i="254"/>
  <c r="G24" i="254"/>
  <c r="E24" i="254"/>
  <c r="D24" i="254"/>
  <c r="J23" i="254"/>
  <c r="I23" i="254"/>
  <c r="H23" i="254"/>
  <c r="G23" i="254"/>
  <c r="E23" i="254"/>
  <c r="F23" i="254" s="1"/>
  <c r="D23" i="254"/>
  <c r="J22" i="254"/>
  <c r="I22" i="254"/>
  <c r="H22" i="254"/>
  <c r="G22" i="254"/>
  <c r="E22" i="254"/>
  <c r="D22" i="254"/>
  <c r="J21" i="254"/>
  <c r="I21" i="254"/>
  <c r="H21" i="254"/>
  <c r="G21" i="254"/>
  <c r="E21" i="254"/>
  <c r="D21" i="254"/>
  <c r="D225" i="254" s="1"/>
  <c r="J20" i="254"/>
  <c r="I20" i="254"/>
  <c r="H20" i="254"/>
  <c r="G20" i="254"/>
  <c r="E20" i="254"/>
  <c r="D20" i="254"/>
  <c r="J19" i="254"/>
  <c r="I19" i="254"/>
  <c r="H19" i="254"/>
  <c r="G19" i="254"/>
  <c r="E19" i="254"/>
  <c r="D19" i="254"/>
  <c r="J18" i="254"/>
  <c r="I18" i="254"/>
  <c r="H18" i="254"/>
  <c r="G18" i="254"/>
  <c r="G222" i="254" s="1"/>
  <c r="E18" i="254"/>
  <c r="D18" i="254"/>
  <c r="J17" i="254"/>
  <c r="I17" i="254"/>
  <c r="H17" i="254"/>
  <c r="G17" i="254"/>
  <c r="E17" i="254"/>
  <c r="D17" i="254"/>
  <c r="F17" i="254" s="1"/>
  <c r="J16" i="254"/>
  <c r="I16" i="254"/>
  <c r="H16" i="254"/>
  <c r="G16" i="254"/>
  <c r="E16" i="254"/>
  <c r="D16" i="254"/>
  <c r="J15" i="254"/>
  <c r="I15" i="254"/>
  <c r="H15" i="254"/>
  <c r="G15" i="254"/>
  <c r="E15" i="254"/>
  <c r="F15" i="254" s="1"/>
  <c r="D15" i="254"/>
  <c r="J14" i="254"/>
  <c r="I14" i="254"/>
  <c r="H14" i="254"/>
  <c r="G14" i="254"/>
  <c r="E14" i="254"/>
  <c r="D14" i="254"/>
  <c r="J13" i="254"/>
  <c r="I13" i="254"/>
  <c r="H13" i="254"/>
  <c r="G13" i="254"/>
  <c r="E13" i="254"/>
  <c r="D13" i="254"/>
  <c r="J12" i="254"/>
  <c r="I12" i="254"/>
  <c r="H12" i="254"/>
  <c r="G12" i="254"/>
  <c r="E12" i="254"/>
  <c r="D12" i="254"/>
  <c r="J11" i="254"/>
  <c r="I11" i="254"/>
  <c r="H11" i="254"/>
  <c r="G11" i="254"/>
  <c r="E11" i="254"/>
  <c r="D11" i="254"/>
  <c r="J10" i="254"/>
  <c r="I10" i="254"/>
  <c r="H10" i="254"/>
  <c r="G10" i="254"/>
  <c r="E10" i="254"/>
  <c r="D10" i="254"/>
  <c r="J9" i="254"/>
  <c r="I9" i="254"/>
  <c r="H9" i="254"/>
  <c r="G9" i="254"/>
  <c r="E9" i="254"/>
  <c r="D9" i="254"/>
  <c r="J8" i="254"/>
  <c r="I8" i="254"/>
  <c r="H8" i="254"/>
  <c r="G8" i="254"/>
  <c r="E8" i="254"/>
  <c r="D8" i="254"/>
  <c r="J7" i="254"/>
  <c r="I7" i="254"/>
  <c r="H7" i="254"/>
  <c r="G7" i="254"/>
  <c r="E7" i="254"/>
  <c r="D7" i="254"/>
  <c r="E27" i="261" l="1"/>
  <c r="H25" i="261"/>
  <c r="E35" i="261"/>
  <c r="H33" i="261"/>
  <c r="D39" i="261"/>
  <c r="H31" i="261"/>
  <c r="C39" i="261"/>
  <c r="E39" i="261" s="1"/>
  <c r="G39" i="261"/>
  <c r="H39" i="261" s="1"/>
  <c r="H30" i="261"/>
  <c r="H38" i="261"/>
  <c r="G60" i="260"/>
  <c r="H60" i="260" s="1"/>
  <c r="H47" i="260"/>
  <c r="E51" i="260"/>
  <c r="H45" i="261"/>
  <c r="E47" i="259"/>
  <c r="E51" i="258"/>
  <c r="E44" i="261"/>
  <c r="H35" i="257"/>
  <c r="G221" i="254"/>
  <c r="K35" i="254"/>
  <c r="F38" i="254"/>
  <c r="F46" i="254"/>
  <c r="K47" i="254"/>
  <c r="F84" i="254"/>
  <c r="F88" i="254"/>
  <c r="K90" i="254"/>
  <c r="F92" i="254"/>
  <c r="K130" i="254"/>
  <c r="F158" i="254"/>
  <c r="F178" i="254"/>
  <c r="J211" i="254"/>
  <c r="F13" i="254"/>
  <c r="K34" i="254"/>
  <c r="K42" i="254"/>
  <c r="F62" i="254"/>
  <c r="K71" i="254"/>
  <c r="F91" i="254"/>
  <c r="F99" i="254"/>
  <c r="F116" i="254"/>
  <c r="K145" i="254"/>
  <c r="F161" i="254"/>
  <c r="L161" i="254" s="1"/>
  <c r="F177" i="254"/>
  <c r="L177" i="254" s="1"/>
  <c r="F185" i="254"/>
  <c r="F189" i="254"/>
  <c r="K206" i="254"/>
  <c r="K59" i="254"/>
  <c r="F61" i="254"/>
  <c r="F65" i="254"/>
  <c r="K82" i="254"/>
  <c r="F86" i="254"/>
  <c r="F94" i="254"/>
  <c r="F107" i="254"/>
  <c r="F115" i="254"/>
  <c r="F147" i="254"/>
  <c r="F152" i="254"/>
  <c r="F156" i="254"/>
  <c r="F164" i="254"/>
  <c r="L164" i="254" s="1"/>
  <c r="F168" i="254"/>
  <c r="F180" i="254"/>
  <c r="F188" i="254"/>
  <c r="K205" i="254"/>
  <c r="F60" i="254"/>
  <c r="F89" i="254"/>
  <c r="K91" i="254"/>
  <c r="F93" i="254"/>
  <c r="F97" i="254"/>
  <c r="L97" i="254" s="1"/>
  <c r="F118" i="254"/>
  <c r="F167" i="254"/>
  <c r="F175" i="254"/>
  <c r="F191" i="254"/>
  <c r="K197" i="254"/>
  <c r="L205" i="254"/>
  <c r="D218" i="254"/>
  <c r="F47" i="254"/>
  <c r="K56" i="254"/>
  <c r="F63" i="254"/>
  <c r="F67" i="254"/>
  <c r="K118" i="254"/>
  <c r="K167" i="254"/>
  <c r="D212" i="254"/>
  <c r="H222" i="254"/>
  <c r="K27" i="254"/>
  <c r="L27" i="254" s="1"/>
  <c r="K48" i="254"/>
  <c r="K70" i="254"/>
  <c r="F78" i="254"/>
  <c r="F95" i="254"/>
  <c r="F100" i="254"/>
  <c r="F105" i="254"/>
  <c r="K107" i="254"/>
  <c r="L107" i="254" s="1"/>
  <c r="F109" i="254"/>
  <c r="F113" i="254"/>
  <c r="K119" i="254"/>
  <c r="F136" i="254"/>
  <c r="K138" i="254"/>
  <c r="F140" i="254"/>
  <c r="K162" i="254"/>
  <c r="F171" i="254"/>
  <c r="L171" i="254" s="1"/>
  <c r="F193" i="254"/>
  <c r="K194" i="254"/>
  <c r="K203" i="254"/>
  <c r="F210" i="254"/>
  <c r="H213" i="254"/>
  <c r="L91" i="254"/>
  <c r="K155" i="254"/>
  <c r="L70" i="254"/>
  <c r="K8" i="254"/>
  <c r="H217" i="254"/>
  <c r="J218" i="254"/>
  <c r="H221" i="254"/>
  <c r="F33" i="254"/>
  <c r="K38" i="254"/>
  <c r="F55" i="254"/>
  <c r="L55" i="254" s="1"/>
  <c r="F68" i="254"/>
  <c r="L68" i="254" s="1"/>
  <c r="F73" i="254"/>
  <c r="K75" i="254"/>
  <c r="F81" i="254"/>
  <c r="K87" i="254"/>
  <c r="F104" i="254"/>
  <c r="K106" i="254"/>
  <c r="F108" i="254"/>
  <c r="F139" i="254"/>
  <c r="F143" i="254"/>
  <c r="L143" i="254" s="1"/>
  <c r="K161" i="254"/>
  <c r="K188" i="254"/>
  <c r="D220" i="254"/>
  <c r="J213" i="254"/>
  <c r="H216" i="254"/>
  <c r="D219" i="254"/>
  <c r="K16" i="254"/>
  <c r="K52" i="254"/>
  <c r="L52" i="254" s="1"/>
  <c r="K55" i="254"/>
  <c r="K81" i="254"/>
  <c r="K86" i="254"/>
  <c r="F111" i="254"/>
  <c r="K123" i="254"/>
  <c r="L123" i="254" s="1"/>
  <c r="F129" i="254"/>
  <c r="K135" i="254"/>
  <c r="F138" i="254"/>
  <c r="K154" i="254"/>
  <c r="F187" i="254"/>
  <c r="F200" i="254"/>
  <c r="F204" i="254"/>
  <c r="E212" i="254"/>
  <c r="D211" i="254"/>
  <c r="J217" i="254"/>
  <c r="H220" i="254"/>
  <c r="J221" i="254"/>
  <c r="K37" i="254"/>
  <c r="F54" i="254"/>
  <c r="K74" i="254"/>
  <c r="K129" i="254"/>
  <c r="K134" i="254"/>
  <c r="L134" i="254" s="1"/>
  <c r="F169" i="254"/>
  <c r="K171" i="254"/>
  <c r="F181" i="254"/>
  <c r="K204" i="254"/>
  <c r="F120" i="254"/>
  <c r="K122" i="254"/>
  <c r="F124" i="254"/>
  <c r="F155" i="254"/>
  <c r="L155" i="254" s="1"/>
  <c r="K182" i="254"/>
  <c r="L182" i="254" s="1"/>
  <c r="F186" i="254"/>
  <c r="F195" i="254"/>
  <c r="F199" i="254"/>
  <c r="F203" i="254"/>
  <c r="L203" i="254" s="1"/>
  <c r="K36" i="254"/>
  <c r="K54" i="254"/>
  <c r="L54" i="254" s="1"/>
  <c r="K103" i="254"/>
  <c r="L103" i="254" s="1"/>
  <c r="G214" i="254"/>
  <c r="F18" i="254"/>
  <c r="J224" i="254"/>
  <c r="F22" i="254"/>
  <c r="F26" i="254"/>
  <c r="F31" i="254"/>
  <c r="F35" i="254"/>
  <c r="L35" i="254" s="1"/>
  <c r="K51" i="254"/>
  <c r="L51" i="254" s="1"/>
  <c r="K66" i="254"/>
  <c r="F75" i="254"/>
  <c r="L75" i="254" s="1"/>
  <c r="F79" i="254"/>
  <c r="K97" i="254"/>
  <c r="K102" i="254"/>
  <c r="L102" i="254" s="1"/>
  <c r="F110" i="254"/>
  <c r="F127" i="254"/>
  <c r="K139" i="254"/>
  <c r="F149" i="254"/>
  <c r="K151" i="254"/>
  <c r="F154" i="254"/>
  <c r="L154" i="254" s="1"/>
  <c r="K177" i="254"/>
  <c r="F202" i="254"/>
  <c r="F207" i="254"/>
  <c r="K114" i="254"/>
  <c r="F12" i="255"/>
  <c r="G26" i="255"/>
  <c r="G12" i="255" s="1"/>
  <c r="H51" i="259"/>
  <c r="K41" i="254"/>
  <c r="F57" i="255"/>
  <c r="G57" i="255" s="1"/>
  <c r="I57" i="255"/>
  <c r="C39" i="258"/>
  <c r="E59" i="260"/>
  <c r="D20" i="255"/>
  <c r="D6" i="255" s="1"/>
  <c r="C6" i="255"/>
  <c r="F49" i="255"/>
  <c r="I49" i="255"/>
  <c r="F16" i="254"/>
  <c r="F29" i="254"/>
  <c r="K30" i="254"/>
  <c r="L30" i="254" s="1"/>
  <c r="F34" i="254"/>
  <c r="L34" i="254" s="1"/>
  <c r="F192" i="254"/>
  <c r="D13" i="261"/>
  <c r="H31" i="259"/>
  <c r="E55" i="259"/>
  <c r="D213" i="254"/>
  <c r="I215" i="254"/>
  <c r="D217" i="254"/>
  <c r="E218" i="254"/>
  <c r="K29" i="254"/>
  <c r="F39" i="254"/>
  <c r="G72" i="255"/>
  <c r="F49" i="261"/>
  <c r="G50" i="261"/>
  <c r="E7" i="258"/>
  <c r="F7" i="258" s="1"/>
  <c r="H28" i="261"/>
  <c r="H36" i="261"/>
  <c r="J216" i="254"/>
  <c r="F9" i="254"/>
  <c r="H214" i="254"/>
  <c r="J215" i="254"/>
  <c r="G218" i="254"/>
  <c r="K17" i="254"/>
  <c r="L17" i="254" s="1"/>
  <c r="J225" i="254"/>
  <c r="F24" i="254"/>
  <c r="K43" i="254"/>
  <c r="L48" i="254"/>
  <c r="K49" i="254"/>
  <c r="F53" i="254"/>
  <c r="L53" i="254" s="1"/>
  <c r="K98" i="254"/>
  <c r="K179" i="254"/>
  <c r="H55" i="258"/>
  <c r="C35" i="259"/>
  <c r="E35" i="259" s="1"/>
  <c r="C11" i="260"/>
  <c r="I42" i="255"/>
  <c r="H218" i="254"/>
  <c r="J219" i="254"/>
  <c r="K24" i="254"/>
  <c r="L24" i="254" s="1"/>
  <c r="L47" i="254"/>
  <c r="K146" i="254"/>
  <c r="C5" i="255"/>
  <c r="F42" i="255"/>
  <c r="G42" i="255" s="1"/>
  <c r="H27" i="260"/>
  <c r="D39" i="260"/>
  <c r="E39" i="260" s="1"/>
  <c r="H59" i="260"/>
  <c r="F64" i="254"/>
  <c r="K65" i="254"/>
  <c r="L65" i="254" s="1"/>
  <c r="K67" i="254"/>
  <c r="F69" i="254"/>
  <c r="F80" i="254"/>
  <c r="K83" i="254"/>
  <c r="F85" i="254"/>
  <c r="F96" i="254"/>
  <c r="K99" i="254"/>
  <c r="L99" i="254" s="1"/>
  <c r="F101" i="254"/>
  <c r="F112" i="254"/>
  <c r="K115" i="254"/>
  <c r="F117" i="254"/>
  <c r="F128" i="254"/>
  <c r="K131" i="254"/>
  <c r="F133" i="254"/>
  <c r="F144" i="254"/>
  <c r="K147" i="254"/>
  <c r="L147" i="254" s="1"/>
  <c r="F160" i="254"/>
  <c r="K163" i="254"/>
  <c r="F176" i="254"/>
  <c r="K195" i="254"/>
  <c r="L204" i="254"/>
  <c r="F53" i="255"/>
  <c r="G53" i="255" s="1"/>
  <c r="D64" i="255"/>
  <c r="C6" i="261"/>
  <c r="F16" i="257"/>
  <c r="H52" i="261"/>
  <c r="D39" i="258"/>
  <c r="H39" i="260"/>
  <c r="H24" i="261"/>
  <c r="H32" i="261"/>
  <c r="J223" i="254"/>
  <c r="K28" i="254"/>
  <c r="K33" i="254"/>
  <c r="K40" i="254"/>
  <c r="K46" i="254"/>
  <c r="F52" i="254"/>
  <c r="F58" i="254"/>
  <c r="L58" i="254" s="1"/>
  <c r="K60" i="254"/>
  <c r="K64" i="254"/>
  <c r="K76" i="254"/>
  <c r="L76" i="254" s="1"/>
  <c r="K80" i="254"/>
  <c r="K92" i="254"/>
  <c r="K96" i="254"/>
  <c r="K108" i="254"/>
  <c r="K112" i="254"/>
  <c r="K124" i="254"/>
  <c r="K128" i="254"/>
  <c r="K140" i="254"/>
  <c r="L140" i="254" s="1"/>
  <c r="K144" i="254"/>
  <c r="K156" i="254"/>
  <c r="K160" i="254"/>
  <c r="K170" i="254"/>
  <c r="L170" i="254" s="1"/>
  <c r="K181" i="254"/>
  <c r="K193" i="254"/>
  <c r="F197" i="254"/>
  <c r="F209" i="254"/>
  <c r="K210" i="254"/>
  <c r="L210" i="254" s="1"/>
  <c r="F34" i="255"/>
  <c r="G34" i="255" s="1"/>
  <c r="F48" i="255"/>
  <c r="C50" i="255"/>
  <c r="D50" i="255" s="1"/>
  <c r="D48" i="255"/>
  <c r="C17" i="261"/>
  <c r="G44" i="261"/>
  <c r="H44" i="261" s="1"/>
  <c r="G51" i="257"/>
  <c r="C55" i="257"/>
  <c r="C10" i="261"/>
  <c r="E19" i="258"/>
  <c r="F19" i="258" s="1"/>
  <c r="C45" i="261"/>
  <c r="E45" i="261" s="1"/>
  <c r="C53" i="261"/>
  <c r="E53" i="261" s="1"/>
  <c r="D55" i="258"/>
  <c r="D60" i="258" s="1"/>
  <c r="C15" i="259"/>
  <c r="G27" i="259"/>
  <c r="H27" i="259" s="1"/>
  <c r="D47" i="260"/>
  <c r="E47" i="260" s="1"/>
  <c r="H226" i="254"/>
  <c r="K32" i="254"/>
  <c r="L32" i="254" s="1"/>
  <c r="F153" i="254"/>
  <c r="K186" i="254"/>
  <c r="L186" i="254" s="1"/>
  <c r="K198" i="254"/>
  <c r="I24" i="255"/>
  <c r="I40" i="255"/>
  <c r="I51" i="255"/>
  <c r="G64" i="255"/>
  <c r="G31" i="257"/>
  <c r="D51" i="257"/>
  <c r="D55" i="257"/>
  <c r="D59" i="257"/>
  <c r="G39" i="258"/>
  <c r="C15" i="260"/>
  <c r="C27" i="260"/>
  <c r="C31" i="261"/>
  <c r="H225" i="254"/>
  <c r="J227" i="254"/>
  <c r="F25" i="254"/>
  <c r="K26" i="254"/>
  <c r="L26" i="254" s="1"/>
  <c r="F43" i="254"/>
  <c r="L43" i="254" s="1"/>
  <c r="F44" i="254"/>
  <c r="K63" i="254"/>
  <c r="L63" i="254" s="1"/>
  <c r="F77" i="254"/>
  <c r="K79" i="254"/>
  <c r="K89" i="254"/>
  <c r="L89" i="254" s="1"/>
  <c r="K95" i="254"/>
  <c r="K105" i="254"/>
  <c r="L105" i="254" s="1"/>
  <c r="K111" i="254"/>
  <c r="L111" i="254" s="1"/>
  <c r="K121" i="254"/>
  <c r="L121" i="254" s="1"/>
  <c r="K127" i="254"/>
  <c r="K137" i="254"/>
  <c r="L137" i="254" s="1"/>
  <c r="F141" i="254"/>
  <c r="K143" i="254"/>
  <c r="K153" i="254"/>
  <c r="F157" i="254"/>
  <c r="K159" i="254"/>
  <c r="L159" i="254" s="1"/>
  <c r="F162" i="254"/>
  <c r="L162" i="254" s="1"/>
  <c r="K169" i="254"/>
  <c r="K175" i="254"/>
  <c r="L175" i="254" s="1"/>
  <c r="F179" i="254"/>
  <c r="K187" i="254"/>
  <c r="L187" i="254" s="1"/>
  <c r="K191" i="254"/>
  <c r="L191" i="254" s="1"/>
  <c r="K192" i="254"/>
  <c r="L192" i="254" s="1"/>
  <c r="K202" i="254"/>
  <c r="L202" i="254" s="1"/>
  <c r="F208" i="254"/>
  <c r="D52" i="255"/>
  <c r="D63" i="255"/>
  <c r="C7" i="257"/>
  <c r="C14" i="261"/>
  <c r="D39" i="257"/>
  <c r="F47" i="257"/>
  <c r="D5" i="261"/>
  <c r="G27" i="258"/>
  <c r="H27" i="258" s="1"/>
  <c r="E11" i="259"/>
  <c r="F11" i="259" s="1"/>
  <c r="G35" i="259"/>
  <c r="C51" i="259"/>
  <c r="D55" i="260"/>
  <c r="K62" i="254"/>
  <c r="L62" i="254" s="1"/>
  <c r="K73" i="254"/>
  <c r="K78" i="254"/>
  <c r="L78" i="254" s="1"/>
  <c r="K94" i="254"/>
  <c r="L94" i="254" s="1"/>
  <c r="K110" i="254"/>
  <c r="L110" i="254" s="1"/>
  <c r="K126" i="254"/>
  <c r="L126" i="254" s="1"/>
  <c r="K142" i="254"/>
  <c r="L142" i="254" s="1"/>
  <c r="K158" i="254"/>
  <c r="L158" i="254" s="1"/>
  <c r="K190" i="254"/>
  <c r="K196" i="254"/>
  <c r="L196" i="254" s="1"/>
  <c r="L197" i="254"/>
  <c r="K201" i="254"/>
  <c r="L201" i="254" s="1"/>
  <c r="F25" i="255"/>
  <c r="I35" i="255"/>
  <c r="C8" i="261"/>
  <c r="C35" i="257"/>
  <c r="D35" i="257"/>
  <c r="C11" i="258"/>
  <c r="D27" i="260"/>
  <c r="C35" i="260"/>
  <c r="G27" i="261"/>
  <c r="H27" i="261" s="1"/>
  <c r="D31" i="261"/>
  <c r="D40" i="261" s="1"/>
  <c r="G35" i="261"/>
  <c r="H35" i="261" s="1"/>
  <c r="F56" i="254"/>
  <c r="L56" i="254" s="1"/>
  <c r="K57" i="254"/>
  <c r="K68" i="254"/>
  <c r="K72" i="254"/>
  <c r="L72" i="254" s="1"/>
  <c r="K84" i="254"/>
  <c r="K88" i="254"/>
  <c r="K100" i="254"/>
  <c r="K104" i="254"/>
  <c r="L104" i="254" s="1"/>
  <c r="K116" i="254"/>
  <c r="K120" i="254"/>
  <c r="L120" i="254" s="1"/>
  <c r="K132" i="254"/>
  <c r="L132" i="254" s="1"/>
  <c r="K136" i="254"/>
  <c r="L136" i="254" s="1"/>
  <c r="K148" i="254"/>
  <c r="K152" i="254"/>
  <c r="L152" i="254" s="1"/>
  <c r="K164" i="254"/>
  <c r="K168" i="254"/>
  <c r="K174" i="254"/>
  <c r="F183" i="254"/>
  <c r="G28" i="255"/>
  <c r="G14" i="255" s="1"/>
  <c r="E49" i="261"/>
  <c r="C56" i="261"/>
  <c r="E56" i="261" s="1"/>
  <c r="D57" i="261"/>
  <c r="E57" i="261" s="1"/>
  <c r="C27" i="258"/>
  <c r="E27" i="258" s="1"/>
  <c r="C35" i="258"/>
  <c r="C7" i="259"/>
  <c r="C31" i="259"/>
  <c r="D31" i="259"/>
  <c r="E31" i="259" s="1"/>
  <c r="G47" i="259"/>
  <c r="H47" i="259" s="1"/>
  <c r="D51" i="259"/>
  <c r="C59" i="259"/>
  <c r="C7" i="260"/>
  <c r="H26" i="261"/>
  <c r="H34" i="261"/>
  <c r="K173" i="254"/>
  <c r="K178" i="254"/>
  <c r="L178" i="254" s="1"/>
  <c r="L188" i="254"/>
  <c r="L194" i="254"/>
  <c r="D36" i="255"/>
  <c r="C16" i="261"/>
  <c r="F53" i="261"/>
  <c r="H53" i="261" s="1"/>
  <c r="H35" i="258"/>
  <c r="F48" i="261"/>
  <c r="H48" i="261" s="1"/>
  <c r="G57" i="261"/>
  <c r="H57" i="261" s="1"/>
  <c r="G31" i="260"/>
  <c r="H31" i="260" s="1"/>
  <c r="D35" i="260"/>
  <c r="E35" i="260" s="1"/>
  <c r="G216" i="254"/>
  <c r="K12" i="254"/>
  <c r="I223" i="254"/>
  <c r="K19" i="254"/>
  <c r="G227" i="254"/>
  <c r="K23" i="254"/>
  <c r="L23" i="254" s="1"/>
  <c r="L33" i="254"/>
  <c r="H215" i="254"/>
  <c r="K11" i="254"/>
  <c r="E211" i="254"/>
  <c r="F7" i="254"/>
  <c r="F14" i="254"/>
  <c r="K18" i="254"/>
  <c r="L18" i="254" s="1"/>
  <c r="J222" i="254"/>
  <c r="L67" i="254"/>
  <c r="L83" i="254"/>
  <c r="L115" i="254"/>
  <c r="L131" i="254"/>
  <c r="L163" i="254"/>
  <c r="G225" i="254"/>
  <c r="K21" i="254"/>
  <c r="F41" i="254"/>
  <c r="L41" i="254" s="1"/>
  <c r="I214" i="254"/>
  <c r="K10" i="254"/>
  <c r="K25" i="254"/>
  <c r="L25" i="254" s="1"/>
  <c r="F40" i="254"/>
  <c r="L40" i="254" s="1"/>
  <c r="F57" i="254"/>
  <c r="L57" i="254" s="1"/>
  <c r="J214" i="254"/>
  <c r="G217" i="254"/>
  <c r="K13" i="254"/>
  <c r="L13" i="254" s="1"/>
  <c r="H224" i="254"/>
  <c r="K20" i="254"/>
  <c r="L29" i="254"/>
  <c r="L81" i="254"/>
  <c r="L113" i="254"/>
  <c r="L129" i="254"/>
  <c r="L145" i="254"/>
  <c r="E219" i="254"/>
  <c r="G226" i="254"/>
  <c r="K22" i="254"/>
  <c r="L22" i="254" s="1"/>
  <c r="K9" i="254"/>
  <c r="L9" i="254" s="1"/>
  <c r="F28" i="254"/>
  <c r="I216" i="254"/>
  <c r="H227" i="254"/>
  <c r="F45" i="254"/>
  <c r="C34" i="255"/>
  <c r="D34" i="255" s="1"/>
  <c r="D49" i="255"/>
  <c r="G50" i="255"/>
  <c r="L46" i="254"/>
  <c r="F8" i="254"/>
  <c r="G219" i="254"/>
  <c r="E221" i="254"/>
  <c r="D222" i="254"/>
  <c r="I226" i="254"/>
  <c r="I227" i="254"/>
  <c r="K31" i="254"/>
  <c r="L31" i="254" s="1"/>
  <c r="F36" i="254"/>
  <c r="L36" i="254" s="1"/>
  <c r="F37" i="254"/>
  <c r="L37" i="254" s="1"/>
  <c r="F42" i="254"/>
  <c r="K45" i="254"/>
  <c r="L71" i="254"/>
  <c r="L79" i="254"/>
  <c r="L87" i="254"/>
  <c r="L95" i="254"/>
  <c r="L119" i="254"/>
  <c r="L135" i="254"/>
  <c r="L151" i="254"/>
  <c r="L167" i="254"/>
  <c r="F173" i="254"/>
  <c r="K185" i="254"/>
  <c r="L185" i="254" s="1"/>
  <c r="L190" i="254"/>
  <c r="D22" i="255"/>
  <c r="D8" i="255" s="1"/>
  <c r="E8" i="255"/>
  <c r="D215" i="254"/>
  <c r="H219" i="254"/>
  <c r="C4" i="255"/>
  <c r="G22" i="255"/>
  <c r="G8" i="255" s="1"/>
  <c r="F8" i="255"/>
  <c r="I20" i="255"/>
  <c r="D214" i="254"/>
  <c r="G212" i="254"/>
  <c r="L38" i="254"/>
  <c r="H212" i="254"/>
  <c r="D216" i="254"/>
  <c r="I219" i="254"/>
  <c r="E223" i="254"/>
  <c r="D224" i="254"/>
  <c r="K39" i="254"/>
  <c r="L39" i="254" s="1"/>
  <c r="K150" i="254"/>
  <c r="L150" i="254" s="1"/>
  <c r="K166" i="254"/>
  <c r="L166" i="254" s="1"/>
  <c r="K189" i="254"/>
  <c r="L189" i="254" s="1"/>
  <c r="L195" i="254"/>
  <c r="D18" i="255"/>
  <c r="E30" i="255"/>
  <c r="E16" i="255" s="1"/>
  <c r="E4" i="255"/>
  <c r="D23" i="255"/>
  <c r="D9" i="255" s="1"/>
  <c r="C9" i="255"/>
  <c r="E220" i="254"/>
  <c r="I224" i="254"/>
  <c r="G211" i="254"/>
  <c r="I217" i="254"/>
  <c r="E214" i="254"/>
  <c r="I218" i="254"/>
  <c r="K218" i="254" s="1"/>
  <c r="E222" i="254"/>
  <c r="J226" i="254"/>
  <c r="I211" i="254"/>
  <c r="F10" i="254"/>
  <c r="E215" i="254"/>
  <c r="E216" i="254"/>
  <c r="K44" i="254"/>
  <c r="F50" i="254"/>
  <c r="L50" i="254" s="1"/>
  <c r="K61" i="254"/>
  <c r="L61" i="254" s="1"/>
  <c r="K69" i="254"/>
  <c r="L69" i="254" s="1"/>
  <c r="K77" i="254"/>
  <c r="L77" i="254" s="1"/>
  <c r="L181" i="254"/>
  <c r="E12" i="261"/>
  <c r="F12" i="261" s="1"/>
  <c r="F12" i="257"/>
  <c r="E15" i="257"/>
  <c r="I58" i="255"/>
  <c r="F58" i="255"/>
  <c r="F43" i="255"/>
  <c r="D221" i="254"/>
  <c r="I225" i="254"/>
  <c r="E213" i="254"/>
  <c r="H211" i="254"/>
  <c r="G220" i="254"/>
  <c r="D223" i="254"/>
  <c r="G213" i="254"/>
  <c r="I212" i="254"/>
  <c r="F11" i="254"/>
  <c r="K14" i="254"/>
  <c r="I220" i="254"/>
  <c r="F19" i="254"/>
  <c r="E224" i="254"/>
  <c r="K7" i="254"/>
  <c r="J212" i="254"/>
  <c r="I213" i="254"/>
  <c r="G215" i="254"/>
  <c r="K215" i="254" s="1"/>
  <c r="F12" i="254"/>
  <c r="E217" i="254"/>
  <c r="K15" i="254"/>
  <c r="L15" i="254" s="1"/>
  <c r="J220" i="254"/>
  <c r="I221" i="254"/>
  <c r="K221" i="254" s="1"/>
  <c r="G223" i="254"/>
  <c r="F20" i="254"/>
  <c r="E227" i="254"/>
  <c r="F49" i="254"/>
  <c r="L49" i="254" s="1"/>
  <c r="L59" i="254"/>
  <c r="L60" i="254"/>
  <c r="F66" i="254"/>
  <c r="L66" i="254" s="1"/>
  <c r="F74" i="254"/>
  <c r="L74" i="254" s="1"/>
  <c r="F82" i="254"/>
  <c r="L82" i="254" s="1"/>
  <c r="L84" i="254"/>
  <c r="K85" i="254"/>
  <c r="L85" i="254" s="1"/>
  <c r="F90" i="254"/>
  <c r="L92" i="254"/>
  <c r="K93" i="254"/>
  <c r="F98" i="254"/>
  <c r="L98" i="254" s="1"/>
  <c r="L100" i="254"/>
  <c r="K101" i="254"/>
  <c r="F106" i="254"/>
  <c r="L106" i="254" s="1"/>
  <c r="L108" i="254"/>
  <c r="K109" i="254"/>
  <c r="F114" i="254"/>
  <c r="L116" i="254"/>
  <c r="K117" i="254"/>
  <c r="L117" i="254" s="1"/>
  <c r="F122" i="254"/>
  <c r="L122" i="254" s="1"/>
  <c r="L124" i="254"/>
  <c r="K125" i="254"/>
  <c r="L125" i="254" s="1"/>
  <c r="F130" i="254"/>
  <c r="L130" i="254" s="1"/>
  <c r="K133" i="254"/>
  <c r="L133" i="254" s="1"/>
  <c r="K141" i="254"/>
  <c r="L141" i="254" s="1"/>
  <c r="F146" i="254"/>
  <c r="L146" i="254" s="1"/>
  <c r="L148" i="254"/>
  <c r="K149" i="254"/>
  <c r="L149" i="254" s="1"/>
  <c r="L156" i="254"/>
  <c r="K157" i="254"/>
  <c r="L157" i="254" s="1"/>
  <c r="K165" i="254"/>
  <c r="L165" i="254" s="1"/>
  <c r="C56" i="255"/>
  <c r="D56" i="255" s="1"/>
  <c r="G70" i="255"/>
  <c r="F172" i="254"/>
  <c r="L174" i="254"/>
  <c r="K176" i="254"/>
  <c r="L176" i="254" s="1"/>
  <c r="K180" i="254"/>
  <c r="L180" i="254" s="1"/>
  <c r="K183" i="254"/>
  <c r="L183" i="254" s="1"/>
  <c r="K184" i="254"/>
  <c r="L184" i="254" s="1"/>
  <c r="G18" i="255"/>
  <c r="G4" i="255" s="1"/>
  <c r="F47" i="255"/>
  <c r="H59" i="255"/>
  <c r="F32" i="255"/>
  <c r="G49" i="255"/>
  <c r="I54" i="255"/>
  <c r="F39" i="255"/>
  <c r="F54" i="255"/>
  <c r="D68" i="255"/>
  <c r="C54" i="255"/>
  <c r="D54" i="255" s="1"/>
  <c r="E9" i="261"/>
  <c r="F9" i="261" s="1"/>
  <c r="F9" i="257"/>
  <c r="E11" i="257"/>
  <c r="E31" i="258"/>
  <c r="G51" i="258"/>
  <c r="H51" i="258" s="1"/>
  <c r="G49" i="261"/>
  <c r="K172" i="254"/>
  <c r="K209" i="254"/>
  <c r="C4" i="261"/>
  <c r="E6" i="261"/>
  <c r="F6" i="257"/>
  <c r="E7" i="257"/>
  <c r="D40" i="258"/>
  <c r="I27" i="255"/>
  <c r="F27" i="255"/>
  <c r="H31" i="257"/>
  <c r="G56" i="261"/>
  <c r="H56" i="261" s="1"/>
  <c r="G59" i="257"/>
  <c r="E225" i="254"/>
  <c r="D226" i="254"/>
  <c r="K208" i="254"/>
  <c r="G23" i="255"/>
  <c r="G9" i="255" s="1"/>
  <c r="D28" i="255"/>
  <c r="D14" i="255" s="1"/>
  <c r="I38" i="255"/>
  <c r="C27" i="255"/>
  <c r="D41" i="255"/>
  <c r="E73" i="255"/>
  <c r="C59" i="255" s="1"/>
  <c r="C47" i="255"/>
  <c r="D47" i="255" s="1"/>
  <c r="E59" i="258"/>
  <c r="I222" i="254"/>
  <c r="H223" i="254"/>
  <c r="G224" i="254"/>
  <c r="F21" i="254"/>
  <c r="E226" i="254"/>
  <c r="D227" i="254"/>
  <c r="F6" i="255"/>
  <c r="F5" i="255"/>
  <c r="G19" i="255"/>
  <c r="G5" i="255" s="1"/>
  <c r="I21" i="255"/>
  <c r="F73" i="255"/>
  <c r="E35" i="257"/>
  <c r="C40" i="257"/>
  <c r="L198" i="254"/>
  <c r="K199" i="254"/>
  <c r="L199" i="254" s="1"/>
  <c r="K200" i="254"/>
  <c r="L200" i="254" s="1"/>
  <c r="L206" i="254"/>
  <c r="K207" i="254"/>
  <c r="L207" i="254" s="1"/>
  <c r="D24" i="255"/>
  <c r="D10" i="255" s="1"/>
  <c r="I34" i="255"/>
  <c r="G36" i="255"/>
  <c r="D19" i="257"/>
  <c r="D20" i="257" s="1"/>
  <c r="D18" i="261"/>
  <c r="D19" i="261" s="1"/>
  <c r="D20" i="261" s="1"/>
  <c r="F24" i="255"/>
  <c r="D26" i="255"/>
  <c r="D12" i="255" s="1"/>
  <c r="I28" i="255"/>
  <c r="I32" i="255"/>
  <c r="F51" i="255"/>
  <c r="G51" i="255" s="1"/>
  <c r="D53" i="255"/>
  <c r="C38" i="255"/>
  <c r="D38" i="255" s="1"/>
  <c r="I55" i="255"/>
  <c r="G62" i="255"/>
  <c r="D6" i="261"/>
  <c r="D7" i="261" s="1"/>
  <c r="D7" i="257"/>
  <c r="C15" i="257"/>
  <c r="D31" i="257"/>
  <c r="E31" i="257" s="1"/>
  <c r="C51" i="257"/>
  <c r="E51" i="257" s="1"/>
  <c r="C50" i="261"/>
  <c r="C51" i="261" s="1"/>
  <c r="C20" i="258"/>
  <c r="E35" i="258"/>
  <c r="C47" i="258"/>
  <c r="E47" i="258" s="1"/>
  <c r="C19" i="261"/>
  <c r="E18" i="261"/>
  <c r="F18" i="257"/>
  <c r="E39" i="257"/>
  <c r="H39" i="257"/>
  <c r="G47" i="257"/>
  <c r="H47" i="257" s="1"/>
  <c r="G46" i="261"/>
  <c r="D60" i="257"/>
  <c r="H35" i="259"/>
  <c r="I23" i="255"/>
  <c r="G29" i="255"/>
  <c r="G15" i="255" s="1"/>
  <c r="F15" i="255"/>
  <c r="C32" i="255"/>
  <c r="D43" i="255"/>
  <c r="C29" i="255"/>
  <c r="C55" i="255"/>
  <c r="D55" i="255" s="1"/>
  <c r="G56" i="255"/>
  <c r="G61" i="255"/>
  <c r="D72" i="255"/>
  <c r="E4" i="261"/>
  <c r="F4" i="261" s="1"/>
  <c r="F4" i="257"/>
  <c r="D11" i="257"/>
  <c r="D10" i="261"/>
  <c r="D11" i="261" s="1"/>
  <c r="C19" i="257"/>
  <c r="E48" i="261"/>
  <c r="F51" i="257"/>
  <c r="F50" i="261"/>
  <c r="C59" i="257"/>
  <c r="E59" i="257" s="1"/>
  <c r="C58" i="261"/>
  <c r="H59" i="258"/>
  <c r="F19" i="259"/>
  <c r="G40" i="260"/>
  <c r="H40" i="260" s="1"/>
  <c r="D46" i="261"/>
  <c r="G59" i="261"/>
  <c r="E10" i="255"/>
  <c r="I19" i="255"/>
  <c r="F37" i="255"/>
  <c r="G37" i="255" s="1"/>
  <c r="C25" i="255"/>
  <c r="D39" i="255"/>
  <c r="F40" i="255"/>
  <c r="I41" i="255"/>
  <c r="H44" i="255"/>
  <c r="F52" i="255"/>
  <c r="C58" i="255"/>
  <c r="D58" i="255" s="1"/>
  <c r="E59" i="255"/>
  <c r="C73" i="255"/>
  <c r="E10" i="261"/>
  <c r="F10" i="257"/>
  <c r="F13" i="257"/>
  <c r="E13" i="261"/>
  <c r="F13" i="261" s="1"/>
  <c r="E19" i="257"/>
  <c r="E52" i="261"/>
  <c r="D54" i="261"/>
  <c r="H30" i="255"/>
  <c r="F21" i="255"/>
  <c r="F30" i="255" s="1"/>
  <c r="E44" i="255"/>
  <c r="D35" i="255"/>
  <c r="C21" i="255"/>
  <c r="C15" i="261"/>
  <c r="G40" i="257"/>
  <c r="H40" i="257" s="1"/>
  <c r="C47" i="257"/>
  <c r="E47" i="257" s="1"/>
  <c r="G55" i="257"/>
  <c r="H55" i="257" s="1"/>
  <c r="G54" i="261"/>
  <c r="C55" i="258"/>
  <c r="F15" i="259"/>
  <c r="H55" i="260"/>
  <c r="E8" i="261"/>
  <c r="F8" i="261" s="1"/>
  <c r="E16" i="261"/>
  <c r="F16" i="261" s="1"/>
  <c r="F5" i="257"/>
  <c r="E5" i="261"/>
  <c r="D14" i="261"/>
  <c r="D15" i="261" s="1"/>
  <c r="D15" i="257"/>
  <c r="F59" i="257"/>
  <c r="F60" i="257" s="1"/>
  <c r="F58" i="261"/>
  <c r="E27" i="260"/>
  <c r="E55" i="260"/>
  <c r="I36" i="255"/>
  <c r="C42" i="255"/>
  <c r="D42" i="255" s="1"/>
  <c r="D57" i="255"/>
  <c r="C9" i="261"/>
  <c r="E14" i="261"/>
  <c r="F14" i="257"/>
  <c r="E17" i="261"/>
  <c r="F17" i="261" s="1"/>
  <c r="F17" i="257"/>
  <c r="D27" i="257"/>
  <c r="E27" i="257" s="1"/>
  <c r="H27" i="257"/>
  <c r="F15" i="258"/>
  <c r="C40" i="259"/>
  <c r="E39" i="259"/>
  <c r="G60" i="259"/>
  <c r="H55" i="259"/>
  <c r="E59" i="259"/>
  <c r="D60" i="259"/>
  <c r="E20" i="260"/>
  <c r="F20" i="260" s="1"/>
  <c r="F54" i="261"/>
  <c r="F55" i="261" s="1"/>
  <c r="D51" i="261"/>
  <c r="D59" i="261"/>
  <c r="F60" i="259"/>
  <c r="C60" i="260"/>
  <c r="F39" i="253"/>
  <c r="D39" i="253"/>
  <c r="E39" i="253" s="1"/>
  <c r="G39" i="253" s="1"/>
  <c r="C39" i="253"/>
  <c r="F38" i="253"/>
  <c r="D38" i="253"/>
  <c r="E38" i="253" s="1"/>
  <c r="G38" i="253" s="1"/>
  <c r="C38" i="253"/>
  <c r="F37" i="253"/>
  <c r="E37" i="253"/>
  <c r="G37" i="253" s="1"/>
  <c r="D37" i="253"/>
  <c r="C37" i="253"/>
  <c r="F36" i="253"/>
  <c r="E36" i="253"/>
  <c r="G36" i="253" s="1"/>
  <c r="D36" i="253"/>
  <c r="C36" i="253"/>
  <c r="F35" i="253"/>
  <c r="D35" i="253"/>
  <c r="C35" i="253"/>
  <c r="E35" i="253" s="1"/>
  <c r="G35" i="253" s="1"/>
  <c r="F34" i="253"/>
  <c r="D34" i="253"/>
  <c r="C34" i="253"/>
  <c r="E34" i="253" s="1"/>
  <c r="G34" i="253" s="1"/>
  <c r="F33" i="253"/>
  <c r="D33" i="253"/>
  <c r="E33" i="253" s="1"/>
  <c r="G33" i="253" s="1"/>
  <c r="C33" i="253"/>
  <c r="F32" i="253"/>
  <c r="D32" i="253"/>
  <c r="E32" i="253" s="1"/>
  <c r="G32" i="253" s="1"/>
  <c r="C32" i="253"/>
  <c r="F31" i="253"/>
  <c r="D31" i="253"/>
  <c r="E31" i="253" s="1"/>
  <c r="G31" i="253" s="1"/>
  <c r="C31" i="253"/>
  <c r="F30" i="253"/>
  <c r="D30" i="253"/>
  <c r="E30" i="253" s="1"/>
  <c r="G30" i="253" s="1"/>
  <c r="C30" i="253"/>
  <c r="F29" i="253"/>
  <c r="E29" i="253"/>
  <c r="G29" i="253" s="1"/>
  <c r="D29" i="253"/>
  <c r="C29" i="253"/>
  <c r="F28" i="253"/>
  <c r="D28" i="253"/>
  <c r="E28" i="253" s="1"/>
  <c r="G28" i="253" s="1"/>
  <c r="C28" i="253"/>
  <c r="F27" i="253"/>
  <c r="D27" i="253"/>
  <c r="C27" i="253"/>
  <c r="E27" i="253" s="1"/>
  <c r="G27" i="253" s="1"/>
  <c r="F26" i="253"/>
  <c r="D26" i="253"/>
  <c r="C26" i="253"/>
  <c r="E26" i="253" s="1"/>
  <c r="G26" i="253" s="1"/>
  <c r="F25" i="253"/>
  <c r="D25" i="253"/>
  <c r="C25" i="253"/>
  <c r="E25" i="253" s="1"/>
  <c r="G25" i="253" s="1"/>
  <c r="F24" i="253"/>
  <c r="D24" i="253"/>
  <c r="E24" i="253" s="1"/>
  <c r="G24" i="253" s="1"/>
  <c r="C24" i="253"/>
  <c r="F23" i="253"/>
  <c r="D23" i="253"/>
  <c r="E23" i="253" s="1"/>
  <c r="G23" i="253" s="1"/>
  <c r="C23" i="253"/>
  <c r="F22" i="253"/>
  <c r="D22" i="253"/>
  <c r="C22" i="253"/>
  <c r="E22" i="253" s="1"/>
  <c r="G22" i="253" s="1"/>
  <c r="F21" i="253"/>
  <c r="D21" i="253"/>
  <c r="E21" i="253" s="1"/>
  <c r="G21" i="253" s="1"/>
  <c r="C21" i="253"/>
  <c r="F20" i="253"/>
  <c r="D20" i="253"/>
  <c r="E20" i="253" s="1"/>
  <c r="G20" i="253" s="1"/>
  <c r="C20" i="253"/>
  <c r="F19" i="253"/>
  <c r="D19" i="253"/>
  <c r="C19" i="253"/>
  <c r="E19" i="253" s="1"/>
  <c r="G19" i="253" s="1"/>
  <c r="F18" i="253"/>
  <c r="E18" i="253"/>
  <c r="G18" i="253" s="1"/>
  <c r="D18" i="253"/>
  <c r="C18" i="253"/>
  <c r="F17" i="253"/>
  <c r="E17" i="253"/>
  <c r="G17" i="253" s="1"/>
  <c r="D17" i="253"/>
  <c r="C17" i="253"/>
  <c r="F16" i="253"/>
  <c r="D16" i="253"/>
  <c r="E16" i="253" s="1"/>
  <c r="G16" i="253" s="1"/>
  <c r="C16" i="253"/>
  <c r="F15" i="253"/>
  <c r="D15" i="253"/>
  <c r="E15" i="253" s="1"/>
  <c r="G15" i="253" s="1"/>
  <c r="C15" i="253"/>
  <c r="F14" i="253"/>
  <c r="D14" i="253"/>
  <c r="C14" i="253"/>
  <c r="E14" i="253" s="1"/>
  <c r="G14" i="253" s="1"/>
  <c r="F13" i="253"/>
  <c r="D13" i="253"/>
  <c r="E13" i="253" s="1"/>
  <c r="G13" i="253" s="1"/>
  <c r="C13" i="253"/>
  <c r="F12" i="253"/>
  <c r="D12" i="253"/>
  <c r="E12" i="253" s="1"/>
  <c r="G12" i="253" s="1"/>
  <c r="C12" i="253"/>
  <c r="F11" i="253"/>
  <c r="E11" i="253"/>
  <c r="G11" i="253" s="1"/>
  <c r="D11" i="253"/>
  <c r="C11" i="253"/>
  <c r="F10" i="253"/>
  <c r="E10" i="253"/>
  <c r="G10" i="253" s="1"/>
  <c r="D10" i="253"/>
  <c r="C10" i="253"/>
  <c r="F9" i="253"/>
  <c r="D9" i="253"/>
  <c r="E9" i="253" s="1"/>
  <c r="C9" i="253"/>
  <c r="F8" i="253"/>
  <c r="D8" i="253"/>
  <c r="C8" i="253"/>
  <c r="E8" i="253" s="1"/>
  <c r="G8" i="253" s="1"/>
  <c r="F7" i="253"/>
  <c r="D7" i="253"/>
  <c r="C7" i="253"/>
  <c r="E7" i="253" s="1"/>
  <c r="G7" i="253" s="1"/>
  <c r="F6" i="253"/>
  <c r="F42" i="253" s="1"/>
  <c r="E6" i="253"/>
  <c r="G6" i="253" s="1"/>
  <c r="D6" i="253"/>
  <c r="C6" i="253"/>
  <c r="C42" i="253" s="1"/>
  <c r="F5" i="253"/>
  <c r="F41" i="253" s="1"/>
  <c r="D5" i="253"/>
  <c r="D41" i="253" s="1"/>
  <c r="C5" i="253"/>
  <c r="C41" i="253" s="1"/>
  <c r="F4" i="253"/>
  <c r="F40" i="253" s="1"/>
  <c r="D4" i="253"/>
  <c r="E4" i="253" s="1"/>
  <c r="C4" i="253"/>
  <c r="C40" i="253" s="1"/>
  <c r="C40" i="261" l="1"/>
  <c r="E31" i="261"/>
  <c r="D60" i="260"/>
  <c r="C40" i="260"/>
  <c r="H49" i="261"/>
  <c r="E51" i="259"/>
  <c r="C47" i="261"/>
  <c r="C55" i="261"/>
  <c r="D40" i="259"/>
  <c r="F5" i="261"/>
  <c r="E55" i="258"/>
  <c r="C40" i="258"/>
  <c r="C7" i="261"/>
  <c r="C11" i="261"/>
  <c r="C20" i="261" s="1"/>
  <c r="L42" i="254"/>
  <c r="L28" i="254"/>
  <c r="L73" i="254"/>
  <c r="L193" i="254"/>
  <c r="L208" i="254"/>
  <c r="L173" i="254"/>
  <c r="L16" i="254"/>
  <c r="F213" i="254"/>
  <c r="L93" i="254"/>
  <c r="L168" i="254"/>
  <c r="L153" i="254"/>
  <c r="K222" i="254"/>
  <c r="L114" i="254"/>
  <c r="F222" i="254"/>
  <c r="L179" i="254"/>
  <c r="L213" i="254" s="1"/>
  <c r="L86" i="254"/>
  <c r="L109" i="254"/>
  <c r="L90" i="254"/>
  <c r="L44" i="254"/>
  <c r="F221" i="254"/>
  <c r="L88" i="254"/>
  <c r="K224" i="254"/>
  <c r="L169" i="254"/>
  <c r="L127" i="254"/>
  <c r="L112" i="254"/>
  <c r="L118" i="254"/>
  <c r="E42" i="253"/>
  <c r="G9" i="253"/>
  <c r="E40" i="253"/>
  <c r="G4" i="253"/>
  <c r="D42" i="253"/>
  <c r="E5" i="253"/>
  <c r="G5" i="253" s="1"/>
  <c r="D40" i="253"/>
  <c r="L139" i="254"/>
  <c r="L160" i="254"/>
  <c r="L96" i="254"/>
  <c r="L138" i="254"/>
  <c r="D40" i="260"/>
  <c r="C59" i="261"/>
  <c r="L172" i="254"/>
  <c r="L101" i="254"/>
  <c r="C60" i="259"/>
  <c r="E60" i="259" s="1"/>
  <c r="E40" i="261"/>
  <c r="G40" i="261"/>
  <c r="H40" i="261" s="1"/>
  <c r="E39" i="258"/>
  <c r="D73" i="255"/>
  <c r="H51" i="257"/>
  <c r="K213" i="254"/>
  <c r="D228" i="254"/>
  <c r="G25" i="255"/>
  <c r="G11" i="255" s="1"/>
  <c r="F11" i="255"/>
  <c r="C20" i="260"/>
  <c r="L144" i="254"/>
  <c r="L64" i="254"/>
  <c r="L217" i="254" s="1"/>
  <c r="E20" i="258"/>
  <c r="F20" i="258" s="1"/>
  <c r="H39" i="258"/>
  <c r="G40" i="258"/>
  <c r="H40" i="258" s="1"/>
  <c r="J228" i="254"/>
  <c r="F15" i="257"/>
  <c r="E20" i="259"/>
  <c r="F20" i="259" s="1"/>
  <c r="C30" i="255"/>
  <c r="C16" i="255" s="1"/>
  <c r="G60" i="258"/>
  <c r="H60" i="258" s="1"/>
  <c r="G40" i="259"/>
  <c r="H40" i="259" s="1"/>
  <c r="L209" i="254"/>
  <c r="L226" i="254" s="1"/>
  <c r="C20" i="259"/>
  <c r="E55" i="257"/>
  <c r="L128" i="254"/>
  <c r="E60" i="260"/>
  <c r="I59" i="255"/>
  <c r="K214" i="254"/>
  <c r="G48" i="255"/>
  <c r="I33" i="255"/>
  <c r="L80" i="254"/>
  <c r="D59" i="255"/>
  <c r="L219" i="254"/>
  <c r="F16" i="255"/>
  <c r="G30" i="255"/>
  <c r="G16" i="255" s="1"/>
  <c r="F212" i="254"/>
  <c r="L8" i="254"/>
  <c r="L212" i="254" s="1"/>
  <c r="F18" i="261"/>
  <c r="E19" i="261"/>
  <c r="E228" i="254"/>
  <c r="D55" i="261"/>
  <c r="E54" i="261"/>
  <c r="E51" i="261"/>
  <c r="E40" i="259"/>
  <c r="G40" i="255"/>
  <c r="I26" i="255"/>
  <c r="D47" i="261"/>
  <c r="E47" i="261" s="1"/>
  <c r="E46" i="261"/>
  <c r="C60" i="257"/>
  <c r="E60" i="257" s="1"/>
  <c r="E50" i="261"/>
  <c r="I22" i="255"/>
  <c r="G60" i="257"/>
  <c r="H60" i="257" s="1"/>
  <c r="H59" i="257"/>
  <c r="F59" i="255"/>
  <c r="G59" i="255" s="1"/>
  <c r="G47" i="255"/>
  <c r="H228" i="254"/>
  <c r="F7" i="257"/>
  <c r="F216" i="254"/>
  <c r="L12" i="254"/>
  <c r="L216" i="254" s="1"/>
  <c r="K212" i="254"/>
  <c r="K225" i="254"/>
  <c r="D32" i="255"/>
  <c r="D44" i="255" s="1"/>
  <c r="C44" i="255"/>
  <c r="E40" i="258"/>
  <c r="D21" i="255"/>
  <c r="D7" i="255" s="1"/>
  <c r="C7" i="255"/>
  <c r="C11" i="255"/>
  <c r="D25" i="255"/>
  <c r="D11" i="255" s="1"/>
  <c r="I39" i="255"/>
  <c r="G54" i="255"/>
  <c r="F215" i="254"/>
  <c r="L11" i="254"/>
  <c r="D4" i="255"/>
  <c r="F227" i="254"/>
  <c r="K217" i="254"/>
  <c r="F220" i="254"/>
  <c r="L221" i="254"/>
  <c r="E59" i="261"/>
  <c r="K220" i="254"/>
  <c r="F51" i="261"/>
  <c r="H50" i="261"/>
  <c r="E15" i="261"/>
  <c r="F15" i="261" s="1"/>
  <c r="F14" i="261"/>
  <c r="E40" i="260"/>
  <c r="G51" i="261"/>
  <c r="E58" i="261"/>
  <c r="G73" i="255"/>
  <c r="E7" i="261"/>
  <c r="F7" i="261" s="1"/>
  <c r="F6" i="261"/>
  <c r="G39" i="255"/>
  <c r="I25" i="255"/>
  <c r="F224" i="254"/>
  <c r="L20" i="254"/>
  <c r="K211" i="254"/>
  <c r="G228" i="254"/>
  <c r="L227" i="254"/>
  <c r="F219" i="254"/>
  <c r="F59" i="261"/>
  <c r="F60" i="261" s="1"/>
  <c r="H58" i="261"/>
  <c r="H60" i="259"/>
  <c r="D27" i="255"/>
  <c r="D13" i="255" s="1"/>
  <c r="C13" i="255"/>
  <c r="H46" i="261"/>
  <c r="G47" i="261"/>
  <c r="H47" i="261" s="1"/>
  <c r="C60" i="258"/>
  <c r="E60" i="258" s="1"/>
  <c r="D40" i="257"/>
  <c r="E40" i="257" s="1"/>
  <c r="C20" i="257"/>
  <c r="F225" i="254"/>
  <c r="L21" i="254"/>
  <c r="L225" i="254" s="1"/>
  <c r="F13" i="255"/>
  <c r="G27" i="255"/>
  <c r="G13" i="255" s="1"/>
  <c r="K223" i="254"/>
  <c r="G43" i="255"/>
  <c r="I29" i="255"/>
  <c r="F214" i="254"/>
  <c r="L10" i="254"/>
  <c r="L214" i="254" s="1"/>
  <c r="L222" i="254"/>
  <c r="F217" i="254"/>
  <c r="F218" i="254"/>
  <c r="L14" i="254"/>
  <c r="L218" i="254" s="1"/>
  <c r="K227" i="254"/>
  <c r="K216" i="254"/>
  <c r="G32" i="255"/>
  <c r="I18" i="255"/>
  <c r="F44" i="255"/>
  <c r="G44" i="255" s="1"/>
  <c r="C60" i="261"/>
  <c r="F223" i="254"/>
  <c r="L19" i="254"/>
  <c r="L223" i="254" s="1"/>
  <c r="F10" i="261"/>
  <c r="E11" i="261"/>
  <c r="F11" i="261" s="1"/>
  <c r="H54" i="261"/>
  <c r="G55" i="261"/>
  <c r="H55" i="261" s="1"/>
  <c r="G21" i="255"/>
  <c r="G7" i="255" s="1"/>
  <c r="F7" i="255"/>
  <c r="F19" i="257"/>
  <c r="E20" i="257"/>
  <c r="F20" i="257" s="1"/>
  <c r="G52" i="255"/>
  <c r="I37" i="255"/>
  <c r="C15" i="255"/>
  <c r="D29" i="255"/>
  <c r="D15" i="255" s="1"/>
  <c r="G24" i="255"/>
  <c r="G10" i="255" s="1"/>
  <c r="F10" i="255"/>
  <c r="F11" i="257"/>
  <c r="I43" i="255"/>
  <c r="G58" i="255"/>
  <c r="I228" i="254"/>
  <c r="K219" i="254"/>
  <c r="L45" i="254"/>
  <c r="K226" i="254"/>
  <c r="F211" i="254"/>
  <c r="L7" i="254"/>
  <c r="L211" i="254" s="1"/>
  <c r="F226" i="254"/>
  <c r="G40" i="253"/>
  <c r="G42" i="253"/>
  <c r="G41" i="253"/>
  <c r="H59" i="261" l="1"/>
  <c r="E55" i="261"/>
  <c r="L224" i="254"/>
  <c r="L220" i="254"/>
  <c r="E41" i="253"/>
  <c r="L215" i="254"/>
  <c r="L228" i="254" s="1"/>
  <c r="I30" i="255"/>
  <c r="I44" i="255"/>
  <c r="K228" i="254"/>
  <c r="D60" i="261"/>
  <c r="E60" i="261" s="1"/>
  <c r="E20" i="261"/>
  <c r="F20" i="261" s="1"/>
  <c r="F19" i="261"/>
  <c r="F228" i="254"/>
  <c r="G60" i="261"/>
  <c r="H60" i="261" s="1"/>
  <c r="H51" i="261"/>
  <c r="D30" i="255"/>
  <c r="D16" i="255" s="1"/>
  <c r="J60" i="248" l="1"/>
  <c r="I60" i="248"/>
  <c r="H60" i="248"/>
  <c r="G60" i="248"/>
  <c r="F60" i="248"/>
  <c r="E60" i="248"/>
  <c r="D60" i="248"/>
  <c r="C60" i="248"/>
  <c r="J59" i="248"/>
  <c r="I59" i="248"/>
  <c r="H59" i="248"/>
  <c r="J58" i="248"/>
  <c r="I58" i="248"/>
  <c r="H58" i="248"/>
  <c r="J57" i="248"/>
  <c r="I57" i="248"/>
  <c r="H57" i="248"/>
  <c r="J56" i="248"/>
  <c r="I56" i="248"/>
  <c r="H56" i="248"/>
  <c r="J55" i="248"/>
  <c r="I55" i="248"/>
  <c r="H55" i="248"/>
  <c r="J54" i="248"/>
  <c r="I54" i="248"/>
  <c r="H54" i="248"/>
  <c r="J53" i="248"/>
  <c r="I53" i="248"/>
  <c r="H53" i="248"/>
  <c r="J52" i="248"/>
  <c r="I52" i="248"/>
  <c r="H52" i="248"/>
  <c r="J51" i="248"/>
  <c r="I51" i="248"/>
  <c r="H51" i="248"/>
  <c r="J50" i="248"/>
  <c r="I50" i="248"/>
  <c r="H50" i="248"/>
  <c r="J49" i="248"/>
  <c r="I49" i="248"/>
  <c r="H49" i="248"/>
  <c r="J48" i="248"/>
  <c r="I48" i="248"/>
  <c r="H48" i="248"/>
  <c r="J46" i="248"/>
  <c r="I46" i="248"/>
  <c r="H46" i="248"/>
  <c r="G46" i="248"/>
  <c r="F46" i="248"/>
  <c r="E46" i="248"/>
  <c r="D46" i="248"/>
  <c r="C46" i="248"/>
  <c r="J45" i="248"/>
  <c r="I45" i="248"/>
  <c r="H45" i="248"/>
  <c r="J44" i="248"/>
  <c r="I44" i="248"/>
  <c r="H44" i="248"/>
  <c r="J43" i="248"/>
  <c r="I43" i="248"/>
  <c r="H43" i="248"/>
  <c r="J42" i="248"/>
  <c r="I42" i="248"/>
  <c r="H42" i="248"/>
  <c r="J41" i="248"/>
  <c r="I41" i="248"/>
  <c r="H41" i="248"/>
  <c r="J40" i="248"/>
  <c r="I40" i="248"/>
  <c r="H40" i="248"/>
  <c r="J39" i="248"/>
  <c r="I39" i="248"/>
  <c r="H39" i="248"/>
  <c r="J38" i="248"/>
  <c r="I38" i="248"/>
  <c r="H38" i="248"/>
  <c r="J37" i="248"/>
  <c r="I37" i="248"/>
  <c r="H37" i="248"/>
  <c r="J36" i="248"/>
  <c r="I36" i="248"/>
  <c r="H36" i="248"/>
  <c r="J35" i="248"/>
  <c r="I35" i="248"/>
  <c r="H35" i="248"/>
  <c r="J34" i="248"/>
  <c r="I34" i="248"/>
  <c r="H34" i="248"/>
  <c r="J32" i="248"/>
  <c r="I32" i="248"/>
  <c r="H32" i="248"/>
  <c r="G32" i="248"/>
  <c r="F32" i="248"/>
  <c r="E32" i="248"/>
  <c r="D32" i="248"/>
  <c r="C32" i="248"/>
  <c r="J31" i="248"/>
  <c r="I31" i="248"/>
  <c r="H31" i="248"/>
  <c r="J30" i="248"/>
  <c r="I30" i="248"/>
  <c r="H30" i="248"/>
  <c r="J29" i="248"/>
  <c r="I29" i="248"/>
  <c r="H29" i="248"/>
  <c r="J28" i="248"/>
  <c r="I28" i="248"/>
  <c r="H28" i="248"/>
  <c r="J27" i="248"/>
  <c r="I27" i="248"/>
  <c r="H27" i="248"/>
  <c r="J26" i="248"/>
  <c r="I26" i="248"/>
  <c r="H26" i="248"/>
  <c r="J25" i="248"/>
  <c r="I25" i="248"/>
  <c r="H25" i="248"/>
  <c r="J24" i="248"/>
  <c r="I24" i="248"/>
  <c r="H24" i="248"/>
  <c r="J23" i="248"/>
  <c r="I23" i="248"/>
  <c r="H23" i="248"/>
  <c r="J22" i="248"/>
  <c r="I22" i="248"/>
  <c r="H22" i="248"/>
  <c r="J21" i="248"/>
  <c r="I21" i="248"/>
  <c r="H21" i="248"/>
  <c r="J20" i="248"/>
  <c r="I20" i="248"/>
  <c r="H20" i="248"/>
  <c r="J18" i="248"/>
  <c r="K18" i="248" s="1"/>
  <c r="I18" i="248"/>
  <c r="H18" i="248"/>
  <c r="G18" i="248"/>
  <c r="F18" i="248"/>
  <c r="E18" i="248"/>
  <c r="D18" i="248"/>
  <c r="C18" i="248"/>
  <c r="BG56" i="44" l="1"/>
  <c r="BH56" i="44"/>
  <c r="BH47" i="44"/>
  <c r="BH44" i="44"/>
  <c r="BG38" i="44"/>
  <c r="BH38" i="44"/>
  <c r="BH65" i="44" s="1"/>
  <c r="BH14" i="44"/>
  <c r="BK55" i="44"/>
  <c r="BJ55" i="44"/>
  <c r="BI55" i="44"/>
  <c r="BK54" i="44"/>
  <c r="BJ54" i="44"/>
  <c r="BI54" i="44"/>
  <c r="BK53" i="44"/>
  <c r="BK56" i="44" s="1"/>
  <c r="BK69" i="44" s="1"/>
  <c r="BJ53" i="44"/>
  <c r="BJ56" i="44" s="1"/>
  <c r="BI53" i="44"/>
  <c r="BI56" i="44" s="1"/>
  <c r="BI69" i="44" s="1"/>
  <c r="BK51" i="44"/>
  <c r="BJ51" i="44"/>
  <c r="BI51" i="44"/>
  <c r="BK50" i="44"/>
  <c r="BJ50" i="44"/>
  <c r="BI50" i="44"/>
  <c r="BK49" i="44"/>
  <c r="BJ49" i="44"/>
  <c r="BI49" i="44"/>
  <c r="BK48" i="44"/>
  <c r="BJ48" i="44"/>
  <c r="BI48" i="44"/>
  <c r="BI52" i="44" s="1"/>
  <c r="BI68" i="44" s="1"/>
  <c r="BK46" i="44"/>
  <c r="BJ46" i="44"/>
  <c r="BI46" i="44"/>
  <c r="BK45" i="44"/>
  <c r="BJ45" i="44"/>
  <c r="BJ47" i="44" s="1"/>
  <c r="BI45" i="44"/>
  <c r="BI47" i="44" s="1"/>
  <c r="BK43" i="44"/>
  <c r="BJ43" i="44"/>
  <c r="BI43" i="44"/>
  <c r="BK42" i="44"/>
  <c r="BJ42" i="44"/>
  <c r="BI42" i="44"/>
  <c r="BK41" i="44"/>
  <c r="BJ41" i="44"/>
  <c r="BI41" i="44"/>
  <c r="BK40" i="44"/>
  <c r="BJ40" i="44"/>
  <c r="BI40" i="44"/>
  <c r="BK39" i="44"/>
  <c r="BJ39" i="44"/>
  <c r="BJ44" i="44" s="1"/>
  <c r="BJ66" i="44" s="1"/>
  <c r="BI39" i="44"/>
  <c r="BK37" i="44"/>
  <c r="BK38" i="44" s="1"/>
  <c r="BK65" i="44" s="1"/>
  <c r="BJ37" i="44"/>
  <c r="BI37" i="44"/>
  <c r="BK36" i="44"/>
  <c r="BJ36" i="44"/>
  <c r="BI36" i="44"/>
  <c r="BK35" i="44"/>
  <c r="BJ35" i="44"/>
  <c r="BI35" i="44"/>
  <c r="BI38" i="44" s="1"/>
  <c r="BK34" i="44"/>
  <c r="BJ34" i="44"/>
  <c r="BI34" i="44"/>
  <c r="BK32" i="44"/>
  <c r="BJ32" i="44"/>
  <c r="BI32" i="44"/>
  <c r="BK31" i="44"/>
  <c r="BJ31" i="44"/>
  <c r="BI31" i="44"/>
  <c r="BK30" i="44"/>
  <c r="BJ30" i="44"/>
  <c r="BI30" i="44"/>
  <c r="BK29" i="44"/>
  <c r="BK33" i="44"/>
  <c r="BK64" i="44" s="1"/>
  <c r="BJ29" i="44"/>
  <c r="BI29" i="44"/>
  <c r="BI33" i="44" s="1"/>
  <c r="BI64" i="44" s="1"/>
  <c r="BK27" i="44"/>
  <c r="BJ27" i="44"/>
  <c r="BI27" i="44"/>
  <c r="BK26" i="44"/>
  <c r="BJ26" i="44"/>
  <c r="BJ28" i="44" s="1"/>
  <c r="BJ63" i="44" s="1"/>
  <c r="BI26" i="44"/>
  <c r="BK25" i="44"/>
  <c r="BJ25" i="44"/>
  <c r="BI25" i="44"/>
  <c r="BK24" i="44"/>
  <c r="BJ24" i="44"/>
  <c r="BI24" i="44"/>
  <c r="BK23" i="44"/>
  <c r="BJ23" i="44"/>
  <c r="BI23" i="44"/>
  <c r="BK21" i="44"/>
  <c r="BJ21" i="44"/>
  <c r="BI21" i="44"/>
  <c r="BK20" i="44"/>
  <c r="BJ20" i="44"/>
  <c r="BI20" i="44"/>
  <c r="BK19" i="44"/>
  <c r="BJ19" i="44"/>
  <c r="BI19" i="44"/>
  <c r="BK18" i="44"/>
  <c r="BK22" i="44"/>
  <c r="BK62" i="44" s="1"/>
  <c r="BJ18" i="44"/>
  <c r="BJ22" i="44" s="1"/>
  <c r="BJ62" i="44" s="1"/>
  <c r="BI18" i="44"/>
  <c r="BI22" i="44" s="1"/>
  <c r="BK16" i="44"/>
  <c r="BJ16" i="44"/>
  <c r="BI16" i="44"/>
  <c r="BK15" i="44"/>
  <c r="BK17" i="44"/>
  <c r="BK61" i="44" s="1"/>
  <c r="BJ15" i="44"/>
  <c r="BJ17" i="44" s="1"/>
  <c r="BJ61" i="44" s="1"/>
  <c r="BI15" i="44"/>
  <c r="BI17" i="44" s="1"/>
  <c r="BK13" i="44"/>
  <c r="BJ13" i="44"/>
  <c r="BI13" i="44"/>
  <c r="BK12" i="44"/>
  <c r="BJ12" i="44"/>
  <c r="BI12" i="44"/>
  <c r="BK11" i="44"/>
  <c r="BJ11" i="44"/>
  <c r="BI11" i="44"/>
  <c r="BK10" i="44"/>
  <c r="BK14" i="44" s="1"/>
  <c r="BK60" i="44" s="1"/>
  <c r="BJ10" i="44"/>
  <c r="BI10" i="44"/>
  <c r="BI14" i="44" s="1"/>
  <c r="BI60" i="44" s="1"/>
  <c r="BK8" i="44"/>
  <c r="BJ8" i="44"/>
  <c r="BI8" i="44"/>
  <c r="BK7" i="44"/>
  <c r="BJ7" i="44"/>
  <c r="BI7" i="44"/>
  <c r="BJ6" i="44"/>
  <c r="BJ9" i="44" s="1"/>
  <c r="BJ59" i="44" s="1"/>
  <c r="BK6" i="44"/>
  <c r="BK9" i="44" s="1"/>
  <c r="BK59" i="44" s="1"/>
  <c r="BI6" i="44"/>
  <c r="X5" i="44"/>
  <c r="I6" i="44"/>
  <c r="J6" i="44"/>
  <c r="K6" i="44"/>
  <c r="Q6" i="44"/>
  <c r="R6" i="44"/>
  <c r="S6" i="44"/>
  <c r="I7" i="44"/>
  <c r="J7" i="44"/>
  <c r="K7" i="44"/>
  <c r="Q7" i="44"/>
  <c r="R7" i="44"/>
  <c r="S7" i="44"/>
  <c r="I8" i="44"/>
  <c r="J8" i="44"/>
  <c r="K8" i="44"/>
  <c r="Q8" i="44"/>
  <c r="R8" i="44"/>
  <c r="S8" i="44"/>
  <c r="D9" i="44"/>
  <c r="E9" i="44"/>
  <c r="F9" i="44"/>
  <c r="F59" i="44" s="1"/>
  <c r="G9" i="44"/>
  <c r="H9" i="44"/>
  <c r="L9" i="44"/>
  <c r="L59" i="44"/>
  <c r="M9" i="44"/>
  <c r="M59" i="44"/>
  <c r="N9" i="44"/>
  <c r="Q9" i="44"/>
  <c r="O9" i="44"/>
  <c r="R9" i="44" s="1"/>
  <c r="R59" i="44" s="1"/>
  <c r="P9" i="44"/>
  <c r="S9" i="44" s="1"/>
  <c r="S59" i="44" s="1"/>
  <c r="Y9" i="44"/>
  <c r="Z9" i="44"/>
  <c r="Z59" i="44" s="1"/>
  <c r="AA9" i="44"/>
  <c r="AA59" i="44" s="1"/>
  <c r="AB9" i="44"/>
  <c r="AB59" i="44" s="1"/>
  <c r="AC9" i="44"/>
  <c r="AC59" i="44" s="1"/>
  <c r="AD9" i="44"/>
  <c r="AD59" i="44" s="1"/>
  <c r="AE9" i="44"/>
  <c r="AE59" i="44"/>
  <c r="AF9" i="44"/>
  <c r="AF59" i="44"/>
  <c r="AG9" i="44"/>
  <c r="AH9" i="44"/>
  <c r="AH59" i="44" s="1"/>
  <c r="AI9" i="44"/>
  <c r="AI59" i="44" s="1"/>
  <c r="AJ9" i="44"/>
  <c r="AJ59" i="44" s="1"/>
  <c r="AK9" i="44"/>
  <c r="AL9" i="44"/>
  <c r="AL59" i="44" s="1"/>
  <c r="AM9" i="44"/>
  <c r="AM59" i="44"/>
  <c r="AN9" i="44"/>
  <c r="AN59" i="44" s="1"/>
  <c r="AO9" i="44"/>
  <c r="AP9" i="44"/>
  <c r="AP59" i="44" s="1"/>
  <c r="AQ9" i="44"/>
  <c r="AQ59" i="44" s="1"/>
  <c r="AR9" i="44"/>
  <c r="AR59" i="44" s="1"/>
  <c r="AS9" i="44"/>
  <c r="AT9" i="44"/>
  <c r="AT59" i="44"/>
  <c r="AU9" i="44"/>
  <c r="AU59" i="44" s="1"/>
  <c r="AV9" i="44"/>
  <c r="AV59" i="44"/>
  <c r="AW9" i="44"/>
  <c r="AX9" i="44"/>
  <c r="AX59" i="44" s="1"/>
  <c r="AY9" i="44"/>
  <c r="AY59" i="44" s="1"/>
  <c r="AZ9" i="44"/>
  <c r="AZ59" i="44" s="1"/>
  <c r="BA9" i="44"/>
  <c r="BB9" i="44"/>
  <c r="BB59" i="44" s="1"/>
  <c r="BC9" i="44"/>
  <c r="BC59" i="44" s="1"/>
  <c r="BD9" i="44"/>
  <c r="BD59" i="44"/>
  <c r="BE9" i="44"/>
  <c r="BE59" i="44" s="1"/>
  <c r="BF9" i="44"/>
  <c r="BF59" i="44" s="1"/>
  <c r="BG9" i="44"/>
  <c r="BG59" i="44" s="1"/>
  <c r="BH9" i="44"/>
  <c r="BH59" i="44" s="1"/>
  <c r="I10" i="44"/>
  <c r="J10" i="44"/>
  <c r="K10" i="44"/>
  <c r="Q10" i="44"/>
  <c r="R10" i="44"/>
  <c r="S10" i="44"/>
  <c r="I11" i="44"/>
  <c r="J11" i="44"/>
  <c r="K11" i="44"/>
  <c r="Q11" i="44"/>
  <c r="R11" i="44"/>
  <c r="S11" i="44"/>
  <c r="I12" i="44"/>
  <c r="J12" i="44"/>
  <c r="K12" i="44"/>
  <c r="Q12" i="44"/>
  <c r="R12" i="44"/>
  <c r="T12" i="44" s="1"/>
  <c r="S12" i="44"/>
  <c r="I13" i="44"/>
  <c r="J13" i="44"/>
  <c r="K13" i="44"/>
  <c r="Q13" i="44"/>
  <c r="R13" i="44"/>
  <c r="S13" i="44"/>
  <c r="D14" i="44"/>
  <c r="E14" i="44"/>
  <c r="E60" i="44" s="1"/>
  <c r="F14" i="44"/>
  <c r="G14" i="44"/>
  <c r="J14" i="44" s="1"/>
  <c r="J60" i="44" s="1"/>
  <c r="H14" i="44"/>
  <c r="L14" i="44"/>
  <c r="M14" i="44"/>
  <c r="M60" i="44" s="1"/>
  <c r="N14" i="44"/>
  <c r="Q14" i="44"/>
  <c r="O14" i="44"/>
  <c r="R14" i="44" s="1"/>
  <c r="R60" i="44" s="1"/>
  <c r="P14" i="44"/>
  <c r="S14" i="44" s="1"/>
  <c r="S60" i="44" s="1"/>
  <c r="Y14" i="44"/>
  <c r="Y60" i="44" s="1"/>
  <c r="Z14" i="44"/>
  <c r="Z60" i="44" s="1"/>
  <c r="AA14" i="44"/>
  <c r="AA60" i="44"/>
  <c r="AB14" i="44"/>
  <c r="AB57" i="44" s="1"/>
  <c r="AC14" i="44"/>
  <c r="AC60" i="44" s="1"/>
  <c r="AD14" i="44"/>
  <c r="AE14" i="44"/>
  <c r="AE60" i="44"/>
  <c r="AF14" i="44"/>
  <c r="AG14" i="44"/>
  <c r="AG60" i="44" s="1"/>
  <c r="AH14" i="44"/>
  <c r="AH60" i="44" s="1"/>
  <c r="AI14" i="44"/>
  <c r="AI60" i="44" s="1"/>
  <c r="AJ14" i="44"/>
  <c r="AK14" i="44"/>
  <c r="AK60" i="44" s="1"/>
  <c r="AL14" i="44"/>
  <c r="AM14" i="44"/>
  <c r="AM60" i="44"/>
  <c r="AN14" i="44"/>
  <c r="AO14" i="44"/>
  <c r="AO60" i="44" s="1"/>
  <c r="AP14" i="44"/>
  <c r="AP60" i="44" s="1"/>
  <c r="AQ14" i="44"/>
  <c r="AQ60" i="44" s="1"/>
  <c r="AR14" i="44"/>
  <c r="AS14" i="44"/>
  <c r="AS60" i="44" s="1"/>
  <c r="AT14" i="44"/>
  <c r="AU14" i="44"/>
  <c r="AU60" i="44"/>
  <c r="AV14" i="44"/>
  <c r="AW14" i="44"/>
  <c r="AW60" i="44" s="1"/>
  <c r="AX14" i="44"/>
  <c r="AX60" i="44" s="1"/>
  <c r="AY14" i="44"/>
  <c r="AY60" i="44" s="1"/>
  <c r="AZ14" i="44"/>
  <c r="BA14" i="44"/>
  <c r="BA60" i="44" s="1"/>
  <c r="BB14" i="44"/>
  <c r="BB60" i="44" s="1"/>
  <c r="BC14" i="44"/>
  <c r="BC60" i="44" s="1"/>
  <c r="BD14" i="44"/>
  <c r="BE14" i="44"/>
  <c r="BE60" i="44" s="1"/>
  <c r="BF14" i="44"/>
  <c r="BF60" i="44" s="1"/>
  <c r="BG14" i="44"/>
  <c r="BG60" i="44"/>
  <c r="I15" i="44"/>
  <c r="J15" i="44"/>
  <c r="K15" i="44"/>
  <c r="Q15" i="44"/>
  <c r="R15" i="44"/>
  <c r="S15" i="44"/>
  <c r="I16" i="44"/>
  <c r="J16" i="44"/>
  <c r="K16" i="44"/>
  <c r="Q16" i="44"/>
  <c r="T16" i="44" s="1"/>
  <c r="R16" i="44"/>
  <c r="S16" i="44"/>
  <c r="D17" i="44"/>
  <c r="E17" i="44"/>
  <c r="E61" i="44" s="1"/>
  <c r="F17" i="44"/>
  <c r="G17" i="44"/>
  <c r="J17" i="44" s="1"/>
  <c r="J61" i="44" s="1"/>
  <c r="H17" i="44"/>
  <c r="K17" i="44" s="1"/>
  <c r="K61" i="44" s="1"/>
  <c r="L17" i="44"/>
  <c r="M17" i="44"/>
  <c r="M61" i="44" s="1"/>
  <c r="N17" i="44"/>
  <c r="O17" i="44"/>
  <c r="P17" i="44"/>
  <c r="R17" i="44"/>
  <c r="R61" i="44" s="1"/>
  <c r="Y17" i="44"/>
  <c r="Y61" i="44" s="1"/>
  <c r="Z17" i="44"/>
  <c r="AA17" i="44"/>
  <c r="AB17" i="44"/>
  <c r="AC17" i="44"/>
  <c r="AD17" i="44"/>
  <c r="AE17" i="44"/>
  <c r="AF17" i="44"/>
  <c r="AG17" i="44"/>
  <c r="AG61" i="44" s="1"/>
  <c r="AH17" i="44"/>
  <c r="AI17" i="44"/>
  <c r="AJ17" i="44"/>
  <c r="AK17" i="44"/>
  <c r="AL17" i="44"/>
  <c r="AM17" i="44"/>
  <c r="AN17" i="44"/>
  <c r="AO17" i="44"/>
  <c r="AO61" i="44" s="1"/>
  <c r="AP17" i="44"/>
  <c r="AQ17" i="44"/>
  <c r="AR17" i="44"/>
  <c r="AS17" i="44"/>
  <c r="AT17" i="44"/>
  <c r="AU17" i="44"/>
  <c r="AV17" i="44"/>
  <c r="AW17" i="44"/>
  <c r="AW61" i="44" s="1"/>
  <c r="AX17" i="44"/>
  <c r="AY17" i="44"/>
  <c r="AZ17" i="44"/>
  <c r="BA17" i="44"/>
  <c r="BB17" i="44"/>
  <c r="BC17" i="44"/>
  <c r="BD17" i="44"/>
  <c r="BE17" i="44"/>
  <c r="BE61" i="44" s="1"/>
  <c r="BF17" i="44"/>
  <c r="BG17" i="44"/>
  <c r="BH17" i="44"/>
  <c r="I18" i="44"/>
  <c r="J18" i="44"/>
  <c r="K18" i="44"/>
  <c r="Q18" i="44"/>
  <c r="R18" i="44"/>
  <c r="T18" i="44" s="1"/>
  <c r="S18" i="44"/>
  <c r="I19" i="44"/>
  <c r="J19" i="44"/>
  <c r="K19" i="44"/>
  <c r="Q19" i="44"/>
  <c r="R19" i="44"/>
  <c r="S19" i="44"/>
  <c r="T19" i="44"/>
  <c r="I20" i="44"/>
  <c r="J20" i="44"/>
  <c r="K20" i="44"/>
  <c r="Q20" i="44"/>
  <c r="R20" i="44"/>
  <c r="S20" i="44"/>
  <c r="I21" i="44"/>
  <c r="J21" i="44"/>
  <c r="K21" i="44"/>
  <c r="Q21" i="44"/>
  <c r="R21" i="44"/>
  <c r="S21" i="44"/>
  <c r="D22" i="44"/>
  <c r="D62" i="44"/>
  <c r="E22" i="44"/>
  <c r="K22" i="44" s="1"/>
  <c r="K62" i="44" s="1"/>
  <c r="F22" i="44"/>
  <c r="F62" i="44" s="1"/>
  <c r="G22" i="44"/>
  <c r="J22" i="44" s="1"/>
  <c r="J62" i="44" s="1"/>
  <c r="H22" i="44"/>
  <c r="L22" i="44"/>
  <c r="M22" i="44"/>
  <c r="S22" i="44" s="1"/>
  <c r="S62" i="44" s="1"/>
  <c r="N22" i="44"/>
  <c r="Q22" i="44" s="1"/>
  <c r="Q62" i="44" s="1"/>
  <c r="O22" i="44"/>
  <c r="P22" i="44"/>
  <c r="Y22" i="44"/>
  <c r="Y62" i="44" s="1"/>
  <c r="Z22" i="44"/>
  <c r="AA22" i="44"/>
  <c r="AA62" i="44" s="1"/>
  <c r="AB22" i="44"/>
  <c r="AB62" i="44" s="1"/>
  <c r="AC22" i="44"/>
  <c r="AC62" i="44" s="1"/>
  <c r="AD22" i="44"/>
  <c r="AE22" i="44"/>
  <c r="AE62" i="44" s="1"/>
  <c r="AE70" i="44" s="1"/>
  <c r="AF22" i="44"/>
  <c r="AG22" i="44"/>
  <c r="AG62" i="44" s="1"/>
  <c r="AH22" i="44"/>
  <c r="AH62" i="44" s="1"/>
  <c r="AI22" i="44"/>
  <c r="AI62" i="44" s="1"/>
  <c r="AJ22" i="44"/>
  <c r="AJ62" i="44"/>
  <c r="AK22" i="44"/>
  <c r="AK62" i="44"/>
  <c r="AL22" i="44"/>
  <c r="AM22" i="44"/>
  <c r="AM62" i="44" s="1"/>
  <c r="AM70" i="44" s="1"/>
  <c r="AN22" i="44"/>
  <c r="AO22" i="44"/>
  <c r="AO62" i="44" s="1"/>
  <c r="AP22" i="44"/>
  <c r="AQ22" i="44"/>
  <c r="AQ62" i="44" s="1"/>
  <c r="AR22" i="44"/>
  <c r="AR62" i="44" s="1"/>
  <c r="AS22" i="44"/>
  <c r="AS62" i="44" s="1"/>
  <c r="AT22" i="44"/>
  <c r="AT62" i="44" s="1"/>
  <c r="AU22" i="44"/>
  <c r="AU62" i="44" s="1"/>
  <c r="AV22" i="44"/>
  <c r="AW22" i="44"/>
  <c r="AW62" i="44" s="1"/>
  <c r="AX22" i="44"/>
  <c r="AY22" i="44"/>
  <c r="AY62" i="44"/>
  <c r="AZ22" i="44"/>
  <c r="AZ62" i="44" s="1"/>
  <c r="BA22" i="44"/>
  <c r="BA62" i="44" s="1"/>
  <c r="BB22" i="44"/>
  <c r="BC22" i="44"/>
  <c r="BC62" i="44" s="1"/>
  <c r="BD22" i="44"/>
  <c r="BD62" i="44" s="1"/>
  <c r="BE22" i="44"/>
  <c r="BE62" i="44"/>
  <c r="BF22" i="44"/>
  <c r="BG22" i="44"/>
  <c r="BG62" i="44" s="1"/>
  <c r="BH22" i="44"/>
  <c r="BH62" i="44" s="1"/>
  <c r="I23" i="44"/>
  <c r="I28" i="44" s="1"/>
  <c r="I63" i="44" s="1"/>
  <c r="J23" i="44"/>
  <c r="K23" i="44"/>
  <c r="Q23" i="44"/>
  <c r="R23" i="44"/>
  <c r="S23" i="44"/>
  <c r="I24" i="44"/>
  <c r="J24" i="44"/>
  <c r="K24" i="44"/>
  <c r="Q24" i="44"/>
  <c r="R24" i="44"/>
  <c r="S24" i="44"/>
  <c r="I25" i="44"/>
  <c r="J25" i="44"/>
  <c r="K25" i="44"/>
  <c r="Q25" i="44"/>
  <c r="R25" i="44"/>
  <c r="S25" i="44"/>
  <c r="I26" i="44"/>
  <c r="J26" i="44"/>
  <c r="J28" i="44" s="1"/>
  <c r="J63" i="44" s="1"/>
  <c r="K26" i="44"/>
  <c r="Q26" i="44"/>
  <c r="R26" i="44"/>
  <c r="S26" i="44"/>
  <c r="I27" i="44"/>
  <c r="J27" i="44"/>
  <c r="K27" i="44"/>
  <c r="Q27" i="44"/>
  <c r="T27" i="44" s="1"/>
  <c r="R27" i="44"/>
  <c r="S27" i="44"/>
  <c r="D28" i="44"/>
  <c r="E28" i="44"/>
  <c r="F28" i="44"/>
  <c r="F63" i="44" s="1"/>
  <c r="G28" i="44"/>
  <c r="G63" i="44" s="1"/>
  <c r="H28" i="44"/>
  <c r="L28" i="44"/>
  <c r="L63" i="44" s="1"/>
  <c r="L70" i="44" s="1"/>
  <c r="M28" i="44"/>
  <c r="M63" i="44" s="1"/>
  <c r="N28" i="44"/>
  <c r="O28" i="44"/>
  <c r="O63" i="44" s="1"/>
  <c r="P28" i="44"/>
  <c r="Y28" i="44"/>
  <c r="Z28" i="44"/>
  <c r="AA28" i="44"/>
  <c r="AA63" i="44" s="1"/>
  <c r="AB28" i="44"/>
  <c r="AC28" i="44"/>
  <c r="AD28" i="44"/>
  <c r="AE28" i="44"/>
  <c r="AF28" i="44"/>
  <c r="AG28" i="44"/>
  <c r="AH28" i="44"/>
  <c r="AI28" i="44"/>
  <c r="AI63" i="44" s="1"/>
  <c r="AJ28" i="44"/>
  <c r="AK28" i="44"/>
  <c r="AL28" i="44"/>
  <c r="AM28" i="44"/>
  <c r="AN28" i="44"/>
  <c r="AO28" i="44"/>
  <c r="AP28" i="44"/>
  <c r="AQ28" i="44"/>
  <c r="AQ63" i="44" s="1"/>
  <c r="AR28" i="44"/>
  <c r="AS28" i="44"/>
  <c r="AT28" i="44"/>
  <c r="AU28" i="44"/>
  <c r="AV28" i="44"/>
  <c r="AW28" i="44"/>
  <c r="AX28" i="44"/>
  <c r="AY28" i="44"/>
  <c r="AY63" i="44" s="1"/>
  <c r="AZ28" i="44"/>
  <c r="BA28" i="44"/>
  <c r="BB28" i="44"/>
  <c r="BC28" i="44"/>
  <c r="BD28" i="44"/>
  <c r="BE28" i="44"/>
  <c r="BF28" i="44"/>
  <c r="BG28" i="44"/>
  <c r="BG63" i="44" s="1"/>
  <c r="BH28" i="44"/>
  <c r="I29" i="44"/>
  <c r="J29" i="44"/>
  <c r="K29" i="44"/>
  <c r="Q29" i="44"/>
  <c r="R29" i="44"/>
  <c r="S29" i="44"/>
  <c r="I30" i="44"/>
  <c r="J30" i="44"/>
  <c r="K30" i="44"/>
  <c r="Q30" i="44"/>
  <c r="R30" i="44"/>
  <c r="S30" i="44"/>
  <c r="I31" i="44"/>
  <c r="J31" i="44"/>
  <c r="K31" i="44"/>
  <c r="Q31" i="44"/>
  <c r="R31" i="44"/>
  <c r="T31" i="44" s="1"/>
  <c r="S31" i="44"/>
  <c r="I32" i="44"/>
  <c r="J32" i="44"/>
  <c r="K32" i="44"/>
  <c r="Q32" i="44"/>
  <c r="R32" i="44"/>
  <c r="T32" i="44" s="1"/>
  <c r="S32" i="44"/>
  <c r="D33" i="44"/>
  <c r="D64" i="44" s="1"/>
  <c r="E33" i="44"/>
  <c r="F33" i="44"/>
  <c r="F64" i="44" s="1"/>
  <c r="G33" i="44"/>
  <c r="H33" i="44"/>
  <c r="L33" i="44"/>
  <c r="M33" i="44"/>
  <c r="M57" i="44" s="1"/>
  <c r="N33" i="44"/>
  <c r="O33" i="44"/>
  <c r="R33" i="44" s="1"/>
  <c r="R64" i="44" s="1"/>
  <c r="P33" i="44"/>
  <c r="P64" i="44" s="1"/>
  <c r="Y33" i="44"/>
  <c r="Z33" i="44"/>
  <c r="Z64" i="44" s="1"/>
  <c r="AA33" i="44"/>
  <c r="AB33" i="44"/>
  <c r="AC33" i="44"/>
  <c r="AD33" i="44"/>
  <c r="AE33" i="44"/>
  <c r="AF33" i="44"/>
  <c r="AG33" i="44"/>
  <c r="AH33" i="44"/>
  <c r="AH64" i="44" s="1"/>
  <c r="AI33" i="44"/>
  <c r="AJ33" i="44"/>
  <c r="AK33" i="44"/>
  <c r="AL33" i="44"/>
  <c r="AM33" i="44"/>
  <c r="AN33" i="44"/>
  <c r="AO33" i="44"/>
  <c r="AP33" i="44"/>
  <c r="AP64" i="44" s="1"/>
  <c r="AQ33" i="44"/>
  <c r="AR33" i="44"/>
  <c r="AS33" i="44"/>
  <c r="AT33" i="44"/>
  <c r="AU33" i="44"/>
  <c r="AV33" i="44"/>
  <c r="AW33" i="44"/>
  <c r="AX33" i="44"/>
  <c r="AX64" i="44" s="1"/>
  <c r="AY33" i="44"/>
  <c r="AZ33" i="44"/>
  <c r="BA33" i="44"/>
  <c r="BB33" i="44"/>
  <c r="BC33" i="44"/>
  <c r="BD33" i="44"/>
  <c r="BE33" i="44"/>
  <c r="BF33" i="44"/>
  <c r="BF64" i="44" s="1"/>
  <c r="BG33" i="44"/>
  <c r="BH33" i="44"/>
  <c r="I34" i="44"/>
  <c r="J34" i="44"/>
  <c r="K34" i="44"/>
  <c r="Q34" i="44"/>
  <c r="R34" i="44"/>
  <c r="S34" i="44"/>
  <c r="T34" i="44" s="1"/>
  <c r="I35" i="44"/>
  <c r="J35" i="44"/>
  <c r="K35" i="44"/>
  <c r="Q35" i="44"/>
  <c r="R35" i="44"/>
  <c r="S35" i="44"/>
  <c r="T35" i="44"/>
  <c r="I36" i="44"/>
  <c r="J36" i="44"/>
  <c r="K36" i="44"/>
  <c r="Q36" i="44"/>
  <c r="R36" i="44"/>
  <c r="S36" i="44"/>
  <c r="I37" i="44"/>
  <c r="J37" i="44"/>
  <c r="K37" i="44"/>
  <c r="Q37" i="44"/>
  <c r="R37" i="44"/>
  <c r="S37" i="44"/>
  <c r="D38" i="44"/>
  <c r="E38" i="44"/>
  <c r="F38" i="44"/>
  <c r="G38" i="44"/>
  <c r="H38" i="44"/>
  <c r="K38" i="44" s="1"/>
  <c r="K65" i="44" s="1"/>
  <c r="L38" i="44"/>
  <c r="Q38" i="44" s="1"/>
  <c r="M38" i="44"/>
  <c r="N38" i="44"/>
  <c r="O38" i="44"/>
  <c r="R38" i="44" s="1"/>
  <c r="P38" i="44"/>
  <c r="Y38" i="44"/>
  <c r="Y65" i="44" s="1"/>
  <c r="Z38" i="44"/>
  <c r="AA38" i="44"/>
  <c r="AA65" i="44" s="1"/>
  <c r="AB38" i="44"/>
  <c r="AC38" i="44"/>
  <c r="AC65" i="44" s="1"/>
  <c r="AD38" i="44"/>
  <c r="AE38" i="44"/>
  <c r="AF38" i="44"/>
  <c r="AG38" i="44"/>
  <c r="AG65" i="44" s="1"/>
  <c r="AH38" i="44"/>
  <c r="AI38" i="44"/>
  <c r="AI65" i="44" s="1"/>
  <c r="AJ38" i="44"/>
  <c r="AJ65" i="44" s="1"/>
  <c r="AK38" i="44"/>
  <c r="AK65" i="44" s="1"/>
  <c r="AL38" i="44"/>
  <c r="AM38" i="44"/>
  <c r="AM65" i="44"/>
  <c r="AN38" i="44"/>
  <c r="AO38" i="44"/>
  <c r="AO65" i="44" s="1"/>
  <c r="AP38" i="44"/>
  <c r="AQ38" i="44"/>
  <c r="AQ65" i="44" s="1"/>
  <c r="AR38" i="44"/>
  <c r="AS38" i="44"/>
  <c r="AS65" i="44"/>
  <c r="AT38" i="44"/>
  <c r="AT65" i="44" s="1"/>
  <c r="AU38" i="44"/>
  <c r="AU65" i="44"/>
  <c r="AV38" i="44"/>
  <c r="AW38" i="44"/>
  <c r="AW65" i="44" s="1"/>
  <c r="AX38" i="44"/>
  <c r="AY38" i="44"/>
  <c r="AY65" i="44"/>
  <c r="AZ38" i="44"/>
  <c r="AZ65" i="44" s="1"/>
  <c r="BA38" i="44"/>
  <c r="BA65" i="44" s="1"/>
  <c r="BB38" i="44"/>
  <c r="BC38" i="44"/>
  <c r="BD38" i="44"/>
  <c r="BE38" i="44"/>
  <c r="BE65" i="44" s="1"/>
  <c r="BF38" i="44"/>
  <c r="I39" i="44"/>
  <c r="J39" i="44"/>
  <c r="K39" i="44"/>
  <c r="Q39" i="44"/>
  <c r="R39" i="44"/>
  <c r="S39" i="44"/>
  <c r="I40" i="44"/>
  <c r="J40" i="44"/>
  <c r="K40" i="44"/>
  <c r="Q40" i="44"/>
  <c r="R40" i="44"/>
  <c r="S40" i="44"/>
  <c r="I41" i="44"/>
  <c r="J41" i="44"/>
  <c r="K41" i="44"/>
  <c r="Q41" i="44"/>
  <c r="R41" i="44"/>
  <c r="S41" i="44"/>
  <c r="T41" i="44" s="1"/>
  <c r="I42" i="44"/>
  <c r="J42" i="44"/>
  <c r="K42" i="44"/>
  <c r="Q42" i="44"/>
  <c r="R42" i="44"/>
  <c r="S42" i="44"/>
  <c r="I43" i="44"/>
  <c r="J43" i="44"/>
  <c r="K43" i="44"/>
  <c r="Q43" i="44"/>
  <c r="T43" i="44" s="1"/>
  <c r="R43" i="44"/>
  <c r="S43" i="44"/>
  <c r="D44" i="44"/>
  <c r="I44" i="44" s="1"/>
  <c r="I66" i="44" s="1"/>
  <c r="E44" i="44"/>
  <c r="K44" i="44" s="1"/>
  <c r="K66" i="44" s="1"/>
  <c r="F44" i="44"/>
  <c r="F66" i="44" s="1"/>
  <c r="G44" i="44"/>
  <c r="J44" i="44" s="1"/>
  <c r="J66" i="44" s="1"/>
  <c r="H44" i="44"/>
  <c r="H66" i="44" s="1"/>
  <c r="L44" i="44"/>
  <c r="M44" i="44"/>
  <c r="N44" i="44"/>
  <c r="Q44" i="44"/>
  <c r="O44" i="44"/>
  <c r="R44" i="44" s="1"/>
  <c r="R66" i="44" s="1"/>
  <c r="P44" i="44"/>
  <c r="Y44" i="44"/>
  <c r="Z44" i="44"/>
  <c r="AA44" i="44"/>
  <c r="AA66" i="44" s="1"/>
  <c r="AB44" i="44"/>
  <c r="AC44" i="44"/>
  <c r="AD44" i="44"/>
  <c r="AD66" i="44" s="1"/>
  <c r="AE44" i="44"/>
  <c r="AE66" i="44" s="1"/>
  <c r="AF44" i="44"/>
  <c r="AG44" i="44"/>
  <c r="AH44" i="44"/>
  <c r="AH66" i="44" s="1"/>
  <c r="AI44" i="44"/>
  <c r="AI66" i="44"/>
  <c r="AJ44" i="44"/>
  <c r="AK44" i="44"/>
  <c r="AK66" i="44" s="1"/>
  <c r="AL44" i="44"/>
  <c r="AM44" i="44"/>
  <c r="AM66" i="44" s="1"/>
  <c r="AN44" i="44"/>
  <c r="AO44" i="44"/>
  <c r="AP44" i="44"/>
  <c r="AQ44" i="44"/>
  <c r="AQ66" i="44"/>
  <c r="AR44" i="44"/>
  <c r="AR57" i="44" s="1"/>
  <c r="AS44" i="44"/>
  <c r="AT44" i="44"/>
  <c r="AU44" i="44"/>
  <c r="AU66" i="44" s="1"/>
  <c r="AV44" i="44"/>
  <c r="AW44" i="44"/>
  <c r="AW66" i="44"/>
  <c r="AX44" i="44"/>
  <c r="AY44" i="44"/>
  <c r="AY66" i="44" s="1"/>
  <c r="AZ44" i="44"/>
  <c r="BA44" i="44"/>
  <c r="BA66" i="44" s="1"/>
  <c r="BB44" i="44"/>
  <c r="BC44" i="44"/>
  <c r="BC66" i="44" s="1"/>
  <c r="BD44" i="44"/>
  <c r="BE44" i="44"/>
  <c r="BE66" i="44"/>
  <c r="BF44" i="44"/>
  <c r="BG44" i="44"/>
  <c r="BG66" i="44" s="1"/>
  <c r="I45" i="44"/>
  <c r="J45" i="44"/>
  <c r="K45" i="44"/>
  <c r="Q45" i="44"/>
  <c r="R45" i="44"/>
  <c r="S45" i="44"/>
  <c r="T45" i="44" s="1"/>
  <c r="I46" i="44"/>
  <c r="J46" i="44"/>
  <c r="K46" i="44"/>
  <c r="Q46" i="44"/>
  <c r="R46" i="44"/>
  <c r="S46" i="44"/>
  <c r="D47" i="44"/>
  <c r="I47" i="44" s="1"/>
  <c r="I67" i="44" s="1"/>
  <c r="E47" i="44"/>
  <c r="E67" i="44" s="1"/>
  <c r="F47" i="44"/>
  <c r="G47" i="44"/>
  <c r="J47" i="44" s="1"/>
  <c r="J67" i="44" s="1"/>
  <c r="H47" i="44"/>
  <c r="L47" i="44"/>
  <c r="L67" i="44" s="1"/>
  <c r="M47" i="44"/>
  <c r="N47" i="44"/>
  <c r="Q47" i="44" s="1"/>
  <c r="Q67" i="44" s="1"/>
  <c r="O47" i="44"/>
  <c r="P47" i="44"/>
  <c r="Y47" i="44"/>
  <c r="Y67" i="44"/>
  <c r="Z47" i="44"/>
  <c r="AA47" i="44"/>
  <c r="AB47" i="44"/>
  <c r="AC47" i="44"/>
  <c r="AD47" i="44"/>
  <c r="AE47" i="44"/>
  <c r="AF47" i="44"/>
  <c r="AG47" i="44"/>
  <c r="AH47" i="44"/>
  <c r="AI47" i="44"/>
  <c r="AJ47" i="44"/>
  <c r="AK47" i="44"/>
  <c r="AL47" i="44"/>
  <c r="AM47" i="44"/>
  <c r="AN47" i="44"/>
  <c r="AO47" i="44"/>
  <c r="AP47" i="44"/>
  <c r="AQ47" i="44"/>
  <c r="AR47" i="44"/>
  <c r="AS47" i="44"/>
  <c r="AT47" i="44"/>
  <c r="AU47" i="44"/>
  <c r="AV47" i="44"/>
  <c r="AW47" i="44"/>
  <c r="AX47" i="44"/>
  <c r="AY47" i="44"/>
  <c r="AZ47" i="44"/>
  <c r="BA47" i="44"/>
  <c r="BB47" i="44"/>
  <c r="BC47" i="44"/>
  <c r="BD47" i="44"/>
  <c r="BE47" i="44"/>
  <c r="BF47" i="44"/>
  <c r="BG47" i="44"/>
  <c r="I48" i="44"/>
  <c r="J48" i="44"/>
  <c r="K48" i="44"/>
  <c r="Q48" i="44"/>
  <c r="R48" i="44"/>
  <c r="S48" i="44"/>
  <c r="I49" i="44"/>
  <c r="J49" i="44"/>
  <c r="K49" i="44"/>
  <c r="Q49" i="44"/>
  <c r="R49" i="44"/>
  <c r="S49" i="44"/>
  <c r="I50" i="44"/>
  <c r="J50" i="44"/>
  <c r="K50" i="44"/>
  <c r="Q50" i="44"/>
  <c r="R50" i="44"/>
  <c r="S50" i="44"/>
  <c r="I51" i="44"/>
  <c r="J51" i="44"/>
  <c r="K51" i="44"/>
  <c r="Q51" i="44"/>
  <c r="R51" i="44"/>
  <c r="S51" i="44"/>
  <c r="D52" i="44"/>
  <c r="I52" i="44" s="1"/>
  <c r="E52" i="44"/>
  <c r="F52" i="44"/>
  <c r="G52" i="44"/>
  <c r="J52" i="44"/>
  <c r="H52" i="44"/>
  <c r="K52" i="44" s="1"/>
  <c r="K68" i="44" s="1"/>
  <c r="L52" i="44"/>
  <c r="Q52" i="44" s="1"/>
  <c r="M52" i="44"/>
  <c r="N52" i="44"/>
  <c r="O52" i="44"/>
  <c r="R52" i="44" s="1"/>
  <c r="P52" i="44"/>
  <c r="S52" i="44"/>
  <c r="S68" i="44" s="1"/>
  <c r="Y52" i="44"/>
  <c r="Y68" i="44" s="1"/>
  <c r="Z52" i="44"/>
  <c r="AA52" i="44"/>
  <c r="AB52" i="44"/>
  <c r="AC52" i="44"/>
  <c r="AD52" i="44"/>
  <c r="AE52" i="44"/>
  <c r="AF52" i="44"/>
  <c r="AG52" i="44"/>
  <c r="AG57" i="44" s="1"/>
  <c r="AH52" i="44"/>
  <c r="AI52" i="44"/>
  <c r="AJ52" i="44"/>
  <c r="AK52" i="44"/>
  <c r="AL52" i="44"/>
  <c r="AM52" i="44"/>
  <c r="AN52" i="44"/>
  <c r="AO52" i="44"/>
  <c r="AO68" i="44" s="1"/>
  <c r="AP52" i="44"/>
  <c r="AQ52" i="44"/>
  <c r="AR52" i="44"/>
  <c r="AS52" i="44"/>
  <c r="AT52" i="44"/>
  <c r="AU52" i="44"/>
  <c r="AV52" i="44"/>
  <c r="AW52" i="44"/>
  <c r="AW68" i="44" s="1"/>
  <c r="AX52" i="44"/>
  <c r="AY52" i="44"/>
  <c r="AZ52" i="44"/>
  <c r="BA52" i="44"/>
  <c r="BB52" i="44"/>
  <c r="BC52" i="44"/>
  <c r="BD52" i="44"/>
  <c r="BE52" i="44"/>
  <c r="BE68" i="44" s="1"/>
  <c r="BF52" i="44"/>
  <c r="BG52" i="44"/>
  <c r="BH52" i="44"/>
  <c r="I53" i="44"/>
  <c r="J53" i="44"/>
  <c r="K53" i="44"/>
  <c r="Q53" i="44"/>
  <c r="T53" i="44" s="1"/>
  <c r="R53" i="44"/>
  <c r="S53" i="44"/>
  <c r="I54" i="44"/>
  <c r="J54" i="44"/>
  <c r="K54" i="44"/>
  <c r="Q54" i="44"/>
  <c r="R54" i="44"/>
  <c r="S54" i="44"/>
  <c r="T54" i="44" s="1"/>
  <c r="I55" i="44"/>
  <c r="J55" i="44"/>
  <c r="K55" i="44"/>
  <c r="Q55" i="44"/>
  <c r="R55" i="44"/>
  <c r="S55" i="44"/>
  <c r="D56" i="44"/>
  <c r="E56" i="44"/>
  <c r="E57" i="44" s="1"/>
  <c r="F56" i="44"/>
  <c r="G56" i="44"/>
  <c r="H56" i="44"/>
  <c r="L56" i="44"/>
  <c r="M56" i="44"/>
  <c r="M69" i="44" s="1"/>
  <c r="N56" i="44"/>
  <c r="N57" i="44" s="1"/>
  <c r="Q56" i="44"/>
  <c r="Q69" i="44" s="1"/>
  <c r="O56" i="44"/>
  <c r="P56" i="44"/>
  <c r="S56" i="44" s="1"/>
  <c r="S69" i="44" s="1"/>
  <c r="Y56" i="44"/>
  <c r="Z56" i="44"/>
  <c r="AA56" i="44"/>
  <c r="AA69" i="44" s="1"/>
  <c r="AB56" i="44"/>
  <c r="AC56" i="44"/>
  <c r="AC69" i="44" s="1"/>
  <c r="AD56" i="44"/>
  <c r="AE56" i="44"/>
  <c r="AE57" i="44" s="1"/>
  <c r="AF56" i="44"/>
  <c r="AG56" i="44"/>
  <c r="AH56" i="44"/>
  <c r="AI56" i="44"/>
  <c r="AI69" i="44" s="1"/>
  <c r="AJ56" i="44"/>
  <c r="AJ57" i="44"/>
  <c r="AK56" i="44"/>
  <c r="AL56" i="44"/>
  <c r="AL57" i="44" s="1"/>
  <c r="AM56" i="44"/>
  <c r="AN56" i="44"/>
  <c r="AN57" i="44" s="1"/>
  <c r="AO56" i="44"/>
  <c r="AP56" i="44"/>
  <c r="AQ56" i="44"/>
  <c r="AQ69" i="44" s="1"/>
  <c r="AR56" i="44"/>
  <c r="AS56" i="44"/>
  <c r="AT56" i="44"/>
  <c r="AU56" i="44"/>
  <c r="AV56" i="44"/>
  <c r="AW56" i="44"/>
  <c r="AX56" i="44"/>
  <c r="AY56" i="44"/>
  <c r="AY69" i="44" s="1"/>
  <c r="AZ56" i="44"/>
  <c r="AZ57" i="44" s="1"/>
  <c r="BA56" i="44"/>
  <c r="BB56" i="44"/>
  <c r="BC56" i="44"/>
  <c r="BC69" i="44" s="1"/>
  <c r="BD56" i="44"/>
  <c r="BD57" i="44"/>
  <c r="BE56" i="44"/>
  <c r="BF56" i="44"/>
  <c r="X57" i="44"/>
  <c r="AU57" i="44"/>
  <c r="BM57" i="44"/>
  <c r="BN57" i="44"/>
  <c r="BO57" i="44"/>
  <c r="BP57" i="44"/>
  <c r="BQ57" i="44"/>
  <c r="BR57" i="44"/>
  <c r="BS57" i="44"/>
  <c r="BT57" i="44"/>
  <c r="BU57" i="44"/>
  <c r="BV57" i="44"/>
  <c r="BW57" i="44"/>
  <c r="BX57" i="44"/>
  <c r="BY57" i="44"/>
  <c r="BZ57" i="44"/>
  <c r="CA57" i="44"/>
  <c r="CB57" i="44"/>
  <c r="CC57" i="44"/>
  <c r="CD57" i="44"/>
  <c r="E59" i="44"/>
  <c r="O59" i="44"/>
  <c r="U59" i="44"/>
  <c r="V59" i="44"/>
  <c r="W59" i="44"/>
  <c r="X59" i="44"/>
  <c r="Y59" i="44"/>
  <c r="AG59" i="44"/>
  <c r="AK59" i="44"/>
  <c r="AO59" i="44"/>
  <c r="AS59" i="44"/>
  <c r="AW59" i="44"/>
  <c r="BA59" i="44"/>
  <c r="BM59" i="44"/>
  <c r="BN59" i="44"/>
  <c r="BO59" i="44"/>
  <c r="BP59" i="44"/>
  <c r="BQ59" i="44"/>
  <c r="BR59" i="44"/>
  <c r="BS59" i="44"/>
  <c r="BT59" i="44"/>
  <c r="BU59" i="44"/>
  <c r="BV59" i="44"/>
  <c r="BW59" i="44"/>
  <c r="BX59" i="44"/>
  <c r="BY59" i="44"/>
  <c r="BZ59" i="44"/>
  <c r="CA59" i="44"/>
  <c r="CB59" i="44"/>
  <c r="CC59" i="44"/>
  <c r="CD59" i="44"/>
  <c r="CE59" i="44"/>
  <c r="CF59" i="44"/>
  <c r="CG59" i="44"/>
  <c r="CH59" i="44"/>
  <c r="CI59" i="44"/>
  <c r="CJ59" i="44"/>
  <c r="CK59" i="44"/>
  <c r="CL59" i="44"/>
  <c r="CM59" i="44"/>
  <c r="CN59" i="44"/>
  <c r="CO59" i="44"/>
  <c r="CP59" i="44"/>
  <c r="CQ59" i="44"/>
  <c r="CR59" i="44"/>
  <c r="CS59" i="44"/>
  <c r="D60" i="44"/>
  <c r="F60" i="44"/>
  <c r="H60" i="44"/>
  <c r="L60" i="44"/>
  <c r="N60" i="44"/>
  <c r="P60" i="44"/>
  <c r="U60" i="44"/>
  <c r="V60" i="44"/>
  <c r="W60" i="44"/>
  <c r="W70" i="44" s="1"/>
  <c r="X60" i="44"/>
  <c r="AD60" i="44"/>
  <c r="AF60" i="44"/>
  <c r="AJ60" i="44"/>
  <c r="AL60" i="44"/>
  <c r="AN60" i="44"/>
  <c r="AR60" i="44"/>
  <c r="AR70" i="44" s="1"/>
  <c r="AT60" i="44"/>
  <c r="AV60" i="44"/>
  <c r="AZ60" i="44"/>
  <c r="BD60" i="44"/>
  <c r="BH60" i="44"/>
  <c r="BM60" i="44"/>
  <c r="BN60" i="44"/>
  <c r="BO60" i="44"/>
  <c r="BP60" i="44"/>
  <c r="BQ60" i="44"/>
  <c r="BR60" i="44"/>
  <c r="BS60" i="44"/>
  <c r="BT60" i="44"/>
  <c r="BU60" i="44"/>
  <c r="BV60" i="44"/>
  <c r="BW60" i="44"/>
  <c r="BX60" i="44"/>
  <c r="BY60" i="44"/>
  <c r="BZ60" i="44"/>
  <c r="CA60" i="44"/>
  <c r="CB60" i="44"/>
  <c r="CC60" i="44"/>
  <c r="CD60" i="44"/>
  <c r="CE60" i="44"/>
  <c r="CF60" i="44"/>
  <c r="CG60" i="44"/>
  <c r="CH60" i="44"/>
  <c r="CI60" i="44"/>
  <c r="CJ60" i="44"/>
  <c r="CK60" i="44"/>
  <c r="CL60" i="44"/>
  <c r="CM60" i="44"/>
  <c r="CN60" i="44"/>
  <c r="CO60" i="44"/>
  <c r="CP60" i="44"/>
  <c r="CQ60" i="44"/>
  <c r="CR60" i="44"/>
  <c r="CS60" i="44"/>
  <c r="D61" i="44"/>
  <c r="F61" i="44"/>
  <c r="L61" i="44"/>
  <c r="O61" i="44"/>
  <c r="U61" i="44"/>
  <c r="V61" i="44"/>
  <c r="W61" i="44"/>
  <c r="X61" i="44"/>
  <c r="Z61" i="44"/>
  <c r="AA61" i="44"/>
  <c r="AB61" i="44"/>
  <c r="AC61" i="44"/>
  <c r="AD61" i="44"/>
  <c r="AE61" i="44"/>
  <c r="AF61" i="44"/>
  <c r="AF70" i="44" s="1"/>
  <c r="AH61" i="44"/>
  <c r="AI61" i="44"/>
  <c r="AJ61" i="44"/>
  <c r="AK61" i="44"/>
  <c r="AL61" i="44"/>
  <c r="AM61" i="44"/>
  <c r="AN61" i="44"/>
  <c r="AP61" i="44"/>
  <c r="AQ61" i="44"/>
  <c r="AR61" i="44"/>
  <c r="AS61" i="44"/>
  <c r="AT61" i="44"/>
  <c r="AU61" i="44"/>
  <c r="AV61" i="44"/>
  <c r="AV70" i="44" s="1"/>
  <c r="AX61" i="44"/>
  <c r="AY61" i="44"/>
  <c r="AZ61" i="44"/>
  <c r="BA61" i="44"/>
  <c r="BB61" i="44"/>
  <c r="BC61" i="44"/>
  <c r="BD61" i="44"/>
  <c r="BF61" i="44"/>
  <c r="BG61" i="44"/>
  <c r="BH61" i="44"/>
  <c r="BM61" i="44"/>
  <c r="BN61" i="44"/>
  <c r="BO61" i="44"/>
  <c r="BP61" i="44"/>
  <c r="BQ61" i="44"/>
  <c r="BR61" i="44"/>
  <c r="BS61" i="44"/>
  <c r="BT61" i="44"/>
  <c r="BU61" i="44"/>
  <c r="BV61" i="44"/>
  <c r="BW61" i="44"/>
  <c r="BX61" i="44"/>
  <c r="BY61" i="44"/>
  <c r="BZ61" i="44"/>
  <c r="CA61" i="44"/>
  <c r="CB61" i="44"/>
  <c r="CC61" i="44"/>
  <c r="CD61" i="44"/>
  <c r="CE61" i="44"/>
  <c r="CE70" i="44" s="1"/>
  <c r="CF61" i="44"/>
  <c r="CG61" i="44"/>
  <c r="CH61" i="44"/>
  <c r="CI61" i="44"/>
  <c r="CJ61" i="44"/>
  <c r="CK61" i="44"/>
  <c r="CL61" i="44"/>
  <c r="CM61" i="44"/>
  <c r="CN61" i="44"/>
  <c r="CO61" i="44"/>
  <c r="CP61" i="44"/>
  <c r="CQ61" i="44"/>
  <c r="CR61" i="44"/>
  <c r="CS61" i="44"/>
  <c r="E62" i="44"/>
  <c r="G62" i="44"/>
  <c r="H62" i="44"/>
  <c r="L62" i="44"/>
  <c r="N62" i="44"/>
  <c r="P62" i="44"/>
  <c r="U62" i="44"/>
  <c r="V62" i="44"/>
  <c r="W62" i="44"/>
  <c r="X62" i="44"/>
  <c r="Z62" i="44"/>
  <c r="AD62" i="44"/>
  <c r="AF62" i="44"/>
  <c r="AL62" i="44"/>
  <c r="AN62" i="44"/>
  <c r="AP62" i="44"/>
  <c r="AV62" i="44"/>
  <c r="AX62" i="44"/>
  <c r="BB62" i="44"/>
  <c r="BF62" i="44"/>
  <c r="BM62" i="44"/>
  <c r="BN62" i="44"/>
  <c r="BO62" i="44"/>
  <c r="BP62" i="44"/>
  <c r="BQ62" i="44"/>
  <c r="BR62" i="44"/>
  <c r="BS62" i="44"/>
  <c r="BT62" i="44"/>
  <c r="BU62" i="44"/>
  <c r="BV62" i="44"/>
  <c r="BW62" i="44"/>
  <c r="BX62" i="44"/>
  <c r="BY62" i="44"/>
  <c r="BZ62" i="44"/>
  <c r="CA62" i="44"/>
  <c r="CB62" i="44"/>
  <c r="CC62" i="44"/>
  <c r="CD62" i="44"/>
  <c r="CE62" i="44"/>
  <c r="CF62" i="44"/>
  <c r="CG62" i="44"/>
  <c r="CH62" i="44"/>
  <c r="CI62" i="44"/>
  <c r="CJ62" i="44"/>
  <c r="CK62" i="44"/>
  <c r="CL62" i="44"/>
  <c r="CM62" i="44"/>
  <c r="CN62" i="44"/>
  <c r="CO62" i="44"/>
  <c r="CP62" i="44"/>
  <c r="CQ62" i="44"/>
  <c r="CR62" i="44"/>
  <c r="CS62" i="44"/>
  <c r="E63" i="44"/>
  <c r="N63" i="44"/>
  <c r="P63" i="44"/>
  <c r="U63" i="44"/>
  <c r="V63" i="44"/>
  <c r="W63" i="44"/>
  <c r="X63" i="44"/>
  <c r="Y63" i="44"/>
  <c r="AC63" i="44"/>
  <c r="AE63" i="44"/>
  <c r="AG63" i="44"/>
  <c r="AK63" i="44"/>
  <c r="AM63" i="44"/>
  <c r="AO63" i="44"/>
  <c r="AS63" i="44"/>
  <c r="AU63" i="44"/>
  <c r="AW63" i="44"/>
  <c r="BA63" i="44"/>
  <c r="BC63" i="44"/>
  <c r="BE63" i="44"/>
  <c r="BM63" i="44"/>
  <c r="BN63" i="44"/>
  <c r="BO63" i="44"/>
  <c r="BP63" i="44"/>
  <c r="BQ63" i="44"/>
  <c r="BR63" i="44"/>
  <c r="BS63" i="44"/>
  <c r="BT63" i="44"/>
  <c r="BU63" i="44"/>
  <c r="BV63" i="44"/>
  <c r="BW63" i="44"/>
  <c r="BX63" i="44"/>
  <c r="BY63" i="44"/>
  <c r="BZ63" i="44"/>
  <c r="CA63" i="44"/>
  <c r="CB63" i="44"/>
  <c r="CC63" i="44"/>
  <c r="CD63" i="44"/>
  <c r="CE63" i="44"/>
  <c r="CF63" i="44"/>
  <c r="CG63" i="44"/>
  <c r="CH63" i="44"/>
  <c r="CI63" i="44"/>
  <c r="CJ63" i="44"/>
  <c r="CK63" i="44"/>
  <c r="CL63" i="44"/>
  <c r="CM63" i="44"/>
  <c r="CN63" i="44"/>
  <c r="CO63" i="44"/>
  <c r="CP63" i="44"/>
  <c r="CQ63" i="44"/>
  <c r="CR63" i="44"/>
  <c r="CS63" i="44"/>
  <c r="H64" i="44"/>
  <c r="L64" i="44"/>
  <c r="N64" i="44"/>
  <c r="O64" i="44"/>
  <c r="U64" i="44"/>
  <c r="V64" i="44"/>
  <c r="W64" i="44"/>
  <c r="X64" i="44"/>
  <c r="Y64" i="44"/>
  <c r="AA64" i="44"/>
  <c r="AB64" i="44"/>
  <c r="AC64" i="44"/>
  <c r="AD64" i="44"/>
  <c r="AE64" i="44"/>
  <c r="AF64" i="44"/>
  <c r="AG64" i="44"/>
  <c r="AI64" i="44"/>
  <c r="AJ64" i="44"/>
  <c r="AK64" i="44"/>
  <c r="AL64" i="44"/>
  <c r="AM64" i="44"/>
  <c r="AN64" i="44"/>
  <c r="AO64" i="44"/>
  <c r="AQ64" i="44"/>
  <c r="AR64" i="44"/>
  <c r="AS64" i="44"/>
  <c r="AT64" i="44"/>
  <c r="AU64" i="44"/>
  <c r="AV64" i="44"/>
  <c r="AW64" i="44"/>
  <c r="AY64" i="44"/>
  <c r="AZ64" i="44"/>
  <c r="BA64" i="44"/>
  <c r="BB64" i="44"/>
  <c r="BC64" i="44"/>
  <c r="BD64" i="44"/>
  <c r="BE64" i="44"/>
  <c r="BG64" i="44"/>
  <c r="BH64" i="44"/>
  <c r="BM64" i="44"/>
  <c r="BN64" i="44"/>
  <c r="BO64" i="44"/>
  <c r="BP64" i="44"/>
  <c r="BQ64" i="44"/>
  <c r="BR64" i="44"/>
  <c r="BS64" i="44"/>
  <c r="BT64" i="44"/>
  <c r="BU64" i="44"/>
  <c r="BV64" i="44"/>
  <c r="BW64" i="44"/>
  <c r="BX64" i="44"/>
  <c r="BY64" i="44"/>
  <c r="BZ64" i="44"/>
  <c r="CA64" i="44"/>
  <c r="CB64" i="44"/>
  <c r="CC64" i="44"/>
  <c r="CD64" i="44"/>
  <c r="CE64" i="44"/>
  <c r="CF64" i="44"/>
  <c r="CG64" i="44"/>
  <c r="CH64" i="44"/>
  <c r="CI64" i="44"/>
  <c r="CJ64" i="44"/>
  <c r="CK64" i="44"/>
  <c r="CL64" i="44"/>
  <c r="CM64" i="44"/>
  <c r="CN64" i="44"/>
  <c r="CO64" i="44"/>
  <c r="CP64" i="44"/>
  <c r="CQ64" i="44"/>
  <c r="CR64" i="44"/>
  <c r="CS64" i="44"/>
  <c r="D65" i="44"/>
  <c r="F65" i="44"/>
  <c r="L65" i="44"/>
  <c r="N65" i="44"/>
  <c r="Q65" i="44"/>
  <c r="R65" i="44"/>
  <c r="U65" i="44"/>
  <c r="V65" i="44"/>
  <c r="W65" i="44"/>
  <c r="X65" i="44"/>
  <c r="Z65" i="44"/>
  <c r="AB65" i="44"/>
  <c r="AD65" i="44"/>
  <c r="AF65" i="44"/>
  <c r="AH65" i="44"/>
  <c r="AL65" i="44"/>
  <c r="AN65" i="44"/>
  <c r="AP65" i="44"/>
  <c r="AR65" i="44"/>
  <c r="AV65" i="44"/>
  <c r="AX65" i="44"/>
  <c r="BB65" i="44"/>
  <c r="BD65" i="44"/>
  <c r="BF65" i="44"/>
  <c r="BG65" i="44"/>
  <c r="BM65" i="44"/>
  <c r="BN65" i="44"/>
  <c r="BO65" i="44"/>
  <c r="BP65" i="44"/>
  <c r="BQ65" i="44"/>
  <c r="BR65" i="44"/>
  <c r="BS65" i="44"/>
  <c r="BT65" i="44"/>
  <c r="BU65" i="44"/>
  <c r="BV65" i="44"/>
  <c r="BW65" i="44"/>
  <c r="BX65" i="44"/>
  <c r="BY65" i="44"/>
  <c r="BZ65" i="44"/>
  <c r="CA65" i="44"/>
  <c r="CB65" i="44"/>
  <c r="CC65" i="44"/>
  <c r="CD65" i="44"/>
  <c r="CE65" i="44"/>
  <c r="CF65" i="44"/>
  <c r="CG65" i="44"/>
  <c r="CH65" i="44"/>
  <c r="CI65" i="44"/>
  <c r="CJ65" i="44"/>
  <c r="CK65" i="44"/>
  <c r="CL65" i="44"/>
  <c r="CM65" i="44"/>
  <c r="CN65" i="44"/>
  <c r="CO65" i="44"/>
  <c r="CP65" i="44"/>
  <c r="CQ65" i="44"/>
  <c r="CR65" i="44"/>
  <c r="CS65" i="44"/>
  <c r="D66" i="44"/>
  <c r="L66" i="44"/>
  <c r="N66" i="44"/>
  <c r="P66" i="44"/>
  <c r="U66" i="44"/>
  <c r="V66" i="44"/>
  <c r="W66" i="44"/>
  <c r="X66" i="44"/>
  <c r="Z66" i="44"/>
  <c r="AB66" i="44"/>
  <c r="AF66" i="44"/>
  <c r="AJ66" i="44"/>
  <c r="AL66" i="44"/>
  <c r="AN66" i="44"/>
  <c r="AP66" i="44"/>
  <c r="AR66" i="44"/>
  <c r="AT66" i="44"/>
  <c r="AV66" i="44"/>
  <c r="AX66" i="44"/>
  <c r="AZ66" i="44"/>
  <c r="BB66" i="44"/>
  <c r="BD66" i="44"/>
  <c r="BF66" i="44"/>
  <c r="BH66" i="44"/>
  <c r="BM66" i="44"/>
  <c r="BN66" i="44"/>
  <c r="BO66" i="44"/>
  <c r="BP66" i="44"/>
  <c r="BQ66" i="44"/>
  <c r="BR66" i="44"/>
  <c r="BS66" i="44"/>
  <c r="BS70" i="44" s="1"/>
  <c r="BT66" i="44"/>
  <c r="BU66" i="44"/>
  <c r="BV66" i="44"/>
  <c r="BW66" i="44"/>
  <c r="BX66" i="44"/>
  <c r="BY66" i="44"/>
  <c r="BZ66" i="44"/>
  <c r="CA66" i="44"/>
  <c r="CA70" i="44" s="1"/>
  <c r="CB66" i="44"/>
  <c r="CC66" i="44"/>
  <c r="CD66" i="44"/>
  <c r="CE66" i="44"/>
  <c r="CF66" i="44"/>
  <c r="CG66" i="44"/>
  <c r="CH66" i="44"/>
  <c r="CI66" i="44"/>
  <c r="CJ66" i="44"/>
  <c r="CK66" i="44"/>
  <c r="CL66" i="44"/>
  <c r="CM66" i="44"/>
  <c r="CN66" i="44"/>
  <c r="CO66" i="44"/>
  <c r="CP66" i="44"/>
  <c r="CQ66" i="44"/>
  <c r="CQ70" i="44" s="1"/>
  <c r="CR66" i="44"/>
  <c r="CS66" i="44"/>
  <c r="D67" i="44"/>
  <c r="F67" i="44"/>
  <c r="G67" i="44"/>
  <c r="H67" i="44"/>
  <c r="N67" i="44"/>
  <c r="P67" i="44"/>
  <c r="U67" i="44"/>
  <c r="V67" i="44"/>
  <c r="W67" i="44"/>
  <c r="X67" i="44"/>
  <c r="Z67" i="44"/>
  <c r="AA67" i="44"/>
  <c r="AB67" i="44"/>
  <c r="AC67" i="44"/>
  <c r="AD67" i="44"/>
  <c r="AE67" i="44"/>
  <c r="AF67" i="44"/>
  <c r="AG67" i="44"/>
  <c r="AH67" i="44"/>
  <c r="AI67" i="44"/>
  <c r="AJ67" i="44"/>
  <c r="AK67" i="44"/>
  <c r="AL67" i="44"/>
  <c r="AM67" i="44"/>
  <c r="AN67" i="44"/>
  <c r="AO67" i="44"/>
  <c r="AP67" i="44"/>
  <c r="AQ67" i="44"/>
  <c r="AR67" i="44"/>
  <c r="AS67" i="44"/>
  <c r="AT67" i="44"/>
  <c r="AU67" i="44"/>
  <c r="AV67" i="44"/>
  <c r="AW67" i="44"/>
  <c r="AX67" i="44"/>
  <c r="AY67" i="44"/>
  <c r="AZ67" i="44"/>
  <c r="BA67" i="44"/>
  <c r="BB67" i="44"/>
  <c r="BC67" i="44"/>
  <c r="BD67" i="44"/>
  <c r="BE67" i="44"/>
  <c r="BF67" i="44"/>
  <c r="BG67" i="44"/>
  <c r="BH67" i="44"/>
  <c r="BM67" i="44"/>
  <c r="BN67" i="44"/>
  <c r="BO67" i="44"/>
  <c r="BP67" i="44"/>
  <c r="BQ67" i="44"/>
  <c r="BR67" i="44"/>
  <c r="BS67" i="44"/>
  <c r="BT67" i="44"/>
  <c r="BU67" i="44"/>
  <c r="BV67" i="44"/>
  <c r="BW67" i="44"/>
  <c r="BX67" i="44"/>
  <c r="BY67" i="44"/>
  <c r="BZ67" i="44"/>
  <c r="CA67" i="44"/>
  <c r="CB67" i="44"/>
  <c r="CC67" i="44"/>
  <c r="CD67" i="44"/>
  <c r="CE67" i="44"/>
  <c r="CF67" i="44"/>
  <c r="CG67" i="44"/>
  <c r="CH67" i="44"/>
  <c r="CI67" i="44"/>
  <c r="CJ67" i="44"/>
  <c r="CK67" i="44"/>
  <c r="CL67" i="44"/>
  <c r="CM67" i="44"/>
  <c r="CN67" i="44"/>
  <c r="CO67" i="44"/>
  <c r="CP67" i="44"/>
  <c r="CQ67" i="44"/>
  <c r="CR67" i="44"/>
  <c r="CS67" i="44"/>
  <c r="D68" i="44"/>
  <c r="F68" i="44"/>
  <c r="G68" i="44"/>
  <c r="J68" i="44"/>
  <c r="L68" i="44"/>
  <c r="M68" i="44"/>
  <c r="N68" i="44"/>
  <c r="O68" i="44"/>
  <c r="P68" i="44"/>
  <c r="R68" i="44"/>
  <c r="U68" i="44"/>
  <c r="V68" i="44"/>
  <c r="W68" i="44"/>
  <c r="X68" i="44"/>
  <c r="Z68" i="44"/>
  <c r="AA68" i="44"/>
  <c r="AB68" i="44"/>
  <c r="AC68" i="44"/>
  <c r="AD68" i="44"/>
  <c r="AE68" i="44"/>
  <c r="AF68" i="44"/>
  <c r="AH68" i="44"/>
  <c r="AI68" i="44"/>
  <c r="AJ68" i="44"/>
  <c r="AK68" i="44"/>
  <c r="AL68" i="44"/>
  <c r="AM68" i="44"/>
  <c r="AN68" i="44"/>
  <c r="AP68" i="44"/>
  <c r="AQ68" i="44"/>
  <c r="AR68" i="44"/>
  <c r="AS68" i="44"/>
  <c r="AT68" i="44"/>
  <c r="AU68" i="44"/>
  <c r="AV68" i="44"/>
  <c r="AX68" i="44"/>
  <c r="AY68" i="44"/>
  <c r="AZ68" i="44"/>
  <c r="BA68" i="44"/>
  <c r="BB68" i="44"/>
  <c r="BC68" i="44"/>
  <c r="BD68" i="44"/>
  <c r="BF68" i="44"/>
  <c r="BG68" i="44"/>
  <c r="BH68" i="44"/>
  <c r="BM68" i="44"/>
  <c r="BN68" i="44"/>
  <c r="BO68" i="44"/>
  <c r="BP68" i="44"/>
  <c r="BQ68" i="44"/>
  <c r="BR68" i="44"/>
  <c r="BS68" i="44"/>
  <c r="BT68" i="44"/>
  <c r="BU68" i="44"/>
  <c r="BV68" i="44"/>
  <c r="BW68" i="44"/>
  <c r="BX68" i="44"/>
  <c r="BY68" i="44"/>
  <c r="BZ68" i="44"/>
  <c r="CA68" i="44"/>
  <c r="CB68" i="44"/>
  <c r="CC68" i="44"/>
  <c r="CD68" i="44"/>
  <c r="CE68" i="44"/>
  <c r="CF68" i="44"/>
  <c r="CG68" i="44"/>
  <c r="CH68" i="44"/>
  <c r="CI68" i="44"/>
  <c r="CJ68" i="44"/>
  <c r="CK68" i="44"/>
  <c r="CL68" i="44"/>
  <c r="CM68" i="44"/>
  <c r="CN68" i="44"/>
  <c r="CO68" i="44"/>
  <c r="CP68" i="44"/>
  <c r="CQ68" i="44"/>
  <c r="CR68" i="44"/>
  <c r="CS68" i="44"/>
  <c r="D69" i="44"/>
  <c r="H69" i="44"/>
  <c r="L69" i="44"/>
  <c r="N69" i="44"/>
  <c r="O69" i="44"/>
  <c r="P69" i="44"/>
  <c r="U69" i="44"/>
  <c r="V69" i="44"/>
  <c r="W69" i="44"/>
  <c r="X69" i="44"/>
  <c r="Y69" i="44"/>
  <c r="AE69" i="44"/>
  <c r="AG69" i="44"/>
  <c r="AK69" i="44"/>
  <c r="AM69" i="44"/>
  <c r="AO69" i="44"/>
  <c r="AS69" i="44"/>
  <c r="AU69" i="44"/>
  <c r="AW69" i="44"/>
  <c r="BA69" i="44"/>
  <c r="BE69" i="44"/>
  <c r="BH69" i="44"/>
  <c r="BM69" i="44"/>
  <c r="BN69" i="44"/>
  <c r="BO69" i="44"/>
  <c r="BP69" i="44"/>
  <c r="BQ69" i="44"/>
  <c r="BR69" i="44"/>
  <c r="BS69" i="44"/>
  <c r="BT69" i="44"/>
  <c r="BU69" i="44"/>
  <c r="BV69" i="44"/>
  <c r="BW69" i="44"/>
  <c r="BX69" i="44"/>
  <c r="BY69" i="44"/>
  <c r="BZ69" i="44"/>
  <c r="CA69" i="44"/>
  <c r="CB69" i="44"/>
  <c r="CC69" i="44"/>
  <c r="CD69" i="44"/>
  <c r="CE69" i="44"/>
  <c r="CF69" i="44"/>
  <c r="CG69" i="44"/>
  <c r="CH69" i="44"/>
  <c r="CI69" i="44"/>
  <c r="CJ69" i="44"/>
  <c r="CK69" i="44"/>
  <c r="CL69" i="44"/>
  <c r="CM69" i="44"/>
  <c r="CN69" i="44"/>
  <c r="CO69" i="44"/>
  <c r="CP69" i="44"/>
  <c r="CQ69" i="44"/>
  <c r="CR69" i="44"/>
  <c r="CS69" i="44"/>
  <c r="BO70" i="44"/>
  <c r="BW70" i="44"/>
  <c r="CI70" i="44"/>
  <c r="CM70" i="44"/>
  <c r="H20" i="35"/>
  <c r="I20" i="35" s="1"/>
  <c r="G20" i="35"/>
  <c r="H21" i="35"/>
  <c r="G21" i="35"/>
  <c r="H22" i="35"/>
  <c r="G22" i="35"/>
  <c r="H23" i="35"/>
  <c r="I23" i="35" s="1"/>
  <c r="G23" i="35"/>
  <c r="G24" i="35"/>
  <c r="I24" i="35" s="1"/>
  <c r="H25" i="35"/>
  <c r="G25" i="35"/>
  <c r="H8" i="35"/>
  <c r="G8" i="35"/>
  <c r="I8" i="35" s="1"/>
  <c r="H9" i="35"/>
  <c r="I9" i="35"/>
  <c r="G9" i="35"/>
  <c r="G6" i="35"/>
  <c r="I6" i="35" s="1"/>
  <c r="G7" i="35"/>
  <c r="G10" i="35"/>
  <c r="I10" i="35" s="1"/>
  <c r="G11" i="35"/>
  <c r="G12" i="35"/>
  <c r="G13" i="35"/>
  <c r="G14" i="35"/>
  <c r="G15" i="35"/>
  <c r="G16" i="35"/>
  <c r="G17" i="35"/>
  <c r="G18" i="35"/>
  <c r="I18" i="35" s="1"/>
  <c r="G19" i="35"/>
  <c r="D32" i="41"/>
  <c r="C32" i="41"/>
  <c r="D29" i="41"/>
  <c r="C29" i="41"/>
  <c r="D26" i="41"/>
  <c r="C26" i="41"/>
  <c r="D23" i="41"/>
  <c r="C23" i="41"/>
  <c r="D20" i="41"/>
  <c r="C20" i="41"/>
  <c r="D17" i="41"/>
  <c r="C17" i="41"/>
  <c r="D14" i="41"/>
  <c r="C14" i="41"/>
  <c r="D11" i="41"/>
  <c r="C11" i="41"/>
  <c r="D8" i="41"/>
  <c r="C8" i="41"/>
  <c r="D5" i="41"/>
  <c r="C5" i="41"/>
  <c r="C26" i="35"/>
  <c r="D26" i="35"/>
  <c r="E26" i="35"/>
  <c r="F26" i="35"/>
  <c r="B26" i="35"/>
  <c r="G26" i="35" s="1"/>
  <c r="H7" i="35"/>
  <c r="I7" i="35" s="1"/>
  <c r="H11" i="35"/>
  <c r="I11" i="35" s="1"/>
  <c r="I12" i="35"/>
  <c r="H13" i="35"/>
  <c r="H14" i="35"/>
  <c r="I14" i="35" s="1"/>
  <c r="H15" i="35"/>
  <c r="H16" i="35"/>
  <c r="I16" i="35" s="1"/>
  <c r="H17" i="35"/>
  <c r="H19" i="35"/>
  <c r="I19" i="35" s="1"/>
  <c r="H5" i="35"/>
  <c r="G5" i="35"/>
  <c r="G753" i="31"/>
  <c r="H753" i="31"/>
  <c r="I753" i="31"/>
  <c r="J753" i="31"/>
  <c r="K753" i="31"/>
  <c r="J56" i="44"/>
  <c r="J69" i="44" s="1"/>
  <c r="R47" i="44"/>
  <c r="R67" i="44" s="1"/>
  <c r="O67" i="44"/>
  <c r="S47" i="44"/>
  <c r="S67" i="44" s="1"/>
  <c r="M67" i="44"/>
  <c r="AS57" i="44"/>
  <c r="AS66" i="44"/>
  <c r="AO57" i="44"/>
  <c r="AO66" i="44"/>
  <c r="AG66" i="44"/>
  <c r="AC66" i="44"/>
  <c r="Y66" i="44"/>
  <c r="J38" i="44"/>
  <c r="J65" i="44" s="1"/>
  <c r="G65" i="44"/>
  <c r="E65" i="44"/>
  <c r="J33" i="44"/>
  <c r="J64" i="44"/>
  <c r="G64" i="44"/>
  <c r="K33" i="44"/>
  <c r="K64" i="44" s="1"/>
  <c r="E64" i="44"/>
  <c r="T29" i="44"/>
  <c r="T25" i="44"/>
  <c r="R22" i="44"/>
  <c r="R62" i="44" s="1"/>
  <c r="O62" i="44"/>
  <c r="T20" i="44"/>
  <c r="BI67" i="44"/>
  <c r="BH63" i="44"/>
  <c r="BF63" i="44"/>
  <c r="BD63" i="44"/>
  <c r="BB63" i="44"/>
  <c r="AZ63" i="44"/>
  <c r="AX63" i="44"/>
  <c r="AV63" i="44"/>
  <c r="AT63" i="44"/>
  <c r="AR63" i="44"/>
  <c r="AP63" i="44"/>
  <c r="AN63" i="44"/>
  <c r="AL63" i="44"/>
  <c r="AJ63" i="44"/>
  <c r="AH63" i="44"/>
  <c r="AF63" i="44"/>
  <c r="AD63" i="44"/>
  <c r="AB63" i="44"/>
  <c r="Z63" i="44"/>
  <c r="H63" i="44"/>
  <c r="D63" i="44"/>
  <c r="N59" i="44"/>
  <c r="H59" i="44"/>
  <c r="D59" i="44"/>
  <c r="AW57" i="44"/>
  <c r="T48" i="44"/>
  <c r="Q66" i="44"/>
  <c r="S44" i="44"/>
  <c r="S66" i="44"/>
  <c r="M66" i="44"/>
  <c r="T42" i="44"/>
  <c r="I14" i="44"/>
  <c r="I60" i="44" s="1"/>
  <c r="T11" i="44"/>
  <c r="R56" i="44"/>
  <c r="T50" i="44"/>
  <c r="T36" i="44"/>
  <c r="I17" i="44"/>
  <c r="I61" i="44" s="1"/>
  <c r="T13" i="44"/>
  <c r="T8" i="44"/>
  <c r="BJ14" i="44"/>
  <c r="BJ60" i="44" s="1"/>
  <c r="BI44" i="44"/>
  <c r="BI66" i="44" s="1"/>
  <c r="R69" i="44"/>
  <c r="I5" i="35"/>
  <c r="I21" i="35"/>
  <c r="BD69" i="44"/>
  <c r="BB69" i="44"/>
  <c r="AZ69" i="44"/>
  <c r="AX69" i="44"/>
  <c r="AV69" i="44"/>
  <c r="AR69" i="44"/>
  <c r="AP69" i="44"/>
  <c r="AN69" i="44"/>
  <c r="AL69" i="44"/>
  <c r="AJ69" i="44"/>
  <c r="AH69" i="44"/>
  <c r="AF69" i="44"/>
  <c r="AB69" i="44"/>
  <c r="Z69" i="44"/>
  <c r="F69" i="44"/>
  <c r="E68" i="44"/>
  <c r="BC65" i="44"/>
  <c r="AE65" i="44"/>
  <c r="O65" i="44"/>
  <c r="M65" i="44"/>
  <c r="T55" i="44"/>
  <c r="AY57" i="44"/>
  <c r="T49" i="44"/>
  <c r="I38" i="44"/>
  <c r="I65" i="44" s="1"/>
  <c r="Q60" i="44"/>
  <c r="T10" i="44"/>
  <c r="Q59" i="44"/>
  <c r="BK52" i="44"/>
  <c r="BK68" i="44" s="1"/>
  <c r="BH57" i="44"/>
  <c r="I56" i="44"/>
  <c r="T46" i="44"/>
  <c r="T37" i="44"/>
  <c r="I33" i="44"/>
  <c r="I64" i="44" s="1"/>
  <c r="T21" i="44"/>
  <c r="S17" i="44"/>
  <c r="S61" i="44" s="1"/>
  <c r="P61" i="44"/>
  <c r="BG69" i="44"/>
  <c r="BG57" i="44"/>
  <c r="I69" i="44"/>
  <c r="AW70" i="44" l="1"/>
  <c r="AO70" i="44"/>
  <c r="Y70" i="44"/>
  <c r="BL22" i="44"/>
  <c r="BL62" i="44" s="1"/>
  <c r="BI62" i="44"/>
  <c r="AU70" i="44"/>
  <c r="BL17" i="44"/>
  <c r="BL61" i="44" s="1"/>
  <c r="BI61" i="44"/>
  <c r="Q68" i="44"/>
  <c r="T52" i="44"/>
  <c r="T68" i="44" s="1"/>
  <c r="BE70" i="44"/>
  <c r="BJ67" i="44"/>
  <c r="L57" i="44"/>
  <c r="AK57" i="44"/>
  <c r="H65" i="44"/>
  <c r="M64" i="44"/>
  <c r="H61" i="44"/>
  <c r="AB60" i="44"/>
  <c r="AB70" i="44" s="1"/>
  <c r="CN70" i="44"/>
  <c r="CF70" i="44"/>
  <c r="BX70" i="44"/>
  <c r="BP70" i="44"/>
  <c r="BF57" i="44"/>
  <c r="G57" i="44"/>
  <c r="AF57" i="44"/>
  <c r="BG70" i="44"/>
  <c r="AJ70" i="44"/>
  <c r="K9" i="44"/>
  <c r="K59" i="44" s="1"/>
  <c r="BN70" i="44"/>
  <c r="AQ70" i="44"/>
  <c r="AI57" i="44"/>
  <c r="I15" i="35"/>
  <c r="BB70" i="44"/>
  <c r="AY70" i="44"/>
  <c r="AD57" i="44"/>
  <c r="T40" i="44"/>
  <c r="Q33" i="44"/>
  <c r="Q64" i="44" s="1"/>
  <c r="Q70" i="44" s="1"/>
  <c r="R28" i="44"/>
  <c r="R63" i="44" s="1"/>
  <c r="R70" i="44" s="1"/>
  <c r="S28" i="44"/>
  <c r="S63" i="44" s="1"/>
  <c r="AP70" i="44"/>
  <c r="O60" i="44"/>
  <c r="G60" i="44"/>
  <c r="BK28" i="44"/>
  <c r="BK63" i="44" s="1"/>
  <c r="BJ33" i="44"/>
  <c r="BJ64" i="44" s="1"/>
  <c r="CL70" i="44"/>
  <c r="BE57" i="44"/>
  <c r="Y57" i="44"/>
  <c r="H68" i="44"/>
  <c r="H70" i="44" s="1"/>
  <c r="AN70" i="44"/>
  <c r="CS70" i="44"/>
  <c r="CK70" i="44"/>
  <c r="CC70" i="44"/>
  <c r="BU70" i="44"/>
  <c r="BM70" i="44"/>
  <c r="T23" i="44"/>
  <c r="BA70" i="44"/>
  <c r="T14" i="44"/>
  <c r="T60" i="44" s="1"/>
  <c r="T6" i="44"/>
  <c r="BV70" i="44"/>
  <c r="F70" i="44"/>
  <c r="AZ70" i="44"/>
  <c r="I13" i="35"/>
  <c r="D70" i="44"/>
  <c r="E69" i="44"/>
  <c r="K56" i="44"/>
  <c r="K69" i="44" s="1"/>
  <c r="I22" i="35"/>
  <c r="BH70" i="44"/>
  <c r="CR70" i="44"/>
  <c r="CJ70" i="44"/>
  <c r="CB70" i="44"/>
  <c r="BT70" i="44"/>
  <c r="K47" i="44"/>
  <c r="K67" i="44" s="1"/>
  <c r="S33" i="44"/>
  <c r="S64" i="44" s="1"/>
  <c r="BD70" i="44"/>
  <c r="R57" i="44"/>
  <c r="O66" i="44"/>
  <c r="AC57" i="44"/>
  <c r="U70" i="44"/>
  <c r="BB57" i="44"/>
  <c r="AA70" i="44"/>
  <c r="S38" i="44"/>
  <c r="T38" i="44" s="1"/>
  <c r="T65" i="44" s="1"/>
  <c r="Z70" i="44"/>
  <c r="CD70" i="44"/>
  <c r="Q28" i="44"/>
  <c r="Q63" i="44" s="1"/>
  <c r="AG68" i="44"/>
  <c r="AG70" i="44" s="1"/>
  <c r="AL70" i="44"/>
  <c r="CP70" i="44"/>
  <c r="CH70" i="44"/>
  <c r="BZ70" i="44"/>
  <c r="BR70" i="44"/>
  <c r="AT57" i="44"/>
  <c r="H57" i="44"/>
  <c r="AV57" i="44"/>
  <c r="I22" i="44"/>
  <c r="I62" i="44" s="1"/>
  <c r="Q17" i="44"/>
  <c r="Q61" i="44" s="1"/>
  <c r="BI28" i="44"/>
  <c r="BJ38" i="44"/>
  <c r="BJ65" i="44" s="1"/>
  <c r="BK44" i="44"/>
  <c r="BK57" i="44" s="1"/>
  <c r="I17" i="35"/>
  <c r="I25" i="35"/>
  <c r="X70" i="44"/>
  <c r="CO70" i="44"/>
  <c r="CG70" i="44"/>
  <c r="BY70" i="44"/>
  <c r="BQ70" i="44"/>
  <c r="V70" i="44"/>
  <c r="T15" i="44"/>
  <c r="AX70" i="44"/>
  <c r="BK47" i="44"/>
  <c r="BK67" i="44" s="1"/>
  <c r="BJ52" i="44"/>
  <c r="I68" i="44"/>
  <c r="AT70" i="44"/>
  <c r="BK66" i="44"/>
  <c r="BK70" i="44" s="1"/>
  <c r="BL44" i="44"/>
  <c r="BL66" i="44" s="1"/>
  <c r="BC70" i="44"/>
  <c r="AI70" i="44"/>
  <c r="AH70" i="44"/>
  <c r="BJ68" i="44"/>
  <c r="BJ70" i="44" s="1"/>
  <c r="BL52" i="44"/>
  <c r="BL68" i="44" s="1"/>
  <c r="BJ69" i="44"/>
  <c r="BL56" i="44"/>
  <c r="BL69" i="44" s="1"/>
  <c r="AS70" i="44"/>
  <c r="AK70" i="44"/>
  <c r="AC70" i="44"/>
  <c r="BC57" i="44"/>
  <c r="T26" i="44"/>
  <c r="T7" i="44"/>
  <c r="S57" i="44"/>
  <c r="T17" i="44"/>
  <c r="T61" i="44" s="1"/>
  <c r="T9" i="44"/>
  <c r="T59" i="44" s="1"/>
  <c r="AM57" i="44"/>
  <c r="AD69" i="44"/>
  <c r="AD70" i="44" s="1"/>
  <c r="AT69" i="44"/>
  <c r="BF69" i="44"/>
  <c r="BF70" i="44" s="1"/>
  <c r="T44" i="44"/>
  <c r="T66" i="44" s="1"/>
  <c r="T28" i="44"/>
  <c r="T63" i="44" s="1"/>
  <c r="T47" i="44"/>
  <c r="T67" i="44" s="1"/>
  <c r="BL14" i="44"/>
  <c r="BL60" i="44" s="1"/>
  <c r="BL33" i="44"/>
  <c r="BL64" i="44" s="1"/>
  <c r="K57" i="44"/>
  <c r="T22" i="44"/>
  <c r="T62" i="44" s="1"/>
  <c r="T56" i="44"/>
  <c r="T69" i="44" s="1"/>
  <c r="O57" i="44"/>
  <c r="P57" i="44"/>
  <c r="AA57" i="44"/>
  <c r="AQ57" i="44"/>
  <c r="BA57" i="44"/>
  <c r="P59" i="44"/>
  <c r="G69" i="44"/>
  <c r="BI65" i="44"/>
  <c r="I9" i="44"/>
  <c r="I59" i="44" s="1"/>
  <c r="M62" i="44"/>
  <c r="M70" i="44" s="1"/>
  <c r="G66" i="44"/>
  <c r="E66" i="44"/>
  <c r="E70" i="44" s="1"/>
  <c r="P65" i="44"/>
  <c r="N61" i="44"/>
  <c r="N70" i="44" s="1"/>
  <c r="G61" i="44"/>
  <c r="AX57" i="44"/>
  <c r="AP57" i="44"/>
  <c r="AH57" i="44"/>
  <c r="Z57" i="44"/>
  <c r="F57" i="44"/>
  <c r="D57" i="44"/>
  <c r="T51" i="44"/>
  <c r="T39" i="44"/>
  <c r="T30" i="44"/>
  <c r="K28" i="44"/>
  <c r="K63" i="44" s="1"/>
  <c r="T24" i="44"/>
  <c r="K14" i="44"/>
  <c r="K60" i="44" s="1"/>
  <c r="K70" i="44" s="1"/>
  <c r="G59" i="44"/>
  <c r="G70" i="44" s="1"/>
  <c r="J9" i="44"/>
  <c r="BI9" i="44"/>
  <c r="BL47" i="44" l="1"/>
  <c r="BL67" i="44" s="1"/>
  <c r="Q57" i="44"/>
  <c r="T57" i="44" s="1"/>
  <c r="BI63" i="44"/>
  <c r="BL28" i="44"/>
  <c r="BL63" i="44" s="1"/>
  <c r="O70" i="44"/>
  <c r="BL38" i="44"/>
  <c r="BL65" i="44" s="1"/>
  <c r="T33" i="44"/>
  <c r="T64" i="44" s="1"/>
  <c r="T70" i="44" s="1"/>
  <c r="BJ57" i="44"/>
  <c r="S65" i="44"/>
  <c r="S70" i="44" s="1"/>
  <c r="P70" i="44"/>
  <c r="BI59" i="44"/>
  <c r="BI70" i="44" s="1"/>
  <c r="BI57" i="44"/>
  <c r="BL9" i="44"/>
  <c r="BL59" i="44" s="1"/>
  <c r="J59" i="44"/>
  <c r="J70" i="44" s="1"/>
  <c r="J57" i="44"/>
  <c r="I70" i="44"/>
  <c r="I57" i="44"/>
  <c r="BL70" i="44" l="1"/>
  <c r="BL57" i="44"/>
</calcChain>
</file>

<file path=xl/comments1.xml><?xml version="1.0" encoding="utf-8"?>
<comments xmlns="http://schemas.openxmlformats.org/spreadsheetml/2006/main">
  <authors>
    <author>Mr. R D. Dabhi</author>
  </authors>
  <commentList>
    <comment ref="N109" authorId="0" shapeId="0">
      <text>
        <r>
          <rPr>
            <sz val="9"/>
            <color indexed="81"/>
            <rFont val="Tahoma"/>
            <family val="2"/>
          </rPr>
          <t xml:space="preserve">PL. CHECK WHEN  UPDATION OF NEW REPORT OF ANJAR CIRCLE
</t>
        </r>
      </text>
    </comment>
  </commentList>
</comments>
</file>

<file path=xl/sharedStrings.xml><?xml version="1.0" encoding="utf-8"?>
<sst xmlns="http://schemas.openxmlformats.org/spreadsheetml/2006/main" count="6388" uniqueCount="2172">
  <si>
    <t>Mechanical Unbalance while coming down from pole &amp; hence accident occurred.</t>
  </si>
  <si>
    <t>WR</t>
  </si>
  <si>
    <t>22/7/2007</t>
  </si>
  <si>
    <t>Leakage Current Through earth. (PM Report avaited)</t>
  </si>
  <si>
    <t>TKR</t>
  </si>
  <si>
    <t>He-Buffallow</t>
  </si>
  <si>
    <t>26/7/2007</t>
  </si>
  <si>
    <t>Leakage Current Through Earthing wire of T/C</t>
  </si>
  <si>
    <t>28/7/2007</t>
  </si>
  <si>
    <t>Sukhabhai Tejabhai</t>
  </si>
  <si>
    <t>30/7/2007</t>
  </si>
  <si>
    <t>Insulation of service get damaged &amp; leakage current flown through earthing wire</t>
  </si>
  <si>
    <t>31/7/2007</t>
  </si>
  <si>
    <t>Bird Fault on 11 KV &amp; leakage current flown through earth</t>
  </si>
  <si>
    <t>Leakage Current Through earthing wire of T/C Centre</t>
  </si>
  <si>
    <t>Buffallow - 2 Nos.</t>
  </si>
  <si>
    <t>Bullock</t>
  </si>
  <si>
    <t>17/8/2007</t>
  </si>
  <si>
    <t>Leakage Current Through T/c earthing</t>
  </si>
  <si>
    <t xml:space="preserve">Leakage current  Pass through Guy Wire Which Is Damaged By Buffalo        </t>
  </si>
  <si>
    <t>30/08/2007</t>
  </si>
  <si>
    <t>due to heavy wind phase wire get detached from binding &amp; touched to the c clamp of neutral wire &amp; leakage current flown through earth wire due to wet land.</t>
  </si>
  <si>
    <t>21/09/2007</t>
  </si>
  <si>
    <t>An electric motor of pumping the water in house of Shri Shamji Moti Vishodiya get its body Short, a return power flows thro' a neutral wire &amp; reaches at a T/C &amp; from it the current flows thro' earth wire to a gnd. level of land &amp; also due to moisture in a</t>
  </si>
  <si>
    <t>W®</t>
  </si>
  <si>
    <t>3.10.2007</t>
  </si>
  <si>
    <t>21/11/2007</t>
  </si>
  <si>
    <t>Remarks</t>
  </si>
  <si>
    <t>While the victim was removing broken tree branch lying on 1 phase S/L in front yard of his house, the GI wire broken and one end of it came in contact with live L.T.line, the second end of GI wire was in contact with the victim, hense got electrocuted &amp; r</t>
  </si>
  <si>
    <t>BHUJ RURAL</t>
  </si>
  <si>
    <t>SIDDIK SUMAR NODE</t>
  </si>
  <si>
    <t>22/07/07</t>
  </si>
  <si>
    <t>24/6/07 reporting on July - 07</t>
  </si>
  <si>
    <t>Due to snapping of LT line wire and both the Buffalo passed near the snapped cond. &amp; come in contact and electrocuted.</t>
  </si>
  <si>
    <t>Due to Pin puncture leakage  current was passing in pole</t>
  </si>
  <si>
    <t>Due to leakage of current in earthing of service pole</t>
  </si>
  <si>
    <t>Accident accured in his premises.</t>
  </si>
  <si>
    <t>2no's cow of Sh.Gokalbhai Danabhai</t>
  </si>
  <si>
    <t>24-09-07</t>
  </si>
  <si>
    <t>Buffalo of Sh. Madhabhai Dhanjibhai</t>
  </si>
  <si>
    <t>27-09-07</t>
  </si>
  <si>
    <t>Savarkundla®</t>
  </si>
  <si>
    <t>Buffalo of Sh.Rameshbhai Virjibhai.</t>
  </si>
  <si>
    <t>Buffalo of Sh.Mulubhai Smatbhai.</t>
  </si>
  <si>
    <t>25-09-07</t>
  </si>
  <si>
    <t>Bullock of sh.Ajibhai lakhabhai</t>
  </si>
  <si>
    <t>22-08-07</t>
  </si>
  <si>
    <t>Electrocuted from another supply while working due to crossing of line</t>
  </si>
  <si>
    <t>Necessary action taken</t>
  </si>
  <si>
    <t>Sihor-R</t>
  </si>
  <si>
    <t>Sh. Girish D Solanki  (VS-HLP)</t>
  </si>
  <si>
    <t>A fatal accident occurred to A buffalo at Vill: Mendarda due to leakage current of telephone galvanized pole &amp; current pass nearby LT to a buffalo.</t>
  </si>
  <si>
    <t>Prabhas Patan</t>
  </si>
  <si>
    <t>Buffalos</t>
  </si>
  <si>
    <t>Complaints received during the Qtr</t>
  </si>
  <si>
    <t>No. of Complaints redressed during the Qtr</t>
  </si>
  <si>
    <t>Pending complaints of previous Qtr</t>
  </si>
  <si>
    <t>Sh. Khushalbhai Shambubhai Gajera</t>
  </si>
  <si>
    <t>Winding the DO in his Ag. group without permission of company</t>
  </si>
  <si>
    <t>Una</t>
  </si>
  <si>
    <t>Una-1</t>
  </si>
  <si>
    <t>Sh. Bhupendra Kantilal Bariya</t>
  </si>
  <si>
    <t>Contractor man felt from the pole and the mech. accident occurred</t>
  </si>
  <si>
    <t>Lathi</t>
  </si>
  <si>
    <t>17.08.07</t>
  </si>
  <si>
    <t>Earthing wire of T/C was broken from earthing plate at under ground level buffalo of Sh. Rajeshbhai Jerambhai Ardeshana while passes near this T/C and came in contact with this broken earthing wire from which leakage current flow and got an electric shock</t>
  </si>
  <si>
    <t>Jetpur Town</t>
  </si>
  <si>
    <t>FA to buffalo of Sh. Naran Vira</t>
  </si>
  <si>
    <t>22.08.07</t>
  </si>
  <si>
    <t>LT cable burned on top of PSC pole so live cable terminal touched to the GI wire which is earthing of PSC pole so leakage current passed through the GI wire while buffalo of Sh. Naran Vira Rabari came in contact with this GI wire and got an electric shock</t>
  </si>
  <si>
    <t>Jetpur Rural</t>
  </si>
  <si>
    <t>FA to buffalo of Sh. Pragji Mohan</t>
  </si>
  <si>
    <t>05.09.07</t>
  </si>
  <si>
    <t>Transformer neutral failed hence leakage current flowing through the transformer centre earth wire and buffalo of Sh. Pragaji Mohan Paghdar while passes near the T/C and came in contact with earth wire of T/C and got an electric shock and died.</t>
  </si>
  <si>
    <t>FA to buffalo of Sh. Amra Ala</t>
  </si>
  <si>
    <t>14.09.07</t>
  </si>
  <si>
    <t>Tempo was struck to the LT PSC Pole and psc pole fallen on victim with live conductor</t>
  </si>
  <si>
    <t>Rural-2</t>
  </si>
  <si>
    <t>Bachubhai kanabhai Hadiya</t>
  </si>
  <si>
    <t>As per party's information PSC Pole was broken and fall downon buffallow and due to live wire of the pole the animal got shock and it died. But as per the rojkam  there is no wire on the pole and the animal was 10' away from the broken pole.</t>
  </si>
  <si>
    <t>Palitana-Rural</t>
  </si>
  <si>
    <t>Fatal Human - Shri Bhupatbhai Shamjibhai Varsadiya</t>
  </si>
  <si>
    <t>City - 1</t>
  </si>
  <si>
    <t>Khargate</t>
  </si>
  <si>
    <t>Non Fatal Human to Staff</t>
  </si>
  <si>
    <t>SHIHOR-R</t>
  </si>
  <si>
    <t>Fatal human</t>
  </si>
  <si>
    <t>Wire extended from nearby house to use electricity.It touched G I Wire used for drying cloths. Victim touched the G I Wire &amp; got shocked &amp; dead.</t>
  </si>
  <si>
    <t>SHIHOR-T</t>
  </si>
  <si>
    <t>Fatal Animal-buffalow</t>
  </si>
  <si>
    <t>RCD-3</t>
  </si>
  <si>
    <t>RSD</t>
  </si>
  <si>
    <t>Jasubhai Bhagwatsinh Rana</t>
  </si>
  <si>
    <t>28.04.07</t>
  </si>
  <si>
    <t>Due to snapping of the conductor the animals came in contact with this snapped conductor and got shock and they died.</t>
  </si>
  <si>
    <t>Palitana-R</t>
  </si>
  <si>
    <t xml:space="preserve">Non Fatal Human(Boy)                                         Prakash Raghavbhai Chauhan </t>
  </si>
  <si>
    <t>Due to snapping of HT conductor the load side of the conductor was fall down and it was touching eith the fancing. The fancing was binded with the main iron gate of the temple. The victim came in contact with the gate and he got shock.</t>
  </si>
  <si>
    <t>The three span to the HT line is replaced.</t>
  </si>
  <si>
    <t>While working on the T/C, suddenly the induction was started from live LT condctors.</t>
  </si>
  <si>
    <t>Sefty belt issued in gang but not used</t>
  </si>
  <si>
    <t>Two bullock of sh. Pravinbhai Virjibhai Malavia</t>
  </si>
  <si>
    <t>Chalala</t>
  </si>
  <si>
    <t>Ankhlo of Sh. Hanifbhai Kasambhai</t>
  </si>
  <si>
    <t xml:space="preserve">Leckage of power at street light brocken,open cond. Tutch the pole </t>
  </si>
  <si>
    <t>A cow of Sh. Ramjibhai Khimjibahi Parmar</t>
  </si>
  <si>
    <t>A buffalo of Sh. Rama Sidi</t>
  </si>
  <si>
    <t>Damnagar</t>
  </si>
  <si>
    <t>Sh. Praduman Chhotala Joshi</t>
  </si>
  <si>
    <t>3-7-07</t>
  </si>
  <si>
    <t>BEING A GRAM PANCHAYAT PERSON Not Applicable</t>
  </si>
  <si>
    <t>A Calf &amp; A Cow</t>
  </si>
  <si>
    <t>LT line leakage in earthing</t>
  </si>
  <si>
    <t>Smt. Vliben Ravajibhai &amp; 
Pankaj Ravaji</t>
  </si>
  <si>
    <t>Due to heavy rain and wind pressure conductor  binding damage and LT line conductor fall on c clamp</t>
  </si>
  <si>
    <t>Due to heavy rain and wind pressure LT line conductor snapped.</t>
  </si>
  <si>
    <t>Smt. Rasilaben Ratibhai</t>
  </si>
  <si>
    <t>Due to internal wiring leakage in private premises</t>
  </si>
  <si>
    <t>Due to heavy rain and wind pressure conductor binding damage and LT line conductor fall on c clamp</t>
  </si>
  <si>
    <t xml:space="preserve">Cow </t>
  </si>
  <si>
    <t>Leakage in insulation of 1 phase service wire</t>
  </si>
  <si>
    <t>Ku. Monikaben Vinubhai &amp;
Ku. Bhumikaben Kamleshbhai</t>
  </si>
  <si>
    <t>Due to touching of live 11 kV line passes near terrace</t>
  </si>
  <si>
    <t>2 Nos Of Buffalo</t>
  </si>
  <si>
    <t>Due to touching of LT phase wire with neutral wire. Neutral wire was fall on c clamp.</t>
  </si>
  <si>
    <t>Due to touching of LT  phase wire with guard wire, bird fault</t>
  </si>
  <si>
    <t>Shapur</t>
  </si>
  <si>
    <t>One Buffalo</t>
  </si>
  <si>
    <t>Due to came to contact with the Kit Kat fuse on LT side of TC</t>
  </si>
  <si>
    <t>Sh. Arfebgar Dhangar Aparnathi</t>
  </si>
  <si>
    <t>Due to broke down of 11kV Line pole when he was working on line</t>
  </si>
  <si>
    <t>Manavadar-1</t>
  </si>
  <si>
    <t>A Calf</t>
  </si>
  <si>
    <t>Due to rain situation minor leakage current passed through earthing and at that time victim came to contact with the earthing wire and electrocuted.</t>
  </si>
  <si>
    <t>Due to leakage current passed through 100kVA transformer earthing</t>
  </si>
  <si>
    <t>While working on line by taking tripping, due to one pole of breaker was not isolated and victim got shock</t>
  </si>
  <si>
    <t>Gadhada</t>
  </si>
  <si>
    <t>V.P.Siyani</t>
  </si>
  <si>
    <t>06.4.07</t>
  </si>
  <si>
    <t>Came in contact with live HT line</t>
  </si>
  <si>
    <t>G'DHAM</t>
  </si>
  <si>
    <t>Adipur</t>
  </si>
  <si>
    <t>Nitin Arafebdas Kapta</t>
  </si>
  <si>
    <t>Jyotsnaben Hakabhai Bhadeliya</t>
  </si>
  <si>
    <t>08.04.07</t>
  </si>
  <si>
    <t>Due to sparking between two conductors it was broken and fallen on wires of the clothes drying. Hence a leakage current passes through this cloth drying wire.Victim contact with this wire and FA occurred.(In Private Premises)</t>
  </si>
  <si>
    <t xml:space="preserve">Jetpur (R) </t>
  </si>
  <si>
    <t>Sonalben Kamleshbhai
Dobariya</t>
  </si>
  <si>
    <t>20.05.07</t>
  </si>
  <si>
    <t>Accident in private premises</t>
  </si>
  <si>
    <t>FA to bullock of Sh. Ramnikbhai Mandanbhai Radadiya</t>
  </si>
  <si>
    <t>Due to snapping of conductor</t>
  </si>
  <si>
    <t>Ghanshyambhai Jasmatbhai Jethava</t>
  </si>
  <si>
    <t>Total (6) to (9)</t>
  </si>
  <si>
    <t>Balance Complaints to be redressed
(5) – (10)</t>
  </si>
  <si>
    <t>leakage current through earthing due to broken LT wire from T/C &amp; neutral touched to the fabriction.</t>
  </si>
  <si>
    <t>MT-2</t>
  </si>
  <si>
    <t>M.H.Shilu</t>
  </si>
  <si>
    <t xml:space="preserve">In agriculture farm while victim was working near T/C, his hand contact with earthing wire of T/C which was broken inside the ground and not seen out side ground , in this way due to return leakage current flowing through the earthing wire FA occurred to </t>
  </si>
  <si>
    <t>NA</t>
  </si>
  <si>
    <t>Sh. Bhupatbhai Khodabhai Bambhva</t>
  </si>
  <si>
    <t>While cutting branch of tree accidantly came in contact with near by 11 KV Line &amp; get electric shock.</t>
  </si>
  <si>
    <t>Nagajibhai Haribhai Vala</t>
  </si>
  <si>
    <t>Metalic fencing wire of the farm house touched Un authorised exteneded wire of AG connection at Targhadi village</t>
  </si>
  <si>
    <t>-</t>
  </si>
  <si>
    <t>NFH to outsider Shri Keshavbhai Naranbhai Rathod at Vill. Kalana</t>
  </si>
  <si>
    <t>Khengarbhyai Dayabhai Dafada</t>
  </si>
  <si>
    <t>On request by victim JE has taken LCP of 11KV Sanosara feeder.but actually work was taken on hand on 11 KV water works feeder. Hence victim touched live wire of 11 KV ww fdr.</t>
  </si>
  <si>
    <t>Nareshbhai Mangaldas Asari</t>
  </si>
  <si>
    <t>While carrying out the work on the transformer center he might have fell down to the land.</t>
  </si>
  <si>
    <t>Vinodbhai A Vaniya</t>
  </si>
  <si>
    <t>private truckGJ11U 8691 damaged the psc pole and hence conductor snapped on the animals and animal came contact with live conductor and electrocuted</t>
  </si>
  <si>
    <t>FIR lodge against the vehicle driver of v.no:GJ11 U 869. FIR lodge by the owner of the animal shri Kanubhai Dayabhai Bambha.</t>
  </si>
  <si>
    <t>SNR 1</t>
  </si>
  <si>
    <t>LIMBADI ( T)</t>
  </si>
  <si>
    <t>Hasmukhbhai Bababhai</t>
  </si>
  <si>
    <t>S`nagar city 1</t>
  </si>
  <si>
    <t>Daxaben Pareshbhai Parmar</t>
  </si>
  <si>
    <t>Mechanical accident, fall down from Pole</t>
  </si>
  <si>
    <t>Mandvi</t>
  </si>
  <si>
    <t>Mundra</t>
  </si>
  <si>
    <t>There is a100 kva transformer for royal cement industries LT connection. Due to any how reason in consumers premises, leakage current flows in transformers earthing.there is a mud and water near transformer surrounding area,buffalow &amp; cow passes near it ,</t>
  </si>
  <si>
    <t>Gulab Klayan Jadeja</t>
  </si>
  <si>
    <t>On one LT line pole,10 span away from T/C, one LT line conductor, fall down from insulator &amp; touch to "C"clamp, &amp; earthed. Which make a leakage current flow from T/C earthing to that pole earthing. As the earth are watery &amp; Buffalo came in contact with th</t>
  </si>
  <si>
    <t>Dhoraji Town</t>
  </si>
  <si>
    <t>FA to cow of Sh. Khodabhai Bhutabhai</t>
  </si>
  <si>
    <t>20.09.07</t>
  </si>
  <si>
    <t>Due to heavy rain and wind pressure a very old PSC Pole broken down and victim passing nearby that pole got injured</t>
  </si>
  <si>
    <t>The victim slept his leg while he was fixing a junction box on L.T. line Girder pole and fall down from the girder and meet with non-fatal mechanical accident</t>
  </si>
  <si>
    <t>11 kv   Chhattar (JGY)  Feeders  Top Clamp Conductor  Snapped   And  Fall Down  On   Land (Between  Loc. No.306,307) &amp; That Time  One No.Of Cow of Sh. Gajera Vijay D. At-Prabhunagar    Pass- Out  From That  Place  And  Comes In To Contact  With  Live Wire</t>
  </si>
  <si>
    <t>RRD</t>
  </si>
  <si>
    <t>Jasdan</t>
  </si>
  <si>
    <t>11 KV conductor broke down from load side of 11 KV Sanala JGY feeder and fell down on the earth. Due to this return power flew in the conductor. While shri Najubhai Bijalbhai were passing with his cart, his one no. of bullock came in contact with this bro</t>
  </si>
  <si>
    <t>Leakage current</t>
  </si>
  <si>
    <t>5.1.08</t>
  </si>
  <si>
    <t>3 Nos.  Cow- 1). Shri Jaga Raja Shamla, 2). Shri Rama Gova Kodiyatar 3). Shri Kisa Bhikha Makwana</t>
  </si>
  <si>
    <t>Due to failure of 11 KV Pin Insulator, 11 KV Conductor Snapped.</t>
  </si>
  <si>
    <t>Keshod-1</t>
  </si>
  <si>
    <t>Out Sider Human - Shri Dhirubhai Mavjibhai (Bhikhabhai) Pipaliya</t>
  </si>
  <si>
    <t>Diring Checking of 3 Phase Power Supply in Kit Kat Fuse by victim in his Private Premises (Agriculture Installation)</t>
  </si>
  <si>
    <t>Dwarka/ Khambhalia</t>
  </si>
  <si>
    <t>24.08.07</t>
  </si>
  <si>
    <t>Snapping of LT Conductor.</t>
  </si>
  <si>
    <t>Sikka/City-II</t>
  </si>
  <si>
    <t>25.08.07</t>
  </si>
  <si>
    <t>Due to leakage of earth wire buffalo came in contact with earth wire and accd. Occurred.</t>
  </si>
  <si>
    <t xml:space="preserve">(1)Uttamshinh, (2) Raijibhai </t>
  </si>
  <si>
    <t>Due to heavy rain and wind pin H/W of D.P. touch to other JGY pipali feeder and both are getting shock.</t>
  </si>
  <si>
    <t>Kanabhai Rajabhai Odedara</t>
  </si>
  <si>
    <t>26.08.07</t>
  </si>
  <si>
    <t xml:space="preserve"> When victim climbed on LT line PSC pole for maintenance work at that time PSC pole was broken and fall down. Hence accident is occurred. </t>
  </si>
  <si>
    <t>Kanubhai Jivabhai Makwana</t>
  </si>
  <si>
    <t>NFH to Deptt. Person Manishkumar M Pandya_VS Helper</t>
  </si>
  <si>
    <t>FA to cow (Rowery)</t>
  </si>
  <si>
    <t>FA to 5 nos of wild animal (3 lioness + 2 cub)</t>
  </si>
  <si>
    <t>24.10.07</t>
  </si>
  <si>
    <t>3.11.07</t>
  </si>
  <si>
    <t>4.11.07</t>
  </si>
  <si>
    <t>5.11.07</t>
  </si>
  <si>
    <t>11.11.07</t>
  </si>
  <si>
    <t>16.11.07</t>
  </si>
  <si>
    <t>29.12.07</t>
  </si>
  <si>
    <t>Snapping of 11 KV conductor</t>
  </si>
  <si>
    <t>31.12.07</t>
  </si>
  <si>
    <t>7.01.08</t>
  </si>
  <si>
    <t>maintainance work carried out</t>
  </si>
  <si>
    <t>Fatal accident to O/S human late sumitraben VajupariGosai-age 32 yrs at village Manchiyala taluka amreli dist amreli</t>
  </si>
  <si>
    <t>06.3.08</t>
  </si>
  <si>
    <t>Fatal accident to he-buffallo and she buffallo of shri Kanubhai Dayabhai Bambha at village Mota kankot Tal;Lilya, Dist Amreli</t>
  </si>
  <si>
    <t>25.03.08</t>
  </si>
  <si>
    <t>Circle</t>
  </si>
  <si>
    <t>OFA</t>
  </si>
  <si>
    <t>Grand Total</t>
  </si>
  <si>
    <t xml:space="preserve">AMR </t>
  </si>
  <si>
    <t xml:space="preserve">BHJ </t>
  </si>
  <si>
    <t xml:space="preserve">BVN </t>
  </si>
  <si>
    <t xml:space="preserve">JMN </t>
  </si>
  <si>
    <t xml:space="preserve">JND </t>
  </si>
  <si>
    <t xml:space="preserve">PBR </t>
  </si>
  <si>
    <t xml:space="preserve">RJR </t>
  </si>
  <si>
    <t xml:space="preserve">SNR </t>
  </si>
  <si>
    <t>snapping of 11KV conductor from the shackle point insulator hardware and snapped  conductor from load side lying on the road and at a same time victim passing through the road and came in contact with the snapped conductor and electrocuted.</t>
  </si>
  <si>
    <t>Non fatal accident to Shri Sarvansinh age 40 yrs at village Gangad Taluka Jafrabad</t>
  </si>
  <si>
    <t>container having height having 9.6' touched the 11 kv line and tyre of the container was totally burnt, when victim came in the contact  of live part of the container, he got the electric shock.</t>
  </si>
  <si>
    <t>Fatal accident to buffallo of shri Bhupatbhai Kantibhai Soanki  at villageNani Garmali tal:Chalala</t>
  </si>
  <si>
    <t>leakage of current from the transformer earthing of village t/c</t>
  </si>
  <si>
    <t>maintainance work carried out.</t>
  </si>
  <si>
    <t>Amreli_I</t>
  </si>
  <si>
    <t>open extention code wire touched the iron roof of house and hence leakage current flow through the iron string utlised for hanging the wet clothes, victim touched the iron string and got electric shock.</t>
  </si>
  <si>
    <t>C.K.Makwana</t>
  </si>
  <si>
    <t>While working on line of 11 KV,  another 11 KV line touch to line on which work taken on hand due to wind pressure</t>
  </si>
  <si>
    <t>Proper guarding done and clearance increased</t>
  </si>
  <si>
    <t>1 Cow &amp; 1 Calf</t>
  </si>
  <si>
    <t>LT Conductor was snapped and was touch to LT shackle, so leakage current was flow in pole earthing and victim got shock.</t>
  </si>
  <si>
    <t>Bufallow</t>
  </si>
  <si>
    <t>Unauthoried line extension by unknown person</t>
  </si>
  <si>
    <t>Leakage current passed through guy wire of TC</t>
  </si>
  <si>
    <t>Leakage Current through the earth wire of tc</t>
  </si>
  <si>
    <t>Came in direct contact with live conductor</t>
  </si>
  <si>
    <t>20-09-07</t>
  </si>
  <si>
    <t xml:space="preserve"> The B-phase of out going cable from D. B. was deteriorated and it was thouching with distribution box. The animal came in contact with this D.B. hence it got shock and it died. </t>
  </si>
  <si>
    <t>Leakage Current was passing through earthing wire. The current was passing in surrounding area. The animal came in contact with the earhing wire and it get shock and it ided</t>
  </si>
  <si>
    <t>Not Applicable</t>
  </si>
  <si>
    <t>Accident is occurred in her premises when she was going to remove pin from plug. The live wire of the pin may come in contact with her &amp; this accident may occurred</t>
  </si>
  <si>
    <t>Talala</t>
  </si>
  <si>
    <t>Sh. Parshbhai Sigala &amp; 
Sh. Mansukh M Kachhadiya</t>
  </si>
  <si>
    <t>Accident is occurred when they were working on TC for cabling work.</t>
  </si>
  <si>
    <t>Central</t>
  </si>
  <si>
    <t>Mrs. Shahina Iiyas Shekh</t>
  </si>
  <si>
    <t>Due to leakage current of T/C earthing, buffalo came in contact with wire and accd. Occurred.</t>
  </si>
  <si>
    <t>Lakhman Keshavji Mungra</t>
  </si>
  <si>
    <t>Snapping of HT line buffalo came in contact with wire and accd. Occurred.</t>
  </si>
  <si>
    <t>29.08.07</t>
  </si>
  <si>
    <t>cable shorted, leakage current pass through earthing wire, cow came in contact with leakage wire accd. Occurred.</t>
  </si>
  <si>
    <t>3 nos. of Buffalo</t>
  </si>
  <si>
    <t>illegally Power tapped from an  unauthorised persons through bambu &amp; cable system, as the buffalo rubbed,its body with pole,its body came in contact with illegally tapped cable &amp; Electrolux</t>
  </si>
  <si>
    <t>Ramde Jaga Bhadarka</t>
  </si>
  <si>
    <t>08.09.07</t>
  </si>
  <si>
    <t>Due to cracking of the boarder of the PSC pole while climbing the pole. so he loose his balance and fall down to the earth and met the mechanical accident.</t>
  </si>
  <si>
    <t>Due to leakage current in LT pole earthing.</t>
  </si>
  <si>
    <t>Pranchi</t>
  </si>
  <si>
    <t>Due to touching of scratched cable to guy wire and buffalo has come in contact with this guy wire</t>
  </si>
  <si>
    <t>While cutting tree branches for food of his animals with the help of iron Rod, he came in contact with 11 kv phase wire through that rod and electrolux and died.</t>
  </si>
  <si>
    <t>01.03.08</t>
  </si>
  <si>
    <t>03.03.09</t>
  </si>
  <si>
    <t>Victim was trying to start house floormill &amp; accidently got electric shock</t>
  </si>
  <si>
    <t>NIL</t>
  </si>
  <si>
    <t>Snapped cond. Lying on road victim on motorcycle, he applied the breaks &amp; slipped.</t>
  </si>
  <si>
    <t>snapped cond. Joined</t>
  </si>
  <si>
    <t>Bhuj</t>
  </si>
  <si>
    <t>NAKHATRANA</t>
  </si>
  <si>
    <t>RAJESH NARSHI  NUT</t>
  </si>
  <si>
    <t>25/06/2007</t>
  </si>
  <si>
    <t>Due to heavy wind pressure tree branch Fall down on L.T. circuit,phase &amp; neutral short circuited &amp; conductor snapped on the victim, resulted into fatal accident</t>
  </si>
  <si>
    <t>COW</t>
  </si>
  <si>
    <t>BHUJ CITY-2</t>
  </si>
  <si>
    <t>26/06/07</t>
  </si>
  <si>
    <t>Leakage current flow through trans.center earthing</t>
  </si>
  <si>
    <t>Rapar</t>
  </si>
  <si>
    <t>Cow &amp; Ox</t>
  </si>
  <si>
    <t>May be induction with girder Pole</t>
  </si>
  <si>
    <t>Savjibhai P Bhutak</t>
  </si>
  <si>
    <t>Reparing service line on the Pole</t>
  </si>
  <si>
    <t>Manjulaben P Goyal</t>
  </si>
  <si>
    <t>Meter was provided on T/c. It was provided with MMB. The neutral was touching with MMB. The MMB was also earthed with T/c. earth and the ani,mal thouhed with earting.</t>
  </si>
  <si>
    <t>Palitana _-T</t>
  </si>
  <si>
    <t>LT jumper touched with Guy wire. Guy insulator was broken. Animal thouched with guy wire and it get shock.</t>
  </si>
  <si>
    <t>Talaja</t>
  </si>
  <si>
    <t>Due to heavy rain and wind LT jumper touched with C-clamp and Current pass thorugh earting of GI Wire at PSC Pole.</t>
  </si>
  <si>
    <t>Jaysukhbhai Somatbhai Parmar</t>
  </si>
  <si>
    <t>Mahvua R-2</t>
  </si>
  <si>
    <t>The earthing of the T/c. was leakage. Due to rain the water was clogging in surrounding area. So the leakage current was passing in the water. The animal came in contact with the was water and it get shock.</t>
  </si>
  <si>
    <t>Sh. Shaileshbhai Rupabhai Palas Vill. Helper VS</t>
  </si>
  <si>
    <t>Due to climbing of 11 KV DP where two feeders are passing namely Deva &amp; Vidyutnagar on which only one line L.C. was taken (Devka) &amp; another line was in live condition, so during jumpering work on Devka Feeder Jumper wire may touched to the live wire and t</t>
  </si>
  <si>
    <t>Due to snapping of LT line conductor.</t>
  </si>
  <si>
    <t>Sh. Dhirubhai Mandanbhai Solanki</t>
  </si>
  <si>
    <t>Victim may come in contact with live broken service wire</t>
  </si>
  <si>
    <t>Due to broken of AG LT line in monsoon period victim might came in contact and met with F.A.</t>
  </si>
  <si>
    <t>Due to T/C earthing was leakage in monsson period victim might have came in contact with F.A.</t>
  </si>
  <si>
    <t>A Buffalo's Calf</t>
  </si>
  <si>
    <t>Shri Manilal Somabhai</t>
  </si>
  <si>
    <t>DUE TO PSC POLE BROKEN. MECHANICAL ACCIDENT</t>
  </si>
  <si>
    <t>Shri Yunus Ismail Savan</t>
  </si>
  <si>
    <t>DIRECT TOUCHING TO LIVE 11 K.V. LINE</t>
  </si>
  <si>
    <t>Shri Bharatsinh Chhatrasinh</t>
  </si>
  <si>
    <t>DUE TO UN ISOLATION OF G.O. SWITCH CONTACT</t>
  </si>
  <si>
    <t>DUE TO SNAPPING OF L.T. LINE COND.</t>
  </si>
  <si>
    <t>Sh. Bholabhai Merubhai Kamariya</t>
  </si>
  <si>
    <t>When Victim was trying to connect VCD Player wire in Stereo wire in private primises at that time due to short circuit of VCD player victim Electrocuted and met with Non Fatal Accidedent.</t>
  </si>
  <si>
    <t>21.08.07</t>
  </si>
  <si>
    <t xml:space="preserve">Due to heavy rain the pole was fall down and the live LT wires were fall on the victim she </t>
  </si>
  <si>
    <t>Due to leakage of LT wire and earth wire, buffalo came in contact with leakage wire and got shocked.</t>
  </si>
  <si>
    <t>Shri Samji Valji Vasoya</t>
  </si>
  <si>
    <t>23.08.07</t>
  </si>
  <si>
    <t>Internal wiring fault at consumer's premises.</t>
  </si>
  <si>
    <t>Rural/City-II</t>
  </si>
  <si>
    <t>Accident was occurred during laying of illegal wiring for un-authorized power taking from nearby house in private premises.</t>
  </si>
  <si>
    <t>Street light phase was ON. The victim came in contact with the strreet light phase and he got shock.</t>
  </si>
  <si>
    <t>The LT guard wire was touching with the LT phase wire. Hence the current was pssing through the guard wire and the Girder pole. The animal came in contact with this girder and it got shock and it died.</t>
  </si>
  <si>
    <t>Came in direct contact of 11 KV line when he climbed on Tree.</t>
  </si>
  <si>
    <r>
      <t xml:space="preserve"> </t>
    </r>
    <r>
      <rPr>
        <sz val="10"/>
        <rFont val="Arial"/>
        <family val="2"/>
      </rPr>
      <t>Telephonically line clear taken by Lineman of 11 KV Dudh talawadi Ag. Dom Feeder for repairing of TC lugs. By mistake 66 KV Mangrol S/S (GETCO) staff has taken out trolly of 11 KV Datar Manzil Ag. Dom. Feeder. Sh. B. B. Garchar (Victim) came in to contac</t>
    </r>
  </si>
  <si>
    <r>
      <t xml:space="preserve">FIR LODGE AGAINST THE TRUCK DRIVER BY THE CONCERN DE vide no </t>
    </r>
    <r>
      <rPr>
        <b/>
        <sz val="10"/>
        <rFont val="Times New Roman"/>
        <family val="1"/>
      </rPr>
      <t>114/07</t>
    </r>
  </si>
  <si>
    <t xml:space="preserve">1. Gordhanbhai Sakhiya,          </t>
  </si>
  <si>
    <t>Lalitbhai Sakhiya</t>
  </si>
  <si>
    <t>1. Vimlaben S. Jaishwal</t>
  </si>
  <si>
    <t>Sharmilaben P. Jaishwal</t>
  </si>
  <si>
    <t>while bullock coming back after drinking from river, it came in contact with live LT wire which were laying on earth due to broken pole by heavy rain and flood. Got ele. Shock and accd. Occurred.</t>
  </si>
  <si>
    <t>LT Pole  tillted , buffalow came in to contact with live wire</t>
  </si>
  <si>
    <t>Buffallow-Sh. Duda Karshan Odedara</t>
  </si>
  <si>
    <t>Smt. Jethiben Bhikhabhai Odedara</t>
  </si>
  <si>
    <t>Fatal  Accident Due To Snapping Of Lt Conductor At Village Navagam</t>
  </si>
  <si>
    <t>Buffalow-Sh. Bhimbhai Menand Modhavadiya</t>
  </si>
  <si>
    <t>Diring Checking of  Power Supply in Kit Kat Fuse by victim in his Private Premises (Agriculture Installation)</t>
  </si>
  <si>
    <t>Buffalo - of Shri Bhima Foga Khunti at Village Adityana</t>
  </si>
  <si>
    <t>12.12.07</t>
  </si>
  <si>
    <t>Buffalo of Shri Vikram Rambhai at Village Malia Hatina</t>
  </si>
  <si>
    <t>08.01.08</t>
  </si>
  <si>
    <t>Outsider Human - Shri Safeb Raja Odedara at Village Bhetakadi</t>
  </si>
  <si>
    <t>21.11.07 Reported by EE(O&amp;M)  on dated 08.01.08</t>
  </si>
  <si>
    <t>Un- Authorised work on Live LT Line by Victim</t>
  </si>
  <si>
    <t>kmbl</t>
  </si>
  <si>
    <t xml:space="preserve">Bhatia </t>
  </si>
  <si>
    <t>A Bullock</t>
  </si>
  <si>
    <t>Due to snapping of neutral conductor from 'c' clamp the conductor falls on bullock and acci. occurred.</t>
  </si>
  <si>
    <t>City-2</t>
  </si>
  <si>
    <t>Rural S/dn</t>
  </si>
  <si>
    <t>Shri S.V.Solanki</t>
  </si>
  <si>
    <t>In her home, victim was making tea in vessal on hot plate that time flow of tea occurred and she touch the vessal and she got electric shock &amp; accident took place.</t>
  </si>
  <si>
    <t>07.02.08</t>
  </si>
  <si>
    <t>Due to one current leading to breaking of coductor, which fall on cow &amp; accd. Occurred.</t>
  </si>
  <si>
    <t>16.02.08</t>
  </si>
  <si>
    <t>21.02.08</t>
  </si>
  <si>
    <t>Leckage power of transformer earthing</t>
  </si>
  <si>
    <t xml:space="preserve">A Bullock of Sh. Nanjibhai Savjibhai </t>
  </si>
  <si>
    <t>8-7-07</t>
  </si>
  <si>
    <t>Leckage of  GUY  wire</t>
  </si>
  <si>
    <t>Vadia</t>
  </si>
  <si>
    <t>Sh. Yasvantbhai Bhupatbhai Solanki</t>
  </si>
  <si>
    <t>Victim is Panchayat helper and Accident occurred when the crossing live line came into contact of the span of dead line on which victim was working</t>
  </si>
  <si>
    <t>Performa SoP 006: Failure of Distribution Transformer</t>
  </si>
  <si>
    <t>Performa SoP 007: Failure of Power Transformer</t>
  </si>
  <si>
    <t>Performa SoP 013: Meter faults</t>
  </si>
  <si>
    <t>Actions or steps carried out by distribution licensee towards public awareness in the quarter</t>
  </si>
  <si>
    <t>Submitted To : GUJARAT ELECTRICITY REGULATORY COMMISSION</t>
  </si>
  <si>
    <t>due to heavy rain and wind pressure conductor snapped</t>
  </si>
  <si>
    <t>Burnt 11 kv jumper touched to nearby live 11 kv line due to heavy wind.</t>
  </si>
  <si>
    <t xml:space="preserve">City-1 </t>
  </si>
  <si>
    <t>Sat Rasta</t>
  </si>
  <si>
    <t>Leakage current flows, buffalo came in contact with live wire &amp; accident occurred.</t>
  </si>
  <si>
    <t>Sikka</t>
  </si>
  <si>
    <t>Goat</t>
  </si>
  <si>
    <t>Due to Snapping of LT conductor, accident occurred.</t>
  </si>
  <si>
    <t>rural</t>
  </si>
  <si>
    <t>J.J.(E)</t>
  </si>
  <si>
    <t>Due to Snapping of LT conductor, accident occurred</t>
  </si>
  <si>
    <t xml:space="preserve">Lalpur </t>
  </si>
  <si>
    <t>Jayantibhai Pithadbhai Chavda</t>
  </si>
  <si>
    <t>03.06.07</t>
  </si>
  <si>
    <t>During the repairing work on electrical line the deteriorated v-cross arm, clamp broken &amp; victim lost his balance from pole &amp; fall down to earth</t>
  </si>
  <si>
    <t>Kmbl(T)</t>
  </si>
  <si>
    <t>Rasiklal Damji</t>
  </si>
  <si>
    <t>Snapping of conductor</t>
  </si>
  <si>
    <t>PGVCL</t>
  </si>
  <si>
    <t>N.A.</t>
  </si>
  <si>
    <t>Snapping of Conductor</t>
  </si>
  <si>
    <t>Total</t>
  </si>
  <si>
    <t>Name of Area / Circle</t>
  </si>
  <si>
    <t>09.11.07</t>
  </si>
  <si>
    <t>Total number of   Power transformer failed</t>
  </si>
  <si>
    <t>% failure rate of Power transformer</t>
  </si>
  <si>
    <t>Female Buffalo</t>
  </si>
  <si>
    <t>Electrocuted from another supply while Waking</t>
  </si>
  <si>
    <t>Animal</t>
  </si>
  <si>
    <t>Vall'pur</t>
  </si>
  <si>
    <t>Mohansing Udesing Ravat</t>
  </si>
  <si>
    <t>Sop 003</t>
  </si>
  <si>
    <t>Sop 004</t>
  </si>
  <si>
    <t>Publicity carried out</t>
  </si>
  <si>
    <t>Action taken report by the Redressal Committee II</t>
  </si>
  <si>
    <t>Sop 006</t>
  </si>
  <si>
    <t>Failure of Distribution Transformer</t>
  </si>
  <si>
    <t>Sop 011</t>
  </si>
  <si>
    <t>Reliability Indices – SAIDI, SAIFI, MAIFI</t>
  </si>
  <si>
    <t>Sop 013</t>
  </si>
  <si>
    <t>Meter faults</t>
  </si>
  <si>
    <t>COMPENSATION DETAILS</t>
  </si>
  <si>
    <t>Event</t>
  </si>
  <si>
    <t>Compensation</t>
  </si>
  <si>
    <t>No of cases where compensation was given (in numbers)</t>
  </si>
  <si>
    <t>Amt of compensation paid (in Rs.)</t>
  </si>
  <si>
    <t>Duty to provide supply</t>
  </si>
  <si>
    <t>a) New Connection</t>
  </si>
  <si>
    <t>b) Additional Load</t>
  </si>
  <si>
    <t>c) Temporary supply</t>
  </si>
  <si>
    <t>d) Shifting service connection</t>
  </si>
  <si>
    <t>e)Transfer of service connection</t>
  </si>
  <si>
    <t>f) Change in tariff category of consumer</t>
  </si>
  <si>
    <t>Complaints in billing</t>
  </si>
  <si>
    <t>Replacement of meters</t>
  </si>
  <si>
    <t>Interruption of supply</t>
  </si>
  <si>
    <t>Voltage fluctuations and complaints</t>
  </si>
  <si>
    <t>Responding to consumer's complaints</t>
  </si>
  <si>
    <t>Grievance Handling</t>
  </si>
  <si>
    <t>10-8-07</t>
  </si>
  <si>
    <t xml:space="preserve">Leakage power of X'mer earthing </t>
  </si>
  <si>
    <t xml:space="preserve">FH - Sh. Rameshbhai Jivabhai                                   NFH - (1) Sh. Kanubhai Ravjibhai                                                                                                                                                                </t>
  </si>
  <si>
    <t>19-8-07</t>
  </si>
  <si>
    <t>Due to heavy rain and wind presure tree branch fall on L.T. live cond.</t>
  </si>
  <si>
    <t xml:space="preserve">A buffalo of Sh. Bhimabhai Balubhai </t>
  </si>
  <si>
    <t xml:space="preserve">A buffalo of Mandanbhai Hamirbhai </t>
  </si>
  <si>
    <t>12-8-07</t>
  </si>
  <si>
    <t xml:space="preserve">Leakage power of PSC pole earthing </t>
  </si>
  <si>
    <t xml:space="preserve">Una-1 </t>
  </si>
  <si>
    <t xml:space="preserve">A buffalo of Ranabhai Sarmanbhai </t>
  </si>
  <si>
    <t>27-8-07</t>
  </si>
  <si>
    <t>A Trailor carrying logs of wood was passing on the road the rear side of the logs touch the LT Line pole. As a result the LT Pole fell down and the LT Line touch the victim</t>
  </si>
  <si>
    <t>Party has lodged FIR Against the driver of Trailor</t>
  </si>
  <si>
    <t>Laxman Arfeb Parmar</t>
  </si>
  <si>
    <t>Short Circuit in internal premises of victim</t>
  </si>
  <si>
    <t>Buffallow</t>
  </si>
  <si>
    <t>Conductor Snapping</t>
  </si>
  <si>
    <t>Leakage Current through LT Pole due to rubbibng of buffallow's horn</t>
  </si>
  <si>
    <t>Short Circuit of Street Light Fixture of LT Pole</t>
  </si>
  <si>
    <t>Revuben Naranbhai Tundia</t>
  </si>
  <si>
    <t>Cattle Bull 2 No (ધણ ખૂંટ)</t>
  </si>
  <si>
    <t>Asif Habib Sandhi</t>
  </si>
  <si>
    <t>15/06/2007</t>
  </si>
  <si>
    <t>Kirtikumar A.Patel</t>
  </si>
  <si>
    <t>Without isolating the LT power he climbed on pole to repair jumper fault and died due to elecric shock.</t>
  </si>
  <si>
    <t>No</t>
  </si>
  <si>
    <t>Bhuj City-1</t>
  </si>
  <si>
    <t>LT Conductor Snapping</t>
  </si>
  <si>
    <t>Bhuj Rural</t>
  </si>
  <si>
    <t>Buffallo</t>
  </si>
  <si>
    <t>25/08/07</t>
  </si>
  <si>
    <t>11 KV Pole broken</t>
  </si>
  <si>
    <t>Bhuj City-2</t>
  </si>
  <si>
    <t>Ali Asgar</t>
  </si>
  <si>
    <t>Defective appliances at consumer's premises</t>
  </si>
  <si>
    <t>Acci took place due to leakage current of Neutral.</t>
  </si>
  <si>
    <t>7.12.07</t>
  </si>
  <si>
    <t>Dhoraji</t>
  </si>
  <si>
    <t xml:space="preserve">Dhoraji (R) </t>
  </si>
  <si>
    <t>Dinesh Ruda Manvar</t>
  </si>
  <si>
    <t>26.03.07</t>
  </si>
  <si>
    <t>Labour of civil contractor when taking iron pipe from machdo touch the 11 KV line and leakage current pass through body of victim</t>
  </si>
  <si>
    <t>Upleta (T)</t>
  </si>
  <si>
    <t>Rajendra Babubhai Gadiyal</t>
  </si>
  <si>
    <t>07.04.07</t>
  </si>
  <si>
    <t>Victim claimb another feeder for which line clear was not taken by his own mistake.</t>
  </si>
  <si>
    <t>Jetpur (T)</t>
  </si>
  <si>
    <t>Sh Ghanshyambhai Bhikhabhai Chauhan At vill   Chokadi</t>
  </si>
  <si>
    <t>Came in direct contact of 11 KV line while filling the building Slabe.</t>
  </si>
  <si>
    <t>Sh Mukeshbhai Mohanbhai Nakiya App. LM at vill Limbdi</t>
  </si>
  <si>
    <t>27-03-08</t>
  </si>
  <si>
    <t>Climbed up on wrong feeder pole.</t>
  </si>
  <si>
    <t>Explanation from ALM Sh M D Chauhan is asked.</t>
  </si>
  <si>
    <t>Charadwa</t>
  </si>
  <si>
    <t>Sh Mansukhbhai Bhavabhai At vill Chupani</t>
  </si>
  <si>
    <t>31-03-08</t>
  </si>
  <si>
    <t>A Big flying bird called "Varvangdu" was found in touching possition between P-P in Ag. LT Line hence P-P Short Circuit was occurred in LT line, Wire was broken and falling on the earth, Shri Nandlal passong with his bullock cart near this LT line and one</t>
  </si>
  <si>
    <t>6.10.07</t>
  </si>
  <si>
    <t>IT WAS OCCURRED DUE TO TRUCK STRIKE WITH LT LINE NUTRAL CONDUCTOR &amp; THE LABOUR FALL DOWN FROM THE TRUCK</t>
  </si>
  <si>
    <t>SONUBHAI NANDRAM VAGHELA</t>
  </si>
  <si>
    <t>THE VICTIM WAS DOING PAINTING WORK AND TOUCHED TO 11 KV LINE DURING WHILE PAINTING</t>
  </si>
  <si>
    <t>VASAVAD</t>
  </si>
  <si>
    <t>SOMABHAI BHANABHAI</t>
  </si>
  <si>
    <t>DUE TO CONDUCTOR FALL DOWN AND TOUCHED TO C CLAMP AND IT POLE WAS EARTH. THE ANIMAL TOUCHED THE POLE</t>
  </si>
  <si>
    <t>CHANDULAL UMIYASHANKAR</t>
  </si>
  <si>
    <t>DUE TO DROP OF CONDUCTOR FROM SHACKLE INSULATOR &amp; CONDUCTOR TOUCHED THE COW</t>
  </si>
  <si>
    <t>KOTDA</t>
  </si>
  <si>
    <t>Popatbhai Dungarbhai Kakadiya</t>
  </si>
  <si>
    <t>due person repairedd starter on his premises and touch to live wire</t>
  </si>
  <si>
    <t>Panchabhai Bachubhai Choriya</t>
  </si>
  <si>
    <t xml:space="preserve">due to leakage of earthing current at LST transformer </t>
  </si>
  <si>
    <t>RURAL</t>
  </si>
  <si>
    <t>C.J.Jadeja (Helper)</t>
  </si>
  <si>
    <t xml:space="preserve">man was working on LT line and at that time LT line Touched to 11KV line at crossing of both line </t>
  </si>
  <si>
    <t>Khenga Machha Ghodasara</t>
  </si>
  <si>
    <t xml:space="preserve">LT line touched to garding and due to that leakage current accident occured </t>
  </si>
  <si>
    <t>LODHIKA</t>
  </si>
  <si>
    <t>Rupabhai Dayabhai Lal</t>
  </si>
  <si>
    <t>BUFF Of Dilipbhai Shivabhai Patel</t>
  </si>
  <si>
    <t>BUFF Of Bipinbhai Chhaganbhai</t>
  </si>
  <si>
    <t>BUFF of GovindbhaiSandhabhai</t>
  </si>
  <si>
    <t>15.10.07</t>
  </si>
  <si>
    <t>Due to Broken incoming LT
Line and Bullock was
came in contact with 
broken wire and met
with electrical accident</t>
  </si>
  <si>
    <t>Accidental contact with live wire while installing dish TV cable</t>
  </si>
  <si>
    <t>Kesha Kuka Parmar</t>
  </si>
  <si>
    <t>16/06/2007</t>
  </si>
  <si>
    <t>Cattle Bull 1 No (ધણ ખૂંટ)</t>
  </si>
  <si>
    <t>Victim climbed on overhighted truck Accidently coming in contact with 11kv line</t>
  </si>
  <si>
    <t>BHUJ</t>
  </si>
  <si>
    <t>FULCHAND DWARKAPRASAD</t>
  </si>
  <si>
    <t>A(i)</t>
  </si>
  <si>
    <t>A(ii)</t>
  </si>
  <si>
    <t>A(iii)</t>
  </si>
  <si>
    <t>B(i)</t>
  </si>
  <si>
    <t>B(ii)</t>
  </si>
  <si>
    <t>C(i)</t>
  </si>
  <si>
    <t>C(ii)</t>
  </si>
  <si>
    <t>D(i)</t>
  </si>
  <si>
    <t>D(ii)</t>
  </si>
  <si>
    <t>E(i)</t>
  </si>
  <si>
    <t>E(ii)</t>
  </si>
  <si>
    <t>F(i)</t>
  </si>
  <si>
    <t>F(ii)</t>
  </si>
  <si>
    <t>F(iii)</t>
  </si>
  <si>
    <t>F(iv)</t>
  </si>
  <si>
    <t>G</t>
  </si>
  <si>
    <t>H</t>
  </si>
  <si>
    <t>Fall from the pole and mech. Accident</t>
  </si>
  <si>
    <t>Victim is Panchayat helper but he has not used any safety tools while working on line.</t>
  </si>
  <si>
    <t>Instruction has already been given to line staff for using safety tools while working.</t>
  </si>
  <si>
    <t>Shri. Hitesh Vithalbhai</t>
  </si>
  <si>
    <t>To attend jumper fault of Kamalpur AG fdr by mistake GO switch of other side was made OFF on main line,while power was ON,from 66 Kv kamaalpur S/S. Victime came in contact with live wire and Fell fown.</t>
  </si>
  <si>
    <t>Panch Uka Gholakiya</t>
  </si>
  <si>
    <t>Snapping of Conductor at Jungvad village.</t>
  </si>
  <si>
    <t>NFH to human outsider Sh. Dinesh Lakharam Vanad at Vill: Thanagalol</t>
  </si>
  <si>
    <t>Performa SoP 016: Release of New Connection status</t>
  </si>
  <si>
    <t>CIRCLE</t>
  </si>
  <si>
    <t>DIVISION</t>
  </si>
  <si>
    <t>PASCHIM GUJARAT VIJ COMPANY LIMITED
REGD &amp; CORP OFFICE, RAJKOT</t>
  </si>
  <si>
    <t>ELECTRICAL ACCIDENTS DETAIL (Cummulative)</t>
  </si>
  <si>
    <t>No.</t>
  </si>
  <si>
    <t>S/div</t>
  </si>
  <si>
    <t>Name of Victim</t>
  </si>
  <si>
    <t>Date Of Accident</t>
  </si>
  <si>
    <t xml:space="preserve">Details of  accidents </t>
  </si>
  <si>
    <t>Saftery
Tools utilised
or not?</t>
  </si>
  <si>
    <t>Action taken
against the defaulter</t>
  </si>
  <si>
    <t>Deprt</t>
  </si>
  <si>
    <t>Thread/Rag pulled by any resident of multistory building or may be flying of kite guide wire and L.T. live wire was wrilling to each other hence a leakage current flowing through the guide wire to the girder pole while a cow of Sh. Khodabhai Bhutabhai Bha</t>
  </si>
  <si>
    <t>FA to Cow of Sh. Menshi Ramshi</t>
  </si>
  <si>
    <t>On 11 KV pole of first span ahead agriculture T/C. A pin insulator was becomes faulty and broke out. Due to this 11 KV line conductor snapped from the binding of pin insulator and fallen on the V X Arm and due to shot circuit conductor was broken &amp; fallen</t>
  </si>
  <si>
    <t>FA to bullock of Sh. Arafebbhai Ladhabhai</t>
  </si>
  <si>
    <t>25.09.07</t>
  </si>
  <si>
    <t>Due to deterioration of agriculture LT line conductor one of the phase conductor was broken near the C Clamp and fallen down on the ground. While Sh. Arfebbhai Ladhabhai passes with his bullock-cart near this LT line a bullock came in contact with live LT</t>
  </si>
  <si>
    <t>Upleta ®</t>
  </si>
  <si>
    <t>FA to bullock of Sh. Nandalal Dharamshi at Vill. Mervadar</t>
  </si>
  <si>
    <t>30.9.07</t>
  </si>
  <si>
    <t>While opening of mail female pin of flexcible extension wire of the motor which is in running condition, victim came in contact with live part of male pin portion and got shocked, result in fatal accident</t>
  </si>
  <si>
    <t>Nirubhai R Mehta</t>
  </si>
  <si>
    <t>12.11.07</t>
  </si>
  <si>
    <t>Yes</t>
  </si>
  <si>
    <t>12.01.2008</t>
  </si>
  <si>
    <t>19.02.2008</t>
  </si>
  <si>
    <t xml:space="preserve">KOTHARIYA ROAD </t>
  </si>
  <si>
    <t>02.03.2008</t>
  </si>
  <si>
    <t>Morbi</t>
  </si>
  <si>
    <t>Shanala</t>
  </si>
  <si>
    <t>Ramesh Kana</t>
  </si>
  <si>
    <t>The 11 KV line was passing over the house at village Bharatimba. The victim was on the tarrace and accidently he came in contact  with the feeder wire and he got shock and he died.</t>
  </si>
  <si>
    <t>Palitana-T</t>
  </si>
  <si>
    <t>No any avidence is found, which lead to leakage of current resulted into accident.</t>
  </si>
  <si>
    <t>Bhachau</t>
  </si>
  <si>
    <t>Buffalo &amp; Calf</t>
  </si>
  <si>
    <t>Pravinbhai Govindbhai</t>
  </si>
  <si>
    <t>Victim was climbed on ag t/c and he touch live conductor and got shocked</t>
  </si>
  <si>
    <t>Bhupatbhai Bachubhai Chauhan</t>
  </si>
  <si>
    <t>While curing on newly constructed house, victim came in contact with LT line passing above the house ceiling due to wet surface</t>
  </si>
  <si>
    <t xml:space="preserve">Ind </t>
  </si>
  <si>
    <t>05.06.07</t>
  </si>
  <si>
    <t>12.08.07</t>
  </si>
  <si>
    <t>Due to touching flexible wire to sign board and through sign board leakage was passing in the door</t>
  </si>
  <si>
    <t>Due to leakage of current at T/C D.P. earthing</t>
  </si>
  <si>
    <t>Smt. Hemiben Bhaya Balash</t>
  </si>
  <si>
    <t>The LT Line cond.was snapped due to Lungaries</t>
  </si>
  <si>
    <t>Jumper was broken and touching to pole earth wire</t>
  </si>
  <si>
    <t>Due to broken binding from LT Shackle, Cond. Was lying on "U" Clamp and so leakage was passing through pole</t>
  </si>
  <si>
    <t>slipped from pole</t>
  </si>
  <si>
    <t>Anjar-R</t>
  </si>
  <si>
    <t>Shri Kantibhai V. Baria</t>
  </si>
  <si>
    <t>15.03.08</t>
  </si>
  <si>
    <t>Victim(Unauthorized person) was doing some illegal work on X'mer Centre and met with electrical accident.</t>
  </si>
  <si>
    <t>Notice given to Victim &amp; villagers has been warned for not do unauthorized and illegal work on lines &amp; T/C</t>
  </si>
  <si>
    <t>Rajendra Trivedi</t>
  </si>
  <si>
    <t>While attending fault, on 11KV Medisar JGY feeder, person got electric sock. Due to tuching of 11 conductor of 11 KV sumarasar feeder to 11 KV Medisar JGY feeder.</t>
  </si>
  <si>
    <t>Deshalpar</t>
  </si>
  <si>
    <t>Viththal Mithu Maheshwari</t>
  </si>
  <si>
    <t>8.03.08</t>
  </si>
  <si>
    <t>Person was climed on tree branches &amp; came in contact of live conductor</t>
  </si>
  <si>
    <t>City Division</t>
  </si>
  <si>
    <t>GIDC JND</t>
  </si>
  <si>
    <t>Sh. Suresh Ravaji Chauhan</t>
  </si>
  <si>
    <t>It is necessary to instruct line staff strictly to make all crossing live lines dead, where the work is to be carried out by disconnecting the flow of supply before starting the work.</t>
  </si>
  <si>
    <t>Sh. Mala Ram Sanklhat</t>
  </si>
  <si>
    <t xml:space="preserve">Victim was tutched live 11KV cond. Near his Balcony. </t>
  </si>
  <si>
    <t>Notice has been served to the victim, either to dismantle the balcony or to produce the permission given by the connected Nagarpalika regarding construction of the balcony.</t>
  </si>
  <si>
    <t>Anil H. Badhia</t>
  </si>
  <si>
    <t>The DE Gadhada has demanded the line clear  of  Tatam JGY for to reconnect  the DO Fuse of Nana Sakhpar Section. So the SBO of 66KV Tatam S/s. had give the line clear of Nana Sakhpar Ag. feeder instead of Tatam JGY Feeder. The line clear was demanded on C</t>
  </si>
  <si>
    <t xml:space="preserve">Leakage in TC earthing </t>
  </si>
  <si>
    <t>Vinchhiya</t>
  </si>
  <si>
    <t>Amra Bhura Bharvad</t>
  </si>
  <si>
    <t>23/6/07</t>
  </si>
  <si>
    <t>Raziyaben Hanifbhai Lohiya</t>
  </si>
  <si>
    <t>Due to short circuit of 1-Ph.Motor in private premises</t>
  </si>
  <si>
    <t xml:space="preserve">During change of loads in service at his primises </t>
  </si>
  <si>
    <t>Installation of terminal of CT's ACB deteriorated &amp; came in contact to the structure, dead short circuit occurred resulted into heavy flesh. Face of victim was near ACB influenced that place &amp; met with not fatal accident.</t>
  </si>
  <si>
    <t>Chhaganbhai R. Kochhra (Helper)</t>
  </si>
  <si>
    <t>11.07.07</t>
  </si>
  <si>
    <t>Fall down from PSC pole while stringing of 11 KV cond. At village Bava-Pipaliya</t>
  </si>
  <si>
    <t>Victim climbing on iron ladder came in contact with short circuited ceiling fan and got shocked.</t>
  </si>
  <si>
    <t>Pradhuymannagar</t>
  </si>
  <si>
    <t>Kushal Pankajbhai Darji</t>
  </si>
  <si>
    <t>23.06.07</t>
  </si>
  <si>
    <t>Total no. of defective / faulty Meter</t>
  </si>
  <si>
    <t>(3)=(2)+(1)</t>
  </si>
  <si>
    <t>No. of faulty Meters repaired and replaced</t>
  </si>
  <si>
    <t xml:space="preserve">No of faulty meters pending at the end of the quarter </t>
  </si>
  <si>
    <t>(5)=(3)-(4)</t>
  </si>
  <si>
    <t>Single Phase</t>
  </si>
  <si>
    <t>Three Phase</t>
  </si>
  <si>
    <t>HT</t>
  </si>
  <si>
    <t>[1]</t>
  </si>
  <si>
    <t>[2]</t>
  </si>
  <si>
    <t>[4]</t>
  </si>
  <si>
    <t>Direct wire tapped by Ashoksinh from LT line, the joint of unauthorized wire touches with fencing of  Ag. farm  while playing victim  she touches with fancying wire and accident occurred</t>
  </si>
  <si>
    <t>Dwarka</t>
  </si>
  <si>
    <t>Aanandi Dhanjibhai</t>
  </si>
  <si>
    <t>Due to defective internal house wiring, victim got electric shock</t>
  </si>
  <si>
    <t>A Buffalo</t>
  </si>
  <si>
    <t>While unknown vehicle passes under the HT line it pulled &amp; damage the line, there by reducing clearance between ground and 11kv wire. During this period, bullock cart has also passed beneath the line and while passing has touched 11kv line &amp; accident occu</t>
  </si>
  <si>
    <t>Two Bullock</t>
  </si>
  <si>
    <t>A Cow</t>
  </si>
  <si>
    <t>Due to falling of tree on LT line, conductor snapped.</t>
  </si>
  <si>
    <t>Shri Mamta Vijaybhai</t>
  </si>
  <si>
    <t>Made mistake in isolating the line during maintenance work on 11 kv Arikhana feeder  he isolated  11 kv Gafeba feeder instead of 11kv Arikhana feeder</t>
  </si>
  <si>
    <t>City-1</t>
  </si>
  <si>
    <t xml:space="preserve">Hapa </t>
  </si>
  <si>
    <t>Shri Haribhai &amp; Smt. Nathiben</t>
  </si>
  <si>
    <t>Phase cond of dead line of 11 kv nesda feeder are snapped and fall on 11kv shakun feeder and this dead line became live.Buffalow passing nearby came in contact with this live wire and shocked and died.</t>
  </si>
  <si>
    <t>city-1</t>
  </si>
  <si>
    <t>C N SOLANKI</t>
  </si>
  <si>
    <t>Main switch of streetlight fired due to earth fault when he switched on the main switch after attending fault</t>
  </si>
  <si>
    <t>palitana</t>
  </si>
  <si>
    <t>palitana-r</t>
  </si>
  <si>
    <t>loosing balance during working on DP Structure due to slipping of conductor from disc insulator</t>
  </si>
  <si>
    <t>FA to Chhagan Parsottam Sardhara</t>
  </si>
  <si>
    <t>while attending the jumper fault experience jerk and felt from the transformer center.</t>
  </si>
  <si>
    <t>13.10.2007</t>
  </si>
  <si>
    <t>12.10.2007  informed on dtd. 19.10.2007</t>
  </si>
  <si>
    <t>Ag-consumer have illigelly connected power supply from LT line passing through his field in the fencing lying around his ag. Land. The said animals came in contact and electrocuted.</t>
  </si>
  <si>
    <t>NF_Mechanical Accident to o/s human shri Rajubhai Nanjibhai Rathod age_22 yrs at village Lakhapadar</t>
  </si>
  <si>
    <t>24.10.2007</t>
  </si>
  <si>
    <t>due to breaking of psc pole</t>
  </si>
  <si>
    <t>AMRELI RURAL</t>
  </si>
  <si>
    <t>Non fatal accident to Shri Hanubha Takhtasinh Jadeja age 40 yrs at village Bai Dudhala</t>
  </si>
  <si>
    <t>Accident was occurred due to snapping of LT conductors which was snapped due to frequently jumping of monkeys from nearby tree.</t>
  </si>
  <si>
    <t xml:space="preserve">Snapping of L.T. cond. </t>
  </si>
  <si>
    <t xml:space="preserve">A buffalo of Punjabhai Caprajbhai </t>
  </si>
  <si>
    <t>A truck was struck with the girder pole. Hence the accident is Occurred</t>
  </si>
  <si>
    <t xml:space="preserve">Human </t>
  </si>
  <si>
    <t>The victim was working on the Khadsaliya Ag. Feeder. Due number of crossing of 220KV line, 66KV line and Malvav JGY feeder the victim meight have feel the induction. Hence the accident is only due to induction of the other feeder.</t>
  </si>
  <si>
    <t>Mahvua R-1</t>
  </si>
  <si>
    <t>At anandjibhai Kalyanjibhai trust Ag. Land Chhapariyali village, PGVCL's LT Line has been passed. Under this line direct connection taken (illegally) by the victim's parents for electrification of one lamp in the hut under the farm. As per the statement o</t>
  </si>
  <si>
    <t>Leackage current from the earthing of the DTC.</t>
  </si>
  <si>
    <t>The cable of the DTC was deteriorated and it was thouching with the DB. The animal came in contact with this DB and it get shcock and died.</t>
  </si>
  <si>
    <t>Snapping of coatted conductor due to heavy rain.</t>
  </si>
  <si>
    <t>Diaimond Chowk</t>
  </si>
  <si>
    <t>Human  ALM  Name : Bipinbhai Kanajibhai Undaviya.</t>
  </si>
  <si>
    <t>In Private premises of Kiran Traders, The victim came in contact with the electric circuited iron roof which arranged by the factory holder to prevent theft of material. He got the shock and met with the fatal accident in premises of Kiran traders</t>
  </si>
  <si>
    <t>Rural Division-1</t>
  </si>
  <si>
    <t>Bhesan</t>
  </si>
  <si>
    <t>Sh. S.P.Joshi</t>
  </si>
  <si>
    <t>While taking details on TC. came in to induction zone</t>
  </si>
  <si>
    <t>EE, Rural Divison-1 has been asked to inquire the victim</t>
  </si>
  <si>
    <t>Visavadar-2</t>
  </si>
  <si>
    <t>Sh. Ramesh Bhanubhai</t>
  </si>
  <si>
    <t>LT Line shock doubtful may be in private premises</t>
  </si>
  <si>
    <t>Junagadh(R)</t>
  </si>
  <si>
    <t>Due to leakage of current in TC Earthing</t>
  </si>
  <si>
    <t>Visavadar-1</t>
  </si>
  <si>
    <t>Sh.Babubhai Parbatbhai</t>
  </si>
  <si>
    <t>11 KV DO Fuse operation with wet rod</t>
  </si>
  <si>
    <t>Veraval</t>
  </si>
  <si>
    <t>Veraval Town</t>
  </si>
  <si>
    <t>Anonymous Person</t>
  </si>
  <si>
    <t>Due to touching of live line while carrying out construction below live 11 KV line</t>
  </si>
  <si>
    <t>Bilkha</t>
  </si>
  <si>
    <t>Ms. Nikita B Shapariya</t>
  </si>
  <si>
    <t>The conductor was touching with the LT X-arm due to the damage of binding wire of the shackle insulater. So the path was completed through the x-zrm and the girder pole. The animal came in contact with this girder and it got shock and it died.</t>
  </si>
  <si>
    <t>Sihor (R)</t>
  </si>
  <si>
    <t>The load side cable of the transformer i.e. LT side cable was deterirated and the animal came in contact with this cable and it got shock and it died.</t>
  </si>
  <si>
    <t>Due to brken of binding wire  and deteriorated jumper the conductor was touching with the c-clamp and the current was passing through the c-clamp and the earthing wire. The animal came in contact with this earthing wire and it got shock and it died.</t>
  </si>
  <si>
    <t>Palitana -R</t>
  </si>
  <si>
    <t xml:space="preserve">Fatal Human  Nikunj Kanajibhai </t>
  </si>
  <si>
    <t>MRB</t>
  </si>
  <si>
    <t>BTD</t>
  </si>
  <si>
    <t>Sh. Anantrai Laxmanbhai Bhimani</t>
  </si>
  <si>
    <t>Due to Electric Shock while he was switching off hos motor in his farm room where meter was attached and met with Human Fatal Accident.</t>
  </si>
  <si>
    <t>A Buffalow of Sh.Valabhbhai Shamjibhai.</t>
  </si>
  <si>
    <t>29/7/2007.  Reporting on Aug."07</t>
  </si>
  <si>
    <t>Leakage power of Tranformer earthing.</t>
  </si>
  <si>
    <t>Sh. Popatbhai Maganbhai Dhanani</t>
  </si>
  <si>
    <t>Snapping of LT  conductor at shakle point.</t>
  </si>
  <si>
    <t>Aug-08</t>
  </si>
  <si>
    <t>Khambha</t>
  </si>
  <si>
    <t>Sh.A.R.Bhatt. (App. Line Man)</t>
  </si>
  <si>
    <t>When working on 11kv nanudi feeder, He experienced induction and fall from the pole.</t>
  </si>
  <si>
    <t>Not used any safety tools while working on line.</t>
  </si>
  <si>
    <t>Sh. Rambhai Chhaganbhai Dhameliya.</t>
  </si>
  <si>
    <t>28/7/2007 Reporting on Aug.07</t>
  </si>
  <si>
    <t>Victim brother informe on dt.30.7.07, after two days of accedent occurred. We have not found any evidance at the site but victime had try to Lungar from Ex.Lt line.</t>
  </si>
  <si>
    <t>A cow of Sh. Kiritbhai Anupbhai</t>
  </si>
  <si>
    <t>3-8-07</t>
  </si>
  <si>
    <t>A buffalo of Babubhai Mulubhai</t>
  </si>
  <si>
    <t>6-8-07</t>
  </si>
  <si>
    <t>A buffalo of Hirabhai Vaghbhai</t>
  </si>
  <si>
    <t>13-8-07</t>
  </si>
  <si>
    <t>A buffalo of Jayantibhai Rambhai</t>
  </si>
  <si>
    <t>16-8-07</t>
  </si>
  <si>
    <t>A buffalo of Bhagvanbhai Thakarshibhai</t>
  </si>
  <si>
    <t>17-7-07 Reporting on Aug. 07</t>
  </si>
  <si>
    <t>Leakage current of LT pole earthing</t>
  </si>
  <si>
    <t>Sh. Shankarbhai Lakahbhai Nayak</t>
  </si>
  <si>
    <t>2-8-07</t>
  </si>
  <si>
    <t>We haven't informed by party.The rojkam is done after Newspaper Sandesh pressnote on 30.01.08.The accident has been occurred near HT-LT circuit line.Still no-strong reason has been found but came to know that victim tryed to connect lungaria to 11KV line</t>
  </si>
  <si>
    <t>Come into the direct touch to live holder in private premises</t>
  </si>
  <si>
    <t>Sh. Bhavesh M Trivedi (VS-HLP)</t>
  </si>
  <si>
    <t>Slipping from PSC pole mechanical accident</t>
  </si>
  <si>
    <t>Safety Belt was not allocated</t>
  </si>
  <si>
    <t>Sh. Bhagaram Banaram</t>
  </si>
  <si>
    <t>Electrocuted from another supply while working</t>
  </si>
  <si>
    <t xml:space="preserve"> Not Applicable(Unauthorized Operation by consumer)</t>
  </si>
  <si>
    <t>Sh. Gagjibhai Jinabahi</t>
  </si>
  <si>
    <t>In private premises while removing electric motor from bore well</t>
  </si>
  <si>
    <t>Sh. Varshben M Goswami</t>
  </si>
  <si>
    <t>in the premise of victim, when victim goes to start hils ele. Motor at open covered starter, in a room, one phase comes in contact with fingers of the hand and he got ele. Shocked.</t>
  </si>
  <si>
    <t>Snapping of LT Conductor</t>
  </si>
  <si>
    <t>Buffalo</t>
  </si>
  <si>
    <t>An ox</t>
  </si>
  <si>
    <t>15.09.07</t>
  </si>
  <si>
    <t>Earthing leakage of T/C.Water was surrounded by T/C and as Buffalo fall in water it Electro lux</t>
  </si>
  <si>
    <t>Kmbk®</t>
  </si>
  <si>
    <t>A Bufflao</t>
  </si>
  <si>
    <t>27.09.07</t>
  </si>
  <si>
    <t>Leakage current drawn in GI earth wire, buffalo came in contact with wire &amp; accd. Occurred.</t>
  </si>
  <si>
    <t>Dipak Ramji</t>
  </si>
  <si>
    <t>While isolating G.O switch forT/C replacement, switch goes to earth and fire arc took place and acc. Occurred.</t>
  </si>
  <si>
    <t>J.J.</t>
  </si>
  <si>
    <t>29.09.07</t>
  </si>
  <si>
    <t>Sh. Kesubhai Gokalbhai</t>
  </si>
  <si>
    <t>Unauthorized climbing on pole on LT pole</t>
  </si>
  <si>
    <t>Sh. Lalji Arfeb</t>
  </si>
  <si>
    <t>Due to leakage current of TC earthing</t>
  </si>
  <si>
    <t>LT conductor snapped</t>
  </si>
  <si>
    <t>Sh. D D Pandya  (Helper)</t>
  </si>
  <si>
    <t>Leakage current in service line</t>
  </si>
  <si>
    <t>Sh. M G Parmar (ALM)</t>
  </si>
  <si>
    <t>Mechanical NFA at the time of tree cutting in 11kV vadal feeder.</t>
  </si>
  <si>
    <t>Rural Division-2</t>
  </si>
  <si>
    <t>Manavadar-2</t>
  </si>
  <si>
    <t>Smt. Manishaben Rajeshkumar Trambaliya</t>
  </si>
  <si>
    <t>Consumer Category</t>
  </si>
  <si>
    <t>No. of faulty meters at the start of the quarter / year</t>
  </si>
  <si>
    <t xml:space="preserve">No. of faulty meters added during the quarter / year     </t>
  </si>
  <si>
    <t>Accidental contect with live wire</t>
  </si>
  <si>
    <t>Shapar Veraval</t>
  </si>
  <si>
    <t>Abuben Daudbhai Riyami</t>
  </si>
  <si>
    <t>Victim was checking DO fuse by taking line clear of 11KV Balaji fdr but return power came &amp; he got Elect. Shock.</t>
  </si>
  <si>
    <t>Any other Reson</t>
  </si>
  <si>
    <t>Valiben Charan</t>
  </si>
  <si>
    <t>21/6/07</t>
  </si>
  <si>
    <t>Line clear was taken but feedback owner supply came due to another source. Un authorized operation by outsider</t>
  </si>
  <si>
    <t>BULLOCK</t>
  </si>
  <si>
    <t>Due to leakage of current in T/C. Earthing</t>
  </si>
  <si>
    <t>Sh. Pithabhai Rambhai Rathod</t>
  </si>
  <si>
    <t>Leakage of Current in 1 PG motor due to some problem in his premises</t>
  </si>
  <si>
    <t>Sh. Ramesh Vira Chudasama</t>
  </si>
  <si>
    <t>During cutting work in monsoon period victim may came in vicinity of 11 KV line &amp; met with N.F.A.</t>
  </si>
  <si>
    <t>OFH</t>
  </si>
  <si>
    <t>DNFH</t>
  </si>
  <si>
    <t>DFH</t>
  </si>
  <si>
    <t>ONFH</t>
  </si>
  <si>
    <t>while buffalo was grazing near bank of small river, it came in contact with live LT wire which were laying on earth due to broken pole by  heavy rain and flood.</t>
  </si>
  <si>
    <t>City-II</t>
  </si>
  <si>
    <t>Rural S/dn/City-2</t>
  </si>
  <si>
    <t xml:space="preserve"> A Buffalo</t>
  </si>
  <si>
    <t xml:space="preserve">Snappinf of LT conductor </t>
  </si>
  <si>
    <t>Okha/Kmbl</t>
  </si>
  <si>
    <t>A Camel</t>
  </si>
  <si>
    <t>Due to heavy rain pole slipped and bend 11 kv line from foundation and hence clearance between ground and conductor reduces as the camel came in contact with wire and accd. Occurred.</t>
  </si>
  <si>
    <t>Kmbl(T)S/dn./Kmbl</t>
  </si>
  <si>
    <t>Shri D.D.Parmar</t>
  </si>
  <si>
    <t xml:space="preserve">The victim was alloted to attend the complain of Jalin Petrol pump while attending the complain on transformer , LT line side the victim came in vicinity of HT line passing above LT line and electrocuted and fall from T/C. </t>
  </si>
  <si>
    <t>Shri Ahir R.J.</t>
  </si>
  <si>
    <t xml:space="preserve">RJC </t>
  </si>
  <si>
    <t xml:space="preserve">Due to Pin Insulator's fault 11 KV conductor of Jetavira feeder was stupped and fallen on two nos of cow passing under line and cowa got electrocuted and spot dead. </t>
  </si>
  <si>
    <t>Two cows</t>
  </si>
  <si>
    <t>Due to snapping of B-phase of LT Line, the live wire come in contact of 2nos. Cows.</t>
  </si>
  <si>
    <t>LT cond. Replaced, losse jumpers replaced by the new.</t>
  </si>
  <si>
    <t>Two Buffelow</t>
  </si>
  <si>
    <t>LT line of 11 KV Fdr is broken &amp; two buffelows were came in contact with live LT wire</t>
  </si>
  <si>
    <t>LT span replaced &amp; maint. Carried out</t>
  </si>
  <si>
    <t xml:space="preserve">Likely number of consumers influenced                                                                                                                                                                           </t>
  </si>
  <si>
    <t>Performa SoP 003 B: APPENDIX-B (already in the SoP regulation)</t>
  </si>
  <si>
    <t>No. of existing Distribution Transformers at the start of the quarter / year</t>
  </si>
  <si>
    <t>Total number of Distribution Transformers</t>
  </si>
  <si>
    <t>Total number of   Distribution transformer failed</t>
  </si>
  <si>
    <t>Sr. No.</t>
  </si>
  <si>
    <t>% failure rate of Distribution transformer</t>
  </si>
  <si>
    <t>A</t>
  </si>
  <si>
    <t>B</t>
  </si>
  <si>
    <t>C=A+B</t>
  </si>
  <si>
    <t>D</t>
  </si>
  <si>
    <t>H = (D)*100/C</t>
  </si>
  <si>
    <t>No. of existing Power Transformers at the start of the quarter / year</t>
  </si>
  <si>
    <t>no. of Power Transformers added during the quarter / year</t>
  </si>
  <si>
    <t>Total number of Power Transformers</t>
  </si>
  <si>
    <t>Link switch of TC was disconnected before execution of work but power supply was not disconnected</t>
  </si>
  <si>
    <t>PALITANA-R</t>
  </si>
  <si>
    <t>Sajalben Bharatbhai Gohil</t>
  </si>
  <si>
    <t>02.02.08</t>
  </si>
  <si>
    <t>The victim was cutting the imali from the ambali tree with the help of an iron rod. The iron rod came in contact with HT live wire &amp;get electrocuted.</t>
  </si>
  <si>
    <t>Ghanshyambhai Jagdishbhai Gohil</t>
  </si>
  <si>
    <t>mahuva-r</t>
  </si>
  <si>
    <t>Bachubhai Jodhubhai , sh. Bhagvanbhai dayabhai</t>
  </si>
  <si>
    <t>The wire broken due to truck accident</t>
  </si>
  <si>
    <t>While spraying water to renovated own house, victim came in contact with electric board which was removed from wall.  Victim tried to repair the same and by mistake, he came in live contact with the supply.</t>
  </si>
  <si>
    <t>The deteriorated service is replaced.</t>
  </si>
  <si>
    <t>Due to snapping of the street  light conductor was fall down. The cow came in contact and it get shock and died.</t>
  </si>
  <si>
    <t>Necessary maitenance is carried out</t>
  </si>
  <si>
    <t>Bherumal Jethalal Bhil</t>
  </si>
  <si>
    <t>Due to electrocution the victim fall down and get injured. The victim is labourman of a contractor, he and co-worker are not giving any statement regarding the occrance of the accident.</t>
  </si>
  <si>
    <t>Due to non giving statement of the coworker the factual reason is not coming out.</t>
  </si>
  <si>
    <t>Lakhavad (Dhol)</t>
  </si>
  <si>
    <t>One phase-wire was broken at a place where cable comes out from dist-Box, Buffalo came in contact with that T/C and accident occurred.</t>
  </si>
  <si>
    <t>A cow passed near broken conductor and touched and accident occurred</t>
  </si>
  <si>
    <t>Kld(E)</t>
  </si>
  <si>
    <t>LT conductor snapped. Bullock came in contact with conductor and accident occurred</t>
  </si>
  <si>
    <t>A Bullock &amp; A Calf</t>
  </si>
  <si>
    <t>Bhanvad</t>
  </si>
  <si>
    <t>24.06.07</t>
  </si>
  <si>
    <t>From Transformer bushing neutral lug found disconnected and due to same leakage current flow in earthing wire</t>
  </si>
  <si>
    <t>Bharatsinh</t>
  </si>
  <si>
    <t>26.06.07</t>
  </si>
  <si>
    <t>While giving jumper on 11 kV line after completion of line work, the victim got shock on 11 kv line</t>
  </si>
  <si>
    <t xml:space="preserve">Rural </t>
  </si>
  <si>
    <t>Mahesh Trikambhai Bhadra</t>
  </si>
  <si>
    <t>28.06.07</t>
  </si>
  <si>
    <t>Due to snapping of LT conductor accident occurred</t>
  </si>
  <si>
    <t>Okha</t>
  </si>
  <si>
    <t>03.07.07</t>
  </si>
  <si>
    <t>Leakage of TC earthing</t>
  </si>
  <si>
    <t>Rural</t>
  </si>
  <si>
    <t>Two Buffalo</t>
  </si>
  <si>
    <t>Damage of LT line due to heavy rain and accd. Occurred.</t>
  </si>
  <si>
    <t xml:space="preserve"> febvi Bharatbhai</t>
  </si>
  <si>
    <t>Kalyanpur</t>
  </si>
  <si>
    <t>09.07.07</t>
  </si>
  <si>
    <t>A fatal accident occurred to Smt. Hemi Ben Vinbhai Vaghasiiya due to leakage current passes through meter body to leakage and touched victim in private premises</t>
  </si>
  <si>
    <t>Sh. Arfeb Chhagan Rathod</t>
  </si>
  <si>
    <t>BY mistake SBO switch "ON" Pata JGY Feeder on which victim was working after taking line clear.</t>
  </si>
  <si>
    <t>Bullock-Haji Gani Dosa Tawani</t>
  </si>
  <si>
    <t>LT Conductor Snapped</t>
  </si>
  <si>
    <t>Bufallow-Nagaji Naran</t>
  </si>
  <si>
    <t>Manoj Rameshchandra</t>
  </si>
  <si>
    <t>Accident occurred due to defective wiring  in private premises</t>
  </si>
  <si>
    <t>Shri Babulal Ravjibhai Tank</t>
  </si>
  <si>
    <t>while making "ON" 11 KV AB Switch, one bare strand of Cable wire damaged handgloves and current passes through palm.</t>
  </si>
  <si>
    <t>Cow-Sh. Bharat Arfeb Karavadara</t>
  </si>
  <si>
    <t>Buffalow-Sh. Vishal Lakha Kodiyatar</t>
  </si>
  <si>
    <t>LT Pole of village TC tillted , buffalow came in to contact with live wire</t>
  </si>
  <si>
    <t>Govindbhai Rajshibhai Solanki</t>
  </si>
  <si>
    <t>Fatal  Accident Due To Snapping Of Lt Conductor At Village Miyani</t>
  </si>
  <si>
    <t>Bufallow-Sh. Ruda Parbat Mori</t>
  </si>
  <si>
    <t>while pulling out mobile charger from the three pin socket accidently came in contact of live phase and electrocuted</t>
  </si>
  <si>
    <t>victim himself is responsible</t>
  </si>
  <si>
    <t>victim himself was responsible, said accident occurred in his private premises.</t>
  </si>
  <si>
    <t>Fatal accident to O/S late Rajesh Govind Vaja at village Mityaz Navapara</t>
  </si>
  <si>
    <t>victims herself was responsible and hence said accident occurred in her private primises.</t>
  </si>
  <si>
    <t>Lilya</t>
  </si>
  <si>
    <t>Quarterly</t>
  </si>
  <si>
    <t>Accidently Touching With 11 Kv Line During Unloading Of Marriage Luggage From The Truck At Vill. Limbuda.</t>
  </si>
  <si>
    <t>KeshodR-1</t>
  </si>
  <si>
    <t>Harsukh Ruda Chhelavada</t>
  </si>
  <si>
    <t>Suspicious (Reason Under Investigation) At  Villagerangpur</t>
  </si>
  <si>
    <t>KeshodR-2</t>
  </si>
  <si>
    <t>Buffalow - Sh. Haja J. Kangad</t>
  </si>
  <si>
    <t>Leakage Current In T/C Earth Wire</t>
  </si>
  <si>
    <t>Kutiyana</t>
  </si>
  <si>
    <t>Bullock of Shri Rambhai P. Babariya</t>
  </si>
  <si>
    <t>Snapping Of Conductor</t>
  </si>
  <si>
    <t>Bagvadar</t>
  </si>
  <si>
    <t>Buffalow - Sh. Rambhai Rajabhai</t>
  </si>
  <si>
    <t>Keshod-R-2</t>
  </si>
  <si>
    <t>Bullock of  Safeb Haja Movadia</t>
  </si>
  <si>
    <t>Leakage Current In Lt Line Earth Wire</t>
  </si>
  <si>
    <t>Keshod-R-1</t>
  </si>
  <si>
    <t>Buffalow - Jagmal Vajshi Maru</t>
  </si>
  <si>
    <t>Keshod-T</t>
  </si>
  <si>
    <t>Jayesh Hamirbhai Solanki</t>
  </si>
  <si>
    <t>Non Fatal  Accident Due To Accidental Touching Of 11 Kv By Rod At  Keshod Town</t>
  </si>
  <si>
    <t>Buffalow - Rasik Ramji Hadwani</t>
  </si>
  <si>
    <t>Ranavav</t>
  </si>
  <si>
    <t>Cow - Sh. Polabhai B. Rabari</t>
  </si>
  <si>
    <t>PBR (City)</t>
  </si>
  <si>
    <t>PBR City</t>
  </si>
  <si>
    <t>Babubhai Pamabhai Bardarshahi</t>
  </si>
  <si>
    <t xml:space="preserve">In Private Premises While Switching On Electric Motor </t>
  </si>
  <si>
    <t>Parbatbhai Masribhai Chocha</t>
  </si>
  <si>
    <t>Fatal  Accident Due To Snapping Of Lt Conductor At Village Revdra</t>
  </si>
  <si>
    <t>KSD-II</t>
  </si>
  <si>
    <t>Chorwad</t>
  </si>
  <si>
    <t>Buffalow - Bachu Jetha</t>
  </si>
  <si>
    <t>Hasmukhbhai Bachubhai Chauhan</t>
  </si>
  <si>
    <t>Nfh (Dep.) Occurred Due To Sliping Of Hand During At The Time Of Climbing Of Lt Line Girder Pole</t>
  </si>
  <si>
    <t>Rama Sarman Ratiya</t>
  </si>
  <si>
    <t>Fatal Human Accident (Os) Occurred At The Time Of Unauthorisedly Climbing Lt Line For Lungar Purpose</t>
  </si>
  <si>
    <t>Nos. of accidents(victim) during Month</t>
  </si>
  <si>
    <t>Department</t>
  </si>
  <si>
    <t>JMN CITY-1</t>
  </si>
  <si>
    <t>JMN CITY-2</t>
  </si>
  <si>
    <t xml:space="preserve">JAMNAGAR    </t>
  </si>
  <si>
    <t xml:space="preserve">KHAMBHALIA    </t>
  </si>
  <si>
    <t xml:space="preserve">JUNAGADH CITY  </t>
  </si>
  <si>
    <t xml:space="preserve">JUNAGADH DN-1 </t>
  </si>
  <si>
    <t>JUNAGADH DN-2</t>
  </si>
  <si>
    <t xml:space="preserve">VERAVAL   </t>
  </si>
  <si>
    <t>BVN CITY-1</t>
  </si>
  <si>
    <t>BVN CITY-2</t>
  </si>
  <si>
    <t xml:space="preserve">MAHUVA  </t>
  </si>
  <si>
    <t xml:space="preserve">PALITANA  </t>
  </si>
  <si>
    <t>Rajkot City</t>
  </si>
  <si>
    <t>Due to weak earthing tof the T/c the current was pssing through the earth of DP structure. The cow was passing near the DP and came in contct with the DP  and it got shock and died.</t>
  </si>
  <si>
    <t>The earthing is reactivated</t>
  </si>
  <si>
    <t>Non Fatal Human (Girl)      Komalben Ramahibhai</t>
  </si>
  <si>
    <t>The accident is occured at Baharpara, Adpur Road, jurisdiction of the Palitna-T, the victim meight ahve in contact with the joint of broken single phase service line and she got shock. But there is no any evidance like black spot or blood on the service l</t>
  </si>
  <si>
    <t>Dhoraji Rural</t>
  </si>
  <si>
    <t>FA to bullock of Sh. Devshi Ukabhai Paradava</t>
  </si>
  <si>
    <t>Due to heavy wind and rain LT line conductor was broken and fallen down on earth while Sh. Devshibhai Ukabhai Paradva passes with his cart near this LT line  and his both bullocks came in contact with the live conductor and got an electric shock and died.</t>
  </si>
  <si>
    <t>Sh. C.S. Bhut (Helper)</t>
  </si>
  <si>
    <t>14.08.07</t>
  </si>
  <si>
    <t>For restringing of LT line conductor, victim climbed on P.S.C. pole for removing of binding at that time pole is breaks &amp; fall down. Hence accident is occurred.</t>
  </si>
  <si>
    <t>FA to Buffalo of Sh. Rajesh Jeraj</t>
  </si>
  <si>
    <t>Rameshbhai Bhaijibhai Tadvi</t>
  </si>
  <si>
    <t>24/04/2007</t>
  </si>
  <si>
    <t>Unbalance from Pole &amp; Hence fall down to earth due to mechanical Injury accident occurred.</t>
  </si>
  <si>
    <t>WT</t>
  </si>
  <si>
    <t>Bhaveshbhai D Sitapara</t>
  </si>
  <si>
    <t>28/04/2007</t>
  </si>
  <si>
    <t>PSC Pole get broken from the bottom level &amp; person fall down &amp; hence accident occurred.</t>
  </si>
  <si>
    <t>MT-1</t>
  </si>
  <si>
    <t>Lalitaben Natvarlal Nakum</t>
  </si>
  <si>
    <t>Leakage current through street light fixture.</t>
  </si>
  <si>
    <t>Bhikhalal Kanjibhai Makvana</t>
  </si>
  <si>
    <t>23/05/2007</t>
  </si>
  <si>
    <t>Reverse Current came in line from unknown appliance(Generator)/place &amp; hence accident occurred.</t>
  </si>
  <si>
    <t>MR</t>
  </si>
  <si>
    <t>Bipinpal Sahdevprasad Gardia</t>
  </si>
  <si>
    <t>Sh. Chandubhai Raghav Vaghela</t>
  </si>
  <si>
    <t>Due to jerk in neutral wire at the time of fixing street light</t>
  </si>
  <si>
    <t xml:space="preserve">snapping of 11 KV conductor </t>
  </si>
  <si>
    <t>kodinar-II</t>
  </si>
  <si>
    <t>fatal accident to cow of shri Hirabhai Ranabhai Jotava at village vadnagar</t>
  </si>
  <si>
    <t>Sajid Sadgu Khan</t>
  </si>
  <si>
    <t>Due to 11 KV Deterioted Angle of Karavalu Ag Group. To Sh. Shaileshbhai Rupabhai Palas Vill. Helper (V/S)</t>
  </si>
  <si>
    <t>Power leckage in earthing of TC center the cow came in contact of pole and get electrocuted and spot dead.</t>
  </si>
  <si>
    <t>Nakhatrana</t>
  </si>
  <si>
    <t>Victim came in contact with short circuited street light fixure and got shocked.</t>
  </si>
  <si>
    <t>Bedinaka</t>
  </si>
  <si>
    <t>Chandulal D. Prajapati</t>
  </si>
  <si>
    <t>Victim came in contact with  street light conductor snapped and got shocked.</t>
  </si>
  <si>
    <t>Mavdi Road</t>
  </si>
  <si>
    <t>Durlabhji Sambhubhai Agola &amp; a cow</t>
  </si>
  <si>
    <t>18.06.07</t>
  </si>
  <si>
    <t>Snapping of LT conductor due to heavy wind and rain.</t>
  </si>
  <si>
    <t>Kalawad Road</t>
  </si>
  <si>
    <t>Poojaben B. Rajpara</t>
  </si>
  <si>
    <t>21.06.07</t>
  </si>
  <si>
    <t>Due to unauthorised 
wiring done by the 
farmer in his fancing
of the farm</t>
  </si>
  <si>
    <t>Due to leakage current
passing from T/C earthing
when buffalo passwed and
came in contact with T/C
earthing it may be electro-
cuted</t>
  </si>
  <si>
    <t>Sh. Dineshbhai 
Jagmalbhai
Pampania</t>
  </si>
  <si>
    <t>Due to touching the
11 KV Live Line on
load side DP after
Gangswitch</t>
  </si>
  <si>
    <t>Sh. Laxmanbhai
Malabhai
Solanki</t>
  </si>
  <si>
    <t>When victim repaired
TV in his own house
contact with live open
wire of his house
wiring and got
shocked and met 
with accident</t>
  </si>
  <si>
    <t>Due to falling the tree in the heavy rain and high wind pressure atmosphere snapping of the LT Conductor on the buffalo</t>
  </si>
  <si>
    <t>Sh. Munnabhai Urfe Muneshvar Mahavir</t>
  </si>
  <si>
    <t>Come into the induction zone of 11kV line</t>
  </si>
  <si>
    <t>Sh. Viththalbhai Kalabhai</t>
  </si>
  <si>
    <t>Sh. Ranjit Vikram Mandaviya</t>
  </si>
  <si>
    <t>Come to contact with the 11kV line.</t>
  </si>
  <si>
    <t>Due to broken of inside
LT line when cow passed
near this broken line
and got electrical accident</t>
  </si>
  <si>
    <t>Sh. Abdulkhan Ibrahim Belim</t>
  </si>
  <si>
    <t>Due to come in induction zone of the 66kV.</t>
  </si>
  <si>
    <t>Sh. Ibrahim Pira Thobhat</t>
  </si>
  <si>
    <t>Due to conductor snapping, but not clear reason found yet.</t>
  </si>
  <si>
    <t>Gandhigram</t>
  </si>
  <si>
    <t>Mansukh Tulsidas Vaghela</t>
  </si>
  <si>
    <t>FA to Cow of Sh. Bhikhabhai Bhurabhai</t>
  </si>
  <si>
    <t>Leackage of earthing in TC</t>
  </si>
  <si>
    <t>Bhayavadar</t>
  </si>
  <si>
    <t>FA to Cow without owner</t>
  </si>
  <si>
    <t>Due to Burning of insulation of street light wire and touch to socate and leackage current passes through girder pole.</t>
  </si>
  <si>
    <t>FA to bullock of Sh. Subhashbhai Laljibhai</t>
  </si>
  <si>
    <t>27.06.07</t>
  </si>
  <si>
    <t>Due to heavy wind pressure LT line pole was broken &amp; fallen on earth with broken LT line wire &amp; bullock contact with this LT line wire.</t>
  </si>
  <si>
    <t>Dhoraji (T)</t>
  </si>
  <si>
    <t>Ashwin I. Chauhan (Helper)</t>
  </si>
  <si>
    <t>05.07.07</t>
  </si>
  <si>
    <t>Vartej</t>
  </si>
  <si>
    <t xml:space="preserve">TOTAL </t>
  </si>
  <si>
    <t>REGISTER FOR COMPILING THE COMPLAINTS CLASSIFICATIONWISE</t>
  </si>
  <si>
    <t>Performa - SoP 001: Fatal and Non-fatal accident report</t>
  </si>
  <si>
    <t xml:space="preserve">NUMBER OF ACCIDENTS FOR THE QUARTER </t>
  </si>
  <si>
    <t>Sr.No</t>
  </si>
  <si>
    <t>Name of Area/Circle</t>
  </si>
  <si>
    <t>No of accidents in the quarter</t>
  </si>
  <si>
    <t>Cumulative since the first quarter of the current FY year</t>
  </si>
  <si>
    <t>Departmental</t>
  </si>
  <si>
    <t>Outside</t>
  </si>
  <si>
    <t>FH</t>
  </si>
  <si>
    <t>NFH</t>
  </si>
  <si>
    <t>FA</t>
  </si>
  <si>
    <t>Particulars</t>
  </si>
  <si>
    <t>Sop 001</t>
  </si>
  <si>
    <t>Fatal and Non-fatal accident report</t>
  </si>
  <si>
    <t xml:space="preserve">Neutral was touching with C-Clamp and the neutral was common with t/c earth. Animal touch with earthing wire. </t>
  </si>
  <si>
    <t>Jamkandorana</t>
  </si>
  <si>
    <t>Smt. Raliyatben Hansrajbhai Dhanani</t>
  </si>
  <si>
    <t>14.07.07</t>
  </si>
  <si>
    <t>Contact with live snapped conductor</t>
  </si>
  <si>
    <t>Smt. Labhuben Nathabhai</t>
  </si>
  <si>
    <t>While trying to save Smt. Raliyatben Hansrajbhai who was already contct with live snapped conductor</t>
  </si>
  <si>
    <t>Sh. Mahesh Ranchhod</t>
  </si>
  <si>
    <t>30.07.07</t>
  </si>
  <si>
    <t>An outsider person Shri Ramnikbhai Bhikhabhai Savaliya Was fixing 11K D.O. Fuse wire with the help of bamboo at that time 11 Kv main jumper was blowing off and touched to the pole channel of D.P.Structure and leakage current passes through earthing of DP.</t>
  </si>
  <si>
    <t>FA to bull of Sh. Pramukh Gauseva Samaj Charel</t>
  </si>
  <si>
    <t>08.08.07</t>
  </si>
  <si>
    <t>Devram Devabhai Nakum</t>
  </si>
  <si>
    <t xml:space="preserve">After isolating A.B. Switch of 11 KV Line tim has short line with piece of conductor and due to sparking met with N.F.A. </t>
  </si>
  <si>
    <t>Vallabhipur</t>
  </si>
  <si>
    <t>Sh. Vinodbhai Haribhai Jadvani</t>
  </si>
  <si>
    <t>22/6/2007</t>
  </si>
  <si>
    <t>Mahuva</t>
  </si>
  <si>
    <t>Jesar</t>
  </si>
  <si>
    <t>suspected case of electrical accident. The victim was covering the material of truck parked under 11 kv line. He might have come in visinity of line and fall down from truck.</t>
  </si>
  <si>
    <t>J.J(E)/Rural</t>
  </si>
  <si>
    <t>28.08.07</t>
  </si>
  <si>
    <t>Victim has try to fix-up DO fuse of TC and came in contact with live 11 KV line and met with F.A</t>
  </si>
  <si>
    <t>Gumanbhai Umedsangbhai</t>
  </si>
  <si>
    <t>accident was occurred on 28-4-07, but our official was informed by party on 21-5-07, on investigation no evidence found at place of accident about accident occurred by our network</t>
  </si>
  <si>
    <t>Palitan -R</t>
  </si>
  <si>
    <t>Manubhai Lakhabhai Parmar</t>
  </si>
  <si>
    <t>Unaothorised climbing on pole LT</t>
  </si>
  <si>
    <t>Gariyadhar</t>
  </si>
  <si>
    <t>Ishwarbhai Jivabhai Kharadi App LM</t>
  </si>
  <si>
    <t>While working on 11 KV line, PSC pole was tilted and lost his balance' hence fall down on ground</t>
  </si>
  <si>
    <t>Mukesh Ratilal Dodiya Helper</t>
  </si>
  <si>
    <t>While working on 11 KV line, PSC pole was broken  hence fall down on ground</t>
  </si>
  <si>
    <t>Dhasa</t>
  </si>
  <si>
    <t>Dhiru Vallabh Kathiriya</t>
  </si>
  <si>
    <t>Try to work on TC un athorised</t>
  </si>
  <si>
    <t>Paliyad</t>
  </si>
  <si>
    <t>Jeram Ladha prajapati</t>
  </si>
  <si>
    <t>Town-2</t>
  </si>
  <si>
    <t>Sandip jayesh Kosiya</t>
  </si>
  <si>
    <t>leakage current flow from ideal pole of  TC to earth, due deterioted PVC cable.</t>
  </si>
  <si>
    <t>LT PVC Cable replace</t>
  </si>
  <si>
    <t>Barwala</t>
  </si>
  <si>
    <t>J.V.Chavda</t>
  </si>
  <si>
    <t>BOTAD</t>
  </si>
  <si>
    <t>Palitana</t>
  </si>
  <si>
    <t>Trapaj</t>
  </si>
  <si>
    <t>Outsider</t>
  </si>
  <si>
    <t>Snapping of LT conductor</t>
  </si>
  <si>
    <t>22/02/08</t>
  </si>
  <si>
    <t>Botad</t>
  </si>
  <si>
    <t>23/02/08</t>
  </si>
  <si>
    <t>Internal wiring</t>
  </si>
  <si>
    <t>19.11.07</t>
  </si>
  <si>
    <t>23.09.07</t>
  </si>
  <si>
    <t>28.09.07</t>
  </si>
  <si>
    <t>Kanchanben Dhirubhai Rathod</t>
  </si>
  <si>
    <t>Babubhai Bhagwandas Mali</t>
  </si>
  <si>
    <t>Kishorbhai Bhavanbhai Chawda</t>
  </si>
  <si>
    <t>BULL OF SHARIFABEN RUSTAMBHAI</t>
  </si>
  <si>
    <t>Snapping of conductar</t>
  </si>
  <si>
    <t>Shafiq Yakubbhai Bhadula</t>
  </si>
  <si>
    <t>Kanjibhai Keshubhai Makwana</t>
  </si>
  <si>
    <t>Atulbhai Devendrabhai Trivedi ALM</t>
  </si>
  <si>
    <t>Mechanical Accedent</t>
  </si>
  <si>
    <t>Not</t>
  </si>
  <si>
    <t>S`nagar Rural</t>
  </si>
  <si>
    <t>Buff. Of Laxmanbhai Kalubhai</t>
  </si>
  <si>
    <t>DHG Rural</t>
  </si>
  <si>
    <t>Bhikhubhai Hindubhai Saraiya</t>
  </si>
  <si>
    <t>Hiteshbhai Jamanbhai Jasani</t>
  </si>
  <si>
    <t>Matter is under investigation</t>
  </si>
  <si>
    <t>She Horse Of Sh Bhabhlubhai Pithubhai</t>
  </si>
  <si>
    <t>Leakage of earthing</t>
  </si>
  <si>
    <t>Kapil Khimjibhai Bhatt</t>
  </si>
  <si>
    <t>Came in contact of live LT Phase, while climbed on truck.</t>
  </si>
  <si>
    <t>Nilamben</t>
  </si>
  <si>
    <t>Cow of Sh Devabhai Kunvarabhai</t>
  </si>
  <si>
    <t>BUFF of Dashrathbhai Gangubhai</t>
  </si>
  <si>
    <t>PATADI</t>
  </si>
  <si>
    <t>Buff of Somabhai Gandabhai</t>
  </si>
  <si>
    <t>BUFF of Sh Kasam Umar</t>
  </si>
  <si>
    <t>Sara</t>
  </si>
  <si>
    <t>Buff of Sh Chhhana Chatur</t>
  </si>
  <si>
    <t>Bufalow came in contact of 11 KV through Stay, while rubbing head with stay</t>
  </si>
  <si>
    <t>Lalabhai Kacharabhai Patel</t>
  </si>
  <si>
    <t>Came in contact of live 11 KV Line on Roof of hotel</t>
  </si>
  <si>
    <t>Ox of Sh Hamirbhai Dolabhai</t>
  </si>
  <si>
    <t>Cow of Sh Manjibhai Chhaganbhai Panara</t>
  </si>
  <si>
    <t>Buff of Sh Rameshbhai Bhurabhai Bharwad</t>
  </si>
  <si>
    <t>Cow of Sh Hindubhai Vastabhai</t>
  </si>
  <si>
    <t>Hiteshkumar Dalpatbhai  at vill Khambhalav</t>
  </si>
  <si>
    <t>Came in contact of HT Line</t>
  </si>
  <si>
    <t>n a</t>
  </si>
  <si>
    <t>Meenaben Bhupatbhai Vaghela</t>
  </si>
  <si>
    <t>BUFF of Sh Rameshbhai Dayaram Dalwadi  Karmad</t>
  </si>
  <si>
    <t>Dipakbhai Premjibhai Parmar  Employee P&amp;T</t>
  </si>
  <si>
    <t>Performa SoP 004:Publicity carried out</t>
  </si>
  <si>
    <t>No. of Distribution Transformers added during the quarter / year</t>
  </si>
  <si>
    <t>RJC</t>
  </si>
  <si>
    <t>RJR</t>
  </si>
  <si>
    <t>PBR</t>
  </si>
  <si>
    <t>JMN</t>
  </si>
  <si>
    <t>BHJ</t>
  </si>
  <si>
    <t>JND</t>
  </si>
  <si>
    <t>BVN</t>
  </si>
  <si>
    <t>AMR</t>
  </si>
  <si>
    <t>SNR</t>
  </si>
  <si>
    <t>While climbing round pole he lost balance and fell down on ground</t>
  </si>
  <si>
    <t>BOTAD T-2</t>
  </si>
  <si>
    <t>SNAPPING OF CONDUCTOR</t>
  </si>
  <si>
    <t>CITY-1</t>
  </si>
  <si>
    <t>POWERHOUSE</t>
  </si>
  <si>
    <t>THAKARSHIBHAI MAKAWANA</t>
  </si>
  <si>
    <t>While  attending complaint of three phase service, victim was fell down from LT pole (girder) as his grip of hand and leg to the pole was left and fell down hence got injured to both legs.</t>
  </si>
  <si>
    <t>Diptiben Viralbhai Patel</t>
  </si>
  <si>
    <t>08.01.2008</t>
  </si>
  <si>
    <t xml:space="preserve">While using the domestic heater (immersion type), victim touched the water and  got shocked </t>
  </si>
  <si>
    <t>Leakage current was passing through the fencing wire and victim came in contact with fencing wire.</t>
  </si>
  <si>
    <t>While carrying out Iron cot on terrace, victim came in contact with live 11 KV line and got shocked.</t>
  </si>
  <si>
    <t>1. Smt. Hansaben Harkantbhai Chauhan</t>
  </si>
  <si>
    <t>Snapping og conductor in LT line ph. wire</t>
  </si>
  <si>
    <t>CALF</t>
  </si>
  <si>
    <t>Due to heavy rain and wind LT. line conductor snapped</t>
  </si>
  <si>
    <t>SHRI LAKHABHAI LALABHAI</t>
  </si>
  <si>
    <t xml:space="preserve">Performa – SoP 002: Action taken report for safety </t>
  </si>
  <si>
    <t>measures complied for the accidents occurred</t>
  </si>
  <si>
    <t>Victim came in contact with water pump in his own premises</t>
  </si>
  <si>
    <t>Savshibhai Sondabhai</t>
  </si>
  <si>
    <t>25/6/07</t>
  </si>
  <si>
    <t>Cond. Snapping of 11KV Gadhala fdr</t>
  </si>
  <si>
    <t>Snapping of Cond</t>
  </si>
  <si>
    <t>Paddhari</t>
  </si>
  <si>
    <t>Khimabhai Raodevbhai</t>
  </si>
  <si>
    <t>30/6/07</t>
  </si>
  <si>
    <t>Bavanjibhai Karmanbhai</t>
  </si>
  <si>
    <t>Return Power came in T/C neutral and earthing due to deffective wiring of near by Industrial connection.</t>
  </si>
  <si>
    <t>Dipakbhai Ladhabhai Nagdadkiya</t>
  </si>
  <si>
    <t>8.09.07</t>
  </si>
  <si>
    <t>Victim eas doing some mischief with earthing wire climbing DP of Polarpar feeder &amp; earthing wire touched jumper od DP.</t>
  </si>
  <si>
    <t>04.10.07</t>
  </si>
  <si>
    <t>Un authorised work</t>
  </si>
  <si>
    <t>09.10.07</t>
  </si>
  <si>
    <t>16.10.07</t>
  </si>
  <si>
    <t>13.11.07</t>
  </si>
  <si>
    <t>Hansraj Savji Solanki</t>
  </si>
  <si>
    <t>10.8.07</t>
  </si>
  <si>
    <t>Due to heavy wind, and rain binding of LT shackle insulator broken and LT live phase conductor touched PSC pole due to which leakage current was passing through earthing wire and victim came in contact with earthing wire and met with accd.</t>
  </si>
  <si>
    <t>fault the cable touches the angle of LT line pole and through angle earthwire energized and as bullock came in contact with pole , accd. Occurred.</t>
  </si>
  <si>
    <t>13.08.07</t>
  </si>
  <si>
    <t>Due to T/C body leakage current passed to earthing wire and animal came in contact with wire of transformer body.</t>
  </si>
  <si>
    <t>The LT phase conductor loosen from shackle binding it touches cross arm and thus pole earthwire energized while buffalo came in contact with pole earthwire and accd. Occurred.</t>
  </si>
  <si>
    <t>Smt. Valiben Karsanbhai Chuchhar</t>
  </si>
  <si>
    <t>Due to breaking of shackle insulator, of LT line pole due to rain and wi9nd presence LT line conductor fall down from pole to ground level. The victim came in contact with this LT conductor and accd. Occurred.</t>
  </si>
  <si>
    <t>She Buffalo</t>
  </si>
  <si>
    <t>15.08.07</t>
  </si>
  <si>
    <t>LT phase wire Ag. Line broken and snapped. Buffalo came in contact with snapped cond. And met with accident.</t>
  </si>
  <si>
    <t>Kld(E)/Rural</t>
  </si>
  <si>
    <t>16.08.07</t>
  </si>
  <si>
    <t>Victim climbed on 11 KV pole for tapping work from existing 11 KV line, at that time victim has loosed his balance and fall down from this 11 KV line pole. Hence mechanical accident occurred.</t>
  </si>
  <si>
    <t>Kum. Jalpaben Vinodrai Mehta</t>
  </si>
  <si>
    <t>Because of Extended Balcony. Distance Bet. Balcony and 11 Kv line is less. Victim Came in Contact with this line.</t>
  </si>
  <si>
    <t xml:space="preserve">Bullock  (2 Nos.) - Harilal Thakarshi Bhoot </t>
  </si>
  <si>
    <t>Conductor Snapped</t>
  </si>
  <si>
    <t>Buffalo - Jinabhai Ranabhai Rathod</t>
  </si>
  <si>
    <t>Leakage Current</t>
  </si>
  <si>
    <t>Madhavpur</t>
  </si>
  <si>
    <t>Buffalo - Tulsibhai Nanabhai</t>
  </si>
  <si>
    <t>Rambhai N. Ranavaya</t>
  </si>
  <si>
    <t>Non Fatal Mechnical Accidentl Occured At Time Of Maintenance Of Dist. Transformer Due To Self Unbalancing</t>
  </si>
  <si>
    <t>KSD-R-1</t>
  </si>
  <si>
    <t>Buffalow (2 Nos.) - 1. Ram Govind Bhuva
2. Mandan Devdan Herbha</t>
  </si>
  <si>
    <t>Nilesh Chandrakant Pandya</t>
  </si>
  <si>
    <t>Non Fatal Mechinical Accident Occurred To Departmental Person (Applm) Sliping Of Lags While Handing Over Tools To Lineman At The Time Of Climbing Of Psc Poles</t>
  </si>
  <si>
    <t>Shantiben Ranavaya</t>
  </si>
  <si>
    <t>Fatal Human Accident (Os) Occurred In Her Premises At The Time Of Using Own Electrical Applincies (Valona)</t>
  </si>
  <si>
    <t>Mangrol®</t>
  </si>
  <si>
    <t>Dhansukh Ramji Vaja</t>
  </si>
  <si>
    <t>Fatal Accident Occurred To Os On Account Of Leackage Current In Private Premises Victim Came In To Contact With Leackage Area</t>
  </si>
  <si>
    <t>Buffalo - Kanaksinh Ranbir Dodia</t>
  </si>
  <si>
    <t>Vinja Ranmal Chellar</t>
  </si>
  <si>
    <t xml:space="preserve">Bullock - Vinja Ranmal </t>
  </si>
  <si>
    <t>Bullock-Shri Deva parbat Kodiyatar</t>
  </si>
  <si>
    <t>29-8-07</t>
  </si>
  <si>
    <t>Smt. Rudiben Kanabhai Sankhat</t>
  </si>
  <si>
    <t xml:space="preserve"> </t>
  </si>
  <si>
    <t xml:space="preserve">A buffalo of Lajibhai Bhanabhai </t>
  </si>
  <si>
    <t xml:space="preserve">A bullock of ValiMahmad Chauhan </t>
  </si>
  <si>
    <t xml:space="preserve">A bullock of Hajibhai Lakhabhai </t>
  </si>
  <si>
    <t>22-8-07</t>
  </si>
  <si>
    <t>Nirenbhai Rameshbhai Parmar</t>
  </si>
  <si>
    <t>30-8-07</t>
  </si>
  <si>
    <t>Bijalbhai Ishwerbhai Rangpara</t>
  </si>
  <si>
    <t>Slipping from pole</t>
  </si>
  <si>
    <t>Jorawernagar</t>
  </si>
  <si>
    <t>Dhirubhai Devjibhai Makwana</t>
  </si>
  <si>
    <t>Entered in induction zone of HT while working on LT Line</t>
  </si>
  <si>
    <t>SNR 2</t>
  </si>
  <si>
    <t>Muli</t>
  </si>
  <si>
    <t xml:space="preserve">Nakubhai Hathibhai </t>
  </si>
  <si>
    <t>Mukeshbhai Bijalbhai</t>
  </si>
  <si>
    <t>DHG</t>
  </si>
  <si>
    <t>DGH R</t>
  </si>
  <si>
    <t>Rajeshbhai Ratilal Darji</t>
  </si>
  <si>
    <t xml:space="preserve">LSD R </t>
  </si>
  <si>
    <t>BUFF of Bhikhubhai Shivubhai</t>
  </si>
  <si>
    <t>Broken of LT Pole</t>
  </si>
  <si>
    <t>Wadhwan</t>
  </si>
  <si>
    <t>Cow of Bijalbhai Sagrambhai</t>
  </si>
  <si>
    <t>BUFF of Nazabhai Dhanabhai</t>
  </si>
  <si>
    <t>TC Earthing Leakage</t>
  </si>
  <si>
    <t>S`nagar city 2</t>
  </si>
  <si>
    <t>Cow of Sagrambhai Malabhai</t>
  </si>
  <si>
    <t>BUFF of Kasirambhai Nagarbhai</t>
  </si>
  <si>
    <t>Pole Earthing Leakage</t>
  </si>
  <si>
    <t>Sayla</t>
  </si>
  <si>
    <t>Panchabhai Nathabhai Bharwad</t>
  </si>
  <si>
    <t>Buffalow of Madhuben Becharbhai</t>
  </si>
  <si>
    <t>Bufallow of Ratansang Malubhai</t>
  </si>
  <si>
    <t>HT Pole earthing GI wire struct in horn of BUFF.  Which touch to jumper on pole</t>
  </si>
  <si>
    <t>Chotila</t>
  </si>
  <si>
    <t>BUFF of Rupabhai Khimabhai</t>
  </si>
  <si>
    <t>Patdi</t>
  </si>
  <si>
    <t>Buffalow of Balubha Jalamsang</t>
  </si>
  <si>
    <t>Rajsitapur</t>
  </si>
  <si>
    <t>Kanjibhai Rajabhai Rabari</t>
  </si>
  <si>
    <t>Altafbhai Bachubhai Sipai</t>
  </si>
  <si>
    <t>Maliben Chanabhai Makwana</t>
  </si>
  <si>
    <t>Non Fatal Accidentl Occured Due Leakage Current In Wiring In Her Premises At Village  Baradia.</t>
  </si>
  <si>
    <t>Jisgnesh Shivram  Joshi</t>
  </si>
  <si>
    <t>Non Fatal Accidentl Occured At Time Of Attending Lt Service Fault By Private Person At Village Khapat</t>
  </si>
  <si>
    <t>Bantwa</t>
  </si>
  <si>
    <t>Prafulbhai Babubhai Chorvada</t>
  </si>
  <si>
    <t>Kanajibhai M. Chamadiya</t>
  </si>
  <si>
    <t>Victim climbing for green tree cutting at village sutaria. An overhead 11 kv mota gunda ag feeder passing over the above neem tree. Due to that victim touches the live conductor of the 11 kv line. Hence, electric shock passing through her body and died at</t>
  </si>
  <si>
    <t>Hapa S/Dn./City-1</t>
  </si>
  <si>
    <t>Jodhabhai Karabhai</t>
  </si>
  <si>
    <t>27.10.07</t>
  </si>
  <si>
    <t>Victim touches live conductor of inclined LT line conductor hence electric current passes through the body of the boy and died at that time.</t>
  </si>
  <si>
    <t>5 nos.of buffalo</t>
  </si>
  <si>
    <t>A Buffalo came for drinking water in lake after drinking water buffalo passed nearby land due to that buffalo touches live conductor of inclined LT line and accd. Occurred.</t>
  </si>
  <si>
    <t>Rajesh Balvant Khat</t>
  </si>
  <si>
    <t>Erection of Ag group for road crossing instead of 11 kv nagarsim feeder L/C asked/ issued for vijarkhi feeder hence victim got ele.shock(explanation asked from  concern.)</t>
  </si>
  <si>
    <t>Kmbl</t>
  </si>
  <si>
    <t>Jethiben Arfebbhai Khandhar</t>
  </si>
  <si>
    <t>At the time of accident flow was single phasing and snapped cond. Was not live but the victim got ele. Shock due to induction of power in snapped cond.</t>
  </si>
  <si>
    <t>Kld.(E)</t>
  </si>
  <si>
    <t>4 nos. of Goats</t>
  </si>
  <si>
    <t>07.11.07</t>
  </si>
  <si>
    <t>Breakage of LT conductor from circuit pole. Mischief made by unknown person by cutting another side of broken conductor which was touching the live wire, goat came in contact with live wire &amp; accd. Occurred.</t>
  </si>
  <si>
    <t>Shri Nahim</t>
  </si>
  <si>
    <t>A Fisherman named Nahim died when 11 kv conductor snapped on a boat in river Triveni Bhanvad.</t>
  </si>
  <si>
    <t>10.11.07</t>
  </si>
  <si>
    <t>Smt Kasurben Samsurbhai</t>
  </si>
  <si>
    <t>6.12.07</t>
  </si>
  <si>
    <t>9-8-07</t>
  </si>
  <si>
    <t>Sh. V.M. Dabhi was attending a lighting fault on PSC pole, and he experienced induction and fell from pole</t>
  </si>
  <si>
    <t>He has not used any safety tools while working on line</t>
  </si>
  <si>
    <t>A buffalo of Sh. Ghanshyamhai Ukabhai</t>
  </si>
  <si>
    <t>11-8-07</t>
  </si>
  <si>
    <t>Leakage of transformer earthing wire</t>
  </si>
  <si>
    <t>A buffalo of Ghelabhai Ukabhai</t>
  </si>
  <si>
    <t>14-8-07</t>
  </si>
  <si>
    <t>Sh. Hiteshbhai Devabhai Padhiyar</t>
  </si>
  <si>
    <t>18-8-07</t>
  </si>
  <si>
    <t xml:space="preserve">Victim was removing flexible wire from plug one wire were on his hand, and other wire in plug, he touched open wire </t>
  </si>
  <si>
    <t>A cow of Sh. Jasabhai Devayatbhai</t>
  </si>
  <si>
    <t>26-8-07</t>
  </si>
  <si>
    <t>due to line fault 11 kv power flow in earthing as the land was wet and 2 nos buffalo were in water nearby above pole then electrolux.</t>
  </si>
  <si>
    <t>Lalpur</t>
  </si>
  <si>
    <t>02.10.07</t>
  </si>
  <si>
    <t>Bhatia</t>
  </si>
  <si>
    <t>07.10.07</t>
  </si>
  <si>
    <t>Kariben Dhanabhai Gamar</t>
  </si>
  <si>
    <t>12.10.07</t>
  </si>
  <si>
    <t>sum</t>
  </si>
  <si>
    <t>count 002</t>
  </si>
  <si>
    <t>Difference</t>
  </si>
  <si>
    <t>yearly</t>
  </si>
  <si>
    <t>Motor switch was foud opened during inspection in private premises</t>
  </si>
  <si>
    <t>J B Damor</t>
  </si>
  <si>
    <t>Lakhman Devsi Gorania</t>
  </si>
  <si>
    <t>Shri Jayrajsinh Vijaysinh</t>
  </si>
  <si>
    <t>Shri Manishaben Keshubhai Solanki</t>
  </si>
  <si>
    <t>Shri Nathabhai Karabhai Karamata</t>
  </si>
  <si>
    <t>JJ(W)</t>
  </si>
  <si>
    <t>3-nos. of Bufffalo</t>
  </si>
  <si>
    <t>Ullasba Jayendra Sinh Jadeja</t>
  </si>
  <si>
    <t>Anjar</t>
  </si>
  <si>
    <t>Anjar®</t>
  </si>
  <si>
    <t>Babu jesang Khungal</t>
  </si>
  <si>
    <t>Due to leakage of jumper in 11kV line</t>
  </si>
  <si>
    <t>GIDC VRL</t>
  </si>
  <si>
    <t>Due to leakage of current in TC DP</t>
  </si>
  <si>
    <t>Bullok</t>
  </si>
  <si>
    <t>This accident is occurred in railway premises.</t>
  </si>
  <si>
    <t>Mrs. Rekhaben Bharatbhai Lathiya</t>
  </si>
  <si>
    <t xml:space="preserve">The victim come in contact with steel stair rail which charged through short- defective ceiling fan of her neighbor of row houses with minor injury in private premises. </t>
  </si>
  <si>
    <t>During the repalacement work of service wire on PSC pole, while stringing G.I.wire,victim lost his balance from pole &amp; fall down to earth</t>
  </si>
  <si>
    <t xml:space="preserve">A buffalo of Masaribhai Bhagvanbhai </t>
  </si>
  <si>
    <t>T/C earthing was leakage in monsoon period victim might came in contact with T/C and met with F.A.</t>
  </si>
  <si>
    <t>Due to minor leakage current in T/C earthing and buffalo accidently came in contact and electrocuted.</t>
  </si>
  <si>
    <t>Victim while passes near the 11 KV pole Loc. № MTH/BLP/38 broken the guy wire &amp; upper wire of guy came in contact with live D.O. Jumper through which victim come in contact and got electrocuted</t>
  </si>
  <si>
    <t>Sh. Maheshbhai Karshan Gadhiya</t>
  </si>
  <si>
    <t>Due to broken and fall down of LT Line PSC Pole he fall down on earth</t>
  </si>
  <si>
    <t>Sh. Ashok Gokaldas Solanki (Helper)</t>
  </si>
  <si>
    <t>NFH to Human outsider Kum. Amita Haribhai Barvadia at vill: Mevasa</t>
  </si>
  <si>
    <t>Salimbhai Pathan</t>
  </si>
  <si>
    <t>Came in contact of LT while tying the P&amp;T line on LT Pole</t>
  </si>
  <si>
    <t>Hiraben Dalpatbhai Rathod At vill Ankevaliya</t>
  </si>
  <si>
    <t>BUFF of Sh Bhagwan Arfeb Jograna At vill Ranagadh</t>
  </si>
  <si>
    <t>Sh Girishbhai Natvarbhai Raval      LM</t>
  </si>
  <si>
    <t>Mech. Accd. Due to PSC Pole Broken</t>
  </si>
  <si>
    <t>Cow of Sh Manji Chhagan At vill Dudhrej</t>
  </si>
  <si>
    <t>Snapping of HT Conductor</t>
  </si>
  <si>
    <t>Buff of Sh Laljibhai Merabhai Bharwad</t>
  </si>
  <si>
    <t>Due to snapping of conductor as Pin Blast</t>
  </si>
  <si>
    <t>Anjar©</t>
  </si>
  <si>
    <t>Bharat R Parmar</t>
  </si>
  <si>
    <t>Although lin was cleared power came in 11KV Line and victim fallen down from 11KV Girder Pole</t>
  </si>
  <si>
    <t>Bhimasar</t>
  </si>
  <si>
    <t>Ramehsbhai K Koli</t>
  </si>
  <si>
    <t>Taking direct power supply form existing LT Line</t>
  </si>
  <si>
    <t>Pushpaben Dabhi</t>
  </si>
  <si>
    <t>Electrocuted by electric motor while sprinkling water to newly built house.(Pribvate Premises)</t>
  </si>
  <si>
    <t>C.N.Kharadi</t>
  </si>
  <si>
    <t>01.07.07</t>
  </si>
  <si>
    <t>carelessness of isolation in power</t>
  </si>
  <si>
    <t>1-buffalow</t>
  </si>
  <si>
    <t>04.07.07</t>
  </si>
  <si>
    <t>conductor snapping</t>
  </si>
  <si>
    <t>1-cow</t>
  </si>
  <si>
    <t>Salemamad Osman Kunbhar</t>
  </si>
  <si>
    <t>22.07.07</t>
  </si>
  <si>
    <t>Manjulaben R.Dalit</t>
  </si>
  <si>
    <t>accident took place in Private primises</t>
  </si>
  <si>
    <t>P. J. Kharadi</t>
  </si>
  <si>
    <t>20.8.07</t>
  </si>
  <si>
    <t>Victim fell down from LT pole while attending complain at vill. Sapeda</t>
  </si>
  <si>
    <t>Mandvi®</t>
  </si>
  <si>
    <t>4-cow and 2-calf</t>
  </si>
  <si>
    <t>05.08.07</t>
  </si>
  <si>
    <t>Naliya</t>
  </si>
  <si>
    <t>The Victim had tied the string for drying wel clothes with the service support angle and due to bad climate condition and heavy  rain fall, there was leakage of power in service suport angle.while removing wet clothes from the string,victim got electrocat</t>
  </si>
  <si>
    <t>DESHALPAR</t>
  </si>
  <si>
    <t>ALPESH K. SAGARPUTRA</t>
  </si>
  <si>
    <t>16/07/07</t>
  </si>
  <si>
    <t>Line staff was carring out LT line maint. Agter switching off LT supply.Single LT wire of dead span at HT line crossing  came in contact with HT line, which resulted into Non Fatal Accident.</t>
  </si>
  <si>
    <t>Utilised</t>
  </si>
  <si>
    <t>HUSSAIN SIDDIK</t>
  </si>
  <si>
    <t>20/07/07</t>
  </si>
  <si>
    <t>Keshod-II</t>
  </si>
  <si>
    <t>Buffalo- Sh. Ramsinh Uka Barad</t>
  </si>
  <si>
    <t>Sh. Savajibhai Govindbhai Gadher</t>
  </si>
  <si>
    <t>accident occurred to Load side of the consumer switch board was as electrical motor was shot circuted the victim came in contact with said shot circuted switch board and got electrotuted</t>
  </si>
  <si>
    <t>Sh. Karabhai Gigabhai Godhania</t>
  </si>
  <si>
    <t>14/10/07</t>
  </si>
  <si>
    <t>In victim's shop STD/PCO printer was short and that printer thouched to freeze hence current flow through body of freeze i.e. freeze short (As there is no any earthing of freeze) and victim touched the freeze and electrocuted.</t>
  </si>
  <si>
    <t>Bullock-Shri Bharatbhai Haribhai Goriya</t>
  </si>
  <si>
    <t>24/10/07</t>
  </si>
  <si>
    <t xml:space="preserve">Mangrol (T) </t>
  </si>
  <si>
    <t>Sh. B. B. Garchar</t>
  </si>
  <si>
    <t>26/10/07</t>
  </si>
  <si>
    <t>Harsur Lakhman Dangar  -- Outsider Human</t>
  </si>
  <si>
    <t>30.10.07</t>
  </si>
  <si>
    <t xml:space="preserve"> Existing Tatkal Connection of shri Harsur Lakhman Danger in vithal ruda mendapara AG group, As per letter of Police department on date 2/11/07 Site visit by DE Bantwa and investigate no any leakage current found in our installation but as per report of e</t>
  </si>
  <si>
    <t>Keshod(T)</t>
  </si>
  <si>
    <t>3 Nos. Cow --- 2 nos. of  shri Narandas Gandhi Gaushala  1nd 1 no. Rovery</t>
  </si>
  <si>
    <t>06.11.07</t>
  </si>
  <si>
    <t xml:space="preserve">Due to Rain and wind pressure, L.T Line conductor snapped. All 3 nos Cow came in contact with live wire and electrocuted    </t>
  </si>
  <si>
    <t>PBR(CITY)</t>
  </si>
  <si>
    <t>Udyognagar</t>
  </si>
  <si>
    <t>Out Sider Human - Jaynarayan Shukala</t>
  </si>
  <si>
    <t>05.11.07</t>
  </si>
  <si>
    <t>Accident occurred while reparing the single phase motor by victim in his premises.</t>
  </si>
  <si>
    <t>PBR(O&amp;M)</t>
  </si>
  <si>
    <t>During restringing of broken LT wire of Ag. Group, suddely return power came and victim got shocked.</t>
  </si>
  <si>
    <t>RCD-1</t>
  </si>
  <si>
    <t>Prahlad Plot</t>
  </si>
  <si>
    <t>L.Z.Goswami</t>
  </si>
  <si>
    <t>27.05.07</t>
  </si>
  <si>
    <t>While fixing of standard D.O. fuse in place of non standard D.O. fuse, victim got shocked.</t>
  </si>
  <si>
    <t>Disciplinary action against L.I. who was supervising the work is under process.</t>
  </si>
  <si>
    <t>Buffalow</t>
  </si>
  <si>
    <t>10.05.07</t>
  </si>
  <si>
    <t>Rajesh N. Sagathiya</t>
  </si>
  <si>
    <t>02.06.2007</t>
  </si>
  <si>
    <t>Victim climbed on pole  for light repairing unauthorisedly.</t>
  </si>
  <si>
    <t>RCD-2</t>
  </si>
  <si>
    <t>Udhyognagar</t>
  </si>
  <si>
    <t>Shaileshbhai D. Patadiya</t>
  </si>
  <si>
    <t>20.06.07</t>
  </si>
  <si>
    <t>Amreli R</t>
  </si>
  <si>
    <t>Bullock of Sh. Bhupatbhai Valkubhai</t>
  </si>
  <si>
    <t>12-7-07</t>
  </si>
  <si>
    <t>Smt. Shardaben Mavjibhai</t>
  </si>
  <si>
    <t>23-7-07</t>
  </si>
  <si>
    <t>Contect with leakage current from butter milk making machine motor.</t>
  </si>
  <si>
    <t xml:space="preserve"> A Four Sheep of Sh. Khima Amrabhai</t>
  </si>
  <si>
    <t>24-7-07</t>
  </si>
  <si>
    <t>Chital</t>
  </si>
  <si>
    <t>A Cow of Sh. Kalubhai Harsurbhai</t>
  </si>
  <si>
    <t>25-7-07</t>
  </si>
  <si>
    <t>Leckage power of T/C earthing</t>
  </si>
  <si>
    <t>Jafrabad</t>
  </si>
  <si>
    <t>A Bullock of sh. Chitarbhai Kadvabhai</t>
  </si>
  <si>
    <t>28-7-07</t>
  </si>
  <si>
    <t>11KV cond. Fall from Disc Insulator and Bullock tutch.</t>
  </si>
  <si>
    <t>A Buffalow of Sh. Ghosabhai Jeturbhai</t>
  </si>
  <si>
    <t>29-7-07</t>
  </si>
  <si>
    <t>LT conductor fall rfrom the pole and contect.</t>
  </si>
  <si>
    <t>Kodinar-1</t>
  </si>
  <si>
    <t>A Buffalow of Sh. Karsanbhai Rambhai</t>
  </si>
  <si>
    <t>6-7-07</t>
  </si>
  <si>
    <t>Contect with live 11KV conductor</t>
  </si>
  <si>
    <t>A cow of Sh. Dhirubhai Jikabhai</t>
  </si>
  <si>
    <t>30/6/07 reporting on July - 07</t>
  </si>
  <si>
    <t>Leckage power of T/C earthing wire</t>
  </si>
  <si>
    <t xml:space="preserve">A two Buffalow of Sh. Alabhai Chinabhai </t>
  </si>
  <si>
    <t>1-7-07</t>
  </si>
  <si>
    <t>Snapping of  conductor.</t>
  </si>
  <si>
    <t>Una-2</t>
  </si>
  <si>
    <t>A Buffalow of Sh. Mohan Rana</t>
  </si>
  <si>
    <t>10-7-07</t>
  </si>
  <si>
    <t>Tuch of LT cable of T/C center.</t>
  </si>
  <si>
    <t>Kunkavav</t>
  </si>
  <si>
    <t>Sh. Keshubhai Karsanbhai</t>
  </si>
  <si>
    <t>28/6/07 reporting on July - 07</t>
  </si>
  <si>
    <t>Accident took place when cond. of LT line fell in C clamp and came into contact of earthing wire.</t>
  </si>
  <si>
    <t>A buffalow of sh Laljibhai Devabhai</t>
  </si>
  <si>
    <t>9/7/2007</t>
  </si>
  <si>
    <t>Contect with LT Conductor.</t>
  </si>
  <si>
    <t>Dhari</t>
  </si>
  <si>
    <t>A Cow of Sh. Hirabhai Arfebbhai</t>
  </si>
  <si>
    <t>21/6/07 reporting on July-07</t>
  </si>
  <si>
    <t>Leckage of PSC pole earthing</t>
  </si>
  <si>
    <t>A Cow of Sh. Anakbhai Gabhrubhai</t>
  </si>
  <si>
    <t>Victim was drying clothes on iron wire which came in direct contact with open joint of flexible wire extended in her own house.</t>
  </si>
  <si>
    <t>Cow</t>
  </si>
  <si>
    <t>02.06.07</t>
  </si>
  <si>
    <t>Madhapar</t>
  </si>
  <si>
    <t>19.06.07</t>
  </si>
  <si>
    <t>22.06.07</t>
  </si>
  <si>
    <t>MRSD</t>
  </si>
  <si>
    <t>Rameshbhai Madhabhai Sagathiya</t>
  </si>
  <si>
    <t>30.7.2007</t>
  </si>
  <si>
    <t>A Mechanical Accident, While working he fell down form the PSC pole due to Slip of legs.</t>
  </si>
  <si>
    <t>NO</t>
  </si>
  <si>
    <t xml:space="preserve">CALF </t>
  </si>
  <si>
    <t>2.7.2007</t>
  </si>
  <si>
    <t>BUFFALO</t>
  </si>
  <si>
    <t>Leakage current in guarding wire passed through earthing to pole pit. A buffalow nearby wondering came in contact.</t>
  </si>
  <si>
    <t>BUFFALO(RAVA GELA LAMBARIYA)</t>
  </si>
  <si>
    <t>8/07/2007.</t>
  </si>
  <si>
    <t>Leakage Current Flow in Earthing G.I.Wire.</t>
  </si>
  <si>
    <t>T.C.Maint with Earthing</t>
  </si>
  <si>
    <t>COW(BHARATBHAI SAMATBHAI KOLI)</t>
  </si>
  <si>
    <t>25/07/2007.</t>
  </si>
  <si>
    <t xml:space="preserve">For Changing Faulty Transformer, While Line Inspecor Taking The L.C. the contractor's worker W/O. any Instruction climb on D.P. for removal of LT cable etc. (D.O. fuse was already removed at the time of T/C. fault) and victim (Contractor's worker ) touch </t>
  </si>
  <si>
    <t>M.G. PAMBHAR(HELPER)</t>
  </si>
  <si>
    <t>While working on pole he fall down from pole</t>
  </si>
  <si>
    <t>MANSUKH PREMJI RAKHOLIYA</t>
  </si>
  <si>
    <t>While Stringing ofL.T.line</t>
  </si>
  <si>
    <t>Victim by self work to check power in kit-kat fuse of T/C and by mistake his hand touch accidentally live phase of kit-kat fuse and accident occurred</t>
  </si>
  <si>
    <t>14.01.08</t>
  </si>
  <si>
    <t>04.02.08</t>
  </si>
  <si>
    <t>fatal accident to Nathiben Jeshabhai Gadhe and Non fatal Accident to Valiben Kalabhai Chandera</t>
  </si>
  <si>
    <t>L T pole was broken by truck driver Motigar Arfebbhai  Goswami while driving truck No. GJ -10W -7981 in rough manner. One woman fell down due to breaking of LT P.S.C. pole and met with fatal accident. Another got electric shock due to falling of live cond</t>
  </si>
  <si>
    <t>fatal accident to o/s late Arshibhai Kanabhai Chudasama at village Dolasa</t>
  </si>
  <si>
    <t>Due to the fault in 70 mm2 cable which was tied with top angle, leakage current flow through  girder pole and earth wire.</t>
  </si>
  <si>
    <t>Two Cows</t>
  </si>
  <si>
    <t>kodinar-I</t>
  </si>
  <si>
    <t>FA to Buffalo of shri Oghadbhai Ranabhai Parmar</t>
  </si>
  <si>
    <t>9.10.2007</t>
  </si>
  <si>
    <t>due to snapping of conductor</t>
  </si>
  <si>
    <t>NFH_Mechanical accident to Deptt. Person Shri A.H.Chauhan (ALM)</t>
  </si>
  <si>
    <t>20/09/07</t>
  </si>
  <si>
    <t xml:space="preserve">IN LT LINE OF W.W. CONNECTION, LT LINES CEMENT POLE BECOME  CROSS DUE TO HEAVY WIND, THAT’S WHY LT LINE LIVE WIRE &amp; ITS GUARDING FROM AGLT LINE TOUCHED &amp; LEAKAGE CURRENT PASSES THROUGH POLE'S EARTHINGMUD &amp; WATER LYING NEAR POLES SURROUNDING,  COW PUT ITS </t>
  </si>
  <si>
    <t xml:space="preserve">Leakage of StreetLight Ph </t>
  </si>
  <si>
    <t>Buff of Sh Ranchhodbhai Dayabhai Rajpara vill Mokasar</t>
  </si>
  <si>
    <t>R G Vora ALM,  Rajubhai Masarusinh, Madanbhai Masrusinh at vill Dudapur</t>
  </si>
  <si>
    <t>Cont.`s labor climbed on live line for rejumpering, while ALM &amp; other one working on dead section got momentory jerk of 11 KV Power.</t>
  </si>
  <si>
    <t>Private Premises(In Bathroom came in contact with wet switch Board</t>
  </si>
  <si>
    <t>Mandvi(T)</t>
  </si>
  <si>
    <t>Mukesh Meghji Marvada</t>
  </si>
  <si>
    <t>He was trying to cut the earth wire of LST and got shock and died.</t>
  </si>
  <si>
    <t>Ajmal K.Maheshwari</t>
  </si>
  <si>
    <t>26.6.07</t>
  </si>
  <si>
    <t>Victim climbed on pole and caught the live LT line to attend the private complaint fell down and non fatal accident occured.</t>
  </si>
  <si>
    <t>Kothara</t>
  </si>
  <si>
    <t>Calf</t>
  </si>
  <si>
    <t>Due to heavy wind pressure &amp; rain there is leakage current passes through earth wire of transformer centre the calf passes near the t/c  came in contact with earth wire resulted into fatal accident</t>
  </si>
  <si>
    <t>Dahinsara</t>
  </si>
  <si>
    <t>Two Cow</t>
  </si>
  <si>
    <t>Due to Disk fault current pass through earthing wire.</t>
  </si>
  <si>
    <t>Gandidham</t>
  </si>
  <si>
    <t>G. D. Chavda (Lineman)</t>
  </si>
  <si>
    <t>13.06.07</t>
  </si>
  <si>
    <t>Attending the service line on roof Loosing his balance &amp; slipped</t>
  </si>
  <si>
    <t>YES</t>
  </si>
  <si>
    <t>concern instructed to follow safety rules</t>
  </si>
  <si>
    <t>Kamal Jagdish Dagad</t>
  </si>
  <si>
    <t>28-8-07</t>
  </si>
  <si>
    <t xml:space="preserve">A bullock of Pratapbhai Kacharabhai </t>
  </si>
  <si>
    <t>Vinod Ashokbhai Solanki</t>
  </si>
  <si>
    <t xml:space="preserve">Victim lifted Galvenised pipe upward &amp; This pipe came in contact with 11 kv Virnagar Ag feeder </t>
  </si>
  <si>
    <t>Sh.Rajesh bhai.Vibha bhai Vakatar</t>
  </si>
  <si>
    <t>At the time of cutting leavs of tree victim was touched with live 11 KV conductor and he was shocked</t>
  </si>
  <si>
    <t>NFH  to Helper Sh. Amishkumar Maganlal ghodasara at vill : Khakhi - jalia</t>
  </si>
  <si>
    <t>add</t>
  </si>
  <si>
    <t>rep</t>
  </si>
  <si>
    <t>pen</t>
  </si>
  <si>
    <t>Due to heavy wind and rain live joints of service came in contact with connection and leakage current passed through metal fuse box and victim came in contact with stay of girder pole and accident occurred</t>
  </si>
  <si>
    <t>Nalinbhai R.Chauhan</t>
  </si>
  <si>
    <t>07.06.07</t>
  </si>
  <si>
    <t>During Maintenance work by mistake retain is contect with 11 KV Line and he was socked</t>
  </si>
  <si>
    <t>Maganbhai Dayabhai Savaliya</t>
  </si>
  <si>
    <t xml:space="preserve">Because of conductor failed on bufallow by mistake of children playing with thread which was shock on LT line </t>
  </si>
  <si>
    <t>Laljibhai Devshibhai Mevada</t>
  </si>
  <si>
    <t xml:space="preserve">At the time of shock this son with jumping hence of victim where such the with live 11 Kv conductor and we volt shock </t>
  </si>
  <si>
    <t>Leakage in Private premises at the time of replacing Electric motor in Bore</t>
  </si>
  <si>
    <t>Smt. Hansaben Vithalbhai</t>
  </si>
  <si>
    <t>Unauthorized construction below 11kV line touched to it.</t>
  </si>
  <si>
    <t>Leakage in TC Earthing</t>
  </si>
  <si>
    <t>Smt. Hemiben Vinubhai Vaghasiya</t>
  </si>
  <si>
    <t>ATUL PARSHOTAM LILA</t>
  </si>
  <si>
    <t>Mansukh Batuk Vora</t>
  </si>
  <si>
    <t>KantilalBatuk Vora</t>
  </si>
  <si>
    <t>D.M.Damor</t>
  </si>
  <si>
    <t>MANISHBHAI JAGDISHBHAI CHAUHAN</t>
  </si>
  <si>
    <t>Boy named manish climbed on pole to Catch dove &amp; Shocked</t>
  </si>
  <si>
    <t>BABU BHANU SARVAIA</t>
  </si>
  <si>
    <t xml:space="preserve">Shackle insulator of 3 phase 3wireL.t Line Broken &amp; that's why conductor scrap occures. Buffallow puts its leg on it &amp; died at the place </t>
  </si>
  <si>
    <t>Bhalani Jiva Kachad</t>
  </si>
  <si>
    <t>A fatal accident occurred at ag group lighting lamp wiring insulation damage and touched with cloth hanging wire angle and leakage current pass and meet fatal accident</t>
  </si>
  <si>
    <t>Sh. Rameshbhai Somabhai Sahiya</t>
  </si>
  <si>
    <t>Due to heavy rain and wind when victim passes on road nearby LT line conductor breakdown and touches the LT cross arm &amp; accident occurred</t>
  </si>
  <si>
    <t>Sh. Sanjaybhai Lalubhai Makvana</t>
  </si>
  <si>
    <t>During TC replacement working on 11kV Alidhra feeder line clear returned by Sh. G. G. Kalola, Mendarda Sub-division</t>
  </si>
  <si>
    <t>Due to snapping of LT conductor</t>
  </si>
  <si>
    <t>Bhola bhai Hakabhai Baraiya</t>
  </si>
  <si>
    <t>The victim touched with open starter and get electric shock . The accident is occurred at load side of the consumer</t>
  </si>
  <si>
    <t>paliyad</t>
  </si>
  <si>
    <t>sh. Vinod bhai and batukbhai</t>
  </si>
  <si>
    <t>During the maintenance of Rangpur AG feeder the PSC pole broken and the two victim godhariya fall down with the pole 7 GET INJURED. This is a mechanical accident</t>
  </si>
  <si>
    <t>botad-r</t>
  </si>
  <si>
    <t>sh. Kalusinh.</t>
  </si>
  <si>
    <t>During the working on 11 kv feeder the victim got electrocution at 11 kv level and fall down.</t>
  </si>
  <si>
    <t>Botad-t</t>
  </si>
  <si>
    <t>sh. Anopsinh ukabhai parmar</t>
  </si>
  <si>
    <t>The victim climb the pole to attend complain no-533. He dis connect the power supply from the D.O Box of the T/C. The line was three phase 5-wire lt including the street light phase was dead. But when the victim came in contact with the street light phase</t>
  </si>
  <si>
    <t>Dharaben Vinubhai</t>
  </si>
  <si>
    <t>Due to leakge from electric pump in office primises</t>
  </si>
  <si>
    <t>Bhavnagar rural</t>
  </si>
  <si>
    <t>shihor-r</t>
  </si>
  <si>
    <t>bhopabhai kalubhai koli</t>
  </si>
  <si>
    <t>due to collaps of truck to the pole and it was broken and falls on victim &amp;get died.</t>
  </si>
  <si>
    <t>Amreli-1</t>
  </si>
  <si>
    <t>Liliya</t>
  </si>
  <si>
    <t>Koli Ranchhod U</t>
  </si>
  <si>
    <t>There is a residence building of Sh. Haribhai Parsotambhai Barvadia at village Mevasa. One 11 KV line is passing about 4 feet apart from the wall of this residence Sh. Haribhai Parsotambhai has constructed and extended three feet "RAVES" near the terrace.</t>
  </si>
  <si>
    <t>A buffalo of Sh. Merambhai Vaghabhai</t>
  </si>
  <si>
    <t>Buffelo had died due to contact with live condctor..</t>
  </si>
  <si>
    <t>Babra</t>
  </si>
  <si>
    <t>A cow of Sh. Pathubhai Basiya</t>
  </si>
  <si>
    <t>Sh. Vinubhai Ramji</t>
  </si>
  <si>
    <t>While sharpening the Ag. motor cable in his own room the accident occurred</t>
  </si>
  <si>
    <t>S'Kundla</t>
  </si>
  <si>
    <t>Rajula</t>
  </si>
  <si>
    <t>FH-(1) Sh. Laljibhai Devayatbhai (2) Smt. Nayanaben Devayatbhai ; NFH-(1) Sh. Devayatbhai Tapubhai (2) Smt. Chakuben devayatbhai ; FA-2 bullock</t>
  </si>
  <si>
    <t>11 KV conductor fell and touched his bullock cart</t>
  </si>
  <si>
    <t>SKD (T)</t>
  </si>
  <si>
    <t>Sh. Ramesh R. Damor, ALM</t>
  </si>
  <si>
    <t>Fell from the gurder pole and the mech. accident occurred</t>
  </si>
  <si>
    <t>Not utilised due to not issued by Division</t>
  </si>
  <si>
    <t>Amreli-2</t>
  </si>
  <si>
    <t>Bagasara</t>
  </si>
  <si>
    <t>Smt. Chanduben Babubhai</t>
  </si>
  <si>
    <t>Contact with short circuit motor in his house</t>
  </si>
  <si>
    <t>A buffalo of Sh. Bharat Jilubhai Vala</t>
  </si>
  <si>
    <t>Contact with PSC pole earthing</t>
  </si>
  <si>
    <t>Una (T)</t>
  </si>
  <si>
    <t>(1) Sh. Salimbhai Mohabatsah (2) Smt. Rehanaben Salimbhai</t>
  </si>
  <si>
    <t>Due to broken of 11KV feeder jumper fualt on dish TV cable power had passed on it</t>
  </si>
  <si>
    <t>A bullock of Sh. Bijal Bhikha Bambhaniya</t>
  </si>
  <si>
    <t>Contact with LT live conductor</t>
  </si>
  <si>
    <t>A buffalo of Sh. Babubhau Jadavbhai</t>
  </si>
  <si>
    <t>Sh. Shambhubhai Nagjibhai Radadia</t>
  </si>
  <si>
    <t>Contact with live wire fallen from LT pin insulator</t>
  </si>
  <si>
    <t>A buffalo of Sh. Kanubhai Bhimbhai Jasani</t>
  </si>
  <si>
    <t>Due to leakage from T/C earthing wire</t>
  </si>
  <si>
    <t>Kodinar-2</t>
  </si>
  <si>
    <t>Buffalo of Sh. Govind Mala Chavda</t>
  </si>
  <si>
    <t>Contact with live earthing wire</t>
  </si>
  <si>
    <t>SKD(R)</t>
  </si>
  <si>
    <t>(1) Sh. Zakir Husen Usman Miya V.S. Helper (2) Sh. Gautam Lalji Dafda</t>
  </si>
  <si>
    <t>A fatal accident occurred to Victim due to her wiring short circuit.</t>
  </si>
  <si>
    <t>Mendarda</t>
  </si>
  <si>
    <t>Sh. Karsanbhai Mulubhai Vala</t>
  </si>
  <si>
    <t>A fatal accident occurred to victim when he is climbing the LT line on his own risk in the farm of Sh. Rambhai Safebbhai Gal</t>
  </si>
  <si>
    <t>13.1.08</t>
  </si>
  <si>
    <t>27.12.07</t>
  </si>
  <si>
    <t>15.02.08</t>
  </si>
  <si>
    <t>GONDAL</t>
  </si>
  <si>
    <t>TOWN</t>
  </si>
  <si>
    <t>RAMBAHADUR LAKHAN MUKHIYA</t>
  </si>
  <si>
    <t>Leakage earthing wire of transformer, and touched with guy wire, victim was touched guy wire</t>
  </si>
  <si>
    <t>Necessary maintenance of transformer is carried out</t>
  </si>
  <si>
    <t>Sh. V.M. Dabhi (V.S. Helper)</t>
  </si>
  <si>
    <t>Sop 016</t>
  </si>
  <si>
    <t>Compensation details</t>
  </si>
  <si>
    <t>Cause of Accident</t>
  </si>
  <si>
    <t>Rajkot Rural</t>
  </si>
  <si>
    <t>Porbandar</t>
  </si>
  <si>
    <t>Jamnagar</t>
  </si>
  <si>
    <t>Amreli</t>
  </si>
  <si>
    <t>Surendranagar</t>
  </si>
  <si>
    <t>Junagadh</t>
  </si>
  <si>
    <t>Bhavnagar</t>
  </si>
  <si>
    <t>09.04.07</t>
  </si>
  <si>
    <t>Due to snapping of the neutral wire in 1Ø service line.</t>
  </si>
  <si>
    <t>Due to leakage current in TC earthing</t>
  </si>
  <si>
    <t>Sh. Bodu Abdul Sidi</t>
  </si>
  <si>
    <t>Due to broken of LT line pole</t>
  </si>
  <si>
    <t>Sh. Raghubhai K Padhiyar</t>
  </si>
  <si>
    <t>The victim came in contact with live 1 Ph wire due to faulty two pin connected with 1 Ph motor in his private premises.</t>
  </si>
  <si>
    <t>Sh.Arvindbhai Chhatrasing Bariya (contractar Man)</t>
  </si>
  <si>
    <t>Victim was working on line and fell from the pole Mech Acct.</t>
  </si>
  <si>
    <t>Amreli-R</t>
  </si>
  <si>
    <t>2no's Bullock of Sh.Govindbhai Nanjibhai</t>
  </si>
  <si>
    <t>A Bullock of Sh.Nareshbhai Kanabhai.</t>
  </si>
  <si>
    <t>Sh.Ashokbhai Laxmanbhai Rathava (ALM)</t>
  </si>
  <si>
    <t>Viktim was working 11kv fdr.but LT of Other fdr.cross and victim experienced induction and fell from pole.</t>
  </si>
  <si>
    <t>Smt.Bhanube Kantilal</t>
  </si>
  <si>
    <t>The GI wire which is used to hang the wet clothes, that wire came into contact with the phase of load side wiring. The load side owner was too old and deterioted. So its insulation broke down and its phase came into contact with GI wire n current passed t</t>
  </si>
  <si>
    <t>Sh. Hardik Naran</t>
  </si>
  <si>
    <t>Accident occurred due to heavy rainfall with more wind pressure so that LT pole is tilted, hence the live phase was touched the guard wire and was earthed through pole earthing and at that time victim had touched the earthing lead and victim was electrocu</t>
  </si>
  <si>
    <t>Sh. Ashok Kishorchand</t>
  </si>
  <si>
    <t xml:space="preserve">Victim i.e. labour of contractor of GETCO while doing stringing of new 66KV line, climed live 11KV Kanpar Ag fdr &amp; got Elect. Shock &amp; fall down. </t>
  </si>
  <si>
    <t>Frequency</t>
  </si>
  <si>
    <t>Sava Sura Khit</t>
  </si>
  <si>
    <t>in L.T. Line of 25kv Shivarajgadh feeder at ninth pole from T/C L.T. Conductor slip down from shackle insulator to C - Clamp that’s why leackage current flows through transformer earthing Buffallow Goes near transformer &amp; touched with earthing &amp; Get elect</t>
  </si>
  <si>
    <t>Kotda</t>
  </si>
  <si>
    <t>Bhada Ravji Savaliya</t>
  </si>
  <si>
    <t>Load Side Jumper touched to tapping angle &amp; leakage Current Passed</t>
  </si>
  <si>
    <t>Lodhika</t>
  </si>
  <si>
    <t>Raniben Tikhabhai Charan</t>
  </si>
  <si>
    <t>Accident Occurred Due to LT shackle pole guy is released from ground because of rain season the LT line span being loosed Distance from ground is about 3to 4feet it may be possible the victim touch to lt line &amp; accident may be occurred.</t>
  </si>
  <si>
    <t>Praful Bhai Vasantji Vyas</t>
  </si>
  <si>
    <t>L.T. Line Main Wire Of Fuse Box is Breaked &amp; Touched to Guy Clamp. Guy Wire is Bound to Telephone Pole with wire so Telephone pole is shocked . Horse touched to telephone pole &amp; Shocked.</t>
  </si>
  <si>
    <t>LABORATORY</t>
  </si>
  <si>
    <t>DHIRUBHAI MODHAVANIYA</t>
  </si>
  <si>
    <t>Blast due to shortening of PT link whil e working</t>
  </si>
  <si>
    <t>BHARATBHAI KESHABHAI KHUNT</t>
  </si>
  <si>
    <t>Due to break down of conductor which falls on earth and two bullocks are passed through it and so due to shock two bullocks has been died</t>
  </si>
  <si>
    <t>Rameshbhai Paru</t>
  </si>
  <si>
    <t>10.9.2007</t>
  </si>
  <si>
    <t>Snaping of LT conductor</t>
  </si>
  <si>
    <t xml:space="preserve">Buffalo of sh.Natha dana </t>
  </si>
  <si>
    <t>Leakage current of Transeformer earthing wire</t>
  </si>
  <si>
    <t>Buffalo of sh.Nanabhai atabhai</t>
  </si>
  <si>
    <t>16-09-07</t>
  </si>
  <si>
    <t>Buffalo of sh.Hamirbhai Jethabhai</t>
  </si>
  <si>
    <t>3'no of Buffalo sh.Bhikhabhai baubhai</t>
  </si>
  <si>
    <t>21-09-07</t>
  </si>
  <si>
    <t>Buffalo of sh.kadubhai ukabhai</t>
  </si>
  <si>
    <t>22-09-07</t>
  </si>
  <si>
    <t>Buffalo of sh.Dadubhai sardulbhai</t>
  </si>
  <si>
    <t>27-08-07</t>
  </si>
  <si>
    <t>Buffalo of sh.Manubhai naranbhai</t>
  </si>
  <si>
    <t>29-08-07</t>
  </si>
  <si>
    <t>A cow of sh.Nanabhai pachabhai</t>
  </si>
  <si>
    <t>Buffalo of sh.Ghelabhai tapubhai</t>
  </si>
  <si>
    <t>18-09-07</t>
  </si>
  <si>
    <t>Buffalo of sh.Ranjitbhai naranbhai</t>
  </si>
  <si>
    <t>26-09-07</t>
  </si>
  <si>
    <t>una_1</t>
  </si>
  <si>
    <t>Bullock-Savdas Govind Bheda</t>
  </si>
  <si>
    <t>Buffalow-Mansing Jivabhai Dodiya</t>
  </si>
  <si>
    <t xml:space="preserve">Buffalow-Harsukh Oghadbhai </t>
  </si>
  <si>
    <t>KSD-R-2</t>
  </si>
  <si>
    <t>Buffalow-Natha Bhaga Chavda</t>
  </si>
  <si>
    <t xml:space="preserve">Buffalow-Karsan Ruda </t>
  </si>
  <si>
    <t>Sheep (7 Nos.) - Lakha Parbat Mori</t>
  </si>
  <si>
    <t>Bullok- Sh. Rama Bhikha</t>
  </si>
  <si>
    <t>Buffalo-Sh. Mukesh Rata Jafara</t>
  </si>
  <si>
    <t>Snapping Of LT Conductor</t>
  </si>
  <si>
    <t>Bullock- Sh. Bhima Vala Solanki</t>
  </si>
  <si>
    <t>Bullock-Rambhai Karnabhai Dangar</t>
  </si>
  <si>
    <t>Buffalo - Sh. Lakhaman Rana Odedara</t>
  </si>
  <si>
    <t>Leakage Current in earthing</t>
  </si>
  <si>
    <t>Buffalo- Sh. Dhana Bhikhu Kodiyatar</t>
  </si>
  <si>
    <t>Buffalo - Sh. Deva jetha Kodiyatar</t>
  </si>
  <si>
    <t>Leakage Current in load side wiring of Temp. Connection.</t>
  </si>
  <si>
    <t>Sh. Budhiya Khandu Thakare</t>
  </si>
  <si>
    <t>Insulation open in consumer's load side wiring. Victim may came in contcat with bare wire electrocuted.</t>
  </si>
  <si>
    <t>While Victim was attending the new release of connection and installing the meter, slipped down leg from the stool table and met to mechanical accident</t>
  </si>
  <si>
    <t>We have not informed by party. The information received from daily News paper “Divya Bhaskar” press note on 07.03.08. The accident has been occurred in Private premises. During starting of his motor-might have come in contact with live wire</t>
  </si>
  <si>
    <t>Classification</t>
  </si>
  <si>
    <t>Total Complaints</t>
  </si>
  <si>
    <t>In stipulated time</t>
  </si>
  <si>
    <t>Beyond stipulated time</t>
  </si>
  <si>
    <t>Up to double the stipulated time</t>
  </si>
  <si>
    <t>More than double the stipulated time</t>
  </si>
  <si>
    <t>Within 50% of stipulated time.</t>
  </si>
  <si>
    <t>Within stipulated time.</t>
  </si>
  <si>
    <t>Sr. No</t>
  </si>
  <si>
    <t>Month</t>
  </si>
  <si>
    <t>Date and Time Meeting conducted</t>
  </si>
  <si>
    <t>No of complaints registered at the meeting</t>
  </si>
  <si>
    <t>Departmental - Person - Shri Jagdish  M. Vasava - Helper  -- Age 40 Years</t>
  </si>
  <si>
    <t>22.11.07</t>
  </si>
  <si>
    <t xml:space="preserve">Mechanical Accident Occurred to him due to broken down of LT Psc Pole.  </t>
  </si>
  <si>
    <t>Out Sider Human - Shri Nalinbhai Parshotam Gajera (Age Approx.:- 34 Years)</t>
  </si>
  <si>
    <t>24.11.07</t>
  </si>
  <si>
    <t>Electrocuted due to common neutral</t>
  </si>
  <si>
    <t>necessary action taken</t>
  </si>
  <si>
    <t>Kalvibid</t>
  </si>
  <si>
    <t>M.J.VAGHELA</t>
  </si>
  <si>
    <t>Due while repairing of comaplatins of consumer , he felt jerk and fall down from compound wall</t>
  </si>
  <si>
    <t>BVN-R</t>
  </si>
  <si>
    <t>Dhola</t>
  </si>
  <si>
    <t>Sh. P.D.Parmar (App. L.M.)</t>
  </si>
  <si>
    <t>12.10.2007</t>
  </si>
  <si>
    <t>GONDAL (T)</t>
  </si>
  <si>
    <t>17.11.07</t>
  </si>
  <si>
    <t>25.11.07</t>
  </si>
  <si>
    <t>07.12.07</t>
  </si>
  <si>
    <t>MORBI</t>
  </si>
  <si>
    <t>SHANALA</t>
  </si>
  <si>
    <t xml:space="preserve">Sh. JETHABHAI RUDABHAI </t>
  </si>
  <si>
    <t xml:space="preserve">16-3-2008 </t>
  </si>
  <si>
    <t xml:space="preserve">In The LT Circuit of Modern Hall T/C Between Two LT Pole There is Guarding provided under LT Line. Below this LT Line’s guarding Dish TV Cable is crossing at mid span. This Dish TV cable was found tight at the time of inspection (visiting the site) &amp; due </t>
  </si>
  <si>
    <t>KSD-I</t>
  </si>
  <si>
    <t>Malia</t>
  </si>
  <si>
    <t>Sarman Ram Khambhala</t>
  </si>
  <si>
    <t>Non Fatal  Accident Due To Brekage Of T/C  Dp At  Village Amrapur</t>
  </si>
  <si>
    <t>PBR (O&amp;M)</t>
  </si>
  <si>
    <t>Coastal</t>
  </si>
  <si>
    <t>Shri Ghanshyam K. Solanki</t>
  </si>
  <si>
    <t>02.08.07</t>
  </si>
  <si>
    <t>for the operation of GO switch while climbing on 11 kv pole, the victim slipped and fall down mechanical accident.</t>
  </si>
  <si>
    <t>Umeshbhai N.Manek</t>
  </si>
  <si>
    <t>04.08.07</t>
  </si>
  <si>
    <t>The building was constructed Nr. LT line and clearance not maintained while victim climbed on tarace for some work, came in contact with live LT line &amp; accd. Occurred.</t>
  </si>
  <si>
    <t>Kld(E)/Jam®dn.</t>
  </si>
  <si>
    <t>07.08.07</t>
  </si>
  <si>
    <t>Satellite</t>
  </si>
  <si>
    <t>The 1Ø service line has jointed near at pole. The insulation of 1Ø service joints was rusted and broken and contacting with the supporting GI wire. Hence, the leakage current was passed through the GI wire, LT X-arm ,earth wire of PSC pole to earth. At th</t>
  </si>
  <si>
    <t>Due to snapping of LT Conductor when victim passing near 63kVA TC named Mohan Manji Pansuriya Group and came to contact with live wire.</t>
  </si>
  <si>
    <t>Due to leakage current passed through transformer earthing and victim rubs its body and met to accident.</t>
  </si>
  <si>
    <t>Sh. Mohmadsahid Mohmadkarim Bhadarka</t>
  </si>
  <si>
    <t>Due to leakage current passed through the earthing of the PSC LT pole due to breaking of the service line and touched to earthing wire of the pole,</t>
  </si>
  <si>
    <t>Kum. Fazilat Altaf Bhoda</t>
  </si>
  <si>
    <t>Sr.
No</t>
  </si>
  <si>
    <t>Performa/
Sheet Name</t>
  </si>
  <si>
    <t>Trolly of Dumper touched to 11 KV Fdr &amp; the men maintaning the gear box got shocked &amp; died.</t>
  </si>
  <si>
    <t>Mansukh B Sadhu</t>
  </si>
  <si>
    <t>Victim was covering the truck with tarpouline(Talpatri), while doing so he touch 11KV line and got electrocuted</t>
  </si>
  <si>
    <t>3 nos of Buffalo</t>
  </si>
  <si>
    <t xml:space="preserve">11 KV pole broken </t>
  </si>
  <si>
    <t>Haresh N. Jethva</t>
  </si>
  <si>
    <t>08.02.08</t>
  </si>
  <si>
    <t>Due to unbinding of live phase wire from shackle ins. &amp; touching with c-clamp. As it is rainy season whole pole was completely wet and thus pole was shorted. Cow came in contact with the pole and got ele. Shock.</t>
  </si>
  <si>
    <t>City-I</t>
  </si>
  <si>
    <t>Ptl S/dn./City Dn.</t>
  </si>
  <si>
    <t>09.08.07</t>
  </si>
  <si>
    <t>A Buffalo was shocked due to transformer's  leakage current of neatural earthing.</t>
  </si>
  <si>
    <t>J.J'pur(E)/Rural</t>
  </si>
  <si>
    <t>Shri Arvind Chakubhai</t>
  </si>
  <si>
    <t>10.08.07</t>
  </si>
  <si>
    <t>while repairing tapping 11 kv line privately way. Victim fall from the pole and died due to hamerage.</t>
  </si>
  <si>
    <t>Bhatia/Kmbl</t>
  </si>
  <si>
    <t xml:space="preserve">Phase cond. binding with sheckle insulator was loosen and conductor touches to angle of pole. Water is surrounded to pole as the buffalo fall in water it electrolucted. </t>
  </si>
  <si>
    <t>Dhrol S/dn./Rural dn.</t>
  </si>
  <si>
    <t>T/C was surrounded by water due to leakage current from LT dist.Box as buffalo fall in water it electrolucted.</t>
  </si>
  <si>
    <t>Kmbl(R)/Kmbl.</t>
  </si>
  <si>
    <t>Smt. Manjuben Karubhai Mokaria</t>
  </si>
  <si>
    <t xml:space="preserve">In heavy wind &amp; rain LT line cable used as dropper &amp; GI wire touched to c-clamp. &amp; other end of cable broken &amp; touched to lower end of guy wire &amp; cow came in contact with guy wire. </t>
  </si>
  <si>
    <t>Jaluben Surabhai Tolia</t>
  </si>
  <si>
    <t>Nathu chanabhai Chirodiya</t>
  </si>
  <si>
    <t>12.08.08</t>
  </si>
  <si>
    <t>Veljibhai Kalubhai Kaviyad</t>
  </si>
  <si>
    <t>23.08.08</t>
  </si>
  <si>
    <t>Victim slept from the pole</t>
  </si>
  <si>
    <t>Mechanical Accident</t>
  </si>
  <si>
    <t>Laghrabhai Sadurbhai Bharvad</t>
  </si>
  <si>
    <t>Kababhai Rajsinh</t>
  </si>
  <si>
    <t>Victim climbed on live LT line at his own wish and met with fatal accd.</t>
  </si>
  <si>
    <t>Atul Bhagvanji Kapuria</t>
  </si>
  <si>
    <t>While touching to 11 kv line from extended Gallery on Road from Building.</t>
  </si>
  <si>
    <t>Hardasbhai Rabari</t>
  </si>
  <si>
    <t>Victim has tried to take unauthorized power supply from existing overhead village L.T. line.</t>
  </si>
  <si>
    <t>Kalavad(E)</t>
  </si>
  <si>
    <t>N.K.Jadeja</t>
  </si>
  <si>
    <t>20.07.07</t>
  </si>
  <si>
    <t>Mechanical Accident.</t>
  </si>
  <si>
    <t>24.07.07</t>
  </si>
  <si>
    <t>Kmbl Gate</t>
  </si>
  <si>
    <t>Yunus Dosa</t>
  </si>
  <si>
    <t>25.07.07</t>
  </si>
  <si>
    <t>Supprot GI wire connected between LT pole and street light fixture fixed on private premises, was came in contact with live phase junction on LT Pole, consequently leakage current passed through said GI wire.Thus electrocution was took place when victim c</t>
  </si>
  <si>
    <t>31.07.07</t>
  </si>
  <si>
    <t>Earthing is not provide proper, hence leakage flows from earth to earth. When she buffalo came in contact with earth surface and accd. Occurred.</t>
  </si>
  <si>
    <t>Jodia/Rural</t>
  </si>
  <si>
    <t>Uttam Savji Dudhagara</t>
  </si>
  <si>
    <t>01.08.07</t>
  </si>
  <si>
    <t>There is no anyposibility of electrical accident.</t>
  </si>
  <si>
    <t>Bhatia S/dn./Kmbl</t>
  </si>
  <si>
    <t>Kalubhai Amarshibhai</t>
  </si>
  <si>
    <t>Halwad</t>
  </si>
  <si>
    <t>Satabhai Butabhai Bharwad</t>
  </si>
  <si>
    <t>Mech Accedent Pole broken</t>
  </si>
  <si>
    <t>Cow of Bhimabhai Satabhai Bharwad</t>
  </si>
  <si>
    <t>Leakage from st ltg fixture</t>
  </si>
  <si>
    <t>Than</t>
  </si>
  <si>
    <t>BUFF of Bhabhalubhai Vastabhai Khachar</t>
  </si>
  <si>
    <t>Maheshbhai Ranchhobhai Koli</t>
  </si>
  <si>
    <t>Direct contact with 22 KV line</t>
  </si>
  <si>
    <t>BUFF of Musa Daud Ghanchi</t>
  </si>
  <si>
    <t>SNAPPING OF L.T.CONDUCTOR</t>
  </si>
  <si>
    <t>L.T.Maintenance</t>
  </si>
  <si>
    <t>MAHESH CHHAGANBHAI KOLI</t>
  </si>
  <si>
    <t>30/07/2007.</t>
  </si>
  <si>
    <t>Accidental contact with live electric wire / equipment</t>
  </si>
  <si>
    <t>MCSD</t>
  </si>
  <si>
    <t>Ragh ubhai Gobarbhai Bharvad</t>
  </si>
  <si>
    <t>13/08/07</t>
  </si>
  <si>
    <t>Victim came in contact with short circuited motor in his premises and got shocked.</t>
  </si>
  <si>
    <t>BNSD</t>
  </si>
  <si>
    <t>Rajubhai Nagjibhai Parmar</t>
  </si>
  <si>
    <t>18/08/07</t>
  </si>
  <si>
    <t>FA to small ox of Shri Balubhai Kalubhai Gujariya</t>
  </si>
  <si>
    <t>29.09.2007</t>
  </si>
  <si>
    <t>not found any kind of fault in PGVCL line, accident occurred due to any reason.</t>
  </si>
  <si>
    <t>Farid Hussain Dhoki</t>
  </si>
  <si>
    <t>30.09.2007</t>
  </si>
  <si>
    <t>by taking illigeal power supply from pole non consumer and electrocuted.</t>
  </si>
  <si>
    <t>AMR-I</t>
  </si>
  <si>
    <t>AMR-T</t>
  </si>
  <si>
    <t>Champaben Harjibhai Solanki</t>
  </si>
  <si>
    <t>1.10.2007</t>
  </si>
  <si>
    <t>pvc twin core s/L accidently broken by private vehicle and said broken s/L wounded around the neck of victim</t>
  </si>
  <si>
    <t>kodinar-2</t>
  </si>
  <si>
    <t>NF_Mechanical accident to Shri Samat Hira Madha</t>
  </si>
  <si>
    <t>2.10.2007</t>
  </si>
  <si>
    <t>due to breaking of psc pole.</t>
  </si>
  <si>
    <t>AMR-II</t>
  </si>
  <si>
    <t>FA to cow of shri Lalabhai Gababhai Matiya</t>
  </si>
  <si>
    <t>snapping of 11 kv conductor from disc insulator</t>
  </si>
  <si>
    <t>una_2</t>
  </si>
  <si>
    <t>FA to 2 no of Buffallo (1) shri Lakha Bhaya jadav &amp; (2) shri Jivabhai Rambhai Parmar</t>
  </si>
  <si>
    <t>5.10.2007</t>
  </si>
  <si>
    <t xml:space="preserve"> snapping of LT conductor </t>
  </si>
  <si>
    <t>PASCHIM GUJARAT VIJ COMPANY LIMITED
REGD. &amp;  CORPORATE OFFICE, RAJKOT</t>
  </si>
  <si>
    <t>ACCIDENT DETAILS</t>
  </si>
  <si>
    <t>Cummulative</t>
  </si>
  <si>
    <t>Previous Month</t>
  </si>
  <si>
    <t>Cumulative since mayil-05</t>
  </si>
  <si>
    <t>RAJKOT C-1</t>
  </si>
  <si>
    <t>RAJKOT C-2</t>
  </si>
  <si>
    <t>RAJKOT C-3</t>
  </si>
  <si>
    <t>CIRCLE-TOTAL</t>
  </si>
  <si>
    <t xml:space="preserve">GONDAL     </t>
  </si>
  <si>
    <t xml:space="preserve">DHORAJI   </t>
  </si>
  <si>
    <t>JASDAN</t>
  </si>
  <si>
    <t xml:space="preserve">RAJKOT RURAL </t>
  </si>
  <si>
    <t xml:space="preserve">MORBI    </t>
  </si>
  <si>
    <t>HALVAD</t>
  </si>
  <si>
    <t>JAMJODHPUR</t>
  </si>
  <si>
    <t>AMRELI    -1</t>
  </si>
  <si>
    <t xml:space="preserve">SAVAR KUNDLA    </t>
  </si>
  <si>
    <t xml:space="preserve">UNA     </t>
  </si>
  <si>
    <t>AMRELI-2</t>
  </si>
  <si>
    <t>PGVCL Total →</t>
  </si>
  <si>
    <t xml:space="preserve">BHUJ    </t>
  </si>
  <si>
    <t xml:space="preserve">MANDVI    </t>
  </si>
  <si>
    <t xml:space="preserve">ANJAR  </t>
  </si>
  <si>
    <t>GANDHIDHAM</t>
  </si>
  <si>
    <t>GADHDA</t>
  </si>
  <si>
    <t>PBR CITY</t>
  </si>
  <si>
    <t>PBR RURAL</t>
  </si>
  <si>
    <t>KESHOD-1</t>
  </si>
  <si>
    <t>KESHOD-2</t>
  </si>
  <si>
    <t>S'NAGAR-1</t>
  </si>
  <si>
    <t>S'NAGAR-2</t>
  </si>
  <si>
    <t xml:space="preserve">DHANGADHARA    </t>
  </si>
  <si>
    <t>While providing DO fuse wire of TC Victim used Short Bamboo rod and climb at some height on TC pole, DO fuse wire touched to DO Angle, Victim got electric shock through Earth wire and met with Non fatal accident</t>
  </si>
  <si>
    <t xml:space="preserve"> partially utlilized</t>
  </si>
  <si>
    <t>victim is a contractor person and issued a notice to the victim for utlization of safety tools</t>
  </si>
  <si>
    <t>UNA</t>
  </si>
  <si>
    <t>UNA-II</t>
  </si>
  <si>
    <t>fatal accident to buffallo of shri Balubhai Lakhabhai Dangodra at village Juna_Ugala</t>
  </si>
  <si>
    <t xml:space="preserve">Smt. Kanchanben Harsukhbhai Parmar </t>
  </si>
  <si>
    <t>smt. Narmadaben Bavanjibhai Maradiya</t>
  </si>
  <si>
    <t>Sh Rajesh Bachubhai Barad</t>
  </si>
  <si>
    <t>Sh.Bharat Jasyantkant Dave(Helper)</t>
  </si>
  <si>
    <t>Sh.Kaushik Kana Pampaniya</t>
  </si>
  <si>
    <t>Manoj Ravishankar Joshi</t>
  </si>
  <si>
    <t>23-6-07</t>
  </si>
  <si>
    <t>Sliping from PSC pole mecahnical accident</t>
  </si>
  <si>
    <t>Meeting arranged for use of safety belt at s/dn.</t>
  </si>
  <si>
    <t>Power House</t>
  </si>
  <si>
    <t>Urvashi Manaji Dhakhara</t>
  </si>
  <si>
    <t>18-6-07</t>
  </si>
  <si>
    <t>Come into the direct touch to live holder in private primises</t>
  </si>
  <si>
    <t>Kalanala</t>
  </si>
  <si>
    <t>Rahil Rahim Dariya</t>
  </si>
  <si>
    <t>25-6-07</t>
  </si>
  <si>
    <t>Hill Drive</t>
  </si>
  <si>
    <t xml:space="preserve">S.S.MAHIDA </t>
  </si>
  <si>
    <t>Victim came in contact with short circuited ceiling fan while repairing and met with F.A.</t>
  </si>
  <si>
    <t>A buffalow</t>
  </si>
  <si>
    <t>10/08/07</t>
  </si>
  <si>
    <t>Sumitaben Chanabhai Uteriya</t>
  </si>
  <si>
    <t>31/07/07</t>
  </si>
  <si>
    <t>Due to Leakage power from faulty TV - Disc cable in the cabin of ironsheets.</t>
  </si>
  <si>
    <t>Vijaybhai Chanabhai Uteriya</t>
  </si>
  <si>
    <t>-do-</t>
  </si>
  <si>
    <t>A cow</t>
  </si>
  <si>
    <t>31.08.07</t>
  </si>
  <si>
    <t>Victim came in contact with GI wire in which leakagte currenmt flown due to heavy rain and wind.</t>
  </si>
  <si>
    <t>KRSD</t>
  </si>
  <si>
    <t>Mustaq Ahmed  Malik</t>
  </si>
  <si>
    <t>Vic5tim came in contact with MMB which was installed on PSC pole.  On account of cable insulations, biting by squirrels during rainy season, short circuit has occurred. Victim came in contact with MMB and got shocked due to induction.</t>
  </si>
  <si>
    <t>MPSD</t>
  </si>
  <si>
    <t>24.09.07</t>
  </si>
  <si>
    <t>UNSD</t>
  </si>
  <si>
    <t>Rajubhai keshabhai Parmar</t>
  </si>
  <si>
    <t>To Avoid Bird fault problem on 11 Kv Nana Mandwa Ag. Feeder, it was planned to provide 11 Kv support pin below jumpers of Girder D.P. After switching off the feeder, victim climbed Gurder pole DP along with safety belt and helmet. While sitting on DP stru</t>
  </si>
  <si>
    <t xml:space="preserve">NFA to Bullock of Sh.Najubhai Bijalbhai Rabari at vill: Tarvada </t>
  </si>
  <si>
    <t>R-Phase cable of LT line was burnt and melt which was touched to iron C-clamp, so the returned leakage current passing through T/C earthling wire,(there was rain fall at that time) the bull while passes near T/C structure and contact with earthling wire a</t>
  </si>
  <si>
    <t>Upleta Rural</t>
  </si>
  <si>
    <t>Sh. Naran Hamir</t>
  </si>
  <si>
    <t>03.08.07</t>
  </si>
  <si>
    <t>Qtr.</t>
  </si>
  <si>
    <t>Category of feeder</t>
  </si>
  <si>
    <t>SAIFI</t>
  </si>
  <si>
    <t>SAIDI</t>
  </si>
  <si>
    <t>MAIFI</t>
  </si>
  <si>
    <t>total</t>
  </si>
  <si>
    <t>ag dom</t>
  </si>
  <si>
    <t>ind</t>
  </si>
  <si>
    <t>urban</t>
  </si>
  <si>
    <t>jgy</t>
  </si>
  <si>
    <t>agom</t>
  </si>
  <si>
    <t>Loose connections from pole</t>
  </si>
  <si>
    <t>Interruption due to line breakdown</t>
  </si>
  <si>
    <t>Interruption due to failure of transformer</t>
  </si>
  <si>
    <t>Ordinary case, which requires no augmentation.</t>
  </si>
  <si>
    <t>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</si>
  <si>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</si>
  <si>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</si>
  <si>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</si>
  <si>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</si>
  <si>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</si>
  <si>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</si>
  <si>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</si>
  <si>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</si>
  <si>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</si>
  <si>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</si>
  <si>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</si>
  <si>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Others</t>
  </si>
  <si>
    <t>10 &amp; 20 of the Month</t>
  </si>
  <si>
    <t>ANJ</t>
  </si>
  <si>
    <t>Sop 005</t>
  </si>
  <si>
    <t>Sop 007</t>
  </si>
  <si>
    <t>Failure of Power Transformer</t>
  </si>
  <si>
    <t>Quarter Total</t>
  </si>
  <si>
    <t>AG Dom</t>
  </si>
  <si>
    <t>Urban</t>
  </si>
  <si>
    <t>JGY</t>
  </si>
  <si>
    <r>
      <t>Reported By</t>
    </r>
    <r>
      <rPr>
        <b/>
        <sz val="20"/>
        <color indexed="8"/>
        <rFont val="Arial"/>
        <family val="2"/>
      </rPr>
      <t xml:space="preserve">
Pascim Gujarat Vij Company Limited</t>
    </r>
  </si>
  <si>
    <t>Qtr</t>
  </si>
  <si>
    <r>
      <t xml:space="preserve">SoP 011 - A : </t>
    </r>
    <r>
      <rPr>
        <sz val="12"/>
        <color indexed="8"/>
        <rFont val="Arial"/>
        <family val="2"/>
      </rPr>
      <t>System Average Interrruption Frequency Index (SAIFI), System Average Interrruption Duration Index (SAIDI), Momentary Average Interruption Frequency Index (MAIFI)</t>
    </r>
  </si>
  <si>
    <t>SoP 011 - A : System Average Interrruption Frequency Index (SAIFI) for AG. Dominant Category</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</si>
  <si>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</si>
  <si>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</si>
  <si>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r>
      <t>CI=</t>
    </r>
    <r>
      <rPr>
        <b/>
        <sz val="10"/>
        <rFont val="Calibri"/>
        <family val="2"/>
      </rPr>
      <t>∑</t>
    </r>
    <r>
      <rPr>
        <b/>
        <sz val="10"/>
        <rFont val="Arial"/>
        <family val="2"/>
      </rPr>
      <t xml:space="preserve"> Ni</t>
    </r>
  </si>
  <si>
    <t>SAIFI = ∑ Ni/Nt
(Monthly SAIFI)</t>
  </si>
  <si>
    <t>6=5/4</t>
  </si>
  <si>
    <t>1st Qtr</t>
  </si>
  <si>
    <t>2nd Qtr</t>
  </si>
  <si>
    <t>3rd Qtr</t>
  </si>
  <si>
    <t>4th Qtr</t>
  </si>
  <si>
    <t>Yearly Data</t>
  </si>
  <si>
    <t>SoP 011 - B : System Average Interrruption Duration Index (SAIDI) for AG. Dominant Category</t>
  </si>
  <si>
    <t>Ri =
Restoration Time for each sustained interruption event 
(in hours)</t>
  </si>
  <si>
    <t>Ni - Number of interrupted Customers for each sustained interruption event
(in numbers)</t>
  </si>
  <si>
    <t>Ri* Ni -
Total customer interrution Duration</t>
  </si>
  <si>
    <t>Customer Intt. Duration CMI = ΣRi*Ni</t>
  </si>
  <si>
    <t>SAIDI = ΣRi*Ni/Nt (Monthly SAIDI)</t>
  </si>
  <si>
    <t>5 = 3 * 4</t>
  </si>
  <si>
    <t>8=7/6</t>
  </si>
  <si>
    <t>SoP 011 - C : Momentary Average Interruption Frequency Index (MAIFI) for AG. Dominant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</si>
  <si>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</si>
  <si>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</si>
  <si>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</si>
  <si>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r>
      <t>N</t>
    </r>
    <r>
      <rPr>
        <b/>
        <vertAlign val="subscript"/>
        <sz val="10"/>
        <rFont val="Arial"/>
        <family val="2"/>
      </rPr>
      <t>t</t>
    </r>
    <r>
      <rPr>
        <b/>
        <sz val="10"/>
        <rFont val="Arial"/>
        <family val="2"/>
      </rPr>
      <t xml:space="preserve"> -
Total no of customers served
(in numbers)</t>
    </r>
  </si>
  <si>
    <t>Customer Intt. ΣImi*Nmi</t>
  </si>
  <si>
    <t>MAIFI=ΣImi*Nmi/Nt</t>
  </si>
  <si>
    <t>SoP 011 - A : System Average Interrruption Frequency Index (SAIFI) for JGY category</t>
  </si>
  <si>
    <t>SoP 011 - B : System Average Interrruption Duration Index (SAIDI) for JGY category</t>
  </si>
  <si>
    <t>SoP 011 - C : Momentary Average Interruption Frequency Index (MAIFI) for JGY category</t>
  </si>
  <si>
    <t>SoP 011 - A : System Average Interrruption Frequency Index (SAIFI) for URBAN category</t>
  </si>
  <si>
    <t>SoP 011 - B : System Average Interrruption Duration Index (SAIDI) for URBAN category</t>
  </si>
  <si>
    <t>SoP 011 - C : Momentary Average Interruption Frequency Index (MAIFI) for URBAN category</t>
  </si>
  <si>
    <t>SoP 011 - A : System Average Interrruption Frequency Index (SAIFI) for OTHER ALL category</t>
  </si>
  <si>
    <t>SoP 011 - B : System Average Interrruption Duration Index (SAIDI) for OTHER ALL category</t>
  </si>
  <si>
    <t>SoP 011 - C : Momentary Average Interruption Frequency Index (MAIFI) for OTHER ALL category</t>
  </si>
  <si>
    <t>SoP 011 - A : System Average Interrruption Frequency Index (SAIFI) for PGVCL as a whole</t>
  </si>
  <si>
    <t>SoP 011 - B : System Average Interrruption Duration Index (SAIDI) for PGVCL as a whole</t>
  </si>
  <si>
    <t>SoP 011 - C : Momentary Average Interruption Frequency Index (MAIFI) for PGVCL as a whole</t>
  </si>
  <si>
    <r>
      <t xml:space="preserve">Register For Compiling The Complaints </t>
    </r>
    <r>
      <rPr>
        <i/>
        <sz val="11"/>
        <color theme="1"/>
        <rFont val="Book Antiqua"/>
        <family val="1"/>
      </rPr>
      <t>{As per Appendix B of the regulation}</t>
    </r>
  </si>
  <si>
    <t>No. of complaints pending at the end of the meeting</t>
  </si>
  <si>
    <t>up to JUN-17</t>
  </si>
  <si>
    <t>up to SEPT-17</t>
  </si>
  <si>
    <t>up to DEC-17</t>
  </si>
  <si>
    <t>ANJAR</t>
  </si>
  <si>
    <t>RED MARK SHOULD BE GREATER THAN 0.</t>
  </si>
  <si>
    <t>BLANK</t>
  </si>
  <si>
    <t>AUTO</t>
  </si>
  <si>
    <t>PUT IN FIRST COLUMN</t>
  </si>
  <si>
    <t>CHANGE LINK</t>
  </si>
  <si>
    <t>UPTO MAR</t>
  </si>
  <si>
    <t>CROSS CHECK</t>
  </si>
  <si>
    <t>QTR - 4</t>
  </si>
  <si>
    <t>UPTO DEC</t>
  </si>
  <si>
    <t>QTR - 3</t>
  </si>
  <si>
    <t>UPTO SEP</t>
  </si>
  <si>
    <t>QTR - 2</t>
  </si>
  <si>
    <t>QTR - 1</t>
  </si>
  <si>
    <t>RRC</t>
  </si>
  <si>
    <t>Rajkot/ Rajkot City</t>
  </si>
  <si>
    <t xml:space="preserve">Field area visit at different school, Colleges, Temple, residential areas-society, RMC gardens, RMC office for safety awareness and energy conservation and also village meeting &amp; Khedut Shibir is arranged for safety  </t>
  </si>
  <si>
    <t>safety pamphlets/Booklets distributed in all s.dn area</t>
  </si>
  <si>
    <t>Rajkot Rural/ Rajkot Rural</t>
  </si>
  <si>
    <t>Morbi/ MRB</t>
  </si>
  <si>
    <t>Porbandar/ PBR</t>
  </si>
  <si>
    <t>Accident awareness to village people and school students regarding safety awareness during field visit</t>
  </si>
  <si>
    <t>Safety training given to departmental employees</t>
  </si>
  <si>
    <t>Jamnagar/
JMN</t>
  </si>
  <si>
    <t xml:space="preserve">Field area visit at different school, Colleges, Temple, residential areas-society, JMC gardens, JMC office for safety awareness and energy conservation and also village meeting &amp; Khedut Shibir is arranged for safety  </t>
  </si>
  <si>
    <t>safety pamphlets distributed in all s.dn area</t>
  </si>
  <si>
    <t>BHUJ/ BHUJ</t>
  </si>
  <si>
    <t>Anjar/ Anjar</t>
  </si>
  <si>
    <t>Junagadh/ JND</t>
  </si>
  <si>
    <t xml:space="preserve"> gramsabha arranged at variour place under bhavnagar circle.</t>
  </si>
  <si>
    <t xml:space="preserve"> ward meeting arranged at variour place under bhavnagar circle.</t>
  </si>
  <si>
    <t>Botad/ BTD</t>
  </si>
  <si>
    <t>Amreli / AMR</t>
  </si>
  <si>
    <t>Village meeting /khedut shibir/field visit carried out/Contractor meeting</t>
  </si>
  <si>
    <t>Nill</t>
  </si>
  <si>
    <t>NILL</t>
  </si>
  <si>
    <t>Public awareness programmes were arranged at Village level (village visit/Khedut Shibir) for awareness of general public regarding electrical safety &amp; accident.Safety pamphlets distributed to general public.</t>
  </si>
  <si>
    <t>MANDVI/ BHUJ</t>
  </si>
  <si>
    <t>NAKHATRANA/ BHUJ</t>
  </si>
  <si>
    <t>39 No. of mock drill arranged in 3 divisions</t>
  </si>
  <si>
    <t>cr</t>
  </si>
  <si>
    <t xml:space="preserve">4th Quarter  </t>
  </si>
  <si>
    <t>31.03.2023</t>
  </si>
  <si>
    <t>31.12.2022</t>
  </si>
  <si>
    <t>Around 165 no. of safety meetings arranged in 3 divisions &amp; 3 no. of committee meetings arranged at circle level</t>
  </si>
  <si>
    <t>Surendranagar/ SNR</t>
  </si>
  <si>
    <t>RAJKOT CITY</t>
  </si>
  <si>
    <t>RAJKOT-2 O&amp;M</t>
  </si>
  <si>
    <t>PORBANDAR O&amp;M</t>
  </si>
  <si>
    <t>JAMNAGAR O&amp;M</t>
  </si>
  <si>
    <t>BHUJ O&amp;M</t>
  </si>
  <si>
    <t>JUNAGADH O&amp;M</t>
  </si>
  <si>
    <t>BHAVNAGAR O&amp;M</t>
  </si>
  <si>
    <t>AMRELI O&amp;M</t>
  </si>
  <si>
    <t xml:space="preserve">SURENDRANAGAR O&amp;M </t>
  </si>
  <si>
    <t>JAN-24</t>
  </si>
  <si>
    <t>FEB-24</t>
  </si>
  <si>
    <t>MAR-24</t>
  </si>
  <si>
    <t>JAN -24 to MAR-24</t>
  </si>
  <si>
    <t>OCT-23</t>
  </si>
  <si>
    <t>NOV-23</t>
  </si>
  <si>
    <t>DEC-23</t>
  </si>
  <si>
    <t>OCT -23 to DEC-23</t>
  </si>
  <si>
    <t>JUL-23</t>
  </si>
  <si>
    <t>AUG-23</t>
  </si>
  <si>
    <t>SEP-23</t>
  </si>
  <si>
    <t>JUL -23 to SEP-23</t>
  </si>
  <si>
    <t>APR-23</t>
  </si>
  <si>
    <t>MAY-23</t>
  </si>
  <si>
    <t>JUN-23</t>
  </si>
  <si>
    <t>APR -23 to JUN-23</t>
  </si>
  <si>
    <t>Performa – SoP 005 B: Action taken report by the Redressal Committee 
(2023-24- 4th Qtr.)</t>
  </si>
  <si>
    <t>1st Month (Jan-24)</t>
  </si>
  <si>
    <t>2nd Month (Feb-24)</t>
  </si>
  <si>
    <t>3rd Month (Mar-24)</t>
  </si>
  <si>
    <t>STANDARD OF PERFORMANCE COMPLIANCE REPORT YEAR : 2023-24</t>
  </si>
  <si>
    <t>Report Jan - 2024 to Mar - 2024</t>
  </si>
  <si>
    <t>reported</t>
  </si>
  <si>
    <t>safety pamphlets distributed in all sdn.</t>
  </si>
  <si>
    <t>108 no. of Contractor's meetings has been arranged in divions and sub division for safety point of view</t>
  </si>
  <si>
    <t>51 no. of mock drill arrnaged at all sub divisions &amp; Division.</t>
  </si>
  <si>
    <t>214 no. of safety meetings has been arranged in divions and sub division for safety point of view</t>
  </si>
  <si>
    <t>Safety Film showed at S/Dn//Dn//Circle Level</t>
  </si>
  <si>
    <t>Accident &amp; safety awareness to contractor person as well as line staff</t>
  </si>
  <si>
    <t>555 - nos. of Field area &amp; village visit arranged</t>
  </si>
  <si>
    <t>BHUJ/MADNVI/NAKHTRANA</t>
  </si>
  <si>
    <t>MOCK DRIL</t>
  </si>
  <si>
    <t>SAFETY MEETING/ CONTRACTOR MEETING</t>
  </si>
  <si>
    <t xml:space="preserve">Field area visit at different school, Colleges, Temple, residential areas-society for safety awareness and energy conservation and around 360 village meeting &amp; Khedut Shibir is arranged for safety  </t>
  </si>
  <si>
    <t>87 no. of Contractor's meetings has been arranged in all divions for safety point of view</t>
  </si>
  <si>
    <t>Safety training given to 14 no. of employees</t>
  </si>
  <si>
    <t>Bhavnagar/ BVN</t>
  </si>
  <si>
    <t>Nos. of Distribution of Pamphlets / Booklets</t>
  </si>
  <si>
    <t>Arranged  297 nos. of Field Area Visit/Village meeting/Khedut Shibir under different villages of Botad Circle</t>
  </si>
  <si>
    <t>69 Mock Drill</t>
  </si>
  <si>
    <t>600 Village metting/Area Visit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</si>
</sst>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1" formatCode="_ * #,##0_ ;_ * \-#,##0_ ;_ * &quot;-&quot;_ ;_ @_ "/>
    <numFmt numFmtId="43" formatCode="_ * #,##0.00_ ;_ * \-#,##0.00_ ;_ * &quot;-&quot;??_ ;_ @_ "/>
    <numFmt numFmtId="164" formatCode="&quot;$&quot;#,##0_);\(&quot;$&quot;#,##0\)"/>
    <numFmt numFmtId="165" formatCode="&quot;$&quot;#,##0.00;[Red]\-&quot;$&quot;#,##0.00"/>
    <numFmt numFmtId="166" formatCode="_-&quot;$&quot;* #,##0_-;\-&quot;$&quot;* #,##0_-;_-&quot;$&quot;* &quot;-&quot;_-;_-@_-"/>
    <numFmt numFmtId="167" formatCode="_-&quot;$&quot;* #,##0.00_-;\-&quot;$&quot;* #,##0.00_-;_-&quot;$&quot;* &quot;-&quot;??_-;_-@_-"/>
    <numFmt numFmtId="168" formatCode="dd\-mm\-yy;@"/>
    <numFmt numFmtId="169" formatCode="0.000"/>
    <numFmt numFmtId="170" formatCode="&quot;\&quot;#,##0.00;[Red]\-&quot;\&quot;#,##0.00"/>
    <numFmt numFmtId="171" formatCode="_-* #,##0.00\ &quot;€&quot;_-;\-* #,##0.00\ &quot;€&quot;_-;_-* &quot;-&quot;??\ &quot;€&quot;_-;_-@_-"/>
    <numFmt numFmtId="172" formatCode="#,##0.0"/>
    <numFmt numFmtId="173" formatCode="_-* #,##0\ _F_-;\-* #,##0\ _F_-;_-* &quot;-&quot;\ _F_-;_-@_-"/>
    <numFmt numFmtId="174" formatCode="_-* #,##0.00\ _F_-;\-* #,##0.00\ _F_-;_-* &quot;-&quot;??\ _F_-;_-@_-"/>
    <numFmt numFmtId="175" formatCode="#,##0.00000000;[Red]\-#,##0.00000000"/>
    <numFmt numFmtId="176" formatCode="_ &quot;Fr.&quot;\ * #,##0_ ;_ &quot;Fr.&quot;\ * \-#,##0_ ;_ &quot;Fr.&quot;\ * &quot;-&quot;_ ;_ @_ "/>
    <numFmt numFmtId="177" formatCode="_ &quot;Fr.&quot;\ * #,##0.00_ ;_ &quot;Fr.&quot;\ * \-#,##0.00_ ;_ &quot;Fr.&quot;\ * &quot;-&quot;??_ ;_ @_ "/>
    <numFmt numFmtId="178" formatCode="&quot;\&quot;#,##0.00;[Red]&quot;\&quot;\-#,##0.00"/>
    <numFmt numFmtId="179" formatCode="&quot;\&quot;#,##0;[Red]&quot;\&quot;\-#,##0"/>
    <numFmt numFmtId="180" formatCode="mm/dd/yy"/>
    <numFmt numFmtId="181" formatCode="dd\-mm\-yy"/>
    <numFmt numFmtId="182" formatCode="\\#,##0.00;[Red]&quot;-\&quot;#,##0.00"/>
    <numFmt numFmtId="183" formatCode="_-* #,##0.00&quot; €&quot;_-;\-* #,##0.00&quot; €&quot;_-;_-* \-??&quot; €&quot;_-;_-@_-"/>
    <numFmt numFmtId="184" formatCode="#,##0&quot; грн.&quot;;\-#,##0&quot; грн.&quot;"/>
    <numFmt numFmtId="185" formatCode="&quot;грн.&quot;#,##0.00;[Red]&quot;-грн.&quot;#,##0.00"/>
    <numFmt numFmtId="186" formatCode="[$-409]mmmm\-yy;@"/>
    <numFmt numFmtId="187" formatCode="mmm"/>
    <numFmt numFmtId="188" formatCode="[h]:mm"/>
  </numFmts>
  <fonts count="1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8"/>
      <name val="Arial"/>
      <family val="2"/>
    </font>
    <font>
      <sz val="8"/>
      <name val="Times New Roman"/>
      <family val="1"/>
    </font>
    <font>
      <b/>
      <sz val="12"/>
      <name val="Bookman Old Style"/>
      <family val="1"/>
    </font>
    <font>
      <b/>
      <sz val="12"/>
      <name val="Arial"/>
      <family val="2"/>
    </font>
    <font>
      <sz val="12"/>
      <name val="Arial"/>
      <family val="2"/>
    </font>
    <font>
      <sz val="10"/>
      <name val="Arial"/>
      <family val="2"/>
    </font>
    <font>
      <sz val="10"/>
      <color indexed="8"/>
      <name val="Arial"/>
      <family val="2"/>
    </font>
    <font>
      <sz val="11"/>
      <name val="‚l‚r ‚oƒSƒVƒbƒN"/>
      <family val="3"/>
      <charset val="128"/>
    </font>
    <font>
      <sz val="11"/>
      <color indexed="8"/>
      <name val="Calibri"/>
      <family val="2"/>
    </font>
    <font>
      <sz val="11"/>
      <color indexed="9"/>
      <name val="Calibri"/>
      <family val="2"/>
    </font>
    <font>
      <sz val="12"/>
      <name val="¹UAAA¼"/>
      <family val="3"/>
      <charset val="129"/>
    </font>
    <font>
      <sz val="11"/>
      <color indexed="20"/>
      <name val="Calibri"/>
      <family val="2"/>
    </font>
    <font>
      <sz val="7"/>
      <name val="Helv"/>
    </font>
    <font>
      <b/>
      <sz val="10"/>
      <name val="MS Sans Serif"/>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ont>
    <font>
      <sz val="10"/>
      <name val="Courier"/>
    </font>
    <font>
      <b/>
      <sz val="11"/>
      <color indexed="63"/>
      <name val="Calibri"/>
      <family val="2"/>
    </font>
    <font>
      <b/>
      <sz val="10"/>
      <name val="Arial CE"/>
      <family val="2"/>
      <charset val="238"/>
    </font>
    <font>
      <sz val="7"/>
      <color indexed="10"/>
      <name val="Helv"/>
    </font>
    <font>
      <u/>
      <sz val="9"/>
      <color indexed="36"/>
      <name val="Arial"/>
      <family val="2"/>
    </font>
    <font>
      <b/>
      <sz val="18"/>
      <color indexed="56"/>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Arial"/>
      <family val="2"/>
    </font>
    <font>
      <sz val="11"/>
      <name val="Arial"/>
      <family val="2"/>
    </font>
    <font>
      <sz val="12"/>
      <name val="Tms Rmn"/>
    </font>
    <font>
      <b/>
      <sz val="12"/>
      <color indexed="9"/>
      <name val="Tms Rmn"/>
    </font>
    <font>
      <b/>
      <sz val="10"/>
      <name val="Times New Roman"/>
      <family val="1"/>
    </font>
    <font>
      <sz val="9"/>
      <color indexed="8"/>
      <name val="Times New Roman"/>
      <family val="1"/>
    </font>
    <font>
      <sz val="9"/>
      <name val="Times New Roman"/>
      <family val="1"/>
    </font>
    <font>
      <b/>
      <sz val="9"/>
      <color indexed="8"/>
      <name val="Times New Roman"/>
      <family val="1"/>
    </font>
    <font>
      <b/>
      <sz val="9"/>
      <name val="Times New Roman"/>
      <family val="1"/>
    </font>
    <font>
      <b/>
      <sz val="10"/>
      <color indexed="8"/>
      <name val="Times New Roman"/>
      <family val="1"/>
    </font>
    <font>
      <sz val="10"/>
      <color indexed="8"/>
      <name val="Times New Roman"/>
      <family val="1"/>
    </font>
    <font>
      <sz val="11"/>
      <name val="Times New Roman"/>
      <family val="1"/>
    </font>
    <font>
      <sz val="12"/>
      <color indexed="16"/>
      <name val="Arial"/>
      <family val="2"/>
    </font>
    <font>
      <sz val="10"/>
      <color indexed="16"/>
      <name val="Arial"/>
      <family val="2"/>
    </font>
    <font>
      <sz val="10"/>
      <name val="Arial Narrow"/>
      <family val="2"/>
    </font>
    <font>
      <sz val="10"/>
      <color indexed="8"/>
      <name val="Arial"/>
      <family val="2"/>
    </font>
    <font>
      <sz val="10"/>
      <name val="Courier New"/>
      <family val="3"/>
    </font>
    <font>
      <u/>
      <sz val="9"/>
      <color indexed="20"/>
      <name val="Arial"/>
      <family val="2"/>
    </font>
    <font>
      <sz val="12"/>
      <color indexed="8"/>
      <name val="Tahoma"/>
      <family val="2"/>
    </font>
    <font>
      <sz val="11"/>
      <color indexed="8"/>
      <name val="Tahoma"/>
      <family val="2"/>
    </font>
    <font>
      <sz val="10"/>
      <color indexed="8"/>
      <name val="Tahoma"/>
      <family val="2"/>
    </font>
    <font>
      <b/>
      <sz val="14"/>
      <color indexed="8"/>
      <name val="Tahoma"/>
      <family val="2"/>
    </font>
    <font>
      <b/>
      <sz val="16"/>
      <color indexed="8"/>
      <name val="Tahoma"/>
      <family val="2"/>
    </font>
    <font>
      <b/>
      <sz val="12"/>
      <color indexed="8"/>
      <name val="Tahoma"/>
      <family val="2"/>
    </font>
    <font>
      <b/>
      <sz val="11"/>
      <name val="Tahoma"/>
      <family val="2"/>
    </font>
    <font>
      <sz val="14"/>
      <color indexed="8"/>
      <name val="Tahoma"/>
      <family val="2"/>
    </font>
    <font>
      <b/>
      <sz val="10"/>
      <color indexed="8"/>
      <name val="Tahoma"/>
      <family val="2"/>
    </font>
    <font>
      <sz val="10"/>
      <name val="Tahoma"/>
      <family val="2"/>
    </font>
    <font>
      <sz val="14"/>
      <name val="Tahoma"/>
      <family val="2"/>
    </font>
    <font>
      <b/>
      <sz val="14"/>
      <name val="Tahoma"/>
      <family val="2"/>
    </font>
    <font>
      <b/>
      <sz val="14"/>
      <color indexed="11"/>
      <name val="Tahoma"/>
      <family val="2"/>
    </font>
    <font>
      <b/>
      <sz val="14"/>
      <color indexed="42"/>
      <name val="Tahoma"/>
      <family val="2"/>
    </font>
    <font>
      <sz val="10"/>
      <color indexed="8"/>
      <name val="ARIAL"/>
      <family val="2"/>
      <charset val="1"/>
    </font>
    <font>
      <sz val="7"/>
      <name val="Small Fonts"/>
      <family val="2"/>
    </font>
    <font>
      <sz val="10"/>
      <name val="Arial"/>
      <family val="2"/>
      <charset val="1"/>
    </font>
    <font>
      <sz val="10"/>
      <color indexed="8"/>
      <name val="Arial"/>
      <family val="2"/>
    </font>
    <font>
      <b/>
      <sz val="12"/>
      <color indexed="8"/>
      <name val="Arial"/>
      <family val="2"/>
    </font>
    <font>
      <b/>
      <sz val="12"/>
      <color indexed="8"/>
      <name val="Bookman Old Style"/>
      <family val="1"/>
    </font>
    <font>
      <sz val="12"/>
      <color indexed="8"/>
      <name val="Arial"/>
      <family val="2"/>
    </font>
    <font>
      <b/>
      <sz val="16"/>
      <color indexed="8"/>
      <name val="Arial"/>
      <family val="2"/>
    </font>
    <font>
      <sz val="8"/>
      <color indexed="8"/>
      <name val="Bookman Old Style"/>
      <family val="1"/>
    </font>
    <font>
      <sz val="8"/>
      <color indexed="8"/>
      <name val="Times New Roman"/>
      <family val="1"/>
    </font>
    <font>
      <b/>
      <sz val="15"/>
      <color indexed="8"/>
      <name val="Arial"/>
      <family val="2"/>
    </font>
    <font>
      <b/>
      <sz val="20"/>
      <color indexed="8"/>
      <name val="Arial"/>
      <family val="2"/>
    </font>
    <font>
      <b/>
      <sz val="18"/>
      <color indexed="8"/>
      <name val="Arial"/>
      <family val="2"/>
    </font>
    <font>
      <b/>
      <sz val="10"/>
      <name val="Bookman Old Style"/>
      <family val="1"/>
    </font>
    <font>
      <sz val="10"/>
      <name val="Bookman Old Style"/>
      <family val="1"/>
    </font>
    <font>
      <b/>
      <sz val="14"/>
      <name val="Bookman Old Style"/>
      <family val="1"/>
    </font>
    <font>
      <b/>
      <sz val="10"/>
      <name val="Arial"/>
      <family val="2"/>
    </font>
    <font>
      <sz val="11"/>
      <color indexed="10"/>
      <name val="Arial"/>
      <family val="2"/>
    </font>
    <font>
      <sz val="8"/>
      <name val="Bookman Old Style"/>
      <family val="1"/>
    </font>
    <font>
      <sz val="11"/>
      <color theme="1"/>
      <name val="Calibri"/>
      <family val="2"/>
      <scheme val="minor"/>
    </font>
    <font>
      <sz val="10"/>
      <color theme="1"/>
      <name val="Arial"/>
      <family val="2"/>
    </font>
    <font>
      <b/>
      <sz val="8"/>
      <name val="Bookman Old Style"/>
      <family val="1"/>
    </font>
    <font>
      <sz val="10"/>
      <name val="Trebuchet MS"/>
      <family val="2"/>
    </font>
    <font>
      <sz val="10"/>
      <name val="Arial"/>
      <family val="2"/>
    </font>
    <font>
      <b/>
      <sz val="10"/>
      <color theme="1"/>
      <name val="Arial"/>
      <family val="2"/>
    </font>
    <font>
      <b/>
      <sz val="12"/>
      <color theme="1"/>
      <name val="Arial"/>
      <family val="2"/>
    </font>
    <font>
      <b/>
      <u/>
      <sz val="11"/>
      <name val="Arial"/>
      <family val="2"/>
    </font>
    <font>
      <b/>
      <vertAlign val="subscript"/>
      <sz val="10"/>
      <name val="Arial"/>
      <family val="2"/>
    </font>
    <font>
      <b/>
      <sz val="10"/>
      <name val="Calibri"/>
      <family val="2"/>
    </font>
    <font>
      <b/>
      <u/>
      <sz val="12"/>
      <name val="Arial"/>
      <family val="2"/>
    </font>
    <font>
      <sz val="9"/>
      <name val="Arial"/>
      <family val="2"/>
    </font>
    <font>
      <b/>
      <u/>
      <sz val="10"/>
      <name val="Arial"/>
      <family val="2"/>
    </font>
    <font>
      <sz val="18"/>
      <color theme="1"/>
      <name val="Arial"/>
      <family val="2"/>
    </font>
    <font>
      <b/>
      <sz val="11"/>
      <color theme="1"/>
      <name val="Book Antiqua"/>
      <family val="1"/>
    </font>
    <font>
      <sz val="11"/>
      <color theme="1"/>
      <name val="Book Antiqua"/>
      <family val="1"/>
    </font>
    <font>
      <i/>
      <sz val="11"/>
      <color theme="1"/>
      <name val="Book Antiqua"/>
      <family val="1"/>
    </font>
    <font>
      <sz val="10"/>
      <name val="Arial"/>
      <family val="2"/>
    </font>
    <font>
      <sz val="8"/>
      <color indexed="8"/>
      <name val="Trebuchet MS"/>
      <family val="2"/>
    </font>
    <font>
      <b/>
      <u/>
      <sz val="12"/>
      <name val="Bookman Old Style"/>
      <family val="1"/>
    </font>
    <font>
      <sz val="10"/>
      <color rgb="FFFF0000"/>
      <name val="Arial"/>
      <family val="2"/>
    </font>
    <font>
      <sz val="10"/>
      <name val="Arial"/>
      <family val="2"/>
    </font>
    <font>
      <b/>
      <sz val="14"/>
      <name val="Times New Roman"/>
      <family val="1"/>
    </font>
    <font>
      <sz val="9"/>
      <color indexed="81"/>
      <name val="Tahoma"/>
      <family val="2"/>
    </font>
    <font>
      <sz val="10"/>
      <color theme="1"/>
      <name val="Bookman Old Style"/>
      <family val="1"/>
    </font>
    <font>
      <b/>
      <sz val="8"/>
      <name val="Times New Roman"/>
      <family val="1"/>
    </font>
    <font>
      <sz val="12"/>
      <name val="Trebuchet MS"/>
      <family val="2"/>
    </font>
    <font>
      <b/>
      <sz val="14"/>
      <color theme="1"/>
      <name val="Bookman Old Style"/>
      <family val="1"/>
    </font>
    <font>
      <b/>
      <sz val="8"/>
      <color theme="1"/>
      <name val="Bookman Old Style"/>
      <family val="1"/>
    </font>
    <font>
      <sz val="8"/>
      <color theme="1"/>
      <name val="Bookman Old Style"/>
      <family val="1"/>
    </font>
    <font>
      <sz val="9"/>
      <color indexed="8"/>
      <name val="Trebuchet MS"/>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40"/>
        <bgColor indexed="49"/>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1"/>
        <bgColor indexed="64"/>
      </patternFill>
    </fill>
  </fills>
  <borders count="91">
    <border>
      <left/>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Up="1" diagonalDown="1">
      <left style="hair">
        <color indexed="64"/>
      </left>
      <right style="hair">
        <color indexed="64"/>
      </right>
      <top style="hair">
        <color indexed="64"/>
      </top>
      <bottom style="medium">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3297">
    <xf numFmtId="0" fontId="0" fillId="0" borderId="0"/>
    <xf numFmtId="0" fontId="27" fillId="0" borderId="0"/>
    <xf numFmtId="0" fontId="27" fillId="0" borderId="0"/>
    <xf numFmtId="0" fontId="20" fillId="0" borderId="0"/>
    <xf numFmtId="0" fontId="20" fillId="0" borderId="0"/>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7"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0" fillId="0" borderId="0"/>
    <xf numFmtId="0" fontId="20" fillId="0" borderId="0"/>
    <xf numFmtId="0" fontId="20" fillId="0" borderId="0"/>
    <xf numFmtId="0" fontId="20" fillId="0" borderId="0"/>
    <xf numFmtId="0" fontId="20" fillId="0" borderId="0"/>
    <xf numFmtId="0" fontId="29"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3" fillId="3" borderId="0" applyNumberFormat="0" applyBorder="0" applyAlignment="0" applyProtection="0"/>
    <xf numFmtId="3" fontId="34" fillId="0" borderId="0"/>
    <xf numFmtId="3" fontId="34" fillId="0" borderId="0"/>
    <xf numFmtId="3" fontId="34" fillId="0" borderId="0"/>
    <xf numFmtId="0" fontId="64" fillId="0" borderId="0" applyNumberFormat="0" applyFill="0" applyBorder="0" applyAlignment="0" applyProtection="0"/>
    <xf numFmtId="164" fontId="35" fillId="0" borderId="1" applyAlignment="0" applyProtection="0"/>
    <xf numFmtId="184" fontId="35" fillId="0" borderId="2" applyAlignment="0" applyProtection="0"/>
    <xf numFmtId="184" fontId="35" fillId="0" borderId="2" applyAlignment="0" applyProtection="0"/>
    <xf numFmtId="0" fontId="32" fillId="0" borderId="0"/>
    <xf numFmtId="0" fontId="32" fillId="0" borderId="0"/>
    <xf numFmtId="0" fontId="36" fillId="20" borderId="3" applyNumberFormat="0" applyAlignment="0" applyProtection="0"/>
    <xf numFmtId="0" fontId="37" fillId="21" borderId="4" applyNumberFormat="0" applyAlignment="0" applyProtection="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3" fontId="27" fillId="0" borderId="0" applyFont="0" applyFill="0" applyBorder="0" applyAlignment="0" applyProtection="0"/>
    <xf numFmtId="3" fontId="20" fillId="0" borderId="0" applyFill="0" applyBorder="0" applyAlignment="0" applyProtection="0"/>
    <xf numFmtId="3" fontId="20" fillId="0" borderId="0" applyFill="0" applyBorder="0" applyAlignment="0" applyProtection="0"/>
    <xf numFmtId="165" fontId="20"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0" fontId="27" fillId="0" borderId="0" applyFont="0" applyFill="0" applyBorder="0" applyAlignment="0" applyProtection="0"/>
    <xf numFmtId="0" fontId="20" fillId="0" borderId="0" applyFill="0" applyBorder="0" applyAlignment="0" applyProtection="0"/>
    <xf numFmtId="0" fontId="20" fillId="0" borderId="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183" fontId="20" fillId="0" borderId="0" applyFill="0" applyBorder="0" applyAlignment="0" applyProtection="0"/>
    <xf numFmtId="183" fontId="20" fillId="0" borderId="0" applyFill="0" applyBorder="0" applyAlignment="0" applyProtection="0"/>
    <xf numFmtId="0" fontId="96" fillId="0" borderId="0"/>
    <xf numFmtId="0" fontId="38" fillId="0" borderId="0" applyNumberFormat="0" applyFill="0" applyBorder="0" applyAlignment="0" applyProtection="0"/>
    <xf numFmtId="2" fontId="27" fillId="0" borderId="0" applyFont="0" applyFill="0" applyBorder="0" applyAlignment="0" applyProtection="0"/>
    <xf numFmtId="2" fontId="20" fillId="0" borderId="0" applyFill="0" applyBorder="0" applyAlignment="0" applyProtection="0"/>
    <xf numFmtId="2" fontId="20" fillId="0" borderId="0" applyFill="0" applyBorder="0" applyAlignment="0" applyProtection="0"/>
    <xf numFmtId="172" fontId="39" fillId="0" borderId="5">
      <alignment horizontal="right"/>
    </xf>
    <xf numFmtId="172" fontId="39" fillId="0" borderId="6">
      <alignment horizontal="right"/>
    </xf>
    <xf numFmtId="172" fontId="39" fillId="0" borderId="6">
      <alignment horizontal="right"/>
    </xf>
    <xf numFmtId="0" fontId="40" fillId="4" borderId="0" applyNumberFormat="0" applyBorder="0" applyAlignment="0" applyProtection="0"/>
    <xf numFmtId="38"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65" fillId="24" borderId="0"/>
    <xf numFmtId="0" fontId="25" fillId="0" borderId="7" applyNumberFormat="0" applyAlignment="0" applyProtection="0">
      <alignment horizontal="left" vertical="center"/>
    </xf>
    <xf numFmtId="0" fontId="25" fillId="0" borderId="8" applyNumberFormat="0" applyAlignment="0" applyProtection="0"/>
    <xf numFmtId="0" fontId="25" fillId="0" borderId="8" applyNumberFormat="0" applyAlignment="0" applyProtection="0"/>
    <xf numFmtId="0" fontId="25" fillId="0" borderId="9">
      <alignment horizontal="left" vertical="center"/>
    </xf>
    <xf numFmtId="0" fontId="25" fillId="0" borderId="10">
      <alignment horizontal="left" vertical="center"/>
    </xf>
    <xf numFmtId="0" fontId="25" fillId="0" borderId="10">
      <alignment horizontal="left" vertical="center"/>
    </xf>
    <xf numFmtId="0" fontId="42" fillId="0" borderId="11" applyNumberFormat="0" applyFill="0" applyAlignment="0" applyProtection="0"/>
    <xf numFmtId="0" fontId="62" fillId="0" borderId="0" applyNumberFormat="0" applyFill="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25" fillId="0" borderId="0" applyNumberFormat="0" applyFill="0" applyBorder="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7" borderId="3" applyNumberFormat="0" applyAlignment="0" applyProtection="0"/>
    <xf numFmtId="10" fontId="41" fillId="25" borderId="14"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7" fillId="0" borderId="15" applyNumberFormat="0" applyFill="0" applyAlignment="0" applyProtection="0"/>
    <xf numFmtId="173" fontId="20" fillId="0" borderId="0" applyFont="0" applyFill="0" applyBorder="0" applyAlignment="0" applyProtection="0"/>
    <xf numFmtId="174" fontId="20" fillId="0" borderId="0" applyFont="0" applyFill="0" applyBorder="0" applyAlignment="0" applyProtection="0"/>
    <xf numFmtId="0" fontId="48" fillId="27" borderId="0" applyNumberFormat="0" applyBorder="0" applyAlignment="0" applyProtection="0"/>
    <xf numFmtId="37" fontId="49" fillId="0" borderId="0"/>
    <xf numFmtId="37" fontId="49" fillId="0" borderId="0"/>
    <xf numFmtId="37" fontId="95" fillId="0" borderId="0"/>
    <xf numFmtId="0" fontId="50" fillId="0" borderId="0"/>
    <xf numFmtId="0" fontId="78" fillId="0" borderId="0"/>
    <xf numFmtId="0" fontId="78" fillId="0" borderId="0"/>
    <xf numFmtId="175" fontId="20" fillId="0" borderId="0"/>
    <xf numFmtId="169" fontId="20" fillId="0" borderId="0"/>
    <xf numFmtId="169" fontId="20" fillId="0" borderId="0"/>
    <xf numFmtId="0" fontId="30" fillId="0" borderId="0"/>
    <xf numFmtId="0" fontId="20" fillId="0" borderId="0"/>
    <xf numFmtId="0" fontId="20" fillId="0" borderId="0"/>
    <xf numFmtId="0" fontId="20" fillId="0" borderId="0"/>
    <xf numFmtId="0" fontId="113" fillId="0" borderId="0"/>
    <xf numFmtId="0" fontId="20" fillId="0" borderId="0"/>
    <xf numFmtId="0" fontId="113" fillId="0" borderId="0"/>
    <xf numFmtId="0" fontId="20" fillId="0" borderId="0"/>
    <xf numFmtId="0" fontId="113" fillId="0" borderId="0"/>
    <xf numFmtId="0" fontId="27" fillId="0" borderId="0"/>
    <xf numFmtId="0" fontId="20"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xf numFmtId="0" fontId="20" fillId="0" borderId="0"/>
    <xf numFmtId="0" fontId="20" fillId="0" borderId="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51" fillId="20" borderId="17" applyNumberFormat="0" applyAlignment="0" applyProtection="0"/>
    <xf numFmtId="10" fontId="20" fillId="0" borderId="0" applyFont="0" applyFill="0" applyBorder="0" applyAlignment="0" applyProtection="0"/>
    <xf numFmtId="10" fontId="20" fillId="0" borderId="0" applyFill="0" applyBorder="0" applyAlignment="0" applyProtection="0"/>
    <xf numFmtId="10" fontId="20" fillId="0" borderId="0" applyFill="0" applyBorder="0" applyAlignment="0" applyProtection="0"/>
    <xf numFmtId="0" fontId="52" fillId="0" borderId="0" applyFont="0"/>
    <xf numFmtId="0" fontId="20" fillId="0" borderId="0"/>
    <xf numFmtId="0" fontId="20" fillId="0" borderId="0"/>
    <xf numFmtId="3" fontId="53" fillId="0" borderId="0"/>
    <xf numFmtId="3" fontId="53" fillId="0" borderId="0"/>
    <xf numFmtId="3" fontId="53" fillId="0" borderId="0"/>
    <xf numFmtId="0" fontId="54"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28" fillId="0" borderId="0">
      <alignment vertical="top"/>
    </xf>
    <xf numFmtId="0" fontId="77" fillId="0" borderId="0">
      <alignment vertical="top"/>
    </xf>
    <xf numFmtId="0" fontId="28" fillId="0" borderId="0">
      <alignment vertical="top"/>
    </xf>
    <xf numFmtId="0" fontId="55" fillId="0" borderId="0" applyNumberFormat="0" applyFill="0" applyBorder="0" applyAlignment="0" applyProtection="0"/>
    <xf numFmtId="0" fontId="56" fillId="0" borderId="18" applyNumberFormat="0" applyFill="0" applyAlignment="0" applyProtection="0"/>
    <xf numFmtId="0" fontId="20" fillId="0" borderId="19"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176" fontId="20" fillId="0" borderId="0" applyFont="0" applyFill="0" applyBorder="0" applyAlignment="0" applyProtection="0"/>
    <xf numFmtId="177" fontId="20" fillId="0" borderId="0" applyFont="0" applyFill="0" applyBorder="0" applyAlignment="0" applyProtection="0"/>
    <xf numFmtId="0" fontId="57" fillId="0" borderId="0" applyNumberForma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10" fontId="27" fillId="0" borderId="0" applyFont="0" applyFill="0" applyBorder="0" applyAlignment="0" applyProtection="0"/>
    <xf numFmtId="0" fontId="59" fillId="0" borderId="0"/>
    <xf numFmtId="166" fontId="20" fillId="0" borderId="0" applyFont="0" applyFill="0" applyBorder="0" applyAlignment="0" applyProtection="0"/>
    <xf numFmtId="167" fontId="20" fillId="0" borderId="0" applyFont="0" applyFill="0" applyBorder="0" applyAlignment="0" applyProtection="0"/>
    <xf numFmtId="178" fontId="60" fillId="0" borderId="0" applyFont="0" applyFill="0" applyBorder="0" applyAlignment="0" applyProtection="0"/>
    <xf numFmtId="179" fontId="60" fillId="0" borderId="0" applyFont="0" applyFill="0" applyBorder="0" applyAlignment="0" applyProtection="0"/>
    <xf numFmtId="0" fontId="61" fillId="0" borderId="0"/>
    <xf numFmtId="0" fontId="20" fillId="0" borderId="0"/>
    <xf numFmtId="0" fontId="20" fillId="0" borderId="0"/>
    <xf numFmtId="0" fontId="19" fillId="0" borderId="0"/>
    <xf numFmtId="0" fontId="18" fillId="0" borderId="0"/>
    <xf numFmtId="0" fontId="20" fillId="0" borderId="0"/>
    <xf numFmtId="0" fontId="20" fillId="0" borderId="0"/>
    <xf numFmtId="0" fontId="20" fillId="0" borderId="0"/>
    <xf numFmtId="0" fontId="20" fillId="0" borderId="0"/>
    <xf numFmtId="0" fontId="117" fillId="0" borderId="0">
      <alignment vertical="top"/>
    </xf>
    <xf numFmtId="0" fontId="17" fillId="0" borderId="0"/>
    <xf numFmtId="0" fontId="16" fillId="0" borderId="0"/>
    <xf numFmtId="0" fontId="20" fillId="0" borderId="0">
      <alignment vertical="top"/>
    </xf>
    <xf numFmtId="0" fontId="15" fillId="0" borderId="0"/>
    <xf numFmtId="0" fontId="15" fillId="0" borderId="0"/>
    <xf numFmtId="0" fontId="130" fillId="0" borderId="0">
      <alignment vertical="top"/>
    </xf>
    <xf numFmtId="0" fontId="130" fillId="0" borderId="0"/>
    <xf numFmtId="0" fontId="14" fillId="0" borderId="0"/>
    <xf numFmtId="0" fontId="13" fillId="0" borderId="0"/>
    <xf numFmtId="0" fontId="12" fillId="0" borderId="0"/>
    <xf numFmtId="0" fontId="20" fillId="0" borderId="0"/>
    <xf numFmtId="0" fontId="11" fillId="0" borderId="0"/>
    <xf numFmtId="9" fontId="10"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6" fillId="0" borderId="0"/>
    <xf numFmtId="0" fontId="5" fillId="0" borderId="0"/>
    <xf numFmtId="0" fontId="4" fillId="0" borderId="0"/>
    <xf numFmtId="0" fontId="134" fillId="0" borderId="0">
      <alignment vertical="top"/>
    </xf>
    <xf numFmtId="0" fontId="3" fillId="0" borderId="0"/>
    <xf numFmtId="0" fontId="20" fillId="0" borderId="0"/>
    <xf numFmtId="0" fontId="20" fillId="0" borderId="0"/>
    <xf numFmtId="0" fontId="2" fillId="0" borderId="0"/>
    <xf numFmtId="0" fontId="1" fillId="0" borderId="0"/>
  </cellStyleXfs>
  <cellXfs count="699">
    <xf numFmtId="0" fontId="0" fillId="0" borderId="0" xfId="0"/>
    <xf numFmtId="0" fontId="0" fillId="0" borderId="14" xfId="0" applyFill="1" applyBorder="1"/>
    <xf numFmtId="0" fontId="21" fillId="0" borderId="0" xfId="3210" applyFont="1" applyFill="1" applyBorder="1" applyAlignment="1">
      <alignment vertical="center" wrapText="1"/>
    </xf>
    <xf numFmtId="0" fontId="21" fillId="0" borderId="0" xfId="3210" applyFont="1" applyFill="1" applyBorder="1" applyAlignment="1">
      <alignment horizontal="center" vertical="center" wrapText="1"/>
    </xf>
    <xf numFmtId="0" fontId="21" fillId="0" borderId="14" xfId="3210" applyFont="1" applyFill="1" applyBorder="1" applyAlignment="1">
      <alignment horizontal="center" vertical="center" wrapText="1"/>
    </xf>
    <xf numFmtId="0" fontId="21" fillId="0" borderId="20" xfId="3210" applyFont="1" applyFill="1" applyBorder="1" applyAlignment="1">
      <alignment horizontal="center" vertical="center" wrapText="1"/>
    </xf>
    <xf numFmtId="0" fontId="21" fillId="0" borderId="14" xfId="3210" applyFont="1" applyFill="1" applyBorder="1" applyAlignment="1">
      <alignment vertical="center" wrapText="1"/>
    </xf>
    <xf numFmtId="0" fontId="21" fillId="0" borderId="14" xfId="3210" applyFont="1" applyFill="1" applyBorder="1" applyAlignment="1" applyProtection="1">
      <alignment horizontal="center" vertical="center"/>
    </xf>
    <xf numFmtId="0" fontId="21" fillId="0" borderId="14" xfId="3210" applyFont="1" applyFill="1" applyBorder="1" applyAlignment="1">
      <alignment horizontal="left" vertical="center" wrapText="1"/>
    </xf>
    <xf numFmtId="168" fontId="21" fillId="0" borderId="14" xfId="3210" applyNumberFormat="1" applyFont="1" applyFill="1" applyBorder="1" applyAlignment="1">
      <alignment horizontal="left" vertical="center" wrapText="1"/>
    </xf>
    <xf numFmtId="49" fontId="21" fillId="0" borderId="14" xfId="3210" applyNumberFormat="1" applyFont="1" applyFill="1" applyBorder="1" applyAlignment="1">
      <alignment horizontal="justify" vertical="center" wrapText="1"/>
    </xf>
    <xf numFmtId="0" fontId="21" fillId="0" borderId="14" xfId="3210" applyFont="1" applyFill="1" applyBorder="1" applyAlignment="1">
      <alignment horizontal="justify" vertical="center" wrapText="1"/>
    </xf>
    <xf numFmtId="0" fontId="21" fillId="0" borderId="14" xfId="3210" applyFont="1" applyFill="1" applyBorder="1" applyAlignment="1" applyProtection="1">
      <alignment horizontal="left" vertical="center"/>
    </xf>
    <xf numFmtId="0" fontId="21" fillId="0" borderId="14" xfId="3210" applyFont="1" applyFill="1" applyBorder="1" applyAlignment="1" applyProtection="1">
      <alignment horizontal="left" vertical="center" wrapText="1"/>
    </xf>
    <xf numFmtId="168" fontId="21" fillId="0" borderId="14" xfId="3210" applyNumberFormat="1" applyFont="1" applyFill="1" applyBorder="1" applyAlignment="1" applyProtection="1">
      <alignment horizontal="left" vertical="center" wrapText="1"/>
    </xf>
    <xf numFmtId="0" fontId="21" fillId="0" borderId="14" xfId="3210" applyFont="1" applyFill="1" applyBorder="1" applyAlignment="1" applyProtection="1">
      <alignment vertical="center"/>
      <protection locked="0"/>
    </xf>
    <xf numFmtId="0" fontId="21" fillId="0" borderId="14" xfId="3210" applyFont="1" applyFill="1" applyBorder="1" applyAlignment="1" applyProtection="1">
      <alignment horizontal="center" vertical="center"/>
      <protection locked="0"/>
    </xf>
    <xf numFmtId="0" fontId="21" fillId="0" borderId="14" xfId="3210" applyFont="1" applyFill="1" applyBorder="1" applyAlignment="1" applyProtection="1">
      <alignment horizontal="center" vertical="center" wrapText="1"/>
      <protection locked="0"/>
    </xf>
    <xf numFmtId="0" fontId="21" fillId="0" borderId="14" xfId="3210" applyFont="1" applyFill="1" applyBorder="1" applyAlignment="1">
      <alignment horizontal="left" vertical="top" wrapText="1"/>
    </xf>
    <xf numFmtId="168" fontId="21" fillId="0" borderId="14" xfId="3210" applyNumberFormat="1" applyFont="1" applyFill="1" applyBorder="1" applyAlignment="1">
      <alignment horizontal="left" vertical="top" wrapText="1"/>
    </xf>
    <xf numFmtId="0" fontId="21" fillId="0" borderId="14" xfId="3210" applyFont="1" applyFill="1" applyBorder="1" applyAlignment="1">
      <alignment vertical="top" wrapText="1"/>
    </xf>
    <xf numFmtId="0" fontId="21" fillId="0" borderId="14" xfId="3210" applyFont="1" applyFill="1" applyBorder="1" applyAlignment="1">
      <alignment horizontal="center" vertical="top" wrapText="1"/>
    </xf>
    <xf numFmtId="168" fontId="21" fillId="0" borderId="14" xfId="3210" quotePrefix="1" applyNumberFormat="1" applyFont="1" applyFill="1" applyBorder="1" applyAlignment="1">
      <alignment horizontal="left" vertical="top" wrapText="1"/>
    </xf>
    <xf numFmtId="0" fontId="21" fillId="0" borderId="14" xfId="3210" quotePrefix="1" applyFont="1" applyFill="1" applyBorder="1" applyAlignment="1">
      <alignment vertical="top" wrapText="1"/>
    </xf>
    <xf numFmtId="0" fontId="66" fillId="0" borderId="14" xfId="3210" applyFont="1" applyFill="1" applyBorder="1" applyAlignment="1">
      <alignment vertical="top" wrapText="1"/>
    </xf>
    <xf numFmtId="0" fontId="66" fillId="0" borderId="14" xfId="3210" applyFont="1" applyFill="1" applyBorder="1" applyAlignment="1">
      <alignment horizontal="center" vertical="top" wrapText="1"/>
    </xf>
    <xf numFmtId="0" fontId="27" fillId="0" borderId="14" xfId="3210" applyFont="1" applyFill="1" applyBorder="1" applyAlignment="1">
      <alignment vertical="top" wrapText="1"/>
    </xf>
    <xf numFmtId="0" fontId="21" fillId="0" borderId="0" xfId="3210" applyFont="1" applyFill="1" applyBorder="1" applyAlignment="1">
      <alignment horizontal="center" vertical="top" wrapText="1"/>
    </xf>
    <xf numFmtId="0" fontId="21" fillId="0" borderId="0" xfId="3210" applyFont="1" applyFill="1" applyBorder="1" applyAlignment="1">
      <alignment vertical="top" wrapText="1"/>
    </xf>
    <xf numFmtId="0" fontId="21" fillId="0" borderId="0" xfId="3210" applyFont="1" applyFill="1" applyBorder="1" applyAlignment="1">
      <alignment horizontal="left" vertical="top" wrapText="1"/>
    </xf>
    <xf numFmtId="168" fontId="21" fillId="0" borderId="0" xfId="3210" applyNumberFormat="1" applyFont="1" applyFill="1" applyBorder="1" applyAlignment="1">
      <alignment horizontal="left" vertical="top" wrapText="1"/>
    </xf>
    <xf numFmtId="0" fontId="66" fillId="0" borderId="0" xfId="3210" applyFont="1" applyFill="1" applyBorder="1" applyAlignment="1">
      <alignment vertical="top" wrapText="1"/>
    </xf>
    <xf numFmtId="0" fontId="66" fillId="0" borderId="0" xfId="3210" applyFont="1" applyFill="1" applyBorder="1" applyAlignment="1">
      <alignment horizontal="center" vertical="top" wrapText="1"/>
    </xf>
    <xf numFmtId="0" fontId="27" fillId="0" borderId="0" xfId="3210" applyFont="1" applyFill="1" applyBorder="1" applyAlignment="1">
      <alignment vertical="top" wrapText="1"/>
    </xf>
    <xf numFmtId="0" fontId="20" fillId="0" borderId="14" xfId="3210" applyBorder="1" applyAlignment="1">
      <alignment horizontal="center" vertical="center" wrapText="1"/>
    </xf>
    <xf numFmtId="0" fontId="67" fillId="0" borderId="21" xfId="3210" applyFont="1" applyBorder="1" applyAlignment="1">
      <alignment horizontal="center" vertical="center" wrapText="1"/>
    </xf>
    <xf numFmtId="0" fontId="67" fillId="0" borderId="22" xfId="3210" applyFont="1" applyFill="1" applyBorder="1" applyAlignment="1" applyProtection="1">
      <alignment horizontal="left" vertical="center"/>
    </xf>
    <xf numFmtId="0" fontId="67" fillId="0" borderId="22" xfId="3210" applyFont="1" applyFill="1" applyBorder="1" applyAlignment="1">
      <alignment horizontal="left" vertical="center" wrapText="1"/>
    </xf>
    <xf numFmtId="0" fontId="68" fillId="0" borderId="22" xfId="3210" applyFont="1" applyFill="1" applyBorder="1" applyAlignment="1">
      <alignment horizontal="left" vertical="center"/>
    </xf>
    <xf numFmtId="0" fontId="68" fillId="0" borderId="22" xfId="3210" applyFont="1" applyFill="1" applyBorder="1" applyAlignment="1">
      <alignment horizontal="left" vertical="center" wrapText="1"/>
    </xf>
    <xf numFmtId="0" fontId="68" fillId="0" borderId="22" xfId="3210" applyNumberFormat="1" applyFont="1" applyFill="1" applyBorder="1" applyAlignment="1">
      <alignment horizontal="right" vertical="center"/>
    </xf>
    <xf numFmtId="0" fontId="69" fillId="0" borderId="22" xfId="3210" applyNumberFormat="1" applyFont="1" applyFill="1" applyBorder="1" applyAlignment="1">
      <alignment horizontal="center" vertical="center" wrapText="1"/>
    </xf>
    <xf numFmtId="0" fontId="68" fillId="0" borderId="22" xfId="3210" applyFont="1" applyFill="1" applyBorder="1" applyAlignment="1">
      <alignment horizontal="justify" vertical="center" wrapText="1"/>
    </xf>
    <xf numFmtId="0" fontId="67" fillId="0" borderId="23" xfId="3210" applyFont="1" applyBorder="1" applyAlignment="1">
      <alignment horizontal="justify" vertical="center" wrapText="1"/>
    </xf>
    <xf numFmtId="0" fontId="67" fillId="0" borderId="0" xfId="3210" applyFont="1" applyBorder="1" applyAlignment="1">
      <alignment vertical="center" wrapText="1"/>
    </xf>
    <xf numFmtId="0" fontId="67" fillId="0" borderId="24" xfId="3210" applyFont="1" applyBorder="1" applyAlignment="1">
      <alignment horizontal="center" vertical="center" wrapText="1"/>
    </xf>
    <xf numFmtId="0" fontId="67" fillId="0" borderId="25" xfId="3210" applyFont="1" applyFill="1" applyBorder="1" applyAlignment="1" applyProtection="1">
      <alignment horizontal="left" vertical="center"/>
    </xf>
    <xf numFmtId="0" fontId="67" fillId="0" borderId="25" xfId="3210" applyFont="1" applyFill="1" applyBorder="1" applyAlignment="1">
      <alignment horizontal="left" vertical="center" wrapText="1"/>
    </xf>
    <xf numFmtId="0" fontId="68" fillId="0" borderId="25" xfId="3210" applyFont="1" applyFill="1" applyBorder="1" applyAlignment="1">
      <alignment horizontal="left" vertical="center"/>
    </xf>
    <xf numFmtId="0" fontId="68" fillId="0" borderId="25" xfId="3210" applyFont="1" applyFill="1" applyBorder="1" applyAlignment="1">
      <alignment horizontal="left" vertical="center" wrapText="1"/>
    </xf>
    <xf numFmtId="0" fontId="68" fillId="0" borderId="25" xfId="3210" applyNumberFormat="1" applyFont="1" applyFill="1" applyBorder="1" applyAlignment="1">
      <alignment horizontal="right" vertical="center"/>
    </xf>
    <xf numFmtId="0" fontId="69" fillId="0" borderId="25" xfId="3210" applyNumberFormat="1" applyFont="1" applyFill="1" applyBorder="1" applyAlignment="1" applyProtection="1">
      <alignment horizontal="center" vertical="center"/>
      <protection locked="0"/>
    </xf>
    <xf numFmtId="0" fontId="68" fillId="0" borderId="25" xfId="3210" applyFont="1" applyFill="1" applyBorder="1" applyAlignment="1">
      <alignment horizontal="justify" vertical="center" wrapText="1"/>
    </xf>
    <xf numFmtId="0" fontId="67" fillId="0" borderId="26" xfId="3210" applyFont="1" applyBorder="1" applyAlignment="1">
      <alignment horizontal="justify" vertical="center" wrapText="1"/>
    </xf>
    <xf numFmtId="14" fontId="68" fillId="0" borderId="25" xfId="3210" applyNumberFormat="1" applyFont="1" applyFill="1" applyBorder="1" applyAlignment="1">
      <alignment horizontal="right" vertical="center"/>
    </xf>
    <xf numFmtId="0" fontId="69" fillId="0" borderId="25" xfId="3210" applyNumberFormat="1" applyFont="1" applyFill="1" applyBorder="1" applyAlignment="1">
      <alignment horizontal="center" vertical="center" wrapText="1"/>
    </xf>
    <xf numFmtId="0" fontId="70" fillId="0" borderId="25" xfId="3210" applyFont="1" applyFill="1" applyBorder="1" applyAlignment="1">
      <alignment horizontal="justify" vertical="center" wrapText="1"/>
    </xf>
    <xf numFmtId="0" fontId="69" fillId="0" borderId="25" xfId="3210" applyFont="1" applyFill="1" applyBorder="1" applyAlignment="1">
      <alignment horizontal="center" vertical="center" wrapText="1"/>
    </xf>
    <xf numFmtId="0" fontId="68" fillId="0" borderId="25" xfId="3210" applyFont="1" applyFill="1" applyBorder="1" applyAlignment="1">
      <alignment vertical="center" wrapText="1"/>
    </xf>
    <xf numFmtId="0" fontId="67" fillId="0" borderId="25" xfId="3210" applyFont="1" applyBorder="1" applyAlignment="1">
      <alignment horizontal="left" vertical="center" wrapText="1"/>
    </xf>
    <xf numFmtId="14" fontId="67" fillId="0" borderId="25" xfId="3210" applyNumberFormat="1" applyFont="1" applyBorder="1" applyAlignment="1">
      <alignment horizontal="right" vertical="center" wrapText="1"/>
    </xf>
    <xf numFmtId="49" fontId="67" fillId="0" borderId="25" xfId="3210" applyNumberFormat="1" applyFont="1" applyBorder="1" applyAlignment="1">
      <alignment horizontal="justify" vertical="center" wrapText="1"/>
    </xf>
    <xf numFmtId="0" fontId="67" fillId="0" borderId="25" xfId="3210" applyFont="1" applyFill="1" applyBorder="1" applyAlignment="1" applyProtection="1">
      <alignment horizontal="left" vertical="center" wrapText="1"/>
    </xf>
    <xf numFmtId="14" fontId="67" fillId="0" borderId="25" xfId="3210" applyNumberFormat="1" applyFont="1" applyFill="1" applyBorder="1" applyAlignment="1" applyProtection="1">
      <alignment horizontal="right" vertical="center" wrapText="1"/>
    </xf>
    <xf numFmtId="0" fontId="68" fillId="0" borderId="25" xfId="3210" applyFont="1" applyBorder="1" applyAlignment="1">
      <alignment horizontal="justify" vertical="center" wrapText="1"/>
    </xf>
    <xf numFmtId="0" fontId="70" fillId="0" borderId="25" xfId="3210" applyFont="1" applyBorder="1" applyAlignment="1">
      <alignment horizontal="justify" vertical="center" wrapText="1"/>
    </xf>
    <xf numFmtId="168" fontId="67" fillId="0" borderId="25" xfId="3210" applyNumberFormat="1" applyFont="1" applyBorder="1" applyAlignment="1">
      <alignment horizontal="right" vertical="center" wrapText="1"/>
    </xf>
    <xf numFmtId="0" fontId="67" fillId="0" borderId="25" xfId="3210" applyFont="1" applyBorder="1" applyAlignment="1">
      <alignment horizontal="justify" vertical="center" wrapText="1"/>
    </xf>
    <xf numFmtId="0" fontId="68" fillId="0" borderId="25" xfId="3210" applyFont="1" applyBorder="1" applyAlignment="1">
      <alignment vertical="center" wrapText="1"/>
    </xf>
    <xf numFmtId="0" fontId="71" fillId="0" borderId="25" xfId="3210" applyNumberFormat="1" applyFont="1" applyFill="1" applyBorder="1" applyAlignment="1">
      <alignment horizontal="center" vertical="center" wrapText="1"/>
    </xf>
    <xf numFmtId="168" fontId="67" fillId="0" borderId="25" xfId="3210" applyNumberFormat="1" applyFont="1" applyFill="1" applyBorder="1" applyAlignment="1" applyProtection="1">
      <alignment horizontal="right" vertical="center" wrapText="1"/>
    </xf>
    <xf numFmtId="0" fontId="71" fillId="0" borderId="25" xfId="3210" applyNumberFormat="1" applyFont="1" applyFill="1" applyBorder="1" applyAlignment="1" applyProtection="1">
      <alignment horizontal="center" vertical="center"/>
      <protection locked="0"/>
    </xf>
    <xf numFmtId="0" fontId="68" fillId="0" borderId="26" xfId="3210" applyFont="1" applyBorder="1" applyAlignment="1">
      <alignment horizontal="justify" vertical="center" wrapText="1"/>
    </xf>
    <xf numFmtId="0" fontId="68" fillId="0" borderId="25" xfId="3210" applyFont="1" applyBorder="1" applyAlignment="1">
      <alignment horizontal="justify" vertical="center"/>
    </xf>
    <xf numFmtId="0" fontId="68" fillId="0" borderId="25" xfId="3210" applyFont="1" applyBorder="1" applyAlignment="1">
      <alignment horizontal="left" vertical="center" wrapText="1"/>
    </xf>
    <xf numFmtId="0" fontId="68" fillId="0" borderId="25" xfId="3210" applyFont="1" applyBorder="1" applyAlignment="1">
      <alignment horizontal="left" vertical="center"/>
    </xf>
    <xf numFmtId="0" fontId="23" fillId="0" borderId="25" xfId="3210" applyFont="1" applyBorder="1" applyAlignment="1">
      <alignment vertical="center" wrapText="1"/>
    </xf>
    <xf numFmtId="0" fontId="23" fillId="0" borderId="25" xfId="3210" applyFont="1" applyBorder="1" applyAlignment="1">
      <alignment horizontal="left" vertical="center" wrapText="1"/>
    </xf>
    <xf numFmtId="0" fontId="21" fillId="0" borderId="25" xfId="3210" applyFont="1" applyBorder="1" applyAlignment="1">
      <alignment horizontal="left" vertical="center" wrapText="1"/>
    </xf>
    <xf numFmtId="0" fontId="67" fillId="0" borderId="25" xfId="3210" applyFont="1" applyBorder="1" applyAlignment="1">
      <alignment vertical="center" wrapText="1"/>
    </xf>
    <xf numFmtId="0" fontId="67" fillId="0" borderId="27" xfId="3210" applyFont="1" applyFill="1" applyBorder="1" applyAlignment="1" applyProtection="1">
      <alignment horizontal="left" vertical="center"/>
    </xf>
    <xf numFmtId="0" fontId="68" fillId="0" borderId="27" xfId="3210" applyFont="1" applyBorder="1" applyAlignment="1">
      <alignment horizontal="left" vertical="center"/>
    </xf>
    <xf numFmtId="0" fontId="69" fillId="0" borderId="27" xfId="3210" applyNumberFormat="1" applyFont="1" applyFill="1" applyBorder="1" applyAlignment="1" applyProtection="1">
      <alignment horizontal="center" vertical="center"/>
      <protection locked="0"/>
    </xf>
    <xf numFmtId="0" fontId="68" fillId="0" borderId="27" xfId="3210" applyFont="1" applyBorder="1" applyAlignment="1">
      <alignment horizontal="justify" vertical="center" wrapText="1"/>
    </xf>
    <xf numFmtId="0" fontId="67" fillId="0" borderId="27" xfId="3210" applyFont="1" applyBorder="1" applyAlignment="1">
      <alignment vertical="center" wrapText="1"/>
    </xf>
    <xf numFmtId="0" fontId="67" fillId="0" borderId="28" xfId="3210" applyFont="1" applyBorder="1" applyAlignment="1">
      <alignment horizontal="justify" vertical="center" wrapText="1"/>
    </xf>
    <xf numFmtId="0" fontId="67" fillId="0" borderId="29" xfId="3210" applyFont="1" applyBorder="1" applyAlignment="1">
      <alignment horizontal="center" vertical="center" wrapText="1"/>
    </xf>
    <xf numFmtId="0" fontId="72" fillId="0" borderId="0" xfId="3210" applyFont="1" applyBorder="1" applyAlignment="1">
      <alignment horizontal="center" vertical="center" wrapText="1"/>
    </xf>
    <xf numFmtId="0" fontId="63" fillId="0" borderId="0" xfId="3210" applyFont="1" applyAlignment="1">
      <alignment horizontal="center" vertical="center"/>
    </xf>
    <xf numFmtId="0" fontId="71" fillId="0" borderId="0" xfId="3210" applyFont="1" applyBorder="1" applyAlignment="1">
      <alignment horizontal="center" vertical="center" wrapText="1"/>
    </xf>
    <xf numFmtId="0" fontId="27" fillId="0" borderId="0" xfId="3210" applyFont="1" applyAlignment="1">
      <alignment horizontal="center" vertical="center" wrapText="1"/>
    </xf>
    <xf numFmtId="0" fontId="21" fillId="0" borderId="0" xfId="3210" applyFont="1" applyAlignment="1">
      <alignment horizontal="center" vertical="center" wrapText="1"/>
    </xf>
    <xf numFmtId="0" fontId="21" fillId="0" borderId="14" xfId="3210" applyFont="1" applyFill="1" applyBorder="1" applyAlignment="1" applyProtection="1">
      <alignment horizontal="center" vertical="top"/>
    </xf>
    <xf numFmtId="0" fontId="21" fillId="0" borderId="14" xfId="3210" applyFont="1" applyFill="1" applyBorder="1" applyAlignment="1" applyProtection="1">
      <alignment horizontal="left" vertical="top"/>
    </xf>
    <xf numFmtId="14" fontId="21" fillId="0" borderId="14" xfId="3210" applyNumberFormat="1" applyFont="1" applyFill="1" applyBorder="1" applyAlignment="1">
      <alignment horizontal="center" vertical="top" wrapText="1"/>
    </xf>
    <xf numFmtId="0" fontId="21" fillId="0" borderId="14" xfId="3210" applyFont="1" applyFill="1" applyBorder="1" applyAlignment="1" applyProtection="1">
      <alignment horizontal="left" vertical="top" wrapText="1"/>
    </xf>
    <xf numFmtId="0" fontId="21" fillId="0" borderId="14" xfId="3210" applyFont="1" applyFill="1" applyBorder="1" applyAlignment="1">
      <alignment wrapText="1"/>
    </xf>
    <xf numFmtId="14" fontId="21" fillId="0" borderId="14" xfId="3210" applyNumberFormat="1" applyFont="1" applyFill="1" applyBorder="1" applyAlignment="1" applyProtection="1">
      <alignment horizontal="left" vertical="top" wrapText="1"/>
    </xf>
    <xf numFmtId="0" fontId="66" fillId="0" borderId="14" xfId="3210" applyFont="1" applyFill="1" applyBorder="1" applyAlignment="1" applyProtection="1">
      <alignment horizontal="left" vertical="top" wrapText="1"/>
    </xf>
    <xf numFmtId="0" fontId="21" fillId="0" borderId="14" xfId="3210" applyFont="1" applyFill="1" applyBorder="1" applyAlignment="1" applyProtection="1">
      <alignment horizontal="center" vertical="top" wrapText="1"/>
    </xf>
    <xf numFmtId="0" fontId="21" fillId="0" borderId="30" xfId="3210" applyFont="1" applyBorder="1" applyAlignment="1">
      <alignment horizontal="center" vertical="center" wrapText="1"/>
    </xf>
    <xf numFmtId="0" fontId="21" fillId="0" borderId="30" xfId="3210" applyFont="1" applyBorder="1" applyAlignment="1">
      <alignment horizontal="left" vertical="center" shrinkToFit="1"/>
    </xf>
    <xf numFmtId="0" fontId="72" fillId="0" borderId="30" xfId="3210" applyFont="1" applyFill="1" applyBorder="1" applyAlignment="1" applyProtection="1">
      <alignment horizontal="left" vertical="top"/>
    </xf>
    <xf numFmtId="0" fontId="21" fillId="0" borderId="30" xfId="3210" applyFont="1" applyBorder="1" applyAlignment="1">
      <alignment horizontal="left" vertical="center" wrapText="1"/>
    </xf>
    <xf numFmtId="0" fontId="21" fillId="0" borderId="30" xfId="3210" applyFont="1" applyBorder="1" applyAlignment="1">
      <alignment vertical="center" wrapText="1"/>
    </xf>
    <xf numFmtId="168" fontId="21" fillId="0" borderId="30" xfId="3210" applyNumberFormat="1" applyFont="1" applyBorder="1" applyAlignment="1">
      <alignment horizontal="left" vertical="center" wrapText="1"/>
    </xf>
    <xf numFmtId="0" fontId="72" fillId="0" borderId="30" xfId="3210" applyFont="1" applyBorder="1" applyAlignment="1" applyProtection="1">
      <alignment horizontal="left" vertical="top" wrapText="1"/>
    </xf>
    <xf numFmtId="0" fontId="21" fillId="0" borderId="0" xfId="3210" applyFont="1" applyBorder="1" applyAlignment="1">
      <alignment vertical="center" wrapText="1"/>
    </xf>
    <xf numFmtId="0" fontId="72" fillId="29" borderId="30" xfId="3210" applyFont="1" applyFill="1" applyBorder="1" applyAlignment="1" applyProtection="1">
      <alignment horizontal="left" vertical="top" wrapText="1"/>
    </xf>
    <xf numFmtId="0" fontId="20" fillId="0" borderId="14" xfId="3210" applyFont="1" applyFill="1" applyBorder="1"/>
    <xf numFmtId="0" fontId="20" fillId="0" borderId="14" xfId="3210" applyFont="1" applyFill="1" applyBorder="1" applyAlignment="1">
      <alignment horizontal="center" wrapText="1"/>
    </xf>
    <xf numFmtId="181" fontId="20" fillId="0" borderId="14" xfId="3210" applyNumberFormat="1" applyFont="1" applyFill="1" applyBorder="1" applyAlignment="1">
      <alignment horizontal="center"/>
    </xf>
    <xf numFmtId="0" fontId="20" fillId="0" borderId="0" xfId="3210" applyFont="1" applyFill="1"/>
    <xf numFmtId="0" fontId="20" fillId="0" borderId="14" xfId="3210" applyFont="1" applyFill="1" applyBorder="1" applyAlignment="1">
      <alignment horizontal="left" wrapText="1"/>
    </xf>
    <xf numFmtId="0" fontId="20" fillId="0" borderId="14" xfId="3210" applyFont="1" applyFill="1" applyBorder="1" applyAlignment="1">
      <alignment vertical="center" wrapText="1"/>
    </xf>
    <xf numFmtId="168" fontId="20" fillId="0" borderId="14" xfId="3210" applyNumberFormat="1" applyFont="1" applyFill="1" applyBorder="1" applyAlignment="1">
      <alignment horizontal="center"/>
    </xf>
    <xf numFmtId="168" fontId="21" fillId="0" borderId="14" xfId="3210" applyNumberFormat="1" applyFont="1" applyFill="1" applyBorder="1" applyAlignment="1">
      <alignment horizontal="center" vertical="center" wrapText="1"/>
    </xf>
    <xf numFmtId="168" fontId="21" fillId="0" borderId="14" xfId="3210" applyNumberFormat="1" applyFont="1" applyFill="1" applyBorder="1" applyAlignment="1">
      <alignment horizontal="right" vertical="center" wrapText="1"/>
    </xf>
    <xf numFmtId="0" fontId="21" fillId="0" borderId="14" xfId="3210" applyNumberFormat="1" applyFont="1" applyFill="1" applyBorder="1" applyAlignment="1">
      <alignment horizontal="center" vertical="center" wrapText="1"/>
    </xf>
    <xf numFmtId="168" fontId="21" fillId="0" borderId="14" xfId="3210" applyNumberFormat="1" applyFont="1" applyFill="1" applyBorder="1" applyAlignment="1" applyProtection="1">
      <alignment horizontal="right" vertical="center" wrapText="1"/>
    </xf>
    <xf numFmtId="0" fontId="21" fillId="0" borderId="14" xfId="3210" applyNumberFormat="1" applyFont="1" applyFill="1" applyBorder="1" applyAlignment="1" applyProtection="1">
      <alignment horizontal="center" vertical="center"/>
      <protection locked="0"/>
    </xf>
    <xf numFmtId="0" fontId="21" fillId="0" borderId="14" xfId="3210" applyFont="1" applyFill="1" applyBorder="1" applyAlignment="1">
      <alignment horizontal="right" vertical="center"/>
    </xf>
    <xf numFmtId="0" fontId="21" fillId="0" borderId="14" xfId="3210" applyNumberFormat="1" applyFont="1" applyFill="1" applyBorder="1" applyAlignment="1">
      <alignment horizontal="justify" vertical="top"/>
    </xf>
    <xf numFmtId="0" fontId="21" fillId="0" borderId="14" xfId="3210" applyNumberFormat="1" applyFont="1" applyFill="1" applyBorder="1" applyAlignment="1">
      <alignment horizontal="justify" vertical="center" wrapText="1"/>
    </xf>
    <xf numFmtId="0" fontId="21" fillId="0" borderId="14" xfId="3210" applyFont="1" applyFill="1" applyBorder="1" applyAlignment="1">
      <alignment horizontal="justify" vertical="top" wrapText="1"/>
    </xf>
    <xf numFmtId="49" fontId="21" fillId="0" borderId="14" xfId="3210" applyNumberFormat="1" applyFont="1" applyFill="1" applyBorder="1" applyAlignment="1">
      <alignment horizontal="justify" vertical="top" wrapText="1"/>
    </xf>
    <xf numFmtId="0" fontId="27" fillId="0" borderId="30" xfId="3210" applyFont="1" applyBorder="1" applyAlignment="1">
      <alignment horizontal="center"/>
    </xf>
    <xf numFmtId="0" fontId="21" fillId="0" borderId="30" xfId="3210" applyFont="1" applyBorder="1" applyAlignment="1">
      <alignment horizontal="left"/>
    </xf>
    <xf numFmtId="0" fontId="21" fillId="0" borderId="30" xfId="3210" applyFont="1" applyBorder="1" applyAlignment="1">
      <alignment horizontal="center"/>
    </xf>
    <xf numFmtId="180" fontId="21" fillId="0" borderId="30" xfId="3210" applyNumberFormat="1" applyFont="1" applyBorder="1" applyAlignment="1">
      <alignment horizontal="right"/>
    </xf>
    <xf numFmtId="0" fontId="73" fillId="0" borderId="14" xfId="3210" applyFont="1" applyBorder="1" applyAlignment="1">
      <alignment horizontal="justify" vertical="top" wrapText="1"/>
    </xf>
    <xf numFmtId="0" fontId="27" fillId="0" borderId="31" xfId="3210" applyFont="1" applyBorder="1" applyAlignment="1">
      <alignment horizontal="center"/>
    </xf>
    <xf numFmtId="0" fontId="21" fillId="0" borderId="14" xfId="3210" applyFont="1" applyFill="1" applyBorder="1" applyAlignment="1" applyProtection="1">
      <alignment horizontal="justify" vertical="top" wrapText="1"/>
    </xf>
    <xf numFmtId="14" fontId="21" fillId="0" borderId="14" xfId="3210" applyNumberFormat="1" applyFont="1" applyFill="1" applyBorder="1" applyAlignment="1" applyProtection="1">
      <alignment horizontal="justify" vertical="center" wrapText="1"/>
    </xf>
    <xf numFmtId="0" fontId="66" fillId="0" borderId="14" xfId="3210" applyFont="1" applyFill="1" applyBorder="1" applyAlignment="1" applyProtection="1">
      <alignment horizontal="center" vertical="center"/>
      <protection locked="0"/>
    </xf>
    <xf numFmtId="0" fontId="66" fillId="0" borderId="14" xfId="3210" applyFont="1" applyFill="1" applyBorder="1" applyAlignment="1">
      <alignment horizontal="center" vertical="center" wrapText="1"/>
    </xf>
    <xf numFmtId="1" fontId="21" fillId="0" borderId="14" xfId="3210" applyNumberFormat="1" applyFont="1" applyFill="1" applyBorder="1" applyAlignment="1">
      <alignment horizontal="justify" vertical="center" wrapText="1"/>
    </xf>
    <xf numFmtId="0" fontId="72" fillId="0" borderId="14" xfId="3210" applyFont="1" applyFill="1" applyBorder="1" applyAlignment="1">
      <alignment horizontal="center" vertical="center" wrapText="1"/>
    </xf>
    <xf numFmtId="0" fontId="72" fillId="0" borderId="14" xfId="3210" applyFont="1" applyFill="1" applyBorder="1" applyAlignment="1" applyProtection="1">
      <alignment horizontal="center" vertical="top"/>
    </xf>
    <xf numFmtId="0" fontId="72" fillId="0" borderId="14" xfId="3210" applyFont="1" applyFill="1" applyBorder="1" applyAlignment="1" applyProtection="1">
      <alignment horizontal="justify" vertical="top" wrapText="1"/>
    </xf>
    <xf numFmtId="14" fontId="72" fillId="0" borderId="14" xfId="3210" applyNumberFormat="1" applyFont="1" applyFill="1" applyBorder="1" applyAlignment="1" applyProtection="1">
      <alignment horizontal="justify" vertical="center" wrapText="1"/>
    </xf>
    <xf numFmtId="0" fontId="71" fillId="0" borderId="14" xfId="3210" applyNumberFormat="1" applyFont="1" applyFill="1" applyBorder="1" applyAlignment="1" applyProtection="1">
      <alignment horizontal="center" vertical="center"/>
      <protection locked="0"/>
    </xf>
    <xf numFmtId="49" fontId="72" fillId="0" borderId="14" xfId="3210" applyNumberFormat="1" applyFont="1" applyFill="1" applyBorder="1" applyAlignment="1">
      <alignment horizontal="justify" vertical="center" wrapText="1"/>
    </xf>
    <xf numFmtId="0" fontId="72" fillId="0" borderId="14" xfId="3210" applyFont="1" applyFill="1" applyBorder="1" applyAlignment="1">
      <alignment horizontal="justify" vertical="center" wrapText="1"/>
    </xf>
    <xf numFmtId="0" fontId="72" fillId="0" borderId="14" xfId="3210" applyFont="1" applyBorder="1" applyAlignment="1">
      <alignment horizontal="center" vertical="center" wrapText="1"/>
    </xf>
    <xf numFmtId="0" fontId="21" fillId="0" borderId="14" xfId="3210" applyFont="1" applyFill="1" applyBorder="1" applyAlignment="1">
      <alignment horizontal="left" vertical="center" shrinkToFit="1"/>
    </xf>
    <xf numFmtId="168" fontId="21" fillId="30" borderId="14" xfId="3210" applyNumberFormat="1" applyFont="1" applyFill="1" applyBorder="1" applyAlignment="1">
      <alignment horizontal="right" vertical="center" wrapText="1"/>
    </xf>
    <xf numFmtId="0" fontId="21" fillId="30" borderId="14" xfId="3210" applyFont="1" applyFill="1" applyBorder="1" applyAlignment="1">
      <alignment vertical="center" wrapText="1"/>
    </xf>
    <xf numFmtId="0" fontId="27" fillId="0" borderId="14" xfId="3210" applyFont="1" applyFill="1" applyBorder="1" applyAlignment="1">
      <alignment wrapText="1"/>
    </xf>
    <xf numFmtId="0" fontId="27" fillId="0" borderId="14" xfId="3210" applyFont="1" applyFill="1" applyBorder="1"/>
    <xf numFmtId="0" fontId="21" fillId="0" borderId="0" xfId="3210" applyFont="1" applyFill="1" applyBorder="1" applyAlignment="1">
      <alignment horizontal="justify" vertical="center" wrapText="1"/>
    </xf>
    <xf numFmtId="0" fontId="21" fillId="0" borderId="0" xfId="3210" applyFont="1" applyFill="1" applyAlignment="1">
      <alignment vertical="center" wrapText="1"/>
    </xf>
    <xf numFmtId="0" fontId="21" fillId="0" borderId="0" xfId="3210" applyFont="1" applyFill="1" applyBorder="1" applyAlignment="1">
      <alignment horizontal="left" vertical="center" shrinkToFit="1"/>
    </xf>
    <xf numFmtId="0" fontId="21" fillId="0" borderId="0" xfId="3210" applyFont="1" applyFill="1" applyBorder="1" applyAlignment="1">
      <alignment horizontal="left" vertical="center" wrapText="1"/>
    </xf>
    <xf numFmtId="168" fontId="21" fillId="0" borderId="0" xfId="3210" applyNumberFormat="1" applyFont="1" applyFill="1" applyBorder="1" applyAlignment="1">
      <alignment horizontal="right" vertical="center" wrapText="1"/>
    </xf>
    <xf numFmtId="0" fontId="67" fillId="31" borderId="25" xfId="3210" applyFont="1" applyFill="1" applyBorder="1" applyAlignment="1">
      <alignment horizontal="left" vertical="center" wrapText="1"/>
    </xf>
    <xf numFmtId="0" fontId="67" fillId="31" borderId="25" xfId="3210" applyFont="1" applyFill="1" applyBorder="1" applyAlignment="1" applyProtection="1">
      <alignment horizontal="left" vertical="center" wrapText="1"/>
    </xf>
    <xf numFmtId="0" fontId="68" fillId="31" borderId="25" xfId="3210" applyFont="1" applyFill="1" applyBorder="1" applyAlignment="1">
      <alignment horizontal="left" vertical="center" wrapText="1"/>
    </xf>
    <xf numFmtId="0" fontId="21" fillId="31" borderId="14" xfId="3210" applyFont="1" applyFill="1" applyBorder="1" applyAlignment="1" applyProtection="1">
      <alignment horizontal="left" vertical="center" wrapText="1"/>
    </xf>
    <xf numFmtId="0" fontId="21" fillId="31" borderId="14" xfId="3210" applyFont="1" applyFill="1" applyBorder="1" applyAlignment="1">
      <alignment vertical="center" wrapText="1"/>
    </xf>
    <xf numFmtId="0" fontId="70" fillId="0" borderId="25" xfId="3210" applyNumberFormat="1" applyFont="1" applyFill="1" applyBorder="1" applyAlignment="1">
      <alignment horizontal="right" vertical="center"/>
    </xf>
    <xf numFmtId="14" fontId="70" fillId="0" borderId="25" xfId="3210" applyNumberFormat="1" applyFont="1" applyFill="1" applyBorder="1" applyAlignment="1">
      <alignment horizontal="right" vertical="center"/>
    </xf>
    <xf numFmtId="14" fontId="69" fillId="0" borderId="25" xfId="3210" applyNumberFormat="1" applyFont="1" applyFill="1" applyBorder="1" applyAlignment="1" applyProtection="1">
      <alignment horizontal="right" vertical="center" wrapText="1"/>
    </xf>
    <xf numFmtId="168" fontId="69" fillId="0" borderId="25" xfId="3210" applyNumberFormat="1" applyFont="1" applyBorder="1" applyAlignment="1">
      <alignment horizontal="right" vertical="center" wrapText="1"/>
    </xf>
    <xf numFmtId="168" fontId="69" fillId="0" borderId="25" xfId="3210" applyNumberFormat="1" applyFont="1" applyFill="1" applyBorder="1" applyAlignment="1" applyProtection="1">
      <alignment horizontal="right" vertical="center" wrapText="1"/>
    </xf>
    <xf numFmtId="168" fontId="67" fillId="0" borderId="32" xfId="3210" applyNumberFormat="1" applyFont="1" applyFill="1" applyBorder="1" applyAlignment="1" applyProtection="1">
      <alignment horizontal="right" vertical="center" wrapText="1"/>
    </xf>
    <xf numFmtId="0" fontId="25" fillId="0" borderId="0" xfId="3210" applyFont="1" applyAlignment="1">
      <alignment horizontal="center" vertical="center"/>
    </xf>
    <xf numFmtId="14" fontId="66" fillId="0" borderId="14" xfId="3210" applyNumberFormat="1" applyFont="1" applyFill="1" applyBorder="1" applyAlignment="1">
      <alignment horizontal="center" vertical="top" wrapText="1"/>
    </xf>
    <xf numFmtId="0" fontId="74" fillId="0" borderId="14" xfId="0" applyFont="1" applyFill="1" applyBorder="1" applyAlignment="1">
      <alignment vertical="center" wrapText="1"/>
    </xf>
    <xf numFmtId="0" fontId="76" fillId="0" borderId="0" xfId="0" applyFont="1" applyFill="1" applyBorder="1"/>
    <xf numFmtId="0" fontId="26" fillId="0" borderId="0" xfId="0" applyFont="1" applyBorder="1" applyAlignment="1">
      <alignment horizontal="center" vertical="center"/>
    </xf>
    <xf numFmtId="0" fontId="24" fillId="0" borderId="0" xfId="0" applyFont="1" applyFill="1" applyAlignment="1">
      <alignment horizontal="center" vertical="center"/>
    </xf>
    <xf numFmtId="0" fontId="26" fillId="0" borderId="0" xfId="0" applyFont="1" applyBorder="1" applyAlignment="1">
      <alignment horizontal="left" vertical="center"/>
    </xf>
    <xf numFmtId="0" fontId="26" fillId="0" borderId="0" xfId="0" applyFont="1" applyFill="1" applyBorder="1" applyAlignment="1">
      <alignment horizontal="center" vertical="center"/>
    </xf>
    <xf numFmtId="0" fontId="76" fillId="0" borderId="14" xfId="0" applyFont="1" applyFill="1" applyBorder="1"/>
    <xf numFmtId="0" fontId="75" fillId="0" borderId="14" xfId="0" applyFont="1" applyFill="1" applyBorder="1" applyAlignment="1">
      <alignment vertical="center" wrapText="1"/>
    </xf>
    <xf numFmtId="0" fontId="24" fillId="0" borderId="0" xfId="0" applyFont="1" applyAlignment="1">
      <alignment horizontal="left" vertical="center"/>
    </xf>
    <xf numFmtId="0" fontId="20" fillId="0" borderId="0" xfId="3208" applyAlignment="1">
      <alignment vertical="center"/>
    </xf>
    <xf numFmtId="0" fontId="80" fillId="0" borderId="0" xfId="3208" applyFont="1" applyBorder="1" applyAlignment="1">
      <alignment vertical="center" wrapText="1"/>
    </xf>
    <xf numFmtId="0" fontId="27" fillId="0" borderId="0" xfId="3208" applyFont="1"/>
    <xf numFmtId="0" fontId="27" fillId="0" borderId="0" xfId="3208" applyFont="1" applyAlignment="1">
      <alignment vertical="center"/>
    </xf>
    <xf numFmtId="0" fontId="81" fillId="0" borderId="14" xfId="3208" applyFont="1" applyBorder="1" applyAlignment="1">
      <alignment horizontal="centerContinuous" vertical="center" wrapText="1"/>
    </xf>
    <xf numFmtId="0" fontId="82" fillId="0" borderId="14" xfId="3208" applyFont="1" applyBorder="1" applyAlignment="1">
      <alignment horizontal="centerContinuous" vertical="center" wrapText="1"/>
    </xf>
    <xf numFmtId="0" fontId="82" fillId="0" borderId="33" xfId="3208" applyFont="1" applyBorder="1" applyAlignment="1">
      <alignment horizontal="center" vertical="center" wrapText="1"/>
    </xf>
    <xf numFmtId="0" fontId="82" fillId="0" borderId="34" xfId="3208" applyFont="1" applyBorder="1" applyAlignment="1">
      <alignment horizontal="center" vertical="center" wrapText="1"/>
    </xf>
    <xf numFmtId="0" fontId="82" fillId="0" borderId="35" xfId="3208" applyFont="1" applyBorder="1" applyAlignment="1">
      <alignment horizontal="center" vertical="center" wrapText="1"/>
    </xf>
    <xf numFmtId="0" fontId="82" fillId="0" borderId="36" xfId="3208" applyFont="1" applyBorder="1" applyAlignment="1">
      <alignment horizontal="center" vertical="center" wrapText="1"/>
    </xf>
    <xf numFmtId="0" fontId="82" fillId="0" borderId="20" xfId="3208" applyFont="1" applyBorder="1" applyAlignment="1">
      <alignment horizontal="center" vertical="center" wrapText="1"/>
    </xf>
    <xf numFmtId="0" fontId="82" fillId="0" borderId="37" xfId="3208" applyFont="1" applyBorder="1" applyAlignment="1">
      <alignment horizontal="center" vertical="center" wrapText="1"/>
    </xf>
    <xf numFmtId="0" fontId="82" fillId="0" borderId="38" xfId="3208" applyFont="1" applyBorder="1" applyAlignment="1">
      <alignment horizontal="center" vertical="center" wrapText="1"/>
    </xf>
    <xf numFmtId="0" fontId="82" fillId="0" borderId="39" xfId="3208" applyFont="1" applyFill="1" applyBorder="1" applyAlignment="1" applyProtection="1">
      <alignment vertical="center"/>
    </xf>
    <xf numFmtId="0" fontId="82" fillId="0" borderId="40" xfId="3208" applyFont="1" applyFill="1" applyBorder="1" applyAlignment="1" applyProtection="1">
      <alignment vertical="center"/>
    </xf>
    <xf numFmtId="0" fontId="87" fillId="0" borderId="40" xfId="3208" applyFont="1" applyFill="1" applyBorder="1" applyAlignment="1" applyProtection="1">
      <alignment horizontal="right" vertical="center"/>
      <protection locked="0"/>
    </xf>
    <xf numFmtId="0" fontId="87" fillId="32" borderId="39" xfId="3208" applyFont="1" applyFill="1" applyBorder="1" applyAlignment="1" applyProtection="1">
      <alignment horizontal="right" vertical="center"/>
      <protection locked="0"/>
    </xf>
    <xf numFmtId="0" fontId="87" fillId="32" borderId="40" xfId="3208" applyFont="1" applyFill="1" applyBorder="1" applyAlignment="1" applyProtection="1">
      <alignment horizontal="right" vertical="center"/>
      <protection locked="0"/>
    </xf>
    <xf numFmtId="0" fontId="87" fillId="32" borderId="41" xfId="3208" applyFont="1" applyFill="1" applyBorder="1" applyAlignment="1" applyProtection="1">
      <alignment horizontal="right" vertical="center"/>
      <protection locked="0"/>
    </xf>
    <xf numFmtId="0" fontId="87" fillId="0" borderId="42" xfId="3208" applyFont="1" applyFill="1" applyBorder="1" applyAlignment="1" applyProtection="1">
      <alignment horizontal="right" vertical="center"/>
      <protection locked="0"/>
    </xf>
    <xf numFmtId="0" fontId="87" fillId="32" borderId="43" xfId="3208" applyFont="1" applyFill="1" applyBorder="1" applyAlignment="1">
      <alignment horizontal="right" vertical="center" wrapText="1"/>
    </xf>
    <xf numFmtId="0" fontId="87" fillId="32" borderId="44" xfId="3208" applyFont="1" applyFill="1" applyBorder="1" applyAlignment="1">
      <alignment horizontal="right" vertical="center" wrapText="1"/>
    </xf>
    <xf numFmtId="0" fontId="87" fillId="32" borderId="45" xfId="3208" applyFont="1" applyFill="1" applyBorder="1" applyAlignment="1">
      <alignment horizontal="right" vertical="center" wrapText="1"/>
    </xf>
    <xf numFmtId="0" fontId="20" fillId="0" borderId="0" xfId="3208"/>
    <xf numFmtId="0" fontId="87" fillId="0" borderId="43" xfId="3208" applyFont="1" applyFill="1" applyBorder="1" applyAlignment="1">
      <alignment horizontal="right" vertical="center" wrapText="1"/>
    </xf>
    <xf numFmtId="0" fontId="87" fillId="0" borderId="43" xfId="3208" applyFont="1" applyFill="1" applyBorder="1" applyAlignment="1" applyProtection="1">
      <alignment horizontal="right" vertical="center"/>
      <protection locked="0"/>
    </xf>
    <xf numFmtId="0" fontId="87" fillId="0" borderId="14" xfId="3208" applyFont="1" applyFill="1" applyBorder="1" applyAlignment="1">
      <alignment horizontal="right" vertical="center" wrapText="1"/>
    </xf>
    <xf numFmtId="0" fontId="87" fillId="0" borderId="0" xfId="3208" applyFont="1" applyBorder="1" applyAlignment="1">
      <alignment vertical="center" wrapText="1"/>
    </xf>
    <xf numFmtId="0" fontId="82" fillId="0" borderId="46" xfId="3208" applyFont="1" applyFill="1" applyBorder="1" applyAlignment="1" applyProtection="1">
      <alignment vertical="center"/>
    </xf>
    <xf numFmtId="0" fontId="82" fillId="0" borderId="14" xfId="3208" applyFont="1" applyFill="1" applyBorder="1" applyAlignment="1" applyProtection="1">
      <alignment vertical="center"/>
    </xf>
    <xf numFmtId="0" fontId="87" fillId="0" borderId="14" xfId="3208" applyFont="1" applyFill="1" applyBorder="1" applyAlignment="1" applyProtection="1">
      <alignment horizontal="right" vertical="center"/>
      <protection locked="0"/>
    </xf>
    <xf numFmtId="0" fontId="87" fillId="32" borderId="46" xfId="3208" applyFont="1" applyFill="1" applyBorder="1" applyAlignment="1" applyProtection="1">
      <alignment horizontal="right" vertical="center"/>
      <protection locked="0"/>
    </xf>
    <xf numFmtId="0" fontId="87" fillId="32" borderId="14" xfId="3208" applyFont="1" applyFill="1" applyBorder="1" applyAlignment="1" applyProtection="1">
      <alignment horizontal="right" vertical="center"/>
      <protection locked="0"/>
    </xf>
    <xf numFmtId="0" fontId="87" fillId="32" borderId="47" xfId="3208" applyFont="1" applyFill="1" applyBorder="1" applyAlignment="1" applyProtection="1">
      <alignment horizontal="right" vertical="center"/>
      <protection locked="0"/>
    </xf>
    <xf numFmtId="0" fontId="87" fillId="32" borderId="39" xfId="3208" applyFont="1" applyFill="1" applyBorder="1" applyAlignment="1">
      <alignment horizontal="right" vertical="center" wrapText="1"/>
    </xf>
    <xf numFmtId="0" fontId="87" fillId="32" borderId="14" xfId="3208" applyFont="1" applyFill="1" applyBorder="1" applyAlignment="1">
      <alignment horizontal="right" vertical="center" wrapText="1"/>
    </xf>
    <xf numFmtId="0" fontId="87" fillId="32" borderId="47" xfId="3208" applyFont="1" applyFill="1" applyBorder="1" applyAlignment="1">
      <alignment horizontal="right" vertical="center" wrapText="1"/>
    </xf>
    <xf numFmtId="0" fontId="87" fillId="0" borderId="46" xfId="3208" applyFont="1" applyFill="1" applyBorder="1" applyAlignment="1" applyProtection="1">
      <alignment horizontal="right" vertical="center"/>
      <protection locked="0"/>
    </xf>
    <xf numFmtId="0" fontId="82" fillId="0" borderId="20" xfId="3208" applyFont="1" applyFill="1" applyBorder="1" applyAlignment="1" applyProtection="1">
      <alignment vertical="center"/>
    </xf>
    <xf numFmtId="0" fontId="87" fillId="0" borderId="20" xfId="3208" applyFont="1" applyFill="1" applyBorder="1" applyAlignment="1" applyProtection="1">
      <alignment horizontal="right" vertical="center"/>
      <protection locked="0"/>
    </xf>
    <xf numFmtId="0" fontId="87" fillId="32" borderId="36" xfId="3208" applyFont="1" applyFill="1" applyBorder="1" applyAlignment="1" applyProtection="1">
      <alignment horizontal="right" vertical="center"/>
      <protection locked="0"/>
    </xf>
    <xf numFmtId="0" fontId="87" fillId="32" borderId="20" xfId="3208" applyFont="1" applyFill="1" applyBorder="1" applyAlignment="1" applyProtection="1">
      <alignment horizontal="right" vertical="center"/>
      <protection locked="0"/>
    </xf>
    <xf numFmtId="0" fontId="87" fillId="32" borderId="37" xfId="3208" applyFont="1" applyFill="1" applyBorder="1" applyAlignment="1" applyProtection="1">
      <alignment horizontal="right" vertical="center"/>
      <protection locked="0"/>
    </xf>
    <xf numFmtId="0" fontId="87" fillId="32" borderId="20" xfId="3208" applyFont="1" applyFill="1" applyBorder="1" applyAlignment="1">
      <alignment horizontal="right" vertical="center" wrapText="1"/>
    </xf>
    <xf numFmtId="0" fontId="87" fillId="32" borderId="37" xfId="3208" applyFont="1" applyFill="1" applyBorder="1" applyAlignment="1">
      <alignment horizontal="right" vertical="center" wrapText="1"/>
    </xf>
    <xf numFmtId="0" fontId="87" fillId="0" borderId="36" xfId="3208" applyFont="1" applyFill="1" applyBorder="1" applyAlignment="1" applyProtection="1">
      <alignment horizontal="right" vertical="center"/>
      <protection locked="0"/>
    </xf>
    <xf numFmtId="0" fontId="88" fillId="32" borderId="46" xfId="3208" applyFont="1" applyFill="1" applyBorder="1" applyAlignment="1" applyProtection="1">
      <alignment vertical="center"/>
    </xf>
    <xf numFmtId="0" fontId="88" fillId="32" borderId="48" xfId="3208" applyFont="1" applyFill="1" applyBorder="1" applyAlignment="1" applyProtection="1">
      <alignment vertical="center"/>
    </xf>
    <xf numFmtId="0" fontId="83" fillId="32" borderId="49" xfId="3208" applyFont="1" applyFill="1" applyBorder="1" applyAlignment="1" applyProtection="1">
      <alignment horizontal="right" vertical="center"/>
    </xf>
    <xf numFmtId="0" fontId="83" fillId="32" borderId="50" xfId="3208" applyFont="1" applyFill="1" applyBorder="1" applyAlignment="1" applyProtection="1">
      <alignment horizontal="right" vertical="center"/>
    </xf>
    <xf numFmtId="0" fontId="83" fillId="32" borderId="48" xfId="3208" applyFont="1" applyFill="1" applyBorder="1" applyAlignment="1" applyProtection="1">
      <alignment horizontal="right" vertical="center"/>
    </xf>
    <xf numFmtId="0" fontId="83" fillId="32" borderId="51" xfId="3208" applyFont="1" applyFill="1" applyBorder="1" applyAlignment="1" applyProtection="1">
      <alignment horizontal="right" vertical="center"/>
    </xf>
    <xf numFmtId="0" fontId="83" fillId="32" borderId="52" xfId="3208" applyFont="1" applyFill="1" applyBorder="1" applyAlignment="1" applyProtection="1">
      <alignment horizontal="right" vertical="center"/>
    </xf>
    <xf numFmtId="0" fontId="83" fillId="32" borderId="49" xfId="3208" applyFont="1" applyFill="1" applyBorder="1" applyAlignment="1">
      <alignment horizontal="right" vertical="center" wrapText="1"/>
    </xf>
    <xf numFmtId="0" fontId="83" fillId="32" borderId="51" xfId="3208" applyFont="1" applyFill="1" applyBorder="1" applyAlignment="1">
      <alignment horizontal="right" vertical="center" wrapText="1"/>
    </xf>
    <xf numFmtId="0" fontId="83" fillId="32" borderId="0" xfId="3208" applyFont="1" applyFill="1" applyBorder="1" applyAlignment="1">
      <alignment vertical="center" wrapText="1"/>
    </xf>
    <xf numFmtId="0" fontId="85" fillId="32" borderId="0" xfId="3208" applyFont="1" applyFill="1" applyBorder="1" applyAlignment="1">
      <alignment vertical="center" wrapText="1"/>
    </xf>
    <xf numFmtId="0" fontId="87" fillId="32" borderId="40" xfId="3208" applyFont="1" applyFill="1" applyBorder="1" applyAlignment="1">
      <alignment horizontal="right" vertical="center" wrapText="1"/>
    </xf>
    <xf numFmtId="0" fontId="87" fillId="32" borderId="41" xfId="3208" applyFont="1" applyFill="1" applyBorder="1" applyAlignment="1">
      <alignment horizontal="right" vertical="center" wrapText="1"/>
    </xf>
    <xf numFmtId="0" fontId="87" fillId="0" borderId="39" xfId="3208" applyFont="1" applyFill="1" applyBorder="1" applyAlignment="1" applyProtection="1">
      <alignment horizontal="right" vertical="center"/>
      <protection locked="0"/>
    </xf>
    <xf numFmtId="0" fontId="87" fillId="0" borderId="41" xfId="3208" applyFont="1" applyFill="1" applyBorder="1" applyAlignment="1" applyProtection="1">
      <alignment horizontal="right" vertical="center"/>
      <protection locked="0"/>
    </xf>
    <xf numFmtId="0" fontId="87" fillId="0" borderId="53" xfId="3208" applyFont="1" applyFill="1" applyBorder="1" applyAlignment="1" applyProtection="1">
      <alignment horizontal="right" vertical="center"/>
      <protection locked="0"/>
    </xf>
    <xf numFmtId="0" fontId="87" fillId="0" borderId="47" xfId="3208" applyFont="1" applyFill="1" applyBorder="1" applyAlignment="1" applyProtection="1">
      <alignment horizontal="right" vertical="center"/>
      <protection locked="0"/>
    </xf>
    <xf numFmtId="0" fontId="87" fillId="0" borderId="14" xfId="3208" applyFont="1" applyFill="1" applyBorder="1" applyAlignment="1" applyProtection="1">
      <alignment horizontal="right" vertical="center"/>
    </xf>
    <xf numFmtId="0" fontId="82" fillId="0" borderId="54" xfId="3208" applyFont="1" applyFill="1" applyBorder="1" applyAlignment="1" applyProtection="1">
      <alignment vertical="center"/>
    </xf>
    <xf numFmtId="0" fontId="82" fillId="0" borderId="43" xfId="3208" applyFont="1" applyFill="1" applyBorder="1" applyAlignment="1" applyProtection="1">
      <alignment vertical="center"/>
    </xf>
    <xf numFmtId="0" fontId="87" fillId="0" borderId="44" xfId="3208" applyFont="1" applyFill="1" applyBorder="1" applyAlignment="1" applyProtection="1">
      <alignment horizontal="right" vertical="center"/>
      <protection locked="0"/>
    </xf>
    <xf numFmtId="0" fontId="87" fillId="0" borderId="55" xfId="3208" applyFont="1" applyFill="1" applyBorder="1" applyAlignment="1" applyProtection="1">
      <alignment horizontal="right" vertical="center"/>
      <protection locked="0"/>
    </xf>
    <xf numFmtId="0" fontId="87" fillId="32" borderId="43" xfId="3208" applyFont="1" applyFill="1" applyBorder="1" applyAlignment="1" applyProtection="1">
      <alignment horizontal="right" vertical="center"/>
      <protection locked="0"/>
    </xf>
    <xf numFmtId="0" fontId="87" fillId="32" borderId="44" xfId="3208" applyFont="1" applyFill="1" applyBorder="1" applyAlignment="1" applyProtection="1">
      <alignment horizontal="right" vertical="center"/>
      <protection locked="0"/>
    </xf>
    <xf numFmtId="0" fontId="87" fillId="32" borderId="45" xfId="3208" applyFont="1" applyFill="1" applyBorder="1" applyAlignment="1" applyProtection="1">
      <alignment horizontal="right" vertical="center"/>
      <protection locked="0"/>
    </xf>
    <xf numFmtId="0" fontId="87" fillId="0" borderId="45" xfId="3208" applyFont="1" applyFill="1" applyBorder="1" applyAlignment="1" applyProtection="1">
      <alignment horizontal="right" vertical="center"/>
      <protection locked="0"/>
    </xf>
    <xf numFmtId="0" fontId="87" fillId="0" borderId="56" xfId="3208" applyFont="1" applyFill="1" applyBorder="1" applyAlignment="1" applyProtection="1">
      <alignment horizontal="right" vertical="center"/>
      <protection locked="0"/>
    </xf>
    <xf numFmtId="0" fontId="87" fillId="0" borderId="57" xfId="3208" applyFont="1" applyFill="1" applyBorder="1" applyAlignment="1" applyProtection="1">
      <alignment horizontal="right" vertical="center"/>
      <protection locked="0"/>
    </xf>
    <xf numFmtId="0" fontId="82" fillId="0" borderId="40" xfId="3208" applyFont="1" applyFill="1" applyBorder="1" applyProtection="1"/>
    <xf numFmtId="0" fontId="82" fillId="0" borderId="14" xfId="3208" applyFont="1" applyFill="1" applyBorder="1" applyAlignment="1" applyProtection="1">
      <alignment horizontal="left" vertical="center"/>
      <protection locked="0"/>
    </xf>
    <xf numFmtId="0" fontId="82" fillId="32" borderId="33" xfId="3208" applyFont="1" applyFill="1" applyBorder="1" applyAlignment="1" applyProtection="1">
      <alignment vertical="center"/>
    </xf>
    <xf numFmtId="0" fontId="86" fillId="0" borderId="34" xfId="3208" applyFont="1" applyBorder="1" applyAlignment="1">
      <alignment horizontal="center" vertical="center" textRotation="38" shrinkToFit="1"/>
    </xf>
    <xf numFmtId="0" fontId="80" fillId="32" borderId="0" xfId="3208" applyFont="1" applyFill="1" applyBorder="1" applyAlignment="1">
      <alignment vertical="center" wrapText="1"/>
    </xf>
    <xf numFmtId="0" fontId="80" fillId="0" borderId="0" xfId="3208" applyFont="1" applyBorder="1" applyAlignment="1">
      <alignment vertical="center" shrinkToFit="1"/>
    </xf>
    <xf numFmtId="0" fontId="87" fillId="0" borderId="0" xfId="3208" applyFont="1" applyFill="1" applyBorder="1" applyAlignment="1">
      <alignment horizontal="right" vertical="center" wrapText="1"/>
    </xf>
    <xf numFmtId="0" fontId="89" fillId="0" borderId="43" xfId="3208" applyFont="1" applyFill="1" applyBorder="1" applyAlignment="1">
      <alignment vertical="center"/>
    </xf>
    <xf numFmtId="0" fontId="87" fillId="0" borderId="44" xfId="3208" applyFont="1" applyFill="1" applyBorder="1" applyAlignment="1" applyProtection="1">
      <alignment horizontal="right" vertical="center"/>
    </xf>
    <xf numFmtId="0" fontId="87" fillId="32" borderId="44" xfId="3208" applyFont="1" applyFill="1" applyBorder="1" applyAlignment="1" applyProtection="1">
      <alignment horizontal="right" vertical="center"/>
    </xf>
    <xf numFmtId="0" fontId="89" fillId="0" borderId="46" xfId="3208" applyFont="1" applyFill="1" applyBorder="1" applyAlignment="1">
      <alignment vertical="center"/>
    </xf>
    <xf numFmtId="0" fontId="90" fillId="0" borderId="14" xfId="3208" applyFont="1" applyFill="1" applyBorder="1" applyAlignment="1">
      <alignment vertical="center"/>
    </xf>
    <xf numFmtId="0" fontId="90" fillId="32" borderId="14" xfId="3208" applyFont="1" applyFill="1" applyBorder="1" applyAlignment="1">
      <alignment vertical="center"/>
    </xf>
    <xf numFmtId="0" fontId="87" fillId="32" borderId="14" xfId="3208" applyFont="1" applyFill="1" applyBorder="1" applyAlignment="1" applyProtection="1">
      <alignment horizontal="right" vertical="center"/>
    </xf>
    <xf numFmtId="0" fontId="89" fillId="0" borderId="36" xfId="3208" applyFont="1" applyFill="1" applyBorder="1" applyAlignment="1">
      <alignment vertical="center"/>
    </xf>
    <xf numFmtId="0" fontId="87" fillId="0" borderId="20" xfId="3208" applyFont="1" applyFill="1" applyBorder="1" applyAlignment="1" applyProtection="1">
      <alignment horizontal="right" vertical="center"/>
    </xf>
    <xf numFmtId="0" fontId="87" fillId="32" borderId="20" xfId="3208" applyFont="1" applyFill="1" applyBorder="1" applyAlignment="1" applyProtection="1">
      <alignment horizontal="right" vertical="center"/>
    </xf>
    <xf numFmtId="0" fontId="89" fillId="32" borderId="48" xfId="3208" applyFont="1" applyFill="1" applyBorder="1" applyAlignment="1">
      <alignment vertical="center"/>
    </xf>
    <xf numFmtId="0" fontId="83" fillId="32" borderId="49" xfId="3208" applyFont="1" applyFill="1" applyBorder="1" applyAlignment="1" applyProtection="1">
      <alignment horizontal="center" vertical="center"/>
    </xf>
    <xf numFmtId="0" fontId="92" fillId="33" borderId="0" xfId="3208" applyFont="1" applyFill="1" applyBorder="1" applyAlignment="1">
      <alignment vertical="center" wrapText="1"/>
    </xf>
    <xf numFmtId="0" fontId="93" fillId="32" borderId="0" xfId="3208" applyFont="1" applyFill="1" applyBorder="1" applyAlignment="1">
      <alignment vertical="center" wrapText="1"/>
    </xf>
    <xf numFmtId="0" fontId="92" fillId="32" borderId="0" xfId="3208" applyFont="1" applyFill="1" applyBorder="1" applyAlignment="1">
      <alignment vertical="center" wrapText="1"/>
    </xf>
    <xf numFmtId="0" fontId="97" fillId="0" borderId="0" xfId="0" applyFont="1" applyFill="1"/>
    <xf numFmtId="0" fontId="99" fillId="0" borderId="0" xfId="0" applyFont="1" applyFill="1" applyAlignment="1">
      <alignment horizontal="left"/>
    </xf>
    <xf numFmtId="0" fontId="98" fillId="0" borderId="0" xfId="0" applyFont="1" applyFill="1" applyAlignment="1">
      <alignment horizontal="center"/>
    </xf>
    <xf numFmtId="0" fontId="101" fillId="0" borderId="58" xfId="3209" applyFont="1" applyFill="1" applyBorder="1" applyAlignment="1">
      <alignment horizontal="center" vertical="center" wrapText="1"/>
    </xf>
    <xf numFmtId="0" fontId="97" fillId="0" borderId="0" xfId="3209" applyFont="1" applyFill="1"/>
    <xf numFmtId="0" fontId="97" fillId="0" borderId="14" xfId="0" applyFont="1" applyFill="1" applyBorder="1" applyAlignment="1">
      <alignment horizontal="center"/>
    </xf>
    <xf numFmtId="0" fontId="102" fillId="0" borderId="14" xfId="0" applyFont="1" applyFill="1" applyBorder="1" applyAlignment="1">
      <alignment vertical="top" wrapText="1" shrinkToFit="1"/>
    </xf>
    <xf numFmtId="0" fontId="103" fillId="0" borderId="14" xfId="0" applyFont="1" applyFill="1" applyBorder="1" applyAlignment="1">
      <alignment vertical="center" wrapText="1"/>
    </xf>
    <xf numFmtId="0" fontId="102" fillId="0" borderId="14" xfId="0" applyFont="1" applyFill="1" applyBorder="1" applyAlignment="1">
      <alignment vertical="top" wrapText="1"/>
    </xf>
    <xf numFmtId="0" fontId="97" fillId="0" borderId="14" xfId="0" applyFont="1" applyFill="1" applyBorder="1"/>
    <xf numFmtId="0" fontId="102" fillId="0" borderId="14" xfId="0" applyFont="1" applyFill="1" applyBorder="1" applyAlignment="1">
      <alignment horizontal="center"/>
    </xf>
    <xf numFmtId="0" fontId="104" fillId="0" borderId="58" xfId="3209" applyFont="1" applyFill="1" applyBorder="1" applyAlignment="1">
      <alignment horizontal="center" vertical="center" wrapText="1"/>
    </xf>
    <xf numFmtId="0" fontId="106" fillId="0" borderId="58" xfId="3209" applyFont="1" applyFill="1" applyBorder="1" applyAlignment="1">
      <alignment horizontal="center" vertical="center" wrapText="1"/>
    </xf>
    <xf numFmtId="0" fontId="114" fillId="0" borderId="0" xfId="3268" applyFont="1"/>
    <xf numFmtId="0" fontId="114" fillId="0" borderId="0" xfId="3267" applyFont="1"/>
    <xf numFmtId="0" fontId="118" fillId="34" borderId="43" xfId="3269" applyFont="1" applyFill="1" applyBorder="1" applyAlignment="1">
      <alignment horizontal="center" vertical="center" wrapText="1"/>
    </xf>
    <xf numFmtId="0" fontId="118" fillId="34" borderId="44" xfId="3269" applyFont="1" applyFill="1" applyBorder="1" applyAlignment="1">
      <alignment horizontal="center" vertical="center" wrapText="1"/>
    </xf>
    <xf numFmtId="0" fontId="118" fillId="34" borderId="45" xfId="3269" applyFont="1" applyFill="1" applyBorder="1" applyAlignment="1">
      <alignment horizontal="center" vertical="center" wrapText="1"/>
    </xf>
    <xf numFmtId="0" fontId="20" fillId="0" borderId="14" xfId="3269" applyBorder="1" applyAlignment="1">
      <alignment horizontal="right"/>
    </xf>
    <xf numFmtId="2" fontId="20" fillId="0" borderId="14" xfId="3269" applyNumberFormat="1" applyFill="1" applyBorder="1"/>
    <xf numFmtId="188" fontId="20" fillId="0" borderId="14" xfId="3269" applyNumberFormat="1" applyFill="1" applyBorder="1"/>
    <xf numFmtId="0" fontId="20" fillId="0" borderId="0" xfId="3269"/>
    <xf numFmtId="0" fontId="20" fillId="0" borderId="0" xfId="3267"/>
    <xf numFmtId="0" fontId="20" fillId="0" borderId="0" xfId="3269" applyAlignment="1">
      <alignment horizontal="right"/>
    </xf>
    <xf numFmtId="0" fontId="20" fillId="0" borderId="34" xfId="3269" applyBorder="1" applyAlignment="1">
      <alignment horizontal="right"/>
    </xf>
    <xf numFmtId="2" fontId="20" fillId="0" borderId="34" xfId="3269" applyNumberFormat="1" applyFill="1" applyBorder="1"/>
    <xf numFmtId="188" fontId="20" fillId="0" borderId="34" xfId="3269" applyNumberFormat="1" applyFill="1" applyBorder="1"/>
    <xf numFmtId="0" fontId="20" fillId="0" borderId="0" xfId="3269" applyFont="1" applyFill="1" applyBorder="1" applyAlignment="1">
      <alignment horizontal="right"/>
    </xf>
    <xf numFmtId="0" fontId="110" fillId="0" borderId="14" xfId="3269" applyFont="1" applyBorder="1" applyAlignment="1">
      <alignment horizontal="right"/>
    </xf>
    <xf numFmtId="2" fontId="110" fillId="0" borderId="14" xfId="3269" applyNumberFormat="1" applyFont="1" applyFill="1" applyBorder="1"/>
    <xf numFmtId="188" fontId="110" fillId="0" borderId="14" xfId="3269" applyNumberFormat="1" applyFont="1" applyFill="1" applyBorder="1"/>
    <xf numFmtId="0" fontId="20" fillId="0" borderId="0" xfId="3187" applyFont="1"/>
    <xf numFmtId="0" fontId="110" fillId="0" borderId="48" xfId="3187" applyNumberFormat="1" applyFont="1" applyBorder="1" applyAlignment="1">
      <alignment horizontal="center" vertical="center" wrapText="1"/>
    </xf>
    <xf numFmtId="0" fontId="110" fillId="0" borderId="49" xfId="3187" applyNumberFormat="1" applyFont="1" applyBorder="1" applyAlignment="1">
      <alignment horizontal="center" vertical="center"/>
    </xf>
    <xf numFmtId="0" fontId="110" fillId="0" borderId="49" xfId="3187" applyNumberFormat="1" applyFont="1" applyFill="1" applyBorder="1" applyAlignment="1">
      <alignment horizontal="center" vertical="center" wrapText="1"/>
    </xf>
    <xf numFmtId="0" fontId="110" fillId="0" borderId="51" xfId="3187" applyFont="1" applyBorder="1" applyAlignment="1">
      <alignment horizontal="center" vertical="center" wrapText="1"/>
    </xf>
    <xf numFmtId="0" fontId="20" fillId="0" borderId="39" xfId="3187" applyFont="1" applyBorder="1" applyAlignment="1">
      <alignment horizontal="center"/>
    </xf>
    <xf numFmtId="0" fontId="20" fillId="0" borderId="40" xfId="3187" applyFont="1" applyBorder="1" applyAlignment="1">
      <alignment horizontal="center"/>
    </xf>
    <xf numFmtId="0" fontId="20" fillId="0" borderId="41" xfId="3187" applyFont="1" applyBorder="1" applyAlignment="1">
      <alignment horizontal="center" vertical="center"/>
    </xf>
    <xf numFmtId="0" fontId="20" fillId="0" borderId="46" xfId="3187" applyFont="1" applyBorder="1" applyAlignment="1">
      <alignment horizontal="center" vertical="center"/>
    </xf>
    <xf numFmtId="17" fontId="20" fillId="0" borderId="14" xfId="3187" applyNumberFormat="1" applyFont="1" applyBorder="1" applyAlignment="1">
      <alignment horizontal="center" vertical="center"/>
    </xf>
    <xf numFmtId="2" fontId="20" fillId="0" borderId="14" xfId="3187" applyNumberFormat="1" applyFont="1" applyBorder="1" applyAlignment="1">
      <alignment horizontal="center" vertical="center"/>
    </xf>
    <xf numFmtId="2" fontId="20" fillId="35" borderId="47" xfId="3187" applyNumberFormat="1" applyFont="1" applyFill="1" applyBorder="1" applyAlignment="1">
      <alignment horizontal="center" vertical="center"/>
    </xf>
    <xf numFmtId="2" fontId="20" fillId="0" borderId="0" xfId="3187" applyNumberFormat="1" applyFont="1"/>
    <xf numFmtId="0" fontId="20" fillId="36" borderId="46" xfId="3187" applyFont="1" applyFill="1" applyBorder="1" applyAlignment="1">
      <alignment horizontal="center" vertical="center"/>
    </xf>
    <xf numFmtId="17" fontId="20" fillId="36" borderId="14" xfId="3187" applyNumberFormat="1" applyFont="1" applyFill="1" applyBorder="1" applyAlignment="1">
      <alignment horizontal="center" vertical="center"/>
    </xf>
    <xf numFmtId="2" fontId="20" fillId="36" borderId="14" xfId="3187" applyNumberFormat="1" applyFont="1" applyFill="1" applyBorder="1" applyAlignment="1">
      <alignment horizontal="center" vertical="center"/>
    </xf>
    <xf numFmtId="0" fontId="20" fillId="36" borderId="14" xfId="3187" applyFont="1" applyFill="1" applyBorder="1" applyAlignment="1">
      <alignment horizontal="center" vertical="center"/>
    </xf>
    <xf numFmtId="2" fontId="20" fillId="35" borderId="14" xfId="3187" applyNumberFormat="1" applyFont="1" applyFill="1" applyBorder="1" applyAlignment="1">
      <alignment horizontal="center" vertical="center"/>
    </xf>
    <xf numFmtId="0" fontId="110" fillId="0" borderId="49" xfId="3187" applyNumberFormat="1" applyFont="1" applyBorder="1" applyAlignment="1">
      <alignment horizontal="center" vertical="center" wrapText="1"/>
    </xf>
    <xf numFmtId="0" fontId="110" fillId="0" borderId="49" xfId="3187" applyFont="1" applyBorder="1" applyAlignment="1">
      <alignment horizontal="center" vertical="center" wrapText="1"/>
    </xf>
    <xf numFmtId="0" fontId="110" fillId="0" borderId="51" xfId="3187" applyNumberFormat="1" applyFont="1" applyFill="1" applyBorder="1" applyAlignment="1">
      <alignment horizontal="center" vertical="center" wrapText="1"/>
    </xf>
    <xf numFmtId="0" fontId="20" fillId="0" borderId="61" xfId="3187" applyFont="1" applyBorder="1" applyAlignment="1">
      <alignment horizontal="center"/>
    </xf>
    <xf numFmtId="0" fontId="20" fillId="0" borderId="62" xfId="3187" applyFont="1" applyBorder="1" applyAlignment="1">
      <alignment horizontal="center"/>
    </xf>
    <xf numFmtId="0" fontId="20" fillId="0" borderId="62" xfId="3187" applyFont="1" applyBorder="1" applyAlignment="1">
      <alignment horizontal="center" vertical="center"/>
    </xf>
    <xf numFmtId="0" fontId="20" fillId="0" borderId="63" xfId="3187" applyFont="1" applyBorder="1" applyAlignment="1">
      <alignment horizontal="center"/>
    </xf>
    <xf numFmtId="188" fontId="20" fillId="0" borderId="14" xfId="3270" applyNumberFormat="1" applyFont="1" applyBorder="1" applyAlignment="1">
      <alignment horizontal="center" vertical="center" wrapText="1"/>
    </xf>
    <xf numFmtId="2" fontId="20" fillId="0" borderId="14" xfId="3270" applyNumberFormat="1" applyFont="1" applyBorder="1" applyAlignment="1">
      <alignment horizontal="center" vertical="center" wrapText="1"/>
    </xf>
    <xf numFmtId="188" fontId="20" fillId="35" borderId="14" xfId="3270" applyNumberFormat="1" applyFont="1" applyFill="1" applyBorder="1" applyAlignment="1">
      <alignment horizontal="center" vertical="center" wrapText="1"/>
    </xf>
    <xf numFmtId="2" fontId="20" fillId="0" borderId="14" xfId="3187" applyNumberFormat="1" applyFont="1" applyBorder="1" applyAlignment="1">
      <alignment horizontal="center"/>
    </xf>
    <xf numFmtId="188" fontId="20" fillId="35" borderId="47" xfId="3270" applyNumberFormat="1" applyFont="1" applyFill="1" applyBorder="1" applyAlignment="1">
      <alignment horizontal="center" vertical="center" wrapText="1"/>
    </xf>
    <xf numFmtId="188" fontId="20" fillId="36" borderId="14" xfId="3270" applyNumberFormat="1" applyFont="1" applyFill="1" applyBorder="1" applyAlignment="1">
      <alignment horizontal="center" vertical="center" wrapText="1"/>
    </xf>
    <xf numFmtId="2" fontId="20" fillId="36" borderId="14" xfId="3270" applyNumberFormat="1" applyFont="1" applyFill="1" applyBorder="1" applyAlignment="1">
      <alignment horizontal="center" vertical="center" wrapText="1"/>
    </xf>
    <xf numFmtId="2" fontId="20" fillId="36" borderId="14" xfId="3187" applyNumberFormat="1" applyFont="1" applyFill="1" applyBorder="1" applyAlignment="1">
      <alignment horizontal="center"/>
    </xf>
    <xf numFmtId="2" fontId="20" fillId="0" borderId="0" xfId="3187" applyNumberFormat="1" applyFont="1" applyBorder="1"/>
    <xf numFmtId="0" fontId="20" fillId="0" borderId="0" xfId="3187" applyFont="1" applyBorder="1"/>
    <xf numFmtId="188" fontId="20" fillId="0" borderId="0" xfId="3187" applyNumberFormat="1" applyFont="1" applyBorder="1"/>
    <xf numFmtId="0" fontId="20" fillId="0" borderId="48" xfId="3187" applyFont="1" applyBorder="1" applyAlignment="1">
      <alignment horizontal="center"/>
    </xf>
    <xf numFmtId="0" fontId="20" fillId="0" borderId="49" xfId="3187" applyFont="1" applyBorder="1" applyAlignment="1">
      <alignment horizontal="center"/>
    </xf>
    <xf numFmtId="0" fontId="20" fillId="0" borderId="51" xfId="3187" applyFont="1" applyBorder="1" applyAlignment="1">
      <alignment horizontal="center" vertical="center"/>
    </xf>
    <xf numFmtId="0" fontId="20" fillId="0" borderId="39" xfId="3187" applyFont="1" applyBorder="1" applyAlignment="1">
      <alignment horizontal="center" vertical="center"/>
    </xf>
    <xf numFmtId="17" fontId="20" fillId="0" borderId="40" xfId="3187" applyNumberFormat="1" applyFont="1" applyBorder="1" applyAlignment="1">
      <alignment horizontal="center" vertical="center"/>
    </xf>
    <xf numFmtId="2" fontId="20" fillId="0" borderId="40" xfId="3187" applyNumberFormat="1" applyFont="1" applyBorder="1" applyAlignment="1">
      <alignment horizontal="center" vertical="center"/>
    </xf>
    <xf numFmtId="2" fontId="20" fillId="35" borderId="40" xfId="3187" applyNumberFormat="1" applyFont="1" applyFill="1" applyBorder="1" applyAlignment="1">
      <alignment horizontal="center" vertical="center"/>
    </xf>
    <xf numFmtId="2" fontId="20" fillId="35" borderId="41" xfId="3187" applyNumberFormat="1" applyFont="1" applyFill="1" applyBorder="1" applyAlignment="1">
      <alignment horizontal="center" vertical="center"/>
    </xf>
    <xf numFmtId="0" fontId="20" fillId="0" borderId="14" xfId="3187" applyFont="1" applyBorder="1" applyAlignment="1">
      <alignment horizontal="center" vertical="center"/>
    </xf>
    <xf numFmtId="0" fontId="110" fillId="0" borderId="0" xfId="3187" applyFont="1" applyAlignment="1">
      <alignment horizontal="right" vertical="center"/>
    </xf>
    <xf numFmtId="0" fontId="20" fillId="0" borderId="49" xfId="3187" applyFont="1" applyBorder="1" applyAlignment="1">
      <alignment horizontal="center" vertical="center"/>
    </xf>
    <xf numFmtId="0" fontId="20" fillId="0" borderId="51" xfId="3187" applyFont="1" applyBorder="1" applyAlignment="1">
      <alignment horizontal="center"/>
    </xf>
    <xf numFmtId="0" fontId="124" fillId="0" borderId="48" xfId="3187" applyFont="1" applyBorder="1" applyAlignment="1">
      <alignment horizontal="center"/>
    </xf>
    <xf numFmtId="0" fontId="124" fillId="0" borderId="49" xfId="3187" applyFont="1" applyBorder="1" applyAlignment="1">
      <alignment horizontal="center"/>
    </xf>
    <xf numFmtId="0" fontId="124" fillId="0" borderId="51" xfId="3187" applyFont="1" applyBorder="1" applyAlignment="1">
      <alignment horizontal="center" vertical="center"/>
    </xf>
    <xf numFmtId="2" fontId="63" fillId="35" borderId="41" xfId="3187" applyNumberFormat="1" applyFont="1" applyFill="1" applyBorder="1" applyAlignment="1">
      <alignment horizontal="center" vertical="center"/>
    </xf>
    <xf numFmtId="0" fontId="20" fillId="36" borderId="33" xfId="3187" applyFont="1" applyFill="1" applyBorder="1" applyAlignment="1">
      <alignment horizontal="center" vertical="center"/>
    </xf>
    <xf numFmtId="17" fontId="20" fillId="36" borderId="34" xfId="3187" applyNumberFormat="1" applyFont="1" applyFill="1" applyBorder="1" applyAlignment="1">
      <alignment horizontal="center" vertical="center"/>
    </xf>
    <xf numFmtId="2" fontId="20" fillId="36" borderId="34" xfId="3187" applyNumberFormat="1" applyFont="1" applyFill="1" applyBorder="1" applyAlignment="1">
      <alignment horizontal="center" vertical="center"/>
    </xf>
    <xf numFmtId="2" fontId="20" fillId="35" borderId="35" xfId="3187" applyNumberFormat="1" applyFont="1" applyFill="1" applyBorder="1" applyAlignment="1">
      <alignment horizontal="center" vertical="center"/>
    </xf>
    <xf numFmtId="188" fontId="20" fillId="36" borderId="34" xfId="3270" applyNumberFormat="1" applyFont="1" applyFill="1" applyBorder="1" applyAlignment="1">
      <alignment horizontal="center" vertical="center" wrapText="1"/>
    </xf>
    <xf numFmtId="2" fontId="20" fillId="36" borderId="34" xfId="3270" applyNumberFormat="1" applyFont="1" applyFill="1" applyBorder="1" applyAlignment="1">
      <alignment horizontal="center" vertical="center" wrapText="1"/>
    </xf>
    <xf numFmtId="188" fontId="20" fillId="35" borderId="34" xfId="3270" applyNumberFormat="1" applyFont="1" applyFill="1" applyBorder="1" applyAlignment="1">
      <alignment horizontal="center" vertical="center" wrapText="1"/>
    </xf>
    <xf numFmtId="2" fontId="20" fillId="36" borderId="34" xfId="3187" applyNumberFormat="1" applyFont="1" applyFill="1" applyBorder="1" applyAlignment="1">
      <alignment horizontal="center"/>
    </xf>
    <xf numFmtId="188" fontId="20" fillId="35" borderId="35" xfId="3270" applyNumberFormat="1" applyFont="1" applyFill="1" applyBorder="1" applyAlignment="1">
      <alignment horizontal="center" vertical="center" wrapText="1"/>
    </xf>
    <xf numFmtId="2" fontId="20" fillId="35" borderId="34" xfId="3187" applyNumberFormat="1" applyFont="1" applyFill="1" applyBorder="1" applyAlignment="1">
      <alignment horizontal="center" vertical="center"/>
    </xf>
    <xf numFmtId="0" fontId="20" fillId="0" borderId="0" xfId="3187" applyFont="1" applyAlignment="1">
      <alignment vertical="center"/>
    </xf>
    <xf numFmtId="0" fontId="20" fillId="0" borderId="0" xfId="3187"/>
    <xf numFmtId="0" fontId="20" fillId="0" borderId="0" xfId="3187" applyFill="1"/>
    <xf numFmtId="0" fontId="20" fillId="0" borderId="0" xfId="3178"/>
    <xf numFmtId="0" fontId="111" fillId="0" borderId="0" xfId="3187" applyFont="1" applyFill="1"/>
    <xf numFmtId="0" fontId="114" fillId="0" borderId="0" xfId="0" applyFont="1" applyFill="1"/>
    <xf numFmtId="0" fontId="127" fillId="0" borderId="14" xfId="0" applyFont="1" applyFill="1" applyBorder="1" applyAlignment="1">
      <alignment horizontal="center" vertical="center" wrapText="1"/>
    </xf>
    <xf numFmtId="0" fontId="128" fillId="0" borderId="14" xfId="0" applyFont="1" applyFill="1" applyBorder="1" applyAlignment="1">
      <alignment horizontal="center" vertical="center" wrapText="1"/>
    </xf>
    <xf numFmtId="0" fontId="114" fillId="0" borderId="14" xfId="0" applyFont="1" applyFill="1" applyBorder="1" applyAlignment="1">
      <alignment horizontal="center" vertical="center" wrapText="1"/>
    </xf>
    <xf numFmtId="0" fontId="112" fillId="0" borderId="34" xfId="0" applyFont="1" applyBorder="1" applyAlignment="1">
      <alignment horizontal="center" vertical="center"/>
    </xf>
    <xf numFmtId="0" fontId="112" fillId="0" borderId="35" xfId="0" applyFont="1" applyBorder="1" applyAlignment="1">
      <alignment horizontal="center" vertical="center"/>
    </xf>
    <xf numFmtId="0" fontId="110" fillId="0" borderId="52"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24" fillId="0" borderId="0" xfId="0" applyFont="1" applyAlignment="1">
      <alignment horizontal="left"/>
    </xf>
    <xf numFmtId="0" fontId="116" fillId="0" borderId="14" xfId="0" applyFont="1" applyBorder="1" applyAlignment="1">
      <alignment horizontal="center" vertical="center" wrapText="1"/>
    </xf>
    <xf numFmtId="0" fontId="25" fillId="0" borderId="0" xfId="0" applyFont="1" applyAlignment="1">
      <alignment horizontal="center"/>
    </xf>
    <xf numFmtId="0" fontId="112" fillId="0" borderId="48" xfId="0" applyFont="1" applyBorder="1" applyAlignment="1">
      <alignment horizontal="center" vertical="center" wrapText="1" shrinkToFit="1"/>
    </xf>
    <xf numFmtId="0" fontId="23" fillId="0" borderId="49" xfId="0" applyFont="1" applyBorder="1" applyAlignment="1">
      <alignment horizontal="center" vertical="center" wrapText="1"/>
    </xf>
    <xf numFmtId="0" fontId="112" fillId="0" borderId="49" xfId="0" applyFont="1" applyBorder="1" applyAlignment="1">
      <alignment horizontal="center" vertical="center" wrapText="1"/>
    </xf>
    <xf numFmtId="0" fontId="112" fillId="0" borderId="51" xfId="0" applyFont="1" applyFill="1" applyBorder="1" applyAlignment="1">
      <alignment horizontal="center" vertical="center" wrapText="1"/>
    </xf>
    <xf numFmtId="0" fontId="0" fillId="0" borderId="64" xfId="0" applyBorder="1"/>
    <xf numFmtId="0" fontId="0" fillId="0" borderId="65" xfId="0" applyBorder="1"/>
    <xf numFmtId="0" fontId="0" fillId="0" borderId="65" xfId="0" applyBorder="1" applyAlignment="1">
      <alignment horizontal="center"/>
    </xf>
    <xf numFmtId="0" fontId="112" fillId="0" borderId="65" xfId="0" applyFont="1" applyBorder="1" applyAlignment="1">
      <alignment horizontal="center"/>
    </xf>
    <xf numFmtId="1" fontId="0" fillId="0" borderId="66" xfId="0" applyNumberFormat="1" applyBorder="1"/>
    <xf numFmtId="0" fontId="131" fillId="0" borderId="14" xfId="0" applyFont="1" applyBorder="1" applyAlignment="1">
      <alignment horizontal="center" vertical="center" wrapText="1"/>
    </xf>
    <xf numFmtId="0" fontId="0" fillId="0" borderId="0" xfId="0" applyAlignment="1">
      <alignment horizontal="center" vertical="center" wrapText="1"/>
    </xf>
    <xf numFmtId="0" fontId="112" fillId="0" borderId="33" xfId="0" applyFont="1" applyBorder="1" applyAlignment="1">
      <alignment horizontal="center" vertical="center"/>
    </xf>
    <xf numFmtId="0" fontId="112" fillId="0" borderId="82" xfId="0" applyFont="1" applyBorder="1" applyAlignment="1">
      <alignment horizontal="center" vertical="center"/>
    </xf>
    <xf numFmtId="0" fontId="115" fillId="0" borderId="64" xfId="0" applyFont="1" applyBorder="1" applyAlignment="1">
      <alignment horizontal="center" vertical="center"/>
    </xf>
    <xf numFmtId="0" fontId="115" fillId="0" borderId="65" xfId="0" applyFont="1" applyBorder="1" applyAlignment="1">
      <alignment horizontal="center" vertical="center"/>
    </xf>
    <xf numFmtId="0" fontId="115" fillId="0" borderId="66" xfId="0" applyFont="1" applyBorder="1" applyAlignment="1">
      <alignment horizontal="center" vertical="center"/>
    </xf>
    <xf numFmtId="0" fontId="115" fillId="0" borderId="90" xfId="0" applyFont="1" applyBorder="1" applyAlignment="1">
      <alignment horizontal="center" vertical="center"/>
    </xf>
    <xf numFmtId="0" fontId="0" fillId="0" borderId="0" xfId="0" applyFill="1" applyBorder="1" applyAlignment="1">
      <alignment horizontal="center" vertical="center" wrapText="1"/>
    </xf>
    <xf numFmtId="0" fontId="112" fillId="0" borderId="39" xfId="0" applyFont="1" applyBorder="1" applyAlignment="1">
      <alignment horizontal="center" vertical="center"/>
    </xf>
    <xf numFmtId="0" fontId="112" fillId="0" borderId="42" xfId="0" applyFont="1" applyBorder="1" applyAlignment="1">
      <alignment horizontal="center" vertical="center"/>
    </xf>
    <xf numFmtId="0" fontId="112" fillId="0" borderId="56" xfId="0" applyFont="1" applyBorder="1" applyAlignment="1">
      <alignment horizontal="center" vertical="center"/>
    </xf>
    <xf numFmtId="0" fontId="112" fillId="0" borderId="40" xfId="0" applyFont="1" applyBorder="1" applyAlignment="1">
      <alignment horizontal="center" vertical="center"/>
    </xf>
    <xf numFmtId="0" fontId="112" fillId="0" borderId="41" xfId="0" applyFont="1" applyBorder="1" applyAlignment="1">
      <alignment horizontal="center" vertical="center"/>
    </xf>
    <xf numFmtId="0" fontId="0" fillId="0" borderId="0" xfId="0" applyAlignment="1"/>
    <xf numFmtId="0" fontId="112" fillId="0" borderId="53" xfId="0" applyFont="1" applyBorder="1" applyAlignment="1">
      <alignment horizontal="center" vertical="center"/>
    </xf>
    <xf numFmtId="0" fontId="112" fillId="0" borderId="46" xfId="0" applyFont="1" applyFill="1" applyBorder="1" applyAlignment="1">
      <alignment horizontal="center" vertical="center"/>
    </xf>
    <xf numFmtId="0" fontId="112" fillId="0" borderId="14" xfId="0" applyFont="1" applyFill="1" applyBorder="1" applyAlignment="1">
      <alignment horizontal="center" vertical="center"/>
    </xf>
    <xf numFmtId="0" fontId="112" fillId="0" borderId="47" xfId="0" applyFont="1" applyFill="1" applyBorder="1" applyAlignment="1">
      <alignment horizontal="center" vertical="center"/>
    </xf>
    <xf numFmtId="0" fontId="112" fillId="0" borderId="57" xfId="0" applyFont="1" applyBorder="1" applyAlignment="1">
      <alignment horizontal="center" vertical="center"/>
    </xf>
    <xf numFmtId="0" fontId="112" fillId="0" borderId="81" xfId="0" applyFont="1" applyBorder="1" applyAlignment="1">
      <alignment horizontal="center" vertical="center"/>
    </xf>
    <xf numFmtId="0" fontId="112" fillId="0" borderId="33" xfId="0" applyFont="1" applyFill="1" applyBorder="1" applyAlignment="1">
      <alignment horizontal="center" vertical="center"/>
    </xf>
    <xf numFmtId="0" fontId="112" fillId="0" borderId="34" xfId="0" applyFont="1" applyFill="1" applyBorder="1" applyAlignment="1">
      <alignment horizontal="center" vertical="center"/>
    </xf>
    <xf numFmtId="0" fontId="112" fillId="0" borderId="35" xfId="0" applyFont="1" applyFill="1" applyBorder="1" applyAlignment="1">
      <alignment horizontal="center" vertical="center"/>
    </xf>
    <xf numFmtId="1" fontId="0" fillId="0" borderId="14" xfId="0" applyNumberFormat="1" applyBorder="1"/>
    <xf numFmtId="0" fontId="0" fillId="0" borderId="14" xfId="0" applyFont="1" applyBorder="1" applyAlignment="1">
      <alignment horizontal="center"/>
    </xf>
    <xf numFmtId="0" fontId="0" fillId="0" borderId="0" xfId="0" applyBorder="1"/>
    <xf numFmtId="0" fontId="20" fillId="0" borderId="0" xfId="0" applyFont="1"/>
    <xf numFmtId="2" fontId="0" fillId="0" borderId="0" xfId="0" applyNumberFormat="1" applyBorder="1"/>
    <xf numFmtId="0" fontId="20" fillId="0" borderId="0" xfId="0" applyFont="1" applyAlignment="1">
      <alignment horizontal="right" vertical="center"/>
    </xf>
    <xf numFmtId="0" fontId="133" fillId="39" borderId="0" xfId="0" applyFont="1" applyFill="1" applyAlignment="1">
      <alignment horizontal="left" vertical="center"/>
    </xf>
    <xf numFmtId="0" fontId="0" fillId="0" borderId="14" xfId="0" applyBorder="1"/>
    <xf numFmtId="0" fontId="133" fillId="0" borderId="14" xfId="0" applyFont="1" applyBorder="1"/>
    <xf numFmtId="1" fontId="133" fillId="0" borderId="14" xfId="0" applyNumberFormat="1" applyFont="1" applyBorder="1"/>
    <xf numFmtId="2" fontId="133" fillId="0" borderId="14" xfId="0" applyNumberFormat="1" applyFont="1" applyBorder="1"/>
    <xf numFmtId="1" fontId="133" fillId="39" borderId="0" xfId="0" applyNumberFormat="1" applyFont="1" applyFill="1"/>
    <xf numFmtId="2" fontId="133" fillId="0" borderId="53" xfId="0" applyNumberFormat="1" applyFont="1" applyBorder="1"/>
    <xf numFmtId="1" fontId="0" fillId="0" borderId="14" xfId="0" applyNumberFormat="1" applyBorder="1" applyAlignment="1">
      <alignment horizontal="right"/>
    </xf>
    <xf numFmtId="2" fontId="0" fillId="0" borderId="14" xfId="0" applyNumberFormat="1" applyBorder="1"/>
    <xf numFmtId="0" fontId="0" fillId="0" borderId="0" xfId="0" applyFill="1" applyBorder="1"/>
    <xf numFmtId="0" fontId="0" fillId="0" borderId="14" xfId="0" applyBorder="1" applyAlignment="1">
      <alignment horizontal="right"/>
    </xf>
    <xf numFmtId="2" fontId="0" fillId="0" borderId="14" xfId="0" applyNumberFormat="1" applyBorder="1" applyAlignment="1">
      <alignment horizontal="right" vertical="center"/>
    </xf>
    <xf numFmtId="0" fontId="114" fillId="0" borderId="14" xfId="3269" applyFont="1" applyBorder="1" applyAlignment="1">
      <alignment horizontal="right"/>
    </xf>
    <xf numFmtId="2" fontId="114" fillId="0" borderId="14" xfId="3269" applyNumberFormat="1" applyFont="1" applyFill="1" applyBorder="1"/>
    <xf numFmtId="188" fontId="114" fillId="0" borderId="14" xfId="3269" applyNumberFormat="1" applyFont="1" applyFill="1" applyBorder="1"/>
    <xf numFmtId="2" fontId="114" fillId="0" borderId="47" xfId="3269" applyNumberFormat="1" applyFont="1" applyFill="1" applyBorder="1"/>
    <xf numFmtId="0" fontId="114" fillId="0" borderId="34" xfId="3269" applyFont="1" applyBorder="1" applyAlignment="1">
      <alignment horizontal="right"/>
    </xf>
    <xf numFmtId="2" fontId="114" fillId="0" borderId="34" xfId="3269" applyNumberFormat="1" applyFont="1" applyFill="1" applyBorder="1"/>
    <xf numFmtId="188" fontId="114" fillId="0" borderId="34" xfId="3269" applyNumberFormat="1" applyFont="1" applyFill="1" applyBorder="1"/>
    <xf numFmtId="2" fontId="114" fillId="0" borderId="35" xfId="3269" applyNumberFormat="1" applyFont="1" applyFill="1" applyBorder="1"/>
    <xf numFmtId="0" fontId="114" fillId="0" borderId="0" xfId="0" applyFont="1"/>
    <xf numFmtId="0" fontId="114" fillId="0" borderId="0" xfId="3269" applyFont="1"/>
    <xf numFmtId="2" fontId="133" fillId="0" borderId="0" xfId="3269" applyNumberFormat="1" applyFont="1" applyFill="1" applyBorder="1" applyAlignment="1">
      <alignment horizontal="center"/>
    </xf>
    <xf numFmtId="0" fontId="109" fillId="0" borderId="0" xfId="0" applyFont="1" applyAlignment="1">
      <alignment horizontal="left"/>
    </xf>
    <xf numFmtId="0" fontId="0" fillId="0" borderId="0" xfId="0" applyAlignment="1">
      <alignment horizontal="center"/>
    </xf>
    <xf numFmtId="0" fontId="134" fillId="0" borderId="43" xfId="0" applyFont="1" applyBorder="1" applyAlignment="1">
      <alignment horizontal="center"/>
    </xf>
    <xf numFmtId="0" fontId="134" fillId="0" borderId="44" xfId="0" applyFont="1" applyBorder="1" applyAlignment="1">
      <alignment horizontal="center"/>
    </xf>
    <xf numFmtId="0" fontId="134" fillId="0" borderId="46" xfId="0" applyFont="1" applyBorder="1" applyAlignment="1">
      <alignment horizontal="center"/>
    </xf>
    <xf numFmtId="0" fontId="134" fillId="0" borderId="14" xfId="0" applyFont="1" applyBorder="1" applyAlignment="1">
      <alignment horizontal="center"/>
    </xf>
    <xf numFmtId="0" fontId="134" fillId="0" borderId="33" xfId="0" applyFont="1" applyBorder="1" applyAlignment="1">
      <alignment horizontal="center"/>
    </xf>
    <xf numFmtId="0" fontId="134" fillId="0" borderId="34" xfId="0" applyFont="1" applyBorder="1" applyAlignment="1">
      <alignment horizontal="center"/>
    </xf>
    <xf numFmtId="0" fontId="134" fillId="0" borderId="0" xfId="0" applyFont="1" applyBorder="1" applyAlignment="1">
      <alignment horizontal="center"/>
    </xf>
    <xf numFmtId="0" fontId="0" fillId="0" borderId="0" xfId="0" applyAlignment="1">
      <alignment vertical="top" wrapText="1"/>
    </xf>
    <xf numFmtId="0" fontId="0" fillId="0" borderId="0" xfId="0" applyFill="1" applyAlignment="1">
      <alignment horizontal="center" vertical="center"/>
    </xf>
    <xf numFmtId="0" fontId="115" fillId="0" borderId="59" xfId="0" applyFont="1" applyFill="1" applyBorder="1" applyAlignment="1">
      <alignment horizontal="center" vertical="center"/>
    </xf>
    <xf numFmtId="188" fontId="110" fillId="0" borderId="0" xfId="3274" applyNumberFormat="1" applyFont="1" applyFill="1" applyBorder="1" applyAlignment="1">
      <alignment horizontal="center" vertical="center" wrapText="1"/>
    </xf>
    <xf numFmtId="14" fontId="0" fillId="0" borderId="14" xfId="0" applyNumberFormat="1" applyBorder="1" applyAlignment="1">
      <alignment horizontal="center" vertical="center"/>
    </xf>
    <xf numFmtId="0" fontId="0" fillId="0" borderId="14" xfId="0" applyFill="1" applyBorder="1" applyAlignment="1">
      <alignment horizontal="center" vertical="center"/>
    </xf>
    <xf numFmtId="14" fontId="0" fillId="37" borderId="14" xfId="0" applyNumberFormat="1" applyFill="1" applyBorder="1" applyAlignment="1">
      <alignment horizontal="center" vertical="center"/>
    </xf>
    <xf numFmtId="0" fontId="0" fillId="37" borderId="14" xfId="0" applyFill="1" applyBorder="1" applyAlignment="1">
      <alignment horizontal="center" vertical="center"/>
    </xf>
    <xf numFmtId="0" fontId="0" fillId="37" borderId="14" xfId="0" applyFill="1" applyBorder="1" applyAlignment="1">
      <alignment horizontal="center" vertical="center" wrapText="1"/>
    </xf>
    <xf numFmtId="0" fontId="107" fillId="0" borderId="14" xfId="3187" applyFont="1" applyFill="1" applyBorder="1" applyAlignment="1">
      <alignment vertical="center" wrapText="1"/>
    </xf>
    <xf numFmtId="0" fontId="20" fillId="0" borderId="14" xfId="3187" applyFill="1" applyBorder="1" applyAlignment="1">
      <alignment vertical="center" wrapText="1"/>
    </xf>
    <xf numFmtId="0" fontId="107" fillId="0" borderId="14" xfId="3187" applyFont="1" applyFill="1" applyBorder="1" applyAlignment="1">
      <alignment horizontal="center" vertical="center" wrapText="1"/>
    </xf>
    <xf numFmtId="0" fontId="108" fillId="0" borderId="14" xfId="3187" applyFont="1" applyBorder="1" applyAlignment="1">
      <alignment vertical="center" wrapText="1"/>
    </xf>
    <xf numFmtId="0" fontId="110" fillId="0" borderId="14" xfId="3187" applyFont="1" applyFill="1" applyBorder="1" applyAlignment="1">
      <alignment vertical="center" wrapText="1"/>
    </xf>
    <xf numFmtId="0" fontId="0" fillId="0" borderId="0" xfId="0"/>
    <xf numFmtId="1" fontId="0" fillId="0" borderId="44" xfId="0" applyNumberFormat="1" applyBorder="1" applyAlignment="1">
      <alignment horizontal="center"/>
    </xf>
    <xf numFmtId="2" fontId="0" fillId="0" borderId="44" xfId="0" applyNumberFormat="1" applyBorder="1" applyAlignment="1">
      <alignment horizontal="center"/>
    </xf>
    <xf numFmtId="1" fontId="0" fillId="0" borderId="45" xfId="0" applyNumberFormat="1" applyBorder="1" applyAlignment="1">
      <alignment horizontal="center"/>
    </xf>
    <xf numFmtId="1" fontId="0" fillId="0" borderId="14" xfId="0" applyNumberFormat="1" applyBorder="1" applyAlignment="1">
      <alignment horizontal="center"/>
    </xf>
    <xf numFmtId="1" fontId="0" fillId="0" borderId="40" xfId="0" applyNumberFormat="1" applyBorder="1" applyAlignment="1">
      <alignment horizontal="center"/>
    </xf>
    <xf numFmtId="2" fontId="0" fillId="0" borderId="40" xfId="0" applyNumberFormat="1" applyBorder="1" applyAlignment="1">
      <alignment horizontal="center"/>
    </xf>
    <xf numFmtId="1" fontId="0" fillId="0" borderId="47" xfId="0" applyNumberFormat="1" applyBorder="1" applyAlignment="1">
      <alignment horizontal="center"/>
    </xf>
    <xf numFmtId="1" fontId="0" fillId="0" borderId="34" xfId="0" applyNumberFormat="1" applyBorder="1" applyAlignment="1">
      <alignment horizontal="center"/>
    </xf>
    <xf numFmtId="1" fontId="0" fillId="0" borderId="65" xfId="0" applyNumberFormat="1" applyBorder="1" applyAlignment="1">
      <alignment horizontal="center"/>
    </xf>
    <xf numFmtId="2" fontId="0" fillId="0" borderId="65" xfId="0" applyNumberFormat="1" applyBorder="1" applyAlignment="1">
      <alignment horizontal="center"/>
    </xf>
    <xf numFmtId="1" fontId="0" fillId="0" borderId="35" xfId="0" applyNumberFormat="1" applyBorder="1" applyAlignment="1">
      <alignment horizontal="center"/>
    </xf>
    <xf numFmtId="1" fontId="0" fillId="0" borderId="66" xfId="0" applyNumberFormat="1" applyBorder="1" applyAlignment="1">
      <alignment horizontal="center"/>
    </xf>
    <xf numFmtId="0" fontId="133" fillId="0" borderId="14" xfId="0" applyFont="1" applyBorder="1" applyAlignment="1">
      <alignment horizontal="right"/>
    </xf>
    <xf numFmtId="2" fontId="133" fillId="0" borderId="14" xfId="0" applyNumberFormat="1" applyFont="1" applyBorder="1" applyAlignment="1">
      <alignment horizontal="right" vertical="center"/>
    </xf>
    <xf numFmtId="0" fontId="0" fillId="0" borderId="14" xfId="0" applyBorder="1" applyAlignment="1">
      <alignment horizontal="center" vertical="center" wrapText="1"/>
    </xf>
    <xf numFmtId="0" fontId="112" fillId="0" borderId="46" xfId="0" applyFont="1" applyBorder="1" applyAlignment="1">
      <alignment horizontal="center" vertical="center"/>
    </xf>
    <xf numFmtId="0" fontId="112" fillId="0" borderId="14" xfId="0" applyFont="1" applyBorder="1" applyAlignment="1">
      <alignment horizontal="center" vertical="center"/>
    </xf>
    <xf numFmtId="0" fontId="112" fillId="0" borderId="47" xfId="0" applyFont="1" applyBorder="1" applyAlignment="1">
      <alignment horizontal="center" vertical="center"/>
    </xf>
    <xf numFmtId="0" fontId="0" fillId="0" borderId="14" xfId="0" applyBorder="1" applyAlignment="1">
      <alignment horizontal="center" vertical="center"/>
    </xf>
    <xf numFmtId="0" fontId="0" fillId="0" borderId="0" xfId="0"/>
    <xf numFmtId="0" fontId="112" fillId="0" borderId="36" xfId="0" applyFont="1" applyBorder="1" applyAlignment="1">
      <alignment horizontal="center" vertical="center"/>
    </xf>
    <xf numFmtId="0" fontId="112" fillId="0" borderId="20" xfId="0" applyFont="1" applyBorder="1" applyAlignment="1">
      <alignment horizontal="center" vertical="center"/>
    </xf>
    <xf numFmtId="0" fontId="112" fillId="0" borderId="37" xfId="0" applyFont="1" applyBorder="1" applyAlignment="1">
      <alignment horizontal="center" vertical="center"/>
    </xf>
    <xf numFmtId="0" fontId="112" fillId="0" borderId="43" xfId="0" applyFont="1" applyFill="1" applyBorder="1" applyAlignment="1">
      <alignment horizontal="center" vertical="center"/>
    </xf>
    <xf numFmtId="0" fontId="112" fillId="0" borderId="44" xfId="0" applyFont="1" applyFill="1" applyBorder="1" applyAlignment="1">
      <alignment horizontal="center" vertical="center"/>
    </xf>
    <xf numFmtId="0" fontId="112" fillId="0" borderId="45" xfId="0" applyFont="1" applyFill="1" applyBorder="1" applyAlignment="1">
      <alignment horizontal="center" vertical="center"/>
    </xf>
    <xf numFmtId="0" fontId="0" fillId="0" borderId="0" xfId="0"/>
    <xf numFmtId="0" fontId="20" fillId="0" borderId="14" xfId="0" applyFont="1" applyBorder="1" applyAlignment="1">
      <alignment horizontal="center" vertical="center" wrapText="1"/>
    </xf>
    <xf numFmtId="0" fontId="108" fillId="0" borderId="14" xfId="0" applyFont="1" applyBorder="1" applyAlignment="1">
      <alignment horizontal="center" vertical="center" wrapText="1"/>
    </xf>
    <xf numFmtId="0" fontId="138" fillId="38" borderId="14" xfId="0" applyFont="1" applyFill="1" applyBorder="1" applyAlignment="1">
      <alignment horizontal="center" vertical="center" wrapText="1"/>
    </xf>
    <xf numFmtId="0" fontId="108" fillId="0" borderId="14" xfId="0" applyFont="1" applyBorder="1" applyAlignment="1">
      <alignment horizontal="center" vertical="center" wrapText="1" shrinkToFit="1"/>
    </xf>
    <xf numFmtId="0" fontId="20" fillId="38" borderId="14" xfId="0" applyFont="1" applyFill="1" applyBorder="1" applyAlignment="1">
      <alignment horizontal="center" vertical="center" wrapText="1"/>
    </xf>
    <xf numFmtId="14" fontId="0" fillId="38" borderId="14" xfId="0" applyNumberFormat="1" applyFill="1" applyBorder="1" applyAlignment="1">
      <alignment horizontal="center" vertical="center"/>
    </xf>
    <xf numFmtId="0" fontId="0" fillId="38" borderId="14" xfId="0" applyFill="1" applyBorder="1" applyAlignment="1">
      <alignment horizontal="center" vertical="center"/>
    </xf>
    <xf numFmtId="0" fontId="24" fillId="38" borderId="0" xfId="0" applyFont="1" applyFill="1" applyAlignment="1">
      <alignment horizontal="left"/>
    </xf>
    <xf numFmtId="0" fontId="115" fillId="38" borderId="0" xfId="0" applyFont="1" applyFill="1"/>
    <xf numFmtId="2" fontId="132" fillId="38" borderId="0" xfId="0" applyNumberFormat="1" applyFont="1" applyFill="1" applyAlignment="1">
      <alignment horizontal="center"/>
    </xf>
    <xf numFmtId="2" fontId="116" fillId="38" borderId="14" xfId="0" applyNumberFormat="1" applyFont="1" applyFill="1" applyBorder="1" applyAlignment="1">
      <alignment horizontal="center" vertical="center" wrapText="1"/>
    </xf>
    <xf numFmtId="0" fontId="20" fillId="38" borderId="57" xfId="0" applyFont="1" applyFill="1" applyBorder="1"/>
    <xf numFmtId="0" fontId="116" fillId="38" borderId="14" xfId="0" applyFont="1" applyFill="1" applyBorder="1" applyAlignment="1">
      <alignment horizontal="left"/>
    </xf>
    <xf numFmtId="2" fontId="20" fillId="38" borderId="14" xfId="0" applyNumberFormat="1" applyFont="1" applyFill="1" applyBorder="1" applyAlignment="1">
      <alignment horizontal="center" vertical="center" wrapText="1"/>
    </xf>
    <xf numFmtId="0" fontId="20" fillId="38" borderId="0" xfId="0" applyFont="1" applyFill="1"/>
    <xf numFmtId="2" fontId="20" fillId="38" borderId="0" xfId="0" applyNumberFormat="1" applyFont="1" applyFill="1"/>
    <xf numFmtId="2" fontId="139" fillId="38" borderId="14" xfId="0" applyNumberFormat="1" applyFont="1" applyFill="1" applyBorder="1" applyAlignment="1">
      <alignment horizontal="center" vertical="center" wrapText="1"/>
    </xf>
    <xf numFmtId="0" fontId="116" fillId="38" borderId="14" xfId="0" applyFont="1" applyFill="1" applyBorder="1" applyAlignment="1">
      <alignment horizontal="center" vertical="top" wrapText="1"/>
    </xf>
    <xf numFmtId="2" fontId="116" fillId="38" borderId="14" xfId="0" applyNumberFormat="1" applyFont="1" applyFill="1" applyBorder="1" applyAlignment="1">
      <alignment horizontal="center" vertical="top" wrapText="1"/>
    </xf>
    <xf numFmtId="2" fontId="20" fillId="38" borderId="14" xfId="0" applyNumberFormat="1" applyFont="1" applyFill="1" applyBorder="1"/>
    <xf numFmtId="2" fontId="20" fillId="38" borderId="14" xfId="3293" applyNumberFormat="1" applyFont="1" applyFill="1" applyBorder="1"/>
    <xf numFmtId="1" fontId="20" fillId="38" borderId="0" xfId="0" applyNumberFormat="1" applyFont="1" applyFill="1"/>
    <xf numFmtId="0" fontId="116" fillId="38" borderId="0" xfId="0" applyFont="1" applyFill="1" applyBorder="1" applyAlignment="1">
      <alignment horizontal="center" vertical="center"/>
    </xf>
    <xf numFmtId="0" fontId="0" fillId="0" borderId="0" xfId="0"/>
    <xf numFmtId="0" fontId="114" fillId="38" borderId="0" xfId="0" applyFont="1" applyFill="1"/>
    <xf numFmtId="0" fontId="141" fillId="38" borderId="14" xfId="0" applyFont="1" applyFill="1" applyBorder="1" applyAlignment="1">
      <alignment horizontal="center" vertical="center" wrapText="1"/>
    </xf>
    <xf numFmtId="0" fontId="142" fillId="38" borderId="14" xfId="0" applyFont="1" applyFill="1" applyBorder="1" applyAlignment="1">
      <alignment horizontal="left" vertical="center" wrapText="1"/>
    </xf>
    <xf numFmtId="0" fontId="137" fillId="38" borderId="14" xfId="0" applyFont="1" applyFill="1" applyBorder="1" applyAlignment="1">
      <alignment horizontal="left" vertical="center"/>
    </xf>
    <xf numFmtId="0" fontId="142" fillId="38" borderId="14" xfId="0" applyFont="1" applyFill="1" applyBorder="1" applyAlignment="1">
      <alignment horizontal="left" vertical="center"/>
    </xf>
    <xf numFmtId="0" fontId="137" fillId="38" borderId="14" xfId="0" applyFont="1" applyFill="1" applyBorder="1" applyAlignment="1">
      <alignment horizontal="left" vertical="center" wrapText="1"/>
    </xf>
    <xf numFmtId="0" fontId="137" fillId="38" borderId="14" xfId="0" applyFont="1" applyFill="1" applyBorder="1" applyAlignment="1">
      <alignment horizontal="center" vertical="center"/>
    </xf>
    <xf numFmtId="0" fontId="137" fillId="38" borderId="14" xfId="0" applyFont="1" applyFill="1" applyBorder="1" applyAlignment="1">
      <alignment horizontal="center" vertical="center" wrapText="1"/>
    </xf>
    <xf numFmtId="0" fontId="126" fillId="0" borderId="67" xfId="0" applyFont="1" applyFill="1" applyBorder="1" applyAlignment="1">
      <alignment horizontal="center" vertical="center" wrapText="1"/>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112" fillId="0" borderId="20" xfId="0" applyFont="1" applyBorder="1" applyAlignment="1">
      <alignment horizontal="center" vertical="center" wrapText="1"/>
    </xf>
    <xf numFmtId="0" fontId="112" fillId="0" borderId="43" xfId="0" applyFont="1" applyBorder="1" applyAlignment="1">
      <alignment horizontal="center" vertical="center" wrapText="1"/>
    </xf>
    <xf numFmtId="0" fontId="0" fillId="0" borderId="46" xfId="0" applyBorder="1" applyAlignment="1">
      <alignment horizontal="center" vertical="center" wrapText="1"/>
    </xf>
    <xf numFmtId="0" fontId="0" fillId="0" borderId="33" xfId="0" applyBorder="1" applyAlignment="1">
      <alignment horizontal="center" vertical="center" wrapText="1"/>
    </xf>
    <xf numFmtId="0" fontId="112" fillId="0" borderId="55" xfId="0" applyFont="1" applyBorder="1" applyAlignment="1">
      <alignment horizontal="center" vertical="center" wrapText="1"/>
    </xf>
    <xf numFmtId="0" fontId="0" fillId="0" borderId="53" xfId="0" applyBorder="1" applyAlignment="1">
      <alignment horizontal="center" vertical="center" wrapText="1"/>
    </xf>
    <xf numFmtId="0" fontId="0" fillId="0" borderId="81" xfId="0" applyBorder="1" applyAlignment="1">
      <alignment horizontal="center" vertical="center" wrapText="1"/>
    </xf>
    <xf numFmtId="0" fontId="112" fillId="0" borderId="43" xfId="0" applyFont="1" applyBorder="1" applyAlignment="1">
      <alignment horizontal="center" vertical="center"/>
    </xf>
    <xf numFmtId="0" fontId="112" fillId="0" borderId="44" xfId="0" applyFont="1" applyBorder="1" applyAlignment="1">
      <alignment horizontal="center" vertical="center"/>
    </xf>
    <xf numFmtId="0" fontId="112" fillId="0" borderId="45" xfId="0" applyFont="1" applyBorder="1" applyAlignment="1">
      <alignment horizontal="center" vertical="center"/>
    </xf>
    <xf numFmtId="0" fontId="112" fillId="0" borderId="87" xfId="0" applyFont="1" applyBorder="1" applyAlignment="1">
      <alignment horizontal="center" vertical="center" wrapText="1"/>
    </xf>
    <xf numFmtId="0" fontId="112" fillId="0" borderId="44" xfId="0" applyFont="1" applyBorder="1" applyAlignment="1">
      <alignment horizontal="center" vertical="center" wrapText="1"/>
    </xf>
    <xf numFmtId="0" fontId="112" fillId="0" borderId="45" xfId="0" applyFont="1" applyBorder="1" applyAlignment="1">
      <alignment horizontal="center" vertical="center" wrapText="1"/>
    </xf>
    <xf numFmtId="0" fontId="112" fillId="0" borderId="57" xfId="0" applyFont="1" applyBorder="1" applyAlignment="1">
      <alignment horizontal="center" vertical="center" wrapText="1"/>
    </xf>
    <xf numFmtId="0" fontId="112" fillId="0" borderId="14" xfId="0" applyFont="1" applyBorder="1" applyAlignment="1">
      <alignment horizontal="center" vertical="center" wrapText="1"/>
    </xf>
    <xf numFmtId="0" fontId="112" fillId="0" borderId="47" xfId="0" applyFont="1" applyBorder="1" applyAlignment="1">
      <alignment horizontal="center" vertical="center" wrapText="1"/>
    </xf>
    <xf numFmtId="0" fontId="112" fillId="0" borderId="46" xfId="0" applyFont="1" applyBorder="1" applyAlignment="1">
      <alignment horizontal="center" vertical="center"/>
    </xf>
    <xf numFmtId="0" fontId="112" fillId="0" borderId="14" xfId="0" applyFont="1" applyBorder="1" applyAlignment="1">
      <alignment horizontal="center" vertical="center"/>
    </xf>
    <xf numFmtId="0" fontId="112" fillId="0" borderId="47" xfId="0" applyFont="1" applyBorder="1" applyAlignment="1">
      <alignment horizontal="center" vertical="center"/>
    </xf>
    <xf numFmtId="0" fontId="110" fillId="0" borderId="0" xfId="0" applyFont="1" applyAlignment="1">
      <alignment horizontal="center" vertical="center" wrapText="1"/>
    </xf>
    <xf numFmtId="0" fontId="110" fillId="0" borderId="0" xfId="0" applyFont="1" applyAlignment="1">
      <alignment horizontal="center"/>
    </xf>
    <xf numFmtId="0" fontId="115" fillId="0" borderId="88" xfId="0" applyFont="1" applyBorder="1" applyAlignment="1">
      <alignment horizontal="center" vertical="center" wrapText="1"/>
    </xf>
    <xf numFmtId="0" fontId="115" fillId="0" borderId="84" xfId="0" applyFont="1" applyBorder="1" applyAlignment="1">
      <alignment horizontal="center" vertical="center" wrapText="1"/>
    </xf>
    <xf numFmtId="0" fontId="116" fillId="38" borderId="14" xfId="0" applyFont="1" applyFill="1" applyBorder="1" applyAlignment="1">
      <alignment horizontal="center" vertical="center" textRotation="90" wrapText="1"/>
    </xf>
    <xf numFmtId="0" fontId="139" fillId="38" borderId="14" xfId="0" applyFont="1" applyFill="1" applyBorder="1" applyAlignment="1">
      <alignment horizontal="center" vertical="center" wrapText="1"/>
    </xf>
    <xf numFmtId="0" fontId="139" fillId="38" borderId="68" xfId="0" applyFont="1" applyFill="1" applyBorder="1" applyAlignment="1">
      <alignment horizontal="center" vertical="center" wrapText="1"/>
    </xf>
    <xf numFmtId="0" fontId="139" fillId="38" borderId="69" xfId="0" applyFont="1" applyFill="1" applyBorder="1" applyAlignment="1">
      <alignment horizontal="center" vertical="center" wrapText="1"/>
    </xf>
    <xf numFmtId="0" fontId="139" fillId="38" borderId="60" xfId="0" applyFont="1" applyFill="1" applyBorder="1" applyAlignment="1">
      <alignment horizontal="center" vertical="center" wrapText="1"/>
    </xf>
    <xf numFmtId="0" fontId="139" fillId="38" borderId="54" xfId="0" applyFont="1" applyFill="1" applyBorder="1" applyAlignment="1">
      <alignment horizontal="center" vertical="center" wrapText="1"/>
    </xf>
    <xf numFmtId="0" fontId="139" fillId="38" borderId="42" xfId="0" applyFont="1" applyFill="1" applyBorder="1" applyAlignment="1">
      <alignment horizontal="center" vertical="center" wrapText="1"/>
    </xf>
    <xf numFmtId="0" fontId="139" fillId="38" borderId="56" xfId="0" applyFont="1" applyFill="1" applyBorder="1" applyAlignment="1">
      <alignment horizontal="center" vertical="center" wrapText="1"/>
    </xf>
    <xf numFmtId="2" fontId="139" fillId="38" borderId="14" xfId="0" applyNumberFormat="1" applyFont="1" applyFill="1" applyBorder="1" applyAlignment="1">
      <alignment horizontal="center" vertical="center" wrapText="1"/>
    </xf>
    <xf numFmtId="2" fontId="139" fillId="38" borderId="14" xfId="0" applyNumberFormat="1" applyFont="1" applyFill="1" applyBorder="1" applyAlignment="1">
      <alignment horizontal="center" vertical="center"/>
    </xf>
    <xf numFmtId="2" fontId="20" fillId="38" borderId="14" xfId="0" applyNumberFormat="1" applyFont="1" applyFill="1" applyBorder="1" applyAlignment="1">
      <alignment horizontal="center" vertical="center" wrapText="1"/>
    </xf>
    <xf numFmtId="0" fontId="135" fillId="0" borderId="0" xfId="0" applyFont="1" applyBorder="1" applyAlignment="1">
      <alignment horizontal="center" wrapText="1"/>
    </xf>
    <xf numFmtId="0" fontId="108" fillId="38" borderId="20" xfId="0" applyFont="1" applyFill="1" applyBorder="1" applyAlignment="1">
      <alignment horizontal="center" vertical="center" wrapText="1"/>
    </xf>
    <xf numFmtId="0" fontId="108" fillId="38" borderId="59" xfId="0" applyFont="1" applyFill="1" applyBorder="1" applyAlignment="1">
      <alignment horizontal="center" vertical="center" wrapText="1"/>
    </xf>
    <xf numFmtId="0" fontId="0" fillId="38" borderId="20" xfId="0" applyFill="1" applyBorder="1" applyAlignment="1">
      <alignment horizontal="center" vertical="center" wrapText="1"/>
    </xf>
    <xf numFmtId="0" fontId="0" fillId="38" borderId="59" xfId="0" applyFill="1" applyBorder="1" applyAlignment="1">
      <alignment horizontal="center" vertical="center" wrapText="1"/>
    </xf>
    <xf numFmtId="0" fontId="0" fillId="38" borderId="40" xfId="0" applyFill="1" applyBorder="1" applyAlignment="1">
      <alignment horizontal="center" vertical="center" wrapText="1"/>
    </xf>
    <xf numFmtId="0" fontId="108" fillId="0" borderId="20" xfId="0" applyFont="1" applyFill="1" applyBorder="1" applyAlignment="1">
      <alignment horizontal="center" vertical="center" wrapText="1"/>
    </xf>
    <xf numFmtId="0" fontId="108" fillId="0" borderId="5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137" fillId="38" borderId="20" xfId="0" applyFont="1" applyFill="1" applyBorder="1" applyAlignment="1">
      <alignment horizontal="center" vertical="center" wrapText="1"/>
    </xf>
    <xf numFmtId="0" fontId="137" fillId="38" borderId="59" xfId="0" applyFont="1" applyFill="1" applyBorder="1" applyAlignment="1">
      <alignment horizontal="center" vertical="center" wrapText="1"/>
    </xf>
    <xf numFmtId="0" fontId="108" fillId="0" borderId="14" xfId="0" applyFont="1" applyFill="1" applyBorder="1" applyAlignment="1">
      <alignment horizontal="center" vertical="center" wrapText="1"/>
    </xf>
    <xf numFmtId="0" fontId="108" fillId="38" borderId="14" xfId="0" applyFont="1" applyFill="1" applyBorder="1" applyAlignment="1">
      <alignment horizontal="center" vertical="center" wrapText="1"/>
    </xf>
    <xf numFmtId="0" fontId="134" fillId="0" borderId="64" xfId="0" applyFont="1" applyBorder="1" applyAlignment="1">
      <alignment horizontal="center"/>
    </xf>
    <xf numFmtId="0" fontId="134" fillId="0" borderId="65" xfId="0" applyFont="1" applyBorder="1" applyAlignment="1">
      <alignment horizontal="center"/>
    </xf>
    <xf numFmtId="0" fontId="0" fillId="0" borderId="14" xfId="0" applyBorder="1" applyAlignment="1">
      <alignment horizontal="center" vertical="center"/>
    </xf>
    <xf numFmtId="0" fontId="97" fillId="0" borderId="14" xfId="0" applyFont="1" applyFill="1" applyBorder="1" applyAlignment="1">
      <alignment horizontal="center"/>
    </xf>
    <xf numFmtId="16" fontId="110" fillId="0" borderId="14" xfId="3269" applyNumberFormat="1" applyFont="1" applyBorder="1" applyAlignment="1">
      <alignment horizontal="center" vertical="center" wrapText="1"/>
    </xf>
    <xf numFmtId="0" fontId="110" fillId="0" borderId="14" xfId="3269" applyFont="1" applyBorder="1" applyAlignment="1">
      <alignment horizontal="center" vertical="center" wrapText="1"/>
    </xf>
    <xf numFmtId="16" fontId="110" fillId="0" borderId="14" xfId="3269" quotePrefix="1" applyNumberFormat="1" applyFont="1" applyBorder="1" applyAlignment="1">
      <alignment horizontal="center" vertical="center" wrapText="1"/>
    </xf>
    <xf numFmtId="0" fontId="119" fillId="0" borderId="70" xfId="3267" applyFont="1" applyBorder="1" applyAlignment="1">
      <alignment horizontal="left" vertical="center" wrapText="1"/>
    </xf>
    <xf numFmtId="0" fontId="119" fillId="0" borderId="71" xfId="3267" applyFont="1" applyBorder="1" applyAlignment="1">
      <alignment horizontal="left" vertical="center" wrapText="1"/>
    </xf>
    <xf numFmtId="0" fontId="119" fillId="0" borderId="72" xfId="3267" applyFont="1" applyBorder="1" applyAlignment="1">
      <alignment horizontal="left" vertical="center" wrapText="1"/>
    </xf>
    <xf numFmtId="1" fontId="114" fillId="0" borderId="46" xfId="3269" quotePrefix="1" applyNumberFormat="1" applyFont="1" applyBorder="1" applyAlignment="1">
      <alignment horizontal="center" vertical="center"/>
    </xf>
    <xf numFmtId="1" fontId="114" fillId="0" borderId="33" xfId="3269" quotePrefix="1" applyNumberFormat="1" applyFont="1" applyBorder="1" applyAlignment="1">
      <alignment horizontal="center" vertical="center"/>
    </xf>
    <xf numFmtId="16" fontId="114" fillId="0" borderId="20" xfId="3269" quotePrefix="1" applyNumberFormat="1" applyFont="1" applyBorder="1" applyAlignment="1">
      <alignment horizontal="right" vertical="center"/>
    </xf>
    <xf numFmtId="16" fontId="114" fillId="0" borderId="59" xfId="3269" quotePrefix="1" applyNumberFormat="1" applyFont="1" applyBorder="1" applyAlignment="1">
      <alignment horizontal="right" vertical="center"/>
    </xf>
    <xf numFmtId="16" fontId="114" fillId="0" borderId="40" xfId="3269" quotePrefix="1" applyNumberFormat="1" applyFont="1" applyBorder="1" applyAlignment="1">
      <alignment horizontal="right" vertical="center"/>
    </xf>
    <xf numFmtId="16" fontId="114" fillId="0" borderId="14" xfId="3269" quotePrefix="1" applyNumberFormat="1" applyFont="1" applyBorder="1" applyAlignment="1">
      <alignment horizontal="right" vertical="center"/>
    </xf>
    <xf numFmtId="16" fontId="114" fillId="0" borderId="34" xfId="3269" quotePrefix="1" applyNumberFormat="1" applyFont="1" applyBorder="1" applyAlignment="1">
      <alignment horizontal="right" vertical="center"/>
    </xf>
    <xf numFmtId="1" fontId="20" fillId="0" borderId="46" xfId="3269" quotePrefix="1" applyNumberFormat="1" applyFont="1" applyBorder="1" applyAlignment="1">
      <alignment horizontal="center" vertical="center"/>
    </xf>
    <xf numFmtId="1" fontId="20" fillId="0" borderId="33" xfId="3269" quotePrefix="1" applyNumberFormat="1" applyFont="1" applyBorder="1" applyAlignment="1">
      <alignment horizontal="center" vertical="center"/>
    </xf>
    <xf numFmtId="16" fontId="0" fillId="0" borderId="20" xfId="3269" quotePrefix="1" applyNumberFormat="1" applyFont="1" applyBorder="1" applyAlignment="1">
      <alignment horizontal="right" vertical="center"/>
    </xf>
    <xf numFmtId="16" fontId="0" fillId="0" borderId="59" xfId="3269" quotePrefix="1" applyNumberFormat="1" applyFont="1" applyBorder="1" applyAlignment="1">
      <alignment horizontal="right" vertical="center"/>
    </xf>
    <xf numFmtId="16" fontId="0" fillId="0" borderId="40" xfId="3269" quotePrefix="1" applyNumberFormat="1" applyFont="1" applyBorder="1" applyAlignment="1">
      <alignment horizontal="right" vertical="center"/>
    </xf>
    <xf numFmtId="16" fontId="0" fillId="0" borderId="14" xfId="3269" quotePrefix="1" applyNumberFormat="1" applyFont="1" applyBorder="1" applyAlignment="1">
      <alignment horizontal="right" vertical="center"/>
    </xf>
    <xf numFmtId="16" fontId="0" fillId="0" borderId="34" xfId="3269" quotePrefix="1" applyNumberFormat="1" applyFont="1" applyBorder="1" applyAlignment="1">
      <alignment horizontal="right" vertical="center"/>
    </xf>
    <xf numFmtId="0" fontId="20" fillId="0" borderId="20" xfId="3187" applyFill="1" applyBorder="1" applyAlignment="1">
      <alignment horizontal="center" vertical="center" textRotation="90" wrapText="1"/>
    </xf>
    <xf numFmtId="0" fontId="20" fillId="0" borderId="59" xfId="3187" applyFill="1" applyBorder="1" applyAlignment="1">
      <alignment horizontal="center" vertical="center" textRotation="90" wrapText="1"/>
    </xf>
    <xf numFmtId="0" fontId="20" fillId="0" borderId="40" xfId="3187" applyFill="1" applyBorder="1" applyAlignment="1">
      <alignment horizontal="center" vertical="center" textRotation="90" wrapText="1"/>
    </xf>
    <xf numFmtId="0" fontId="110" fillId="0" borderId="20" xfId="3187" applyFont="1" applyFill="1" applyBorder="1" applyAlignment="1">
      <alignment horizontal="center" vertical="center" textRotation="90" wrapText="1"/>
    </xf>
    <xf numFmtId="0" fontId="110" fillId="0" borderId="59" xfId="3187" applyFont="1" applyFill="1" applyBorder="1" applyAlignment="1">
      <alignment horizontal="center" vertical="center" textRotation="90" wrapText="1"/>
    </xf>
    <xf numFmtId="0" fontId="110" fillId="0" borderId="40" xfId="3187" applyFont="1" applyFill="1" applyBorder="1" applyAlignment="1">
      <alignment horizontal="center" vertical="center" textRotation="90" wrapText="1"/>
    </xf>
    <xf numFmtId="0" fontId="25" fillId="0" borderId="0" xfId="3187" applyFont="1" applyAlignment="1">
      <alignment horizontal="center" vertical="center"/>
    </xf>
    <xf numFmtId="0" fontId="86" fillId="0" borderId="14" xfId="3208" applyFont="1" applyBorder="1" applyAlignment="1">
      <alignment horizontal="center" vertical="center" textRotation="90" shrinkToFit="1"/>
    </xf>
    <xf numFmtId="0" fontId="86" fillId="0" borderId="44" xfId="3208" applyFont="1" applyBorder="1" applyAlignment="1">
      <alignment horizontal="center" vertical="center" textRotation="90" shrinkToFit="1"/>
    </xf>
    <xf numFmtId="0" fontId="86" fillId="0" borderId="40" xfId="3208" applyFont="1" applyBorder="1" applyAlignment="1">
      <alignment horizontal="center" vertical="center" textRotation="90" shrinkToFit="1"/>
    </xf>
    <xf numFmtId="187" fontId="80" fillId="0" borderId="73" xfId="3208" applyNumberFormat="1" applyFont="1" applyBorder="1" applyAlignment="1">
      <alignment horizontal="center" vertical="center" wrapText="1"/>
    </xf>
    <xf numFmtId="187" fontId="80" fillId="0" borderId="74" xfId="3208" applyNumberFormat="1" applyFont="1" applyBorder="1" applyAlignment="1">
      <alignment horizontal="center" vertical="center" wrapText="1"/>
    </xf>
    <xf numFmtId="187" fontId="80" fillId="0" borderId="75" xfId="3208" applyNumberFormat="1" applyFont="1" applyBorder="1" applyAlignment="1">
      <alignment horizontal="center" vertical="center" wrapText="1"/>
    </xf>
    <xf numFmtId="0" fontId="81" fillId="0" borderId="76" xfId="3208" applyFont="1" applyBorder="1" applyAlignment="1">
      <alignment horizontal="center" vertical="center" wrapText="1"/>
    </xf>
    <xf numFmtId="0" fontId="81" fillId="0" borderId="9" xfId="3208" applyFont="1" applyBorder="1" applyAlignment="1">
      <alignment horizontal="center" vertical="center" wrapText="1"/>
    </xf>
    <xf numFmtId="0" fontId="81" fillId="0" borderId="77" xfId="3208" applyFont="1" applyBorder="1" applyAlignment="1">
      <alignment horizontal="center" vertical="center" wrapText="1"/>
    </xf>
    <xf numFmtId="186" fontId="80" fillId="0" borderId="78" xfId="3208" applyNumberFormat="1" applyFont="1" applyBorder="1" applyAlignment="1">
      <alignment horizontal="center" vertical="center" wrapText="1"/>
    </xf>
    <xf numFmtId="186" fontId="80" fillId="0" borderId="79" xfId="3208" applyNumberFormat="1" applyFont="1" applyBorder="1" applyAlignment="1">
      <alignment horizontal="center" vertical="center" wrapText="1"/>
    </xf>
    <xf numFmtId="186" fontId="80" fillId="0" borderId="80" xfId="3208" applyNumberFormat="1" applyFont="1" applyBorder="1" applyAlignment="1">
      <alignment horizontal="center" vertical="center" wrapText="1"/>
    </xf>
    <xf numFmtId="0" fontId="91" fillId="32" borderId="49" xfId="3208" applyFont="1" applyFill="1" applyBorder="1" applyAlignment="1">
      <alignment horizontal="center" vertical="center" shrinkToFit="1"/>
    </xf>
    <xf numFmtId="0" fontId="86" fillId="0" borderId="53" xfId="3208" applyFont="1" applyBorder="1" applyAlignment="1">
      <alignment horizontal="center" vertical="center" textRotation="90" shrinkToFit="1"/>
    </xf>
    <xf numFmtId="0" fontId="90" fillId="0" borderId="44" xfId="3208" applyFont="1" applyFill="1" applyBorder="1" applyAlignment="1">
      <alignment horizontal="center" vertical="center"/>
    </xf>
    <xf numFmtId="0" fontId="90" fillId="0" borderId="53" xfId="3208" applyFont="1" applyFill="1" applyBorder="1" applyAlignment="1">
      <alignment horizontal="center" vertical="center"/>
    </xf>
    <xf numFmtId="0" fontId="90" fillId="0" borderId="57" xfId="3208" applyFont="1" applyFill="1" applyBorder="1" applyAlignment="1">
      <alignment horizontal="center" vertical="center"/>
    </xf>
    <xf numFmtId="0" fontId="90" fillId="0" borderId="81" xfId="3208" applyFont="1" applyFill="1" applyBorder="1" applyAlignment="1">
      <alignment horizontal="center" vertical="center"/>
    </xf>
    <xf numFmtId="0" fontId="90" fillId="0" borderId="82" xfId="3208" applyFont="1" applyFill="1" applyBorder="1" applyAlignment="1">
      <alignment horizontal="center" vertical="center"/>
    </xf>
    <xf numFmtId="0" fontId="81" fillId="0" borderId="53" xfId="3208" applyFont="1" applyBorder="1" applyAlignment="1">
      <alignment horizontal="center" vertical="center" wrapText="1"/>
    </xf>
    <xf numFmtId="0" fontId="81" fillId="0" borderId="57" xfId="3208" applyFont="1" applyBorder="1" applyAlignment="1">
      <alignment horizontal="center" vertical="center" wrapText="1"/>
    </xf>
    <xf numFmtId="0" fontId="81" fillId="0" borderId="83" xfId="3208" applyFont="1" applyBorder="1" applyAlignment="1">
      <alignment horizontal="center" vertical="center" wrapText="1"/>
    </xf>
    <xf numFmtId="0" fontId="84" fillId="0" borderId="84" xfId="3208" applyFont="1" applyBorder="1" applyAlignment="1">
      <alignment horizontal="center" vertical="center"/>
    </xf>
    <xf numFmtId="0" fontId="27" fillId="0" borderId="85" xfId="3208" applyFont="1" applyBorder="1" applyAlignment="1">
      <alignment horizontal="center" vertical="center"/>
    </xf>
    <xf numFmtId="0" fontId="27" fillId="0" borderId="7" xfId="3208" applyFont="1" applyBorder="1" applyAlignment="1">
      <alignment horizontal="center" vertical="center"/>
    </xf>
    <xf numFmtId="0" fontId="27" fillId="0" borderId="86" xfId="3208" applyFont="1" applyBorder="1" applyAlignment="1">
      <alignment horizontal="center" vertical="center"/>
    </xf>
    <xf numFmtId="0" fontId="83" fillId="0" borderId="0" xfId="3208" applyFont="1" applyBorder="1" applyAlignment="1">
      <alignment horizontal="center" vertical="center" wrapText="1"/>
    </xf>
    <xf numFmtId="0" fontId="27" fillId="0" borderId="70" xfId="3208" applyFont="1" applyBorder="1" applyAlignment="1">
      <alignment horizontal="center" vertical="center"/>
    </xf>
    <xf numFmtId="0" fontId="27" fillId="0" borderId="71" xfId="3208" applyFont="1" applyBorder="1" applyAlignment="1">
      <alignment horizontal="center" vertical="center"/>
    </xf>
    <xf numFmtId="0" fontId="27" fillId="0" borderId="72" xfId="3208" applyFont="1" applyBorder="1" applyAlignment="1">
      <alignment horizontal="center" vertical="center"/>
    </xf>
    <xf numFmtId="17" fontId="85" fillId="0" borderId="0" xfId="3208" applyNumberFormat="1" applyFont="1" applyBorder="1" applyAlignment="1">
      <alignment horizontal="center" vertical="center" wrapText="1"/>
    </xf>
    <xf numFmtId="0" fontId="82" fillId="0" borderId="44" xfId="3208" applyFont="1" applyFill="1" applyBorder="1" applyAlignment="1" applyProtection="1">
      <alignment horizontal="center" vertical="center" wrapText="1"/>
    </xf>
    <xf numFmtId="0" fontId="82" fillId="0" borderId="14" xfId="3208" applyFont="1" applyFill="1" applyBorder="1" applyAlignment="1" applyProtection="1">
      <alignment horizontal="center" vertical="center" wrapText="1"/>
    </xf>
    <xf numFmtId="0" fontId="82" fillId="0" borderId="34" xfId="3208" applyFont="1" applyFill="1" applyBorder="1" applyAlignment="1" applyProtection="1">
      <alignment horizontal="center" vertical="center" wrapText="1"/>
    </xf>
    <xf numFmtId="0" fontId="82" fillId="0" borderId="43" xfId="3208" applyFont="1" applyFill="1" applyBorder="1" applyAlignment="1" applyProtection="1">
      <alignment horizontal="center" vertical="center" wrapText="1"/>
    </xf>
    <xf numFmtId="0" fontId="82" fillId="0" borderId="46" xfId="3208" applyFont="1" applyFill="1" applyBorder="1" applyAlignment="1" applyProtection="1">
      <alignment horizontal="center" vertical="center" wrapText="1"/>
    </xf>
    <xf numFmtId="0" fontId="82" fillId="0" borderId="33" xfId="3208" applyFont="1" applyFill="1" applyBorder="1" applyAlignment="1" applyProtection="1">
      <alignment horizontal="center" vertical="center" wrapText="1"/>
    </xf>
    <xf numFmtId="0" fontId="82" fillId="0" borderId="44" xfId="3208" applyFont="1" applyFill="1" applyBorder="1" applyAlignment="1" applyProtection="1">
      <alignment horizontal="center" vertical="center" textRotation="90" shrinkToFit="1"/>
    </xf>
    <xf numFmtId="0" fontId="82" fillId="0" borderId="14" xfId="3208" applyFont="1" applyFill="1" applyBorder="1" applyAlignment="1" applyProtection="1">
      <alignment horizontal="center" vertical="center" textRotation="90" shrinkToFit="1"/>
    </xf>
    <xf numFmtId="0" fontId="82" fillId="0" borderId="34" xfId="3208" applyFont="1" applyFill="1" applyBorder="1" applyAlignment="1" applyProtection="1">
      <alignment horizontal="center" vertical="center" textRotation="90" shrinkToFit="1"/>
    </xf>
    <xf numFmtId="0" fontId="80" fillId="0" borderId="55" xfId="3208" applyFont="1" applyBorder="1" applyAlignment="1">
      <alignment horizontal="center" vertical="center" wrapText="1"/>
    </xf>
    <xf numFmtId="0" fontId="80" fillId="0" borderId="74" xfId="3208" applyFont="1" applyBorder="1" applyAlignment="1">
      <alignment horizontal="center" vertical="center" wrapText="1"/>
    </xf>
    <xf numFmtId="0" fontId="80" fillId="0" borderId="87" xfId="3208" applyFont="1" applyBorder="1" applyAlignment="1">
      <alignment horizontal="center" vertical="center" wrapText="1"/>
    </xf>
    <xf numFmtId="0" fontId="21" fillId="0" borderId="1" xfId="3210" applyFont="1" applyFill="1" applyBorder="1" applyAlignment="1">
      <alignment horizontal="center" vertical="center" wrapText="1"/>
    </xf>
    <xf numFmtId="0" fontId="21" fillId="0" borderId="44" xfId="3210" applyFont="1" applyFill="1" applyBorder="1" applyAlignment="1">
      <alignment horizontal="center" vertical="center" wrapText="1"/>
    </xf>
    <xf numFmtId="0" fontId="21" fillId="0" borderId="14" xfId="3210" applyFont="1" applyFill="1" applyBorder="1" applyAlignment="1">
      <alignment horizontal="center" vertical="center" wrapText="1"/>
    </xf>
    <xf numFmtId="0" fontId="21" fillId="0" borderId="20" xfId="3210" applyFont="1" applyFill="1" applyBorder="1" applyAlignment="1">
      <alignment horizontal="center" vertical="center" wrapText="1"/>
    </xf>
    <xf numFmtId="168" fontId="66" fillId="0" borderId="0" xfId="3210" applyNumberFormat="1" applyFont="1" applyFill="1" applyBorder="1" applyAlignment="1">
      <alignment horizontal="center" vertical="center" wrapText="1"/>
    </xf>
    <xf numFmtId="0" fontId="21" fillId="0" borderId="43" xfId="3210" applyFont="1" applyFill="1" applyBorder="1" applyAlignment="1" applyProtection="1">
      <alignment horizontal="center" vertical="center" wrapText="1"/>
    </xf>
    <xf numFmtId="0" fontId="21" fillId="0" borderId="46" xfId="3210" applyFont="1" applyFill="1" applyBorder="1" applyAlignment="1" applyProtection="1">
      <alignment horizontal="center" vertical="center" wrapText="1"/>
    </xf>
    <xf numFmtId="0" fontId="0" fillId="0" borderId="0" xfId="0"/>
    <xf numFmtId="0" fontId="114" fillId="38" borderId="14" xfId="0" applyFont="1" applyFill="1" applyBorder="1" applyAlignment="1">
      <alignment horizontal="left" vertical="center"/>
    </xf>
    <xf numFmtId="0" fontId="114" fillId="38" borderId="14" xfId="0" applyFont="1" applyFill="1" applyBorder="1" applyAlignment="1">
      <alignment horizontal="center" vertical="center"/>
    </xf>
    <xf numFmtId="0" fontId="114" fillId="38" borderId="20" xfId="0" applyFont="1" applyFill="1" applyBorder="1" applyAlignment="1">
      <alignment horizontal="center" vertical="center"/>
    </xf>
    <xf numFmtId="0" fontId="114" fillId="38" borderId="59" xfId="0" applyFont="1" applyFill="1" applyBorder="1" applyAlignment="1">
      <alignment horizontal="center" vertical="center"/>
    </xf>
    <xf numFmtId="0" fontId="114" fillId="38" borderId="40" xfId="0" applyFont="1" applyFill="1" applyBorder="1" applyAlignment="1">
      <alignment horizontal="center" vertical="center"/>
    </xf>
    <xf numFmtId="0" fontId="140" fillId="38" borderId="0" xfId="0" applyFont="1" applyFill="1" applyAlignment="1">
      <alignment horizontal="center" vertical="center"/>
    </xf>
    <xf numFmtId="0" fontId="114" fillId="38" borderId="0" xfId="0" applyFont="1" applyFill="1"/>
    <xf numFmtId="0" fontId="114" fillId="38" borderId="20" xfId="0" applyFont="1" applyFill="1" applyBorder="1" applyAlignment="1">
      <alignment horizontal="left" vertical="center"/>
    </xf>
    <xf numFmtId="0" fontId="114" fillId="38" borderId="59" xfId="0" applyFont="1" applyFill="1" applyBorder="1" applyAlignment="1">
      <alignment horizontal="left" vertical="center"/>
    </xf>
    <xf numFmtId="0" fontId="114" fillId="38" borderId="40" xfId="0" applyFont="1" applyFill="1" applyBorder="1" applyAlignment="1">
      <alignment horizontal="left" vertical="center"/>
    </xf>
    <xf numFmtId="0" fontId="120" fillId="0" borderId="0" xfId="3187" applyFont="1" applyAlignment="1">
      <alignment horizontal="center" vertical="center"/>
    </xf>
    <xf numFmtId="0" fontId="120" fillId="0" borderId="88" xfId="3187" applyFont="1" applyBorder="1" applyAlignment="1">
      <alignment horizontal="center" vertical="center"/>
    </xf>
    <xf numFmtId="0" fontId="120" fillId="0" borderId="84" xfId="3187" applyFont="1" applyBorder="1" applyAlignment="1">
      <alignment horizontal="center" vertical="center"/>
    </xf>
    <xf numFmtId="0" fontId="120" fillId="0" borderId="7" xfId="3187" applyFont="1" applyBorder="1" applyAlignment="1">
      <alignment horizontal="center" vertical="center"/>
    </xf>
    <xf numFmtId="0" fontId="120" fillId="0" borderId="86" xfId="3187" applyFont="1" applyBorder="1" applyAlignment="1">
      <alignment horizontal="center" vertical="center"/>
    </xf>
    <xf numFmtId="0" fontId="120" fillId="0" borderId="89" xfId="3187" applyFont="1" applyBorder="1" applyAlignment="1">
      <alignment horizontal="center" vertical="center"/>
    </xf>
    <xf numFmtId="0" fontId="110" fillId="0" borderId="0" xfId="3187" applyFont="1" applyAlignment="1">
      <alignment horizontal="center" vertical="center" wrapText="1"/>
    </xf>
    <xf numFmtId="0" fontId="123" fillId="0" borderId="0" xfId="3187" applyFont="1" applyAlignment="1">
      <alignment horizontal="center" vertical="center"/>
    </xf>
    <xf numFmtId="0" fontId="123" fillId="0" borderId="88" xfId="3187" applyFont="1" applyBorder="1" applyAlignment="1">
      <alignment horizontal="center" vertical="center"/>
    </xf>
    <xf numFmtId="0" fontId="123" fillId="0" borderId="84" xfId="3187" applyFont="1" applyBorder="1" applyAlignment="1">
      <alignment horizontal="center" vertical="center"/>
    </xf>
    <xf numFmtId="0" fontId="123" fillId="0" borderId="7" xfId="3187" applyFont="1" applyBorder="1" applyAlignment="1">
      <alignment horizontal="center" vertical="center"/>
    </xf>
    <xf numFmtId="0" fontId="123" fillId="0" borderId="86" xfId="3187" applyFont="1" applyBorder="1" applyAlignment="1">
      <alignment horizontal="center" vertical="center"/>
    </xf>
    <xf numFmtId="0" fontId="123" fillId="0" borderId="88" xfId="3187" applyFont="1" applyBorder="1" applyAlignment="1">
      <alignment horizontal="center" vertical="center" wrapText="1"/>
    </xf>
    <xf numFmtId="0" fontId="123" fillId="0" borderId="84" xfId="3187" applyFont="1" applyBorder="1" applyAlignment="1">
      <alignment horizontal="center" vertical="center" wrapText="1"/>
    </xf>
    <xf numFmtId="0" fontId="123" fillId="0" borderId="89" xfId="3187" applyFont="1" applyBorder="1" applyAlignment="1">
      <alignment horizontal="center" vertical="center" wrapText="1"/>
    </xf>
    <xf numFmtId="0" fontId="125" fillId="0" borderId="0" xfId="3187" applyFont="1" applyAlignment="1">
      <alignment horizontal="center" vertical="center"/>
    </xf>
    <xf numFmtId="0" fontId="125" fillId="0" borderId="88" xfId="3187" applyFont="1" applyBorder="1" applyAlignment="1">
      <alignment horizontal="center" vertical="center"/>
    </xf>
    <xf numFmtId="0" fontId="125" fillId="0" borderId="84" xfId="3187" applyFont="1" applyBorder="1" applyAlignment="1">
      <alignment horizontal="center" vertical="center"/>
    </xf>
    <xf numFmtId="0" fontId="125" fillId="0" borderId="7" xfId="3187" applyFont="1" applyBorder="1" applyAlignment="1">
      <alignment horizontal="center" vertical="center"/>
    </xf>
    <xf numFmtId="0" fontId="125" fillId="0" borderId="86" xfId="3187" applyFont="1" applyBorder="1" applyAlignment="1">
      <alignment horizontal="center" vertical="center"/>
    </xf>
    <xf numFmtId="0" fontId="125" fillId="0" borderId="89" xfId="3187" applyFont="1" applyBorder="1" applyAlignment="1">
      <alignment horizontal="center" vertical="center"/>
    </xf>
    <xf numFmtId="0" fontId="120" fillId="0" borderId="85" xfId="3187" applyFont="1" applyBorder="1" applyAlignment="1">
      <alignment horizontal="center" vertical="center"/>
    </xf>
    <xf numFmtId="0" fontId="143" fillId="0" borderId="14" xfId="0" applyFont="1" applyBorder="1" applyAlignment="1">
      <alignment horizontal="center" vertical="center" wrapText="1"/>
    </xf>
    <xf numFmtId="0" fontId="143" fillId="0" borderId="14" xfId="0" applyFont="1" applyFill="1" applyBorder="1" applyAlignment="1">
      <alignment horizontal="center" vertical="center" wrapText="1"/>
    </xf>
    <xf numFmtId="0" fontId="143" fillId="0" borderId="14" xfId="0" applyFont="1" applyFill="1" applyBorder="1" applyAlignment="1">
      <alignment horizontal="left" vertical="center" wrapText="1"/>
    </xf>
    <xf numFmtId="0" fontId="143" fillId="0" borderId="14" xfId="0" applyFont="1" applyBorder="1" applyAlignment="1">
      <alignment horizontal="left" vertical="center" wrapText="1"/>
    </xf>
    <xf numFmtId="0" fontId="143" fillId="0" borderId="14" xfId="0" applyFont="1" applyFill="1" applyBorder="1" applyAlignment="1">
      <alignment horizontal="left" vertical="top"/>
    </xf>
    <xf numFmtId="0" fontId="0" fillId="0" borderId="0" xfId="0" applyAlignment="1">
      <alignment horizontal="left" vertical="center" wrapText="1"/>
    </xf>
  </cellXfs>
  <cellStyles count="3297">
    <cellStyle name="??                          " xfId="1"/>
    <cellStyle name="??_kc-elec system check list" xfId="2"/>
    <cellStyle name="_Aux.cons" xfId="3"/>
    <cellStyle name="_Cent.Sect" xfId="4"/>
    <cellStyle name="_DGVCL" xfId="5"/>
    <cellStyle name="_EBC Format Nadiad" xfId="6"/>
    <cellStyle name="_EBC Format Nadiad_AMR" xfId="7"/>
    <cellStyle name="_EBC Format Nadiad_AMR_SOP MIS TNDSEP TO MAR" xfId="8"/>
    <cellStyle name="_EBC Format Nadiad_AMR_SOP TND" xfId="9"/>
    <cellStyle name="_EBC Format Nadiad_AMR_TNDOCT-TO MAR-14" xfId="10"/>
    <cellStyle name="_EBC Format Nadiad_SOP MIS TNDSEP TO MAR" xfId="11"/>
    <cellStyle name="_EBC Format Nadiad_SOP TND" xfId="12"/>
    <cellStyle name="_EBC Format Nadiad_T&amp;D April--09" xfId="13"/>
    <cellStyle name="_EBC Format Nadiad_T&amp;D April--09_SOP MIS TNDSEP TO MAR" xfId="14"/>
    <cellStyle name="_EBC Format Nadiad_T&amp;D April--09_SOP TND" xfId="15"/>
    <cellStyle name="_EBC Format Nadiad_T&amp;D April--09_TNDOCT-TO MAR-14" xfId="16"/>
    <cellStyle name="_EBC Format Nadiad_TNDOCT-TO MAR-14" xfId="17"/>
    <cellStyle name="_EBC Format Nov05" xfId="18"/>
    <cellStyle name="_EBC Format(interface) nadiad dt.28-12-04" xfId="19"/>
    <cellStyle name="_EBC Format(interface) nadiad dt.28-12-04_AMR" xfId="20"/>
    <cellStyle name="_EBC Format(interface) nadiad dt.28-12-04_AMR_SOP MIS TNDSEP TO MAR" xfId="21"/>
    <cellStyle name="_EBC Format(interface) nadiad dt.28-12-04_AMR_SOP TND" xfId="22"/>
    <cellStyle name="_EBC Format(interface) nadiad dt.28-12-04_AMR_TNDOCT-TO MAR-14" xfId="23"/>
    <cellStyle name="_EBC Format(interface) nadiad dt.28-12-04_SOP MIS TNDSEP TO MAR" xfId="24"/>
    <cellStyle name="_EBC Format(interface) nadiad dt.28-12-04_SOP TND" xfId="25"/>
    <cellStyle name="_EBC Format(interface) nadiad dt.28-12-04_T&amp;D April--09" xfId="26"/>
    <cellStyle name="_EBC Format(interface) nadiad dt.28-12-04_T&amp;D April--09_SOP MIS TNDSEP TO MAR" xfId="27"/>
    <cellStyle name="_EBC Format(interface) nadiad dt.28-12-04_T&amp;D April--09_SOP TND" xfId="28"/>
    <cellStyle name="_EBC Format(interface) nadiad dt.28-12-04_T&amp;D April--09_TNDOCT-TO MAR-14" xfId="29"/>
    <cellStyle name="_EBC Format(interface) nadiad dt.28-12-04_TNDOCT-TO MAR-14" xfId="30"/>
    <cellStyle name="_Gen.Details" xfId="31"/>
    <cellStyle name="_GencoMonthlyImport " xfId="32"/>
    <cellStyle name="_GencoMonthlyImport _AMR" xfId="33"/>
    <cellStyle name="_GencoMonthlyImport _AMR_SOP MIS TNDSEP TO MAR" xfId="34"/>
    <cellStyle name="_GencoMonthlyImport _AMR_SOP TND" xfId="35"/>
    <cellStyle name="_GencoMonthlyImport _AMR_TNDOCT-TO MAR-14" xfId="36"/>
    <cellStyle name="_GencoMonthlyImport _SOP MIS TNDSEP TO MAR" xfId="37"/>
    <cellStyle name="_GencoMonthlyImport _SOP TND" xfId="38"/>
    <cellStyle name="_GencoMonthlyImport _T&amp;D April--09" xfId="39"/>
    <cellStyle name="_GencoMonthlyImport _T&amp;D April--09_SOP MIS TNDSEP TO MAR" xfId="40"/>
    <cellStyle name="_GencoMonthlyImport _T&amp;D April--09_SOP TND" xfId="41"/>
    <cellStyle name="_GencoMonthlyImport _T&amp;D April--09_TNDOCT-TO MAR-14" xfId="42"/>
    <cellStyle name="_GencoMonthlyImport _TNDOCT-TO MAR-14" xfId="43"/>
    <cellStyle name="_gerc sop mar-09 tnd data" xfId="44"/>
    <cellStyle name="_gerc sop mar-09 tnd data_AG HVDSJun -12" xfId="45"/>
    <cellStyle name="_gerc sop mar-09 tnd data_PGVCL SOP MIS 2 11-12 Qtr" xfId="46"/>
    <cellStyle name="_gerc sop mar-09 tnd data_PGVCL SOP MIS 2 11-12 Qtr_SOP MIS TNDSEP TO MAR" xfId="47"/>
    <cellStyle name="_gerc sop mar-09 tnd data_PGVCL SOP MIS 2 11-12 Qtr_SOP TND" xfId="48"/>
    <cellStyle name="_gerc sop mar-09 tnd data_PGVCL SOP MIS 2 11-12 Qtr_TNDOCT-TO MAR-14" xfId="49"/>
    <cellStyle name="_gerc sop mar-09 tnd data_SOP MIS TNDSEP TO MAR" xfId="50"/>
    <cellStyle name="_gerc sop mar-09 tnd data_SOP TND" xfId="51"/>
    <cellStyle name="_gerc sop mar-09 tnd data_tnd" xfId="52"/>
    <cellStyle name="_gerc sop mar-09 tnd data_tnd_SOP MIS TNDSEP TO MAR" xfId="53"/>
    <cellStyle name="_gerc sop mar-09 tnd data_tnd_SOP TND" xfId="54"/>
    <cellStyle name="_gerc sop mar-09 tnd data_tnd_TNDOCT-TO MAR-14" xfId="55"/>
    <cellStyle name="_gerc sop mar-09 tnd data_TNDOCT-TO MAR-14" xfId="56"/>
    <cellStyle name="_Gondal" xfId="57"/>
    <cellStyle name="_Gondal TR Circle MAY-04" xfId="58"/>
    <cellStyle name="_Gondal TR Circle MAY-04_AMR" xfId="59"/>
    <cellStyle name="_Gondal TR Circle MAY-04_AMR_SOP MIS TNDSEP TO MAR" xfId="60"/>
    <cellStyle name="_Gondal TR Circle MAY-04_AMR_SOP TND" xfId="61"/>
    <cellStyle name="_Gondal TR Circle MAY-04_AMR_TNDOCT-TO MAR-14" xfId="62"/>
    <cellStyle name="_Gondal TR Circle MAY-04_SOP MIS TNDSEP TO MAR" xfId="63"/>
    <cellStyle name="_Gondal TR Circle MAY-04_SOP TND" xfId="64"/>
    <cellStyle name="_Gondal TR Circle MAY-04_T&amp;D April--09" xfId="65"/>
    <cellStyle name="_Gondal TR Circle MAY-04_T&amp;D April--09_SOP MIS TNDSEP TO MAR" xfId="66"/>
    <cellStyle name="_Gondal TR Circle MAY-04_T&amp;D April--09_SOP TND" xfId="67"/>
    <cellStyle name="_Gondal TR Circle MAY-04_T&amp;D April--09_TNDOCT-TO MAR-14" xfId="68"/>
    <cellStyle name="_Gondal TR Circle MAY-04_TNDOCT-TO MAR-14" xfId="69"/>
    <cellStyle name="_MGVCL" xfId="70"/>
    <cellStyle name="_Nadiad New EBC fomat 23.2.05" xfId="71"/>
    <cellStyle name="_Nadiad New EBC fomat 23.2.05_AMR" xfId="72"/>
    <cellStyle name="_Nadiad New EBC fomat 23.2.05_AMR_SOP MIS TNDSEP TO MAR" xfId="73"/>
    <cellStyle name="_Nadiad New EBC fomat 23.2.05_AMR_SOP TND" xfId="74"/>
    <cellStyle name="_Nadiad New EBC fomat 23.2.05_AMR_TNDOCT-TO MAR-14" xfId="75"/>
    <cellStyle name="_Nadiad New EBC fomat 23.2.05_SOP MIS TNDSEP TO MAR" xfId="76"/>
    <cellStyle name="_Nadiad New EBC fomat 23.2.05_SOP TND" xfId="77"/>
    <cellStyle name="_Nadiad New EBC fomat 23.2.05_T&amp;D April--09" xfId="78"/>
    <cellStyle name="_Nadiad New EBC fomat 23.2.05_T&amp;D April--09_SOP MIS TNDSEP TO MAR" xfId="79"/>
    <cellStyle name="_Nadiad New EBC fomat 23.2.05_T&amp;D April--09_SOP TND" xfId="80"/>
    <cellStyle name="_Nadiad New EBC fomat 23.2.05_T&amp;D April--09_TNDOCT-TO MAR-14" xfId="81"/>
    <cellStyle name="_Nadiad New EBC fomat 23.2.05_TNDOCT-TO MAR-14" xfId="82"/>
    <cellStyle name="_Nadiad New EBC Format April-05" xfId="83"/>
    <cellStyle name="_Nadiad New EBC Format April-05_AMR" xfId="84"/>
    <cellStyle name="_Nadiad New EBC Format April-05_AMR_SOP MIS TNDSEP TO MAR" xfId="85"/>
    <cellStyle name="_Nadiad New EBC Format April-05_AMR_SOP TND" xfId="86"/>
    <cellStyle name="_Nadiad New EBC Format April-05_AMR_TNDOCT-TO MAR-14" xfId="87"/>
    <cellStyle name="_Nadiad New EBC Format April-05_SOP MIS TNDSEP TO MAR" xfId="88"/>
    <cellStyle name="_Nadiad New EBC Format April-05_SOP TND" xfId="89"/>
    <cellStyle name="_Nadiad New EBC Format April-05_T&amp;D April--09" xfId="90"/>
    <cellStyle name="_Nadiad New EBC Format April-05_T&amp;D April--09_SOP MIS TNDSEP TO MAR" xfId="91"/>
    <cellStyle name="_Nadiad New EBC Format April-05_T&amp;D April--09_SOP TND" xfId="92"/>
    <cellStyle name="_Nadiad New EBC Format April-05_T&amp;D April--09_TNDOCT-TO MAR-14" xfId="93"/>
    <cellStyle name="_Nadiad New EBC Format April-05_TNDOCT-TO MAR-14" xfId="94"/>
    <cellStyle name="_New EBC Format 28.3.05" xfId="95"/>
    <cellStyle name="_New EBC Format 28.3.05_AMR" xfId="96"/>
    <cellStyle name="_New EBC Format 28.3.05_AMR_SOP MIS TNDSEP TO MAR" xfId="97"/>
    <cellStyle name="_New EBC Format 28.3.05_AMR_SOP TND" xfId="98"/>
    <cellStyle name="_New EBC Format 28.3.05_AMR_TNDOCT-TO MAR-14" xfId="99"/>
    <cellStyle name="_New EBC Format 28.3.05_SOP MIS TNDSEP TO MAR" xfId="100"/>
    <cellStyle name="_New EBC Format 28.3.05_SOP TND" xfId="101"/>
    <cellStyle name="_New EBC Format 28.3.05_T&amp;D April--09" xfId="102"/>
    <cellStyle name="_New EBC Format 28.3.05_T&amp;D April--09_SOP MIS TNDSEP TO MAR" xfId="103"/>
    <cellStyle name="_New EBC Format 28.3.05_T&amp;D April--09_SOP TND" xfId="104"/>
    <cellStyle name="_New EBC Format 28.3.05_T&amp;D April--09_TNDOCT-TO MAR-14" xfId="105"/>
    <cellStyle name="_New EBC Format 28.3.05_TNDOCT-TO MAR-14" xfId="106"/>
    <cellStyle name="_New EBC format for Nadiad (TR)  30.09.04" xfId="107"/>
    <cellStyle name="_New EBC format for Nadiad (TR)  30.09.04_AMR" xfId="108"/>
    <cellStyle name="_New EBC format for Nadiad (TR)  30.09.04_AMR_SOP MIS TNDSEP TO MAR" xfId="109"/>
    <cellStyle name="_New EBC format for Nadiad (TR)  30.09.04_AMR_SOP TND" xfId="110"/>
    <cellStyle name="_New EBC format for Nadiad (TR)  30.09.04_AMR_TNDOCT-TO MAR-14" xfId="111"/>
    <cellStyle name="_New EBC format for Nadiad (TR)  30.09.04_SOP MIS TNDSEP TO MAR" xfId="112"/>
    <cellStyle name="_New EBC format for Nadiad (TR)  30.09.04_SOP TND" xfId="113"/>
    <cellStyle name="_New EBC format for Nadiad (TR)  30.09.04_T&amp;D April--09" xfId="114"/>
    <cellStyle name="_New EBC format for Nadiad (TR)  30.09.04_T&amp;D April--09_SOP MIS TNDSEP TO MAR" xfId="115"/>
    <cellStyle name="_New EBC format for Nadiad (TR)  30.09.04_T&amp;D April--09_SOP TND" xfId="116"/>
    <cellStyle name="_New EBC format for Nadiad (TR)  30.09.04_T&amp;D April--09_TNDOCT-TO MAR-14" xfId="117"/>
    <cellStyle name="_New EBC format for Nadiad (TR)  30.09.04_TNDOCT-TO MAR-14" xfId="118"/>
    <cellStyle name="_PGVCL" xfId="119"/>
    <cellStyle name="_PGVCL- 7" xfId="120"/>
    <cellStyle name="_PGVCL- 7-" xfId="121"/>
    <cellStyle name="_PGVCL- 7-_AG HVDSJun -12" xfId="122"/>
    <cellStyle name="_PGVCL- 7-_PGVCL SOP MIS 2 11-12 Qtr" xfId="123"/>
    <cellStyle name="_PGVCL- 7-_PGVCL SOP MIS 2 11-12 Qtr_SOP MIS TNDSEP TO MAR" xfId="124"/>
    <cellStyle name="_PGVCL- 7-_PGVCL SOP MIS 2 11-12 Qtr_SOP TND" xfId="125"/>
    <cellStyle name="_PGVCL- 7-_PGVCL SOP MIS 2 11-12 Qtr_TNDOCT-TO MAR-14" xfId="126"/>
    <cellStyle name="_PGVCL- 7_SOP MIS TNDSEP TO MAR" xfId="127"/>
    <cellStyle name="_PGVCL- 7-_SOP MIS TNDSEP TO MAR" xfId="128"/>
    <cellStyle name="_PGVCL- 7_SOP TND" xfId="129"/>
    <cellStyle name="_PGVCL- 7-_SOP TND" xfId="130"/>
    <cellStyle name="_PGVCL- 7-_t &amp; d SOP HALF YEARLY  26.04.11 014 012" xfId="131"/>
    <cellStyle name="_PGVCL- 7-_t &amp; d SOP HALF YEARLY  26.04.11 014 012_SOP MIS TNDSEP TO MAR" xfId="132"/>
    <cellStyle name="_PGVCL- 7-_t &amp; d SOP HALF YEARLY  26.04.11 014 012_SOP TND" xfId="133"/>
    <cellStyle name="_PGVCL- 7-_t &amp; d SOP HALF YEARLY  26.04.11 014 012_TNDOCT-TO MAR-14" xfId="134"/>
    <cellStyle name="_PGVCL- 7-_tnd" xfId="135"/>
    <cellStyle name="_PGVCL- 7-_tnd_SOP MIS TNDSEP TO MAR" xfId="136"/>
    <cellStyle name="_PGVCL- 7-_tnd_SOP TND" xfId="137"/>
    <cellStyle name="_PGVCL- 7-_tnd_TNDOCT-TO MAR-14" xfId="138"/>
    <cellStyle name="_PGVCL- 7_TNDOCT-TO MAR-14" xfId="139"/>
    <cellStyle name="_PGVCL- 7-_TNDOCT-TO MAR-14" xfId="140"/>
    <cellStyle name="_PGVCL- 8" xfId="141"/>
    <cellStyle name="_PGVCL_FINAL SOP MIS TECH - 4 DEC-14" xfId="142"/>
    <cellStyle name="_PGVCL_FINAL SOP MIS TECH - 4 DEC-14 2" xfId="3263"/>
    <cellStyle name="_PGVCL_monthwise TT&amp;SF 2009-10-2010-11-12" xfId="3270"/>
    <cellStyle name="_pgvcl-1" xfId="143"/>
    <cellStyle name="_pgvcl-1_Accident - 2007-08 + 2008-09 -- 15.12.08" xfId="144"/>
    <cellStyle name="_pgvcl-1_Accident S-dn wise up to Nov. 08 for SE's Conference" xfId="145"/>
    <cellStyle name="_pgvcl-1_Book-DMTHL" xfId="146"/>
    <cellStyle name="_pgvcl-1_Comparison" xfId="147"/>
    <cellStyle name="_pgvcl-1_Details of Selected Urban Feeder" xfId="148"/>
    <cellStyle name="_pgvcl-1_DHTHL JAN-09" xfId="149"/>
    <cellStyle name="_pgvcl-1_dnthl Feb-09" xfId="150"/>
    <cellStyle name="_pgvcl-1_JGYssss" xfId="151"/>
    <cellStyle name="_pgvcl-1_JMN-7" xfId="152"/>
    <cellStyle name="_pgvcl-1_JMN-77" xfId="153"/>
    <cellStyle name="_pgvcl-1_JND - 5" xfId="154"/>
    <cellStyle name="_pgvcl-1_JND 50" xfId="155"/>
    <cellStyle name="_pgvcl-1_NEW MIS Feb - 08" xfId="156"/>
    <cellStyle name="_pgvcl-1_NEW MIS Feb - 08_Book-DMTHL" xfId="157"/>
    <cellStyle name="_pgvcl-1_NEW MIS Feb - 08_Comparison" xfId="158"/>
    <cellStyle name="_pgvcl-1_NEW MIS Feb - 08_Details of Selected Urban Feeder" xfId="159"/>
    <cellStyle name="_pgvcl-1_NEW MIS Feb - 08_DHTHL JAN-09" xfId="160"/>
    <cellStyle name="_pgvcl-1_NEW MIS Feb - 08_dnthl Feb-09" xfId="161"/>
    <cellStyle name="_pgvcl-1_NEW MIS Feb - 08_JGYssss" xfId="162"/>
    <cellStyle name="_pgvcl-1_NEW MIS Feb - 08_PBR" xfId="163"/>
    <cellStyle name="_pgvcl-1_NEW MIS Feb - 08_PBR CO_DAILY REPORT GIS - 20-01-09" xfId="164"/>
    <cellStyle name="_pgvcl-1_NEW MIS Feb - 08_Point No.-3 T&amp;D _ 06-11-08" xfId="165"/>
    <cellStyle name="_pgvcl-1_NEW MIS Feb - 08_Point no.3_17-10-08" xfId="166"/>
    <cellStyle name="_pgvcl-1_NEW MIS Feb - 08_T&amp;D August-08" xfId="167"/>
    <cellStyle name="_pgvcl-1_NEW MIS Feb - 08_T&amp;D Data 2005-06 Onwards Database master" xfId="168"/>
    <cellStyle name="_pgvcl-1_NEW MIS Feb - 08_T&amp;D Dec-08" xfId="169"/>
    <cellStyle name="_pgvcl-1_NEW MIS Feb - 08_T&amp;D July-08" xfId="170"/>
    <cellStyle name="_pgvcl-1_NEW MIS Feb - 08_URBAN WEEKLY PBR CO" xfId="171"/>
    <cellStyle name="_pgvcl-1_NEW MIS Feb - 08_Weekly Urban PBR CO - 06-03-09 to 12-03-09" xfId="172"/>
    <cellStyle name="_pgvcl-1_NEW MIS Feb - 08_Weekly Urban PBR CO - 20-02-09 to 26-02-09" xfId="173"/>
    <cellStyle name="_pgvcl-1_NEW MIS Feb - 08_Weekly Urban PBR CO - 30-01-09 to 05-02-09" xfId="174"/>
    <cellStyle name="_pgvcl-1_NEW MIS Feb - 08_Weekly Urban PBR CO - 9-1-09 to 15.01.09" xfId="175"/>
    <cellStyle name="_pgvcl-1_NEW MIS Jan - 08" xfId="176"/>
    <cellStyle name="_pgvcl-1_NEW MIS Jan - 08_Book-DMTHL" xfId="177"/>
    <cellStyle name="_pgvcl-1_NEW MIS Jan - 08_Comparison" xfId="178"/>
    <cellStyle name="_pgvcl-1_NEW MIS Jan - 08_Details of Selected Urban Feeder" xfId="179"/>
    <cellStyle name="_pgvcl-1_NEW MIS Jan - 08_DHTHL JAN-09" xfId="180"/>
    <cellStyle name="_pgvcl-1_NEW MIS Jan - 08_dnthl Feb-09" xfId="181"/>
    <cellStyle name="_pgvcl-1_NEW MIS Jan - 08_JGYssss" xfId="182"/>
    <cellStyle name="_pgvcl-1_NEW MIS Jan - 08_PBR" xfId="183"/>
    <cellStyle name="_pgvcl-1_NEW MIS Jan - 08_PBR CO_DAILY REPORT GIS - 20-01-09" xfId="184"/>
    <cellStyle name="_pgvcl-1_NEW MIS Jan - 08_Point No.-3 T&amp;D _ 06-11-08" xfId="185"/>
    <cellStyle name="_pgvcl-1_NEW MIS Jan - 08_Point no.3_17-10-08" xfId="186"/>
    <cellStyle name="_pgvcl-1_NEW MIS Jan - 08_T&amp;D August-08" xfId="187"/>
    <cellStyle name="_pgvcl-1_NEW MIS Jan - 08_T&amp;D Data 2005-06 Onwards Database master" xfId="188"/>
    <cellStyle name="_pgvcl-1_NEW MIS Jan - 08_T&amp;D Dec-08" xfId="189"/>
    <cellStyle name="_pgvcl-1_NEW MIS Jan - 08_T&amp;D July-08" xfId="190"/>
    <cellStyle name="_pgvcl-1_NEW MIS Jan - 08_URBAN WEEKLY PBR CO" xfId="191"/>
    <cellStyle name="_pgvcl-1_NEW MIS Jan - 08_Weekly Urban PBR CO - 06-03-09 to 12-03-09" xfId="192"/>
    <cellStyle name="_pgvcl-1_NEW MIS Jan - 08_Weekly Urban PBR CO - 20-02-09 to 26-02-09" xfId="193"/>
    <cellStyle name="_pgvcl-1_NEW MIS Jan - 08_Weekly Urban PBR CO - 30-01-09 to 05-02-09" xfId="194"/>
    <cellStyle name="_pgvcl-1_NEW MIS Jan - 08_Weekly Urban PBR CO - 9-1-09 to 15.01.09" xfId="195"/>
    <cellStyle name="_pgvcl-1_NEW MIS Mar - 08" xfId="196"/>
    <cellStyle name="_pgvcl-1_PBR" xfId="197"/>
    <cellStyle name="_pgvcl-1_PBR CO_DAILY REPORT GIS - 20-01-09" xfId="198"/>
    <cellStyle name="_pgvcl-1_PBR-7" xfId="199"/>
    <cellStyle name="_pgvcl-1_Point No.-3 T&amp;D _ 06-11-08" xfId="200"/>
    <cellStyle name="_pgvcl-1_Point no.3_17-10-08" xfId="201"/>
    <cellStyle name="_pgvcl-1_sept JMN-7" xfId="202"/>
    <cellStyle name="_pgvcl-1_T&amp;D August-08" xfId="203"/>
    <cellStyle name="_pgvcl-1_T&amp;D Data 2005-06 Onwards Database master" xfId="204"/>
    <cellStyle name="_pgvcl-1_T&amp;D Dec-08" xfId="205"/>
    <cellStyle name="_pgvcl-1_T&amp;D July-08" xfId="206"/>
    <cellStyle name="_pgvcl-1_URBAN WEEKLY PBR CO" xfId="207"/>
    <cellStyle name="_pgvcl-1_Weekly Urban PBR CO - 06-03-09 to 12-03-09" xfId="208"/>
    <cellStyle name="_pgvcl-1_Weekly Urban PBR CO - 20-02-09 to 26-02-09" xfId="209"/>
    <cellStyle name="_pgvcl-1_Weekly Urban PBR CO - 30-01-09 to 05-02-09" xfId="210"/>
    <cellStyle name="_pgvcl-1_Weekly Urban PBR CO - 9-1-09 to 15.01.09" xfId="211"/>
    <cellStyle name="_pgvcl-1-1" xfId="212"/>
    <cellStyle name="_pgvcl-1-1_Accident - 2007-08 + 2008-09 -- 15.12.08" xfId="213"/>
    <cellStyle name="_pgvcl-1-1_Accident S-dn wise up to Nov. 08 for SE's Conference" xfId="214"/>
    <cellStyle name="_pgvcl-1-1_Book-DMTHL" xfId="215"/>
    <cellStyle name="_pgvcl-1-1_Comparison" xfId="216"/>
    <cellStyle name="_pgvcl-1-1_Details of Selected Urban Feeder" xfId="217"/>
    <cellStyle name="_pgvcl-1-1_DHTHL JAN-09" xfId="218"/>
    <cellStyle name="_pgvcl-1-1_dnthl Feb-09" xfId="219"/>
    <cellStyle name="_pgvcl-1-1_JGYssss" xfId="220"/>
    <cellStyle name="_pgvcl-1-1_JMN-7" xfId="221"/>
    <cellStyle name="_pgvcl-1-1_JMN-77" xfId="222"/>
    <cellStyle name="_pgvcl-1-1_JND - 5" xfId="223"/>
    <cellStyle name="_pgvcl-1-1_JND 50" xfId="224"/>
    <cellStyle name="_pgvcl-1-1_NEW MIS Feb - 08" xfId="225"/>
    <cellStyle name="_pgvcl-1-1_NEW MIS Feb - 08_Book-DMTHL" xfId="226"/>
    <cellStyle name="_pgvcl-1-1_NEW MIS Feb - 08_Comparison" xfId="227"/>
    <cellStyle name="_pgvcl-1-1_NEW MIS Feb - 08_Details of Selected Urban Feeder" xfId="228"/>
    <cellStyle name="_pgvcl-1-1_NEW MIS Feb - 08_DHTHL JAN-09" xfId="229"/>
    <cellStyle name="_pgvcl-1-1_NEW MIS Feb - 08_dnthl Feb-09" xfId="230"/>
    <cellStyle name="_pgvcl-1-1_NEW MIS Feb - 08_JGYssss" xfId="231"/>
    <cellStyle name="_pgvcl-1-1_NEW MIS Feb - 08_PBR" xfId="232"/>
    <cellStyle name="_pgvcl-1-1_NEW MIS Feb - 08_PBR CO_DAILY REPORT GIS - 20-01-09" xfId="233"/>
    <cellStyle name="_pgvcl-1-1_NEW MIS Feb - 08_Point No.-3 T&amp;D _ 06-11-08" xfId="234"/>
    <cellStyle name="_pgvcl-1-1_NEW MIS Feb - 08_Point no.3_17-10-08" xfId="235"/>
    <cellStyle name="_pgvcl-1-1_NEW MIS Feb - 08_T&amp;D August-08" xfId="236"/>
    <cellStyle name="_pgvcl-1-1_NEW MIS Feb - 08_T&amp;D Data 2005-06 Onwards Database master" xfId="237"/>
    <cellStyle name="_pgvcl-1-1_NEW MIS Feb - 08_T&amp;D Dec-08" xfId="238"/>
    <cellStyle name="_pgvcl-1-1_NEW MIS Feb - 08_T&amp;D July-08" xfId="239"/>
    <cellStyle name="_pgvcl-1-1_NEW MIS Feb - 08_URBAN WEEKLY PBR CO" xfId="240"/>
    <cellStyle name="_pgvcl-1-1_NEW MIS Feb - 08_Weekly Urban PBR CO - 06-03-09 to 12-03-09" xfId="241"/>
    <cellStyle name="_pgvcl-1-1_NEW MIS Feb - 08_Weekly Urban PBR CO - 20-02-09 to 26-02-09" xfId="242"/>
    <cellStyle name="_pgvcl-1-1_NEW MIS Feb - 08_Weekly Urban PBR CO - 30-01-09 to 05-02-09" xfId="243"/>
    <cellStyle name="_pgvcl-1-1_NEW MIS Feb - 08_Weekly Urban PBR CO - 9-1-09 to 15.01.09" xfId="244"/>
    <cellStyle name="_pgvcl-1-1_NEW MIS Jan - 08" xfId="245"/>
    <cellStyle name="_pgvcl-1-1_NEW MIS Jan - 08_Book-DMTHL" xfId="246"/>
    <cellStyle name="_pgvcl-1-1_NEW MIS Jan - 08_Comparison" xfId="247"/>
    <cellStyle name="_pgvcl-1-1_NEW MIS Jan - 08_Details of Selected Urban Feeder" xfId="248"/>
    <cellStyle name="_pgvcl-1-1_NEW MIS Jan - 08_DHTHL JAN-09" xfId="249"/>
    <cellStyle name="_pgvcl-1-1_NEW MIS Jan - 08_dnthl Feb-09" xfId="250"/>
    <cellStyle name="_pgvcl-1-1_NEW MIS Jan - 08_JGYssss" xfId="251"/>
    <cellStyle name="_pgvcl-1-1_NEW MIS Jan - 08_PBR" xfId="252"/>
    <cellStyle name="_pgvcl-1-1_NEW MIS Jan - 08_PBR CO_DAILY REPORT GIS - 20-01-09" xfId="253"/>
    <cellStyle name="_pgvcl-1-1_NEW MIS Jan - 08_Point No.-3 T&amp;D _ 06-11-08" xfId="254"/>
    <cellStyle name="_pgvcl-1-1_NEW MIS Jan - 08_Point no.3_17-10-08" xfId="255"/>
    <cellStyle name="_pgvcl-1-1_NEW MIS Jan - 08_T&amp;D August-08" xfId="256"/>
    <cellStyle name="_pgvcl-1-1_NEW MIS Jan - 08_T&amp;D Data 2005-06 Onwards Database master" xfId="257"/>
    <cellStyle name="_pgvcl-1-1_NEW MIS Jan - 08_T&amp;D Dec-08" xfId="258"/>
    <cellStyle name="_pgvcl-1-1_NEW MIS Jan - 08_T&amp;D July-08" xfId="259"/>
    <cellStyle name="_pgvcl-1-1_NEW MIS Jan - 08_URBAN WEEKLY PBR CO" xfId="260"/>
    <cellStyle name="_pgvcl-1-1_NEW MIS Jan - 08_Weekly Urban PBR CO - 06-03-09 to 12-03-09" xfId="261"/>
    <cellStyle name="_pgvcl-1-1_NEW MIS Jan - 08_Weekly Urban PBR CO - 20-02-09 to 26-02-09" xfId="262"/>
    <cellStyle name="_pgvcl-1-1_NEW MIS Jan - 08_Weekly Urban PBR CO - 30-01-09 to 05-02-09" xfId="263"/>
    <cellStyle name="_pgvcl-1-1_NEW MIS Jan - 08_Weekly Urban PBR CO - 9-1-09 to 15.01.09" xfId="264"/>
    <cellStyle name="_pgvcl-1-1_NEW MIS Mar - 08" xfId="265"/>
    <cellStyle name="_pgvcl-1-1_PBR" xfId="266"/>
    <cellStyle name="_pgvcl-1-1_PBR CO_DAILY REPORT GIS - 20-01-09" xfId="267"/>
    <cellStyle name="_pgvcl-1-1_PBR-7" xfId="268"/>
    <cellStyle name="_pgvcl-1-1_Point No.-3 T&amp;D _ 06-11-08" xfId="269"/>
    <cellStyle name="_pgvcl-1-1_Point no.3_17-10-08" xfId="270"/>
    <cellStyle name="_pgvcl-1-1_sept JMN-7" xfId="271"/>
    <cellStyle name="_pgvcl-1-1_T&amp;D August-08" xfId="272"/>
    <cellStyle name="_pgvcl-1-1_T&amp;D Data 2005-06 Onwards Database master" xfId="273"/>
    <cellStyle name="_pgvcl-1-1_T&amp;D Dec-08" xfId="274"/>
    <cellStyle name="_pgvcl-1-1_T&amp;D July-08" xfId="275"/>
    <cellStyle name="_pgvcl-1-1_URBAN WEEKLY PBR CO" xfId="276"/>
    <cellStyle name="_pgvcl-1-1_Weekly Urban PBR CO - 06-03-09 to 12-03-09" xfId="277"/>
    <cellStyle name="_pgvcl-1-1_Weekly Urban PBR CO - 20-02-09 to 26-02-09" xfId="278"/>
    <cellStyle name="_pgvcl-1-1_Weekly Urban PBR CO - 30-01-09 to 05-02-09" xfId="279"/>
    <cellStyle name="_pgvcl-1-1_Weekly Urban PBR CO - 9-1-09 to 15.01.09" xfId="280"/>
    <cellStyle name="_pgvcl-2-2" xfId="281"/>
    <cellStyle name="_pgvcl-2-2_Accident - 2007-08 + 2008-09 -- 15.12.08" xfId="282"/>
    <cellStyle name="_pgvcl-2-2_Accident S-dn wise up to Nov. 08 for SE's Conference" xfId="283"/>
    <cellStyle name="_pgvcl-2-2_Book-DMTHL" xfId="284"/>
    <cellStyle name="_pgvcl-2-2_Comparison" xfId="285"/>
    <cellStyle name="_pgvcl-2-2_Details of Selected Urban Feeder" xfId="286"/>
    <cellStyle name="_pgvcl-2-2_DHTHL JAN-09" xfId="287"/>
    <cellStyle name="_pgvcl-2-2_dnthl Feb-09" xfId="288"/>
    <cellStyle name="_pgvcl-2-2_JGYssss" xfId="289"/>
    <cellStyle name="_pgvcl-2-2_JMN-7" xfId="290"/>
    <cellStyle name="_pgvcl-2-2_JMN-77" xfId="291"/>
    <cellStyle name="_pgvcl-2-2_JND - 5" xfId="292"/>
    <cellStyle name="_pgvcl-2-2_JND 50" xfId="293"/>
    <cellStyle name="_pgvcl-2-2_NEW MIS Feb - 08" xfId="294"/>
    <cellStyle name="_pgvcl-2-2_NEW MIS Feb - 08_Book-DMTHL" xfId="295"/>
    <cellStyle name="_pgvcl-2-2_NEW MIS Feb - 08_Comparison" xfId="296"/>
    <cellStyle name="_pgvcl-2-2_NEW MIS Feb - 08_Details of Selected Urban Feeder" xfId="297"/>
    <cellStyle name="_pgvcl-2-2_NEW MIS Feb - 08_DHTHL JAN-09" xfId="298"/>
    <cellStyle name="_pgvcl-2-2_NEW MIS Feb - 08_dnthl Feb-09" xfId="299"/>
    <cellStyle name="_pgvcl-2-2_NEW MIS Feb - 08_JGYssss" xfId="300"/>
    <cellStyle name="_pgvcl-2-2_NEW MIS Feb - 08_PBR" xfId="301"/>
    <cellStyle name="_pgvcl-2-2_NEW MIS Feb - 08_PBR CO_DAILY REPORT GIS - 20-01-09" xfId="302"/>
    <cellStyle name="_pgvcl-2-2_NEW MIS Feb - 08_Point No.-3 T&amp;D _ 06-11-08" xfId="303"/>
    <cellStyle name="_pgvcl-2-2_NEW MIS Feb - 08_Point no.3_17-10-08" xfId="304"/>
    <cellStyle name="_pgvcl-2-2_NEW MIS Feb - 08_T&amp;D August-08" xfId="305"/>
    <cellStyle name="_pgvcl-2-2_NEW MIS Feb - 08_T&amp;D Data 2005-06 Onwards Database master" xfId="306"/>
    <cellStyle name="_pgvcl-2-2_NEW MIS Feb - 08_T&amp;D Dec-08" xfId="307"/>
    <cellStyle name="_pgvcl-2-2_NEW MIS Feb - 08_T&amp;D July-08" xfId="308"/>
    <cellStyle name="_pgvcl-2-2_NEW MIS Feb - 08_URBAN WEEKLY PBR CO" xfId="309"/>
    <cellStyle name="_pgvcl-2-2_NEW MIS Feb - 08_Weekly Urban PBR CO - 06-03-09 to 12-03-09" xfId="310"/>
    <cellStyle name="_pgvcl-2-2_NEW MIS Feb - 08_Weekly Urban PBR CO - 20-02-09 to 26-02-09" xfId="311"/>
    <cellStyle name="_pgvcl-2-2_NEW MIS Feb - 08_Weekly Urban PBR CO - 30-01-09 to 05-02-09" xfId="312"/>
    <cellStyle name="_pgvcl-2-2_NEW MIS Feb - 08_Weekly Urban PBR CO - 9-1-09 to 15.01.09" xfId="313"/>
    <cellStyle name="_pgvcl-2-2_NEW MIS Jan - 08" xfId="314"/>
    <cellStyle name="_pgvcl-2-2_NEW MIS Jan - 08_Book-DMTHL" xfId="315"/>
    <cellStyle name="_pgvcl-2-2_NEW MIS Jan - 08_Comparison" xfId="316"/>
    <cellStyle name="_pgvcl-2-2_NEW MIS Jan - 08_Details of Selected Urban Feeder" xfId="317"/>
    <cellStyle name="_pgvcl-2-2_NEW MIS Jan - 08_DHTHL JAN-09" xfId="318"/>
    <cellStyle name="_pgvcl-2-2_NEW MIS Jan - 08_dnthl Feb-09" xfId="319"/>
    <cellStyle name="_pgvcl-2-2_NEW MIS Jan - 08_JGYssss" xfId="320"/>
    <cellStyle name="_pgvcl-2-2_NEW MIS Jan - 08_PBR" xfId="321"/>
    <cellStyle name="_pgvcl-2-2_NEW MIS Jan - 08_PBR CO_DAILY REPORT GIS - 20-01-09" xfId="322"/>
    <cellStyle name="_pgvcl-2-2_NEW MIS Jan - 08_Point No.-3 T&amp;D _ 06-11-08" xfId="323"/>
    <cellStyle name="_pgvcl-2-2_NEW MIS Jan - 08_Point no.3_17-10-08" xfId="324"/>
    <cellStyle name="_pgvcl-2-2_NEW MIS Jan - 08_T&amp;D August-08" xfId="325"/>
    <cellStyle name="_pgvcl-2-2_NEW MIS Jan - 08_T&amp;D Data 2005-06 Onwards Database master" xfId="326"/>
    <cellStyle name="_pgvcl-2-2_NEW MIS Jan - 08_T&amp;D Dec-08" xfId="327"/>
    <cellStyle name="_pgvcl-2-2_NEW MIS Jan - 08_T&amp;D July-08" xfId="328"/>
    <cellStyle name="_pgvcl-2-2_NEW MIS Jan - 08_URBAN WEEKLY PBR CO" xfId="329"/>
    <cellStyle name="_pgvcl-2-2_NEW MIS Jan - 08_Weekly Urban PBR CO - 06-03-09 to 12-03-09" xfId="330"/>
    <cellStyle name="_pgvcl-2-2_NEW MIS Jan - 08_Weekly Urban PBR CO - 20-02-09 to 26-02-09" xfId="331"/>
    <cellStyle name="_pgvcl-2-2_NEW MIS Jan - 08_Weekly Urban PBR CO - 30-01-09 to 05-02-09" xfId="332"/>
    <cellStyle name="_pgvcl-2-2_NEW MIS Jan - 08_Weekly Urban PBR CO - 9-1-09 to 15.01.09" xfId="333"/>
    <cellStyle name="_pgvcl-2-2_NEW MIS Mar - 08" xfId="334"/>
    <cellStyle name="_pgvcl-2-2_PBR" xfId="335"/>
    <cellStyle name="_pgvcl-2-2_PBR CO_DAILY REPORT GIS - 20-01-09" xfId="336"/>
    <cellStyle name="_pgvcl-2-2_PBR-7" xfId="337"/>
    <cellStyle name="_pgvcl-2-2_Point No.-3 T&amp;D _ 06-11-08" xfId="338"/>
    <cellStyle name="_pgvcl-2-2_Point no.3_17-10-08" xfId="339"/>
    <cellStyle name="_pgvcl-2-2_sept JMN-7" xfId="340"/>
    <cellStyle name="_pgvcl-2-2_T&amp;D August-08" xfId="341"/>
    <cellStyle name="_pgvcl-2-2_T&amp;D Data 2005-06 Onwards Database master" xfId="342"/>
    <cellStyle name="_pgvcl-2-2_T&amp;D Dec-08" xfId="343"/>
    <cellStyle name="_pgvcl-2-2_T&amp;D July-08" xfId="344"/>
    <cellStyle name="_pgvcl-2-2_URBAN WEEKLY PBR CO" xfId="345"/>
    <cellStyle name="_pgvcl-2-2_Weekly Urban PBR CO - 06-03-09 to 12-03-09" xfId="346"/>
    <cellStyle name="_pgvcl-2-2_Weekly Urban PBR CO - 20-02-09 to 26-02-09" xfId="347"/>
    <cellStyle name="_pgvcl-2-2_Weekly Urban PBR CO - 30-01-09 to 05-02-09" xfId="348"/>
    <cellStyle name="_pgvcl-2-2_Weekly Urban PBR CO - 9-1-09 to 15.01.09" xfId="349"/>
    <cellStyle name="_pgvcl-costal" xfId="350"/>
    <cellStyle name="_pgvcl-costal_Accident - 2007-08 + 2008-09 -- 15.12.08" xfId="351"/>
    <cellStyle name="_pgvcl-costal_Accident - 2007-08 + 2008-09 -- 15.12.08_SOP MIS TNDSEP TO MAR" xfId="352"/>
    <cellStyle name="_pgvcl-costal_Accident - 2007-08 + 2008-09 -- 15.12.08_SOP TND" xfId="353"/>
    <cellStyle name="_pgvcl-costal_Accident - 2007-08 + 2008-09 -- 15.12.08_TNDOCT-TO MAR-14" xfId="354"/>
    <cellStyle name="_pgvcl-costal_Accident S-dn wise up to Nov. 08 for SE's Conference" xfId="355"/>
    <cellStyle name="_pgvcl-costal_Accident S-dn wise up to Nov. 08 for SE's Conference_SOP MIS TNDSEP TO MAR" xfId="356"/>
    <cellStyle name="_pgvcl-costal_Accident S-dn wise up to Nov. 08 for SE's Conference_SOP TND" xfId="357"/>
    <cellStyle name="_pgvcl-costal_Accident S-dn wise up to Nov. 08 for SE's Conference_TNDOCT-TO MAR-14" xfId="358"/>
    <cellStyle name="_pgvcl-costal_Book-DMTHL" xfId="359"/>
    <cellStyle name="_pgvcl-costal_Botad MIS June 09" xfId="360"/>
    <cellStyle name="_pgvcl-costal_Comparison" xfId="361"/>
    <cellStyle name="_pgvcl-costal_Comparison_SOP MIS TNDSEP TO MAR" xfId="362"/>
    <cellStyle name="_pgvcl-costal_Comparison_SOP TND" xfId="363"/>
    <cellStyle name="_pgvcl-costal_Comparison_TNDOCT-TO MAR-14" xfId="364"/>
    <cellStyle name="_pgvcl-costal_Details of Selected Urban Feeder" xfId="365"/>
    <cellStyle name="_pgvcl-costal_Details of Selected Urban Feeder_SOP MIS TNDSEP TO MAR" xfId="366"/>
    <cellStyle name="_pgvcl-costal_Details of Selected Urban Feeder_SOP TND" xfId="367"/>
    <cellStyle name="_pgvcl-costal_Details of Selected Urban Feeder_TNDOCT-TO MAR-14" xfId="368"/>
    <cellStyle name="_pgvcl-costal_DHTHL JAN-09" xfId="369"/>
    <cellStyle name="_pgvcl-costal_dnthl Feb-09" xfId="370"/>
    <cellStyle name="_pgvcl-costal_JGYssss" xfId="371"/>
    <cellStyle name="_pgvcl-costal_JGYssss_SOP MIS TNDSEP TO MAR" xfId="372"/>
    <cellStyle name="_pgvcl-costal_JGYssss_SOP TND" xfId="373"/>
    <cellStyle name="_pgvcl-costal_JGYssss_TNDOCT-TO MAR-14" xfId="374"/>
    <cellStyle name="_pgvcl-costal_JMN-7" xfId="375"/>
    <cellStyle name="_pgvcl-costal_JMN-7_SOP MIS TNDSEP TO MAR" xfId="376"/>
    <cellStyle name="_pgvcl-costal_JMN-7_SOP TND" xfId="377"/>
    <cellStyle name="_pgvcl-costal_JMN-7_SSNNL CANAL WISE summary-22-06-11" xfId="378"/>
    <cellStyle name="_pgvcl-costal_JMN-7_TNDOCT-TO MAR-14" xfId="379"/>
    <cellStyle name="_pgvcl-costal_JMN-77" xfId="380"/>
    <cellStyle name="_pgvcl-costal_JMN-77_SOP MIS TNDSEP TO MAR" xfId="381"/>
    <cellStyle name="_pgvcl-costal_JMN-77_SOP TND" xfId="382"/>
    <cellStyle name="_pgvcl-costal_JMN-77_SSNNL CANAL WISE summary-22-06-11" xfId="383"/>
    <cellStyle name="_pgvcl-costal_JMN-77_TNDOCT-TO MAR-14" xfId="384"/>
    <cellStyle name="_pgvcl-costal_JND - 4" xfId="385"/>
    <cellStyle name="_pgvcl-costal_JND - 4_Book-DMTHL" xfId="386"/>
    <cellStyle name="_pgvcl-costal_JND - 4_Comparison" xfId="387"/>
    <cellStyle name="_pgvcl-costal_JND - 4_Comparison_SOP MIS TNDSEP TO MAR" xfId="388"/>
    <cellStyle name="_pgvcl-costal_JND - 4_Comparison_SOP TND" xfId="389"/>
    <cellStyle name="_pgvcl-costal_JND - 4_Comparison_TNDOCT-TO MAR-14" xfId="390"/>
    <cellStyle name="_pgvcl-costal_JND - 4_Details of Selected Urban Feeder" xfId="391"/>
    <cellStyle name="_pgvcl-costal_JND - 4_Details of Selected Urban Feeder_SOP MIS TNDSEP TO MAR" xfId="392"/>
    <cellStyle name="_pgvcl-costal_JND - 4_Details of Selected Urban Feeder_SOP TND" xfId="393"/>
    <cellStyle name="_pgvcl-costal_JND - 4_Details of Selected Urban Feeder_TNDOCT-TO MAR-14" xfId="394"/>
    <cellStyle name="_pgvcl-costal_JND - 4_DHTHL JAN-09" xfId="395"/>
    <cellStyle name="_pgvcl-costal_JND - 4_dnthl Feb-09" xfId="396"/>
    <cellStyle name="_pgvcl-costal_JND - 4_JGYssss" xfId="397"/>
    <cellStyle name="_pgvcl-costal_JND - 4_JGYssss_SOP MIS TNDSEP TO MAR" xfId="398"/>
    <cellStyle name="_pgvcl-costal_JND - 4_JGYssss_SOP TND" xfId="399"/>
    <cellStyle name="_pgvcl-costal_JND - 4_JGYssss_TNDOCT-TO MAR-14" xfId="400"/>
    <cellStyle name="_pgvcl-costal_JND - 4_PBR" xfId="401"/>
    <cellStyle name="_pgvcl-costal_JND - 4_PBR CO_DAILY REPORT GIS - 20-01-09" xfId="402"/>
    <cellStyle name="_pgvcl-costal_JND - 4_PBR CO_DAILY REPORT GIS - 20-01-09_SOP MIS TNDSEP TO MAR" xfId="403"/>
    <cellStyle name="_pgvcl-costal_JND - 4_PBR CO_DAILY REPORT GIS - 20-01-09_SOP TND" xfId="404"/>
    <cellStyle name="_pgvcl-costal_JND - 4_PBR CO_DAILY REPORT GIS - 20-01-09_TNDOCT-TO MAR-14" xfId="405"/>
    <cellStyle name="_pgvcl-costal_JND - 4_PBR_SOP MIS TNDSEP TO MAR" xfId="406"/>
    <cellStyle name="_pgvcl-costal_JND - 4_PBR_SOP TND" xfId="407"/>
    <cellStyle name="_pgvcl-costal_JND - 4_PBR_TNDOCT-TO MAR-14" xfId="408"/>
    <cellStyle name="_pgvcl-costal_JND - 4_SOP MIS TNDSEP TO MAR" xfId="409"/>
    <cellStyle name="_pgvcl-costal_JND - 4_SOP TND" xfId="410"/>
    <cellStyle name="_pgvcl-costal_JND - 4_SSNNL CANAL WISE summary-22-06-11" xfId="411"/>
    <cellStyle name="_pgvcl-costal_JND - 4_T&amp;D August-08" xfId="412"/>
    <cellStyle name="_pgvcl-costal_JND - 4_T&amp;D August-08_SOP MIS TNDSEP TO MAR" xfId="413"/>
    <cellStyle name="_pgvcl-costal_JND - 4_T&amp;D August-08_SOP TND" xfId="414"/>
    <cellStyle name="_pgvcl-costal_JND - 4_T&amp;D August-08_TNDOCT-TO MAR-14" xfId="415"/>
    <cellStyle name="_pgvcl-costal_JND - 4_T&amp;D Dec-08" xfId="416"/>
    <cellStyle name="_pgvcl-costal_JND - 4_T&amp;D Dec-08_SOP MIS TNDSEP TO MAR" xfId="417"/>
    <cellStyle name="_pgvcl-costal_JND - 4_T&amp;D Dec-08_SOP TND" xfId="418"/>
    <cellStyle name="_pgvcl-costal_JND - 4_T&amp;D Dec-08_TNDOCT-TO MAR-14" xfId="419"/>
    <cellStyle name="_pgvcl-costal_JND - 4_T&amp;D July-08" xfId="420"/>
    <cellStyle name="_pgvcl-costal_JND - 4_T&amp;D July-08_SOP MIS TNDSEP TO MAR" xfId="421"/>
    <cellStyle name="_pgvcl-costal_JND - 4_T&amp;D July-08_SOP TND" xfId="422"/>
    <cellStyle name="_pgvcl-costal_JND - 4_T&amp;D July-08_TNDOCT-TO MAR-14" xfId="423"/>
    <cellStyle name="_pgvcl-costal_JND - 4_TNDOCT-TO MAR-14" xfId="424"/>
    <cellStyle name="_pgvcl-costal_JND - 4_URBAN WEEKLY PBR CO" xfId="425"/>
    <cellStyle name="_pgvcl-costal_JND - 4_URBAN WEEKLY PBR CO_SOP MIS TNDSEP TO MAR" xfId="426"/>
    <cellStyle name="_pgvcl-costal_JND - 4_URBAN WEEKLY PBR CO_SOP TND" xfId="427"/>
    <cellStyle name="_pgvcl-costal_JND - 4_URBAN WEEKLY PBR CO_TNDOCT-TO MAR-14" xfId="428"/>
    <cellStyle name="_pgvcl-costal_JND - 4_Weekly Urban PBR CO - 06-03-09 to 12-03-09" xfId="429"/>
    <cellStyle name="_pgvcl-costal_JND - 4_Weekly Urban PBR CO - 06-03-09 to 12-03-09_SOP MIS TNDSEP TO MAR" xfId="430"/>
    <cellStyle name="_pgvcl-costal_JND - 4_Weekly Urban PBR CO - 06-03-09 to 12-03-09_SOP TND" xfId="431"/>
    <cellStyle name="_pgvcl-costal_JND - 4_Weekly Urban PBR CO - 06-03-09 to 12-03-09_TNDOCT-TO MAR-14" xfId="432"/>
    <cellStyle name="_pgvcl-costal_JND - 4_Weekly Urban PBR CO - 20-02-09 to 26-02-09" xfId="433"/>
    <cellStyle name="_pgvcl-costal_JND - 4_Weekly Urban PBR CO - 20-02-09 to 26-02-09_SOP MIS TNDSEP TO MAR" xfId="434"/>
    <cellStyle name="_pgvcl-costal_JND - 4_Weekly Urban PBR CO - 20-02-09 to 26-02-09_SOP TND" xfId="435"/>
    <cellStyle name="_pgvcl-costal_JND - 4_Weekly Urban PBR CO - 20-02-09 to 26-02-09_TNDOCT-TO MAR-14" xfId="436"/>
    <cellStyle name="_pgvcl-costal_JND - 4_Weekly Urban PBR CO - 30-01-09 to 05-02-09" xfId="437"/>
    <cellStyle name="_pgvcl-costal_JND - 4_Weekly Urban PBR CO - 30-01-09 to 05-02-09_SOP MIS TNDSEP TO MAR" xfId="438"/>
    <cellStyle name="_pgvcl-costal_JND - 4_Weekly Urban PBR CO - 30-01-09 to 05-02-09_SOP TND" xfId="439"/>
    <cellStyle name="_pgvcl-costal_JND - 4_Weekly Urban PBR CO - 30-01-09 to 05-02-09_TNDOCT-TO MAR-14" xfId="440"/>
    <cellStyle name="_pgvcl-costal_JND - 4_Weekly Urban PBR CO - 9-1-09 to 15.01.09" xfId="441"/>
    <cellStyle name="_pgvcl-costal_JND - 4_Weekly Urban PBR CO - 9-1-09 to 15.01.09_SOP MIS TNDSEP TO MAR" xfId="442"/>
    <cellStyle name="_pgvcl-costal_JND - 4_Weekly Urban PBR CO - 9-1-09 to 15.01.09_SOP TND" xfId="443"/>
    <cellStyle name="_pgvcl-costal_JND - 4_Weekly Urban PBR CO - 9-1-09 to 15.01.09_TNDOCT-TO MAR-14" xfId="444"/>
    <cellStyle name="_pgvcl-costal_JND - 5" xfId="445"/>
    <cellStyle name="_pgvcl-costal_JND - 5_Book-DMTHL" xfId="446"/>
    <cellStyle name="_pgvcl-costal_JND - 5_City Division MIS JAN-09" xfId="447"/>
    <cellStyle name="_pgvcl-costal_JND - 5_City Division MIS JAN-09_SSNNL CANAL WISE summary-22-06-11" xfId="448"/>
    <cellStyle name="_pgvcl-costal_JND - 5_Comparison" xfId="449"/>
    <cellStyle name="_pgvcl-costal_JND - 5_Comparison_SOP MIS TNDSEP TO MAR" xfId="450"/>
    <cellStyle name="_pgvcl-costal_JND - 5_Comparison_SOP TND" xfId="451"/>
    <cellStyle name="_pgvcl-costal_JND - 5_Comparison_TNDOCT-TO MAR-14" xfId="452"/>
    <cellStyle name="_pgvcl-costal_JND - 5_Details of Selected Urban Feeder" xfId="453"/>
    <cellStyle name="_pgvcl-costal_JND - 5_Details of Selected Urban Feeder_SOP MIS TNDSEP TO MAR" xfId="454"/>
    <cellStyle name="_pgvcl-costal_JND - 5_Details of Selected Urban Feeder_SOP TND" xfId="455"/>
    <cellStyle name="_pgvcl-costal_JND - 5_Details of Selected Urban Feeder_TNDOCT-TO MAR-14" xfId="456"/>
    <cellStyle name="_pgvcl-costal_JND - 5_DHTHL JAN-09" xfId="457"/>
    <cellStyle name="_pgvcl-costal_JND - 5_dnthl Feb-09" xfId="458"/>
    <cellStyle name="_pgvcl-costal_JND - 5_JGYssss" xfId="459"/>
    <cellStyle name="_pgvcl-costal_JND - 5_JGYssss_SOP MIS TNDSEP TO MAR" xfId="460"/>
    <cellStyle name="_pgvcl-costal_JND - 5_JGYssss_SOP TND" xfId="461"/>
    <cellStyle name="_pgvcl-costal_JND - 5_JGYssss_TNDOCT-TO MAR-14" xfId="462"/>
    <cellStyle name="_pgvcl-costal_JND - 5_NEW MIS Jan-09" xfId="463"/>
    <cellStyle name="_pgvcl-costal_JND - 5_NEW MIS Jan-09_SSNNL CANAL WISE summary-22-06-11" xfId="464"/>
    <cellStyle name="_pgvcl-costal_JND - 5_PBR" xfId="465"/>
    <cellStyle name="_pgvcl-costal_JND - 5_PBR CO_DAILY REPORT GIS - 20-01-09" xfId="466"/>
    <cellStyle name="_pgvcl-costal_JND - 5_PBR CO_DAILY REPORT GIS - 20-01-09_SOP MIS TNDSEP TO MAR" xfId="467"/>
    <cellStyle name="_pgvcl-costal_JND - 5_PBR CO_DAILY REPORT GIS - 20-01-09_SOP TND" xfId="468"/>
    <cellStyle name="_pgvcl-costal_JND - 5_PBR CO_DAILY REPORT GIS - 20-01-09_TNDOCT-TO MAR-14" xfId="469"/>
    <cellStyle name="_pgvcl-costal_JND - 5_PBR_SOP MIS TNDSEP TO MAR" xfId="470"/>
    <cellStyle name="_pgvcl-costal_JND - 5_PBR_SOP TND" xfId="471"/>
    <cellStyle name="_pgvcl-costal_JND - 5_PBR_TNDOCT-TO MAR-14" xfId="472"/>
    <cellStyle name="_pgvcl-costal_JND - 5_PGVCL- 5" xfId="473"/>
    <cellStyle name="_pgvcl-costal_JND - 5_PGVCL SOP MIS 2 11-12 Qtr" xfId="474"/>
    <cellStyle name="_pgvcl-costal_JND - 5_PGVCL SOP MIS 2 11-12 Qtr_SOP MIS TNDSEP TO MAR" xfId="475"/>
    <cellStyle name="_pgvcl-costal_JND - 5_PGVCL SOP MIS 2 11-12 Qtr_SOP TND" xfId="476"/>
    <cellStyle name="_pgvcl-costal_JND - 5_PGVCL SOP MIS 2 11-12 Qtr_TNDOCT-TO MAR-14" xfId="477"/>
    <cellStyle name="_pgvcl-costal_JND - 5_SOP MIS 4th Qtr 2011 12" xfId="478"/>
    <cellStyle name="_pgvcl-costal_JND - 5_SOP MIS 4th Qtr 2011 12_AG HVDSJun -12" xfId="479"/>
    <cellStyle name="_pgvcl-costal_JND - 5_SOP MIS TNDSEP TO MAR" xfId="480"/>
    <cellStyle name="_pgvcl-costal_JND - 5_SOP TND" xfId="481"/>
    <cellStyle name="_pgvcl-costal_JND - 5_SSNNL CANAL WISE summary-22-06-11" xfId="482"/>
    <cellStyle name="_pgvcl-costal_JND - 5_t &amp; d SOP HALF YEARLY  26.04.11 014 012" xfId="483"/>
    <cellStyle name="_pgvcl-costal_JND - 5_t &amp; d SOP HALF YEARLY  26.04.11 014 012_SOP MIS TNDSEP TO MAR" xfId="484"/>
    <cellStyle name="_pgvcl-costal_JND - 5_t &amp; d SOP HALF YEARLY  26.04.11 014 012_SOP TND" xfId="485"/>
    <cellStyle name="_pgvcl-costal_JND - 5_t &amp; d SOP HALF YEARLY  26.04.11 014 012_TNDOCT-TO MAR-14" xfId="486"/>
    <cellStyle name="_pgvcl-costal_JND - 5_T&amp;D August-08" xfId="487"/>
    <cellStyle name="_pgvcl-costal_JND - 5_T&amp;D August-08_SOP MIS TNDSEP TO MAR" xfId="488"/>
    <cellStyle name="_pgvcl-costal_JND - 5_T&amp;D August-08_SOP TND" xfId="489"/>
    <cellStyle name="_pgvcl-costal_JND - 5_T&amp;D August-08_TNDOCT-TO MAR-14" xfId="490"/>
    <cellStyle name="_pgvcl-costal_JND - 5_T&amp;D Dec-08" xfId="491"/>
    <cellStyle name="_pgvcl-costal_JND - 5_T&amp;D Dec-08_SOP MIS TNDSEP TO MAR" xfId="492"/>
    <cellStyle name="_pgvcl-costal_JND - 5_T&amp;D Dec-08_SOP TND" xfId="493"/>
    <cellStyle name="_pgvcl-costal_JND - 5_T&amp;D Dec-08_TNDOCT-TO MAR-14" xfId="494"/>
    <cellStyle name="_pgvcl-costal_JND - 5_T&amp;D July-08" xfId="495"/>
    <cellStyle name="_pgvcl-costal_JND - 5_T&amp;D July-08_SOP MIS TNDSEP TO MAR" xfId="496"/>
    <cellStyle name="_pgvcl-costal_JND - 5_T&amp;D July-08_SOP TND" xfId="497"/>
    <cellStyle name="_pgvcl-costal_JND - 5_T&amp;D July-08_TNDOCT-TO MAR-14" xfId="498"/>
    <cellStyle name="_pgvcl-costal_JND - 5_tnd" xfId="499"/>
    <cellStyle name="_pgvcl-costal_JND - 5_tnd_SOP MIS TNDSEP TO MAR" xfId="500"/>
    <cellStyle name="_pgvcl-costal_JND - 5_tnd_SOP TND" xfId="501"/>
    <cellStyle name="_pgvcl-costal_JND - 5_tnd_TNDOCT-TO MAR-14" xfId="502"/>
    <cellStyle name="_pgvcl-costal_JND - 5_TNDOCT-TO MAR-14" xfId="503"/>
    <cellStyle name="_pgvcl-costal_JND - 5_URBAN WEEKLY PBR CO" xfId="504"/>
    <cellStyle name="_pgvcl-costal_JND - 5_URBAN WEEKLY PBR CO_SOP MIS TNDSEP TO MAR" xfId="505"/>
    <cellStyle name="_pgvcl-costal_JND - 5_URBAN WEEKLY PBR CO_SOP TND" xfId="506"/>
    <cellStyle name="_pgvcl-costal_JND - 5_URBAN WEEKLY PBR CO_TNDOCT-TO MAR-14" xfId="507"/>
    <cellStyle name="_pgvcl-costal_JND - 5_Weekly Urban PBR CO - 06-03-09 to 12-03-09" xfId="508"/>
    <cellStyle name="_pgvcl-costal_JND - 5_Weekly Urban PBR CO - 06-03-09 to 12-03-09_SOP MIS TNDSEP TO MAR" xfId="509"/>
    <cellStyle name="_pgvcl-costal_JND - 5_Weekly Urban PBR CO - 06-03-09 to 12-03-09_SOP TND" xfId="510"/>
    <cellStyle name="_pgvcl-costal_JND - 5_Weekly Urban PBR CO - 06-03-09 to 12-03-09_TNDOCT-TO MAR-14" xfId="511"/>
    <cellStyle name="_pgvcl-costal_JND - 5_Weekly Urban PBR CO - 20-02-09 to 26-02-09" xfId="512"/>
    <cellStyle name="_pgvcl-costal_JND - 5_Weekly Urban PBR CO - 20-02-09 to 26-02-09_SOP MIS TNDSEP TO MAR" xfId="513"/>
    <cellStyle name="_pgvcl-costal_JND - 5_Weekly Urban PBR CO - 20-02-09 to 26-02-09_SOP TND" xfId="514"/>
    <cellStyle name="_pgvcl-costal_JND - 5_Weekly Urban PBR CO - 20-02-09 to 26-02-09_TNDOCT-TO MAR-14" xfId="515"/>
    <cellStyle name="_pgvcl-costal_JND - 5_Weekly Urban PBR CO - 30-01-09 to 05-02-09" xfId="516"/>
    <cellStyle name="_pgvcl-costal_JND - 5_Weekly Urban PBR CO - 30-01-09 to 05-02-09_SOP MIS TNDSEP TO MAR" xfId="517"/>
    <cellStyle name="_pgvcl-costal_JND - 5_Weekly Urban PBR CO - 30-01-09 to 05-02-09_SOP TND" xfId="518"/>
    <cellStyle name="_pgvcl-costal_JND - 5_Weekly Urban PBR CO - 30-01-09 to 05-02-09_TNDOCT-TO MAR-14" xfId="519"/>
    <cellStyle name="_pgvcl-costal_JND - 5_Weekly Urban PBR CO - 9-1-09 to 15.01.09" xfId="520"/>
    <cellStyle name="_pgvcl-costal_JND - 5_Weekly Urban PBR CO - 9-1-09 to 15.01.09_SOP MIS TNDSEP TO MAR" xfId="521"/>
    <cellStyle name="_pgvcl-costal_JND - 5_Weekly Urban PBR CO - 9-1-09 to 15.01.09_SOP TND" xfId="522"/>
    <cellStyle name="_pgvcl-costal_JND - 5_Weekly Urban PBR CO - 9-1-09 to 15.01.09_TNDOCT-TO MAR-14" xfId="523"/>
    <cellStyle name="_pgvcl-costal_JND T-3 MIS" xfId="524"/>
    <cellStyle name="_pgvcl-costal_JND-4" xfId="525"/>
    <cellStyle name="_pgvcl-costal_JND-4_Book-DMTHL" xfId="526"/>
    <cellStyle name="_pgvcl-costal_JND-4_Comparison" xfId="527"/>
    <cellStyle name="_pgvcl-costal_JND-4_Comparison_SOP MIS TNDSEP TO MAR" xfId="528"/>
    <cellStyle name="_pgvcl-costal_JND-4_Comparison_SOP TND" xfId="529"/>
    <cellStyle name="_pgvcl-costal_JND-4_Comparison_TNDOCT-TO MAR-14" xfId="530"/>
    <cellStyle name="_pgvcl-costal_JND-4_Details of Selected Urban Feeder" xfId="531"/>
    <cellStyle name="_pgvcl-costal_JND-4_Details of Selected Urban Feeder_SOP MIS TNDSEP TO MAR" xfId="532"/>
    <cellStyle name="_pgvcl-costal_JND-4_Details of Selected Urban Feeder_SOP TND" xfId="533"/>
    <cellStyle name="_pgvcl-costal_JND-4_Details of Selected Urban Feeder_TNDOCT-TO MAR-14" xfId="534"/>
    <cellStyle name="_pgvcl-costal_JND-4_DHTHL JAN-09" xfId="535"/>
    <cellStyle name="_pgvcl-costal_JND-4_dnthl Feb-09" xfId="536"/>
    <cellStyle name="_pgvcl-costal_JND-4_JGYssss" xfId="537"/>
    <cellStyle name="_pgvcl-costal_JND-4_JGYssss_SOP MIS TNDSEP TO MAR" xfId="538"/>
    <cellStyle name="_pgvcl-costal_JND-4_JGYssss_SOP TND" xfId="539"/>
    <cellStyle name="_pgvcl-costal_JND-4_JGYssss_TNDOCT-TO MAR-14" xfId="540"/>
    <cellStyle name="_pgvcl-costal_JND-4_PBR" xfId="541"/>
    <cellStyle name="_pgvcl-costal_JND-4_PBR CO_DAILY REPORT GIS - 20-01-09" xfId="542"/>
    <cellStyle name="_pgvcl-costal_JND-4_PBR CO_DAILY REPORT GIS - 20-01-09_SOP MIS TNDSEP TO MAR" xfId="543"/>
    <cellStyle name="_pgvcl-costal_JND-4_PBR CO_DAILY REPORT GIS - 20-01-09_SOP TND" xfId="544"/>
    <cellStyle name="_pgvcl-costal_JND-4_PBR CO_DAILY REPORT GIS - 20-01-09_TNDOCT-TO MAR-14" xfId="545"/>
    <cellStyle name="_pgvcl-costal_JND-4_PBR_SOP MIS TNDSEP TO MAR" xfId="546"/>
    <cellStyle name="_pgvcl-costal_JND-4_PBR_SOP TND" xfId="547"/>
    <cellStyle name="_pgvcl-costal_JND-4_PBR_TNDOCT-TO MAR-14" xfId="548"/>
    <cellStyle name="_pgvcl-costal_JND-4_SOP MIS TNDSEP TO MAR" xfId="549"/>
    <cellStyle name="_pgvcl-costal_JND-4_SOP TND" xfId="550"/>
    <cellStyle name="_pgvcl-costal_JND-4_SSNNL CANAL WISE summary-22-06-11" xfId="551"/>
    <cellStyle name="_pgvcl-costal_JND-4_T&amp;D August-08" xfId="552"/>
    <cellStyle name="_pgvcl-costal_JND-4_T&amp;D August-08_SOP MIS TNDSEP TO MAR" xfId="553"/>
    <cellStyle name="_pgvcl-costal_JND-4_T&amp;D August-08_SOP TND" xfId="554"/>
    <cellStyle name="_pgvcl-costal_JND-4_T&amp;D August-08_TNDOCT-TO MAR-14" xfId="555"/>
    <cellStyle name="_pgvcl-costal_JND-4_T&amp;D Dec-08" xfId="556"/>
    <cellStyle name="_pgvcl-costal_JND-4_T&amp;D Dec-08_SOP MIS TNDSEP TO MAR" xfId="557"/>
    <cellStyle name="_pgvcl-costal_JND-4_T&amp;D Dec-08_SOP TND" xfId="558"/>
    <cellStyle name="_pgvcl-costal_JND-4_T&amp;D Dec-08_TNDOCT-TO MAR-14" xfId="559"/>
    <cellStyle name="_pgvcl-costal_JND-4_T&amp;D July-08" xfId="560"/>
    <cellStyle name="_pgvcl-costal_JND-4_T&amp;D July-08_SOP MIS TNDSEP TO MAR" xfId="561"/>
    <cellStyle name="_pgvcl-costal_JND-4_T&amp;D July-08_SOP TND" xfId="562"/>
    <cellStyle name="_pgvcl-costal_JND-4_T&amp;D July-08_TNDOCT-TO MAR-14" xfId="563"/>
    <cellStyle name="_pgvcl-costal_JND-4_TNDOCT-TO MAR-14" xfId="564"/>
    <cellStyle name="_pgvcl-costal_JND-4_URBAN WEEKLY PBR CO" xfId="565"/>
    <cellStyle name="_pgvcl-costal_JND-4_URBAN WEEKLY PBR CO_SOP MIS TNDSEP TO MAR" xfId="566"/>
    <cellStyle name="_pgvcl-costal_JND-4_URBAN WEEKLY PBR CO_SOP TND" xfId="567"/>
    <cellStyle name="_pgvcl-costal_JND-4_URBAN WEEKLY PBR CO_TNDOCT-TO MAR-14" xfId="568"/>
    <cellStyle name="_pgvcl-costal_JND-4_Weekly Urban PBR CO - 06-03-09 to 12-03-09" xfId="569"/>
    <cellStyle name="_pgvcl-costal_JND-4_Weekly Urban PBR CO - 06-03-09 to 12-03-09_SOP MIS TNDSEP TO MAR" xfId="570"/>
    <cellStyle name="_pgvcl-costal_JND-4_Weekly Urban PBR CO - 06-03-09 to 12-03-09_SOP TND" xfId="571"/>
    <cellStyle name="_pgvcl-costal_JND-4_Weekly Urban PBR CO - 06-03-09 to 12-03-09_TNDOCT-TO MAR-14" xfId="572"/>
    <cellStyle name="_pgvcl-costal_JND-4_Weekly Urban PBR CO - 20-02-09 to 26-02-09" xfId="573"/>
    <cellStyle name="_pgvcl-costal_JND-4_Weekly Urban PBR CO - 20-02-09 to 26-02-09_SOP MIS TNDSEP TO MAR" xfId="574"/>
    <cellStyle name="_pgvcl-costal_JND-4_Weekly Urban PBR CO - 20-02-09 to 26-02-09_SOP TND" xfId="575"/>
    <cellStyle name="_pgvcl-costal_JND-4_Weekly Urban PBR CO - 20-02-09 to 26-02-09_TNDOCT-TO MAR-14" xfId="576"/>
    <cellStyle name="_pgvcl-costal_JND-4_Weekly Urban PBR CO - 30-01-09 to 05-02-09" xfId="577"/>
    <cellStyle name="_pgvcl-costal_JND-4_Weekly Urban PBR CO - 30-01-09 to 05-02-09_SOP MIS TNDSEP TO MAR" xfId="578"/>
    <cellStyle name="_pgvcl-costal_JND-4_Weekly Urban PBR CO - 30-01-09 to 05-02-09_SOP TND" xfId="579"/>
    <cellStyle name="_pgvcl-costal_JND-4_Weekly Urban PBR CO - 30-01-09 to 05-02-09_TNDOCT-TO MAR-14" xfId="580"/>
    <cellStyle name="_pgvcl-costal_JND-4_Weekly Urban PBR CO - 9-1-09 to 15.01.09" xfId="581"/>
    <cellStyle name="_pgvcl-costal_JND-4_Weekly Urban PBR CO - 9-1-09 to 15.01.09_SOP MIS TNDSEP TO MAR" xfId="582"/>
    <cellStyle name="_pgvcl-costal_JND-4_Weekly Urban PBR CO - 9-1-09 to 15.01.09_SOP TND" xfId="583"/>
    <cellStyle name="_pgvcl-costal_JND-4_Weekly Urban PBR CO - 9-1-09 to 15.01.09_TNDOCT-TO MAR-14" xfId="584"/>
    <cellStyle name="_pgvcl-costal_JND-5" xfId="585"/>
    <cellStyle name="_pgvcl-costal_JND-5 July-07" xfId="586"/>
    <cellStyle name="_pgvcl-costal_JND-5 July-07_Accident - 2007-08 + 2008-09 -- 15.12.08" xfId="587"/>
    <cellStyle name="_pgvcl-costal_JND-5 July-07_Accident - 2007-08 + 2008-09 -- 15.12.08_SOP MIS TNDSEP TO MAR" xfId="588"/>
    <cellStyle name="_pgvcl-costal_JND-5 July-07_Accident - 2007-08 + 2008-09 -- 15.12.08_SOP TND" xfId="589"/>
    <cellStyle name="_pgvcl-costal_JND-5 July-07_Accident - 2007-08 + 2008-09 -- 15.12.08_TNDOCT-TO MAR-14" xfId="590"/>
    <cellStyle name="_pgvcl-costal_JND-5 July-07_Accident S-dn wise up to Nov. 08 for SE's Conference" xfId="591"/>
    <cellStyle name="_pgvcl-costal_JND-5 July-07_Accident S-dn wise up to Nov. 08 for SE's Conference_SOP MIS TNDSEP TO MAR" xfId="592"/>
    <cellStyle name="_pgvcl-costal_JND-5 July-07_Accident S-dn wise up to Nov. 08 for SE's Conference_SOP TND" xfId="593"/>
    <cellStyle name="_pgvcl-costal_JND-5 July-07_Accident S-dn wise up to Nov. 08 for SE's Conference_TNDOCT-TO MAR-14" xfId="594"/>
    <cellStyle name="_pgvcl-costal_JND-5 July-07_Book-DMTHL" xfId="595"/>
    <cellStyle name="_pgvcl-costal_JND-5 July-07_Botad MIS June 09" xfId="596"/>
    <cellStyle name="_pgvcl-costal_JND-5 July-07_Comparison" xfId="597"/>
    <cellStyle name="_pgvcl-costal_JND-5 July-07_Comparison_SOP MIS TNDSEP TO MAR" xfId="598"/>
    <cellStyle name="_pgvcl-costal_JND-5 July-07_Comparison_SOP TND" xfId="599"/>
    <cellStyle name="_pgvcl-costal_JND-5 July-07_Comparison_TNDOCT-TO MAR-14" xfId="600"/>
    <cellStyle name="_pgvcl-costal_JND-5 July-07_Details of Selected Urban Feeder" xfId="601"/>
    <cellStyle name="_pgvcl-costal_JND-5 July-07_Details of Selected Urban Feeder_SOP MIS TNDSEP TO MAR" xfId="602"/>
    <cellStyle name="_pgvcl-costal_JND-5 July-07_Details of Selected Urban Feeder_SOP TND" xfId="603"/>
    <cellStyle name="_pgvcl-costal_JND-5 July-07_Details of Selected Urban Feeder_TNDOCT-TO MAR-14" xfId="604"/>
    <cellStyle name="_pgvcl-costal_JND-5 July-07_DHTHL JAN-09" xfId="605"/>
    <cellStyle name="_pgvcl-costal_JND-5 July-07_dnthl Feb-09" xfId="606"/>
    <cellStyle name="_pgvcl-costal_JND-5 July-07_JGYssss" xfId="607"/>
    <cellStyle name="_pgvcl-costal_JND-5 July-07_JGYssss_SOP MIS TNDSEP TO MAR" xfId="608"/>
    <cellStyle name="_pgvcl-costal_JND-5 July-07_JGYssss_SOP TND" xfId="609"/>
    <cellStyle name="_pgvcl-costal_JND-5 July-07_JGYssss_TNDOCT-TO MAR-14" xfId="610"/>
    <cellStyle name="_pgvcl-costal_JND-5 July-07_JMN-7" xfId="611"/>
    <cellStyle name="_pgvcl-costal_JND-5 July-07_JMN-7_SOP MIS TNDSEP TO MAR" xfId="612"/>
    <cellStyle name="_pgvcl-costal_JND-5 July-07_JMN-7_SOP TND" xfId="613"/>
    <cellStyle name="_pgvcl-costal_JND-5 July-07_JMN-7_SSNNL CANAL WISE summary-22-06-11" xfId="614"/>
    <cellStyle name="_pgvcl-costal_JND-5 July-07_JMN-7_TNDOCT-TO MAR-14" xfId="615"/>
    <cellStyle name="_pgvcl-costal_JND-5 July-07_JMN-77" xfId="616"/>
    <cellStyle name="_pgvcl-costal_JND-5 July-07_JMN-77_SOP MIS TNDSEP TO MAR" xfId="617"/>
    <cellStyle name="_pgvcl-costal_JND-5 July-07_JMN-77_SOP TND" xfId="618"/>
    <cellStyle name="_pgvcl-costal_JND-5 July-07_JMN-77_SSNNL CANAL WISE summary-22-06-11" xfId="619"/>
    <cellStyle name="_pgvcl-costal_JND-5 July-07_JMN-77_TNDOCT-TO MAR-14" xfId="620"/>
    <cellStyle name="_pgvcl-costal_JND-5 July-07_JND T-3 MIS" xfId="621"/>
    <cellStyle name="_pgvcl-costal_JND-5 July-07_JND-5 T3" xfId="622"/>
    <cellStyle name="_pgvcl-costal_JND-5 July-07_JND-50" xfId="623"/>
    <cellStyle name="_pgvcl-costal_JND-5 July-07_MIS monthwise empty TC NEW" xfId="624"/>
    <cellStyle name="_pgvcl-costal_JND-5 July-07_MIS monthwise empty TC NEW_SSNNL CANAL WISE summary-22-06-11" xfId="625"/>
    <cellStyle name="_pgvcl-costal_JND-5 July-07_MIS Summary Jan-08" xfId="626"/>
    <cellStyle name="_pgvcl-costal_JND-5 July-07_MIS Summary Jan-08_Book-DMTHL" xfId="627"/>
    <cellStyle name="_pgvcl-costal_JND-5 July-07_MIS Summary Jan-08_Comparison" xfId="628"/>
    <cellStyle name="_pgvcl-costal_JND-5 July-07_MIS Summary Jan-08_Comparison_SOP MIS TNDSEP TO MAR" xfId="629"/>
    <cellStyle name="_pgvcl-costal_JND-5 July-07_MIS Summary Jan-08_Comparison_SOP TND" xfId="630"/>
    <cellStyle name="_pgvcl-costal_JND-5 July-07_MIS Summary Jan-08_Comparison_TNDOCT-TO MAR-14" xfId="631"/>
    <cellStyle name="_pgvcl-costal_JND-5 July-07_MIS Summary Jan-08_Details of Selected Urban Feeder" xfId="632"/>
    <cellStyle name="_pgvcl-costal_JND-5 July-07_MIS Summary Jan-08_Details of Selected Urban Feeder_SOP MIS TNDSEP TO MAR" xfId="633"/>
    <cellStyle name="_pgvcl-costal_JND-5 July-07_MIS Summary Jan-08_Details of Selected Urban Feeder_SOP TND" xfId="634"/>
    <cellStyle name="_pgvcl-costal_JND-5 July-07_MIS Summary Jan-08_Details of Selected Urban Feeder_TNDOCT-TO MAR-14" xfId="635"/>
    <cellStyle name="_pgvcl-costal_JND-5 July-07_MIS Summary Jan-08_DHTHL JAN-09" xfId="636"/>
    <cellStyle name="_pgvcl-costal_JND-5 July-07_MIS Summary Jan-08_dnthl Feb-09" xfId="637"/>
    <cellStyle name="_pgvcl-costal_JND-5 July-07_MIS Summary Jan-08_JGYssss" xfId="638"/>
    <cellStyle name="_pgvcl-costal_JND-5 July-07_MIS Summary Jan-08_JGYssss_SOP MIS TNDSEP TO MAR" xfId="639"/>
    <cellStyle name="_pgvcl-costal_JND-5 July-07_MIS Summary Jan-08_JGYssss_SOP TND" xfId="640"/>
    <cellStyle name="_pgvcl-costal_JND-5 July-07_MIS Summary Jan-08_JGYssss_TNDOCT-TO MAR-14" xfId="641"/>
    <cellStyle name="_pgvcl-costal_JND-5 July-07_MIS Summary Jan-08_PBR" xfId="642"/>
    <cellStyle name="_pgvcl-costal_JND-5 July-07_MIS Summary Jan-08_PBR CO_DAILY REPORT GIS - 20-01-09" xfId="643"/>
    <cellStyle name="_pgvcl-costal_JND-5 July-07_MIS Summary Jan-08_PBR CO_DAILY REPORT GIS - 20-01-09_SOP MIS TNDSEP TO MAR" xfId="644"/>
    <cellStyle name="_pgvcl-costal_JND-5 July-07_MIS Summary Jan-08_PBR CO_DAILY REPORT GIS - 20-01-09_SOP TND" xfId="645"/>
    <cellStyle name="_pgvcl-costal_JND-5 July-07_MIS Summary Jan-08_PBR CO_DAILY REPORT GIS - 20-01-09_TNDOCT-TO MAR-14" xfId="646"/>
    <cellStyle name="_pgvcl-costal_JND-5 July-07_MIS Summary Jan-08_PBR_SOP MIS TNDSEP TO MAR" xfId="647"/>
    <cellStyle name="_pgvcl-costal_JND-5 July-07_MIS Summary Jan-08_PBR_SOP TND" xfId="648"/>
    <cellStyle name="_pgvcl-costal_JND-5 July-07_MIS Summary Jan-08_PBR_TNDOCT-TO MAR-14" xfId="649"/>
    <cellStyle name="_pgvcl-costal_JND-5 July-07_MIS Summary Jan-08_SOP MIS TNDSEP TO MAR" xfId="650"/>
    <cellStyle name="_pgvcl-costal_JND-5 July-07_MIS Summary Jan-08_SOP TND" xfId="651"/>
    <cellStyle name="_pgvcl-costal_JND-5 July-07_MIS Summary Jan-08_SSNNL CANAL WISE summary-22-06-11" xfId="652"/>
    <cellStyle name="_pgvcl-costal_JND-5 July-07_MIS Summary Jan-08_T&amp;D August-08" xfId="653"/>
    <cellStyle name="_pgvcl-costal_JND-5 July-07_MIS Summary Jan-08_T&amp;D August-08_SOP MIS TNDSEP TO MAR" xfId="654"/>
    <cellStyle name="_pgvcl-costal_JND-5 July-07_MIS Summary Jan-08_T&amp;D August-08_SOP TND" xfId="655"/>
    <cellStyle name="_pgvcl-costal_JND-5 July-07_MIS Summary Jan-08_T&amp;D August-08_TNDOCT-TO MAR-14" xfId="656"/>
    <cellStyle name="_pgvcl-costal_JND-5 July-07_MIS Summary Jan-08_T&amp;D Dec-08" xfId="657"/>
    <cellStyle name="_pgvcl-costal_JND-5 July-07_MIS Summary Jan-08_T&amp;D Dec-08_SOP MIS TNDSEP TO MAR" xfId="658"/>
    <cellStyle name="_pgvcl-costal_JND-5 July-07_MIS Summary Jan-08_T&amp;D Dec-08_SOP TND" xfId="659"/>
    <cellStyle name="_pgvcl-costal_JND-5 July-07_MIS Summary Jan-08_T&amp;D Dec-08_TNDOCT-TO MAR-14" xfId="660"/>
    <cellStyle name="_pgvcl-costal_JND-5 July-07_MIS Summary Jan-08_T&amp;D July-08" xfId="661"/>
    <cellStyle name="_pgvcl-costal_JND-5 July-07_MIS Summary Jan-08_T&amp;D July-08_SOP MIS TNDSEP TO MAR" xfId="662"/>
    <cellStyle name="_pgvcl-costal_JND-5 July-07_MIS Summary Jan-08_T&amp;D July-08_SOP TND" xfId="663"/>
    <cellStyle name="_pgvcl-costal_JND-5 July-07_MIS Summary Jan-08_T&amp;D July-08_TNDOCT-TO MAR-14" xfId="664"/>
    <cellStyle name="_pgvcl-costal_JND-5 July-07_MIS Summary Jan-08_TNDOCT-TO MAR-14" xfId="665"/>
    <cellStyle name="_pgvcl-costal_JND-5 July-07_MIS Summary Jan-08_URBAN WEEKLY PBR CO" xfId="666"/>
    <cellStyle name="_pgvcl-costal_JND-5 July-07_MIS Summary Jan-08_URBAN WEEKLY PBR CO_SOP MIS TNDSEP TO MAR" xfId="667"/>
    <cellStyle name="_pgvcl-costal_JND-5 July-07_MIS Summary Jan-08_URBAN WEEKLY PBR CO_SOP TND" xfId="668"/>
    <cellStyle name="_pgvcl-costal_JND-5 July-07_MIS Summary Jan-08_URBAN WEEKLY PBR CO_TNDOCT-TO MAR-14" xfId="669"/>
    <cellStyle name="_pgvcl-costal_JND-5 July-07_MIS Summary Jan-08_Weekly Urban PBR CO - 06-03-09 to 12-03-09" xfId="670"/>
    <cellStyle name="_pgvcl-costal_JND-5 July-07_MIS Summary Jan-08_Weekly Urban PBR CO - 06-03-09 to 12-03-09_SOP MIS TNDSEP TO MAR" xfId="671"/>
    <cellStyle name="_pgvcl-costal_JND-5 July-07_MIS Summary Jan-08_Weekly Urban PBR CO - 06-03-09 to 12-03-09_SOP TND" xfId="672"/>
    <cellStyle name="_pgvcl-costal_JND-5 July-07_MIS Summary Jan-08_Weekly Urban PBR CO - 06-03-09 to 12-03-09_TNDOCT-TO MAR-14" xfId="673"/>
    <cellStyle name="_pgvcl-costal_JND-5 July-07_MIS Summary Jan-08_Weekly Urban PBR CO - 20-02-09 to 26-02-09" xfId="674"/>
    <cellStyle name="_pgvcl-costal_JND-5 July-07_MIS Summary Jan-08_Weekly Urban PBR CO - 20-02-09 to 26-02-09_SOP MIS TNDSEP TO MAR" xfId="675"/>
    <cellStyle name="_pgvcl-costal_JND-5 July-07_MIS Summary Jan-08_Weekly Urban PBR CO - 20-02-09 to 26-02-09_SOP TND" xfId="676"/>
    <cellStyle name="_pgvcl-costal_JND-5 July-07_MIS Summary Jan-08_Weekly Urban PBR CO - 20-02-09 to 26-02-09_TNDOCT-TO MAR-14" xfId="677"/>
    <cellStyle name="_pgvcl-costal_JND-5 July-07_MIS Summary Jan-08_Weekly Urban PBR CO - 30-01-09 to 05-02-09" xfId="678"/>
    <cellStyle name="_pgvcl-costal_JND-5 July-07_MIS Summary Jan-08_Weekly Urban PBR CO - 30-01-09 to 05-02-09_SOP MIS TNDSEP TO MAR" xfId="679"/>
    <cellStyle name="_pgvcl-costal_JND-5 July-07_MIS Summary Jan-08_Weekly Urban PBR CO - 30-01-09 to 05-02-09_SOP TND" xfId="680"/>
    <cellStyle name="_pgvcl-costal_JND-5 July-07_MIS Summary Jan-08_Weekly Urban PBR CO - 30-01-09 to 05-02-09_TNDOCT-TO MAR-14" xfId="681"/>
    <cellStyle name="_pgvcl-costal_JND-5 July-07_MIS Summary Jan-08_Weekly Urban PBR CO - 9-1-09 to 15.01.09" xfId="682"/>
    <cellStyle name="_pgvcl-costal_JND-5 July-07_MIS Summary Jan-08_Weekly Urban PBR CO - 9-1-09 to 15.01.09_SOP MIS TNDSEP TO MAR" xfId="683"/>
    <cellStyle name="_pgvcl-costal_JND-5 July-07_MIS Summary Jan-08_Weekly Urban PBR CO - 9-1-09 to 15.01.09_SOP TND" xfId="684"/>
    <cellStyle name="_pgvcl-costal_JND-5 July-07_MIS Summary Jan-08_Weekly Urban PBR CO - 9-1-09 to 15.01.09_TNDOCT-TO MAR-14" xfId="685"/>
    <cellStyle name="_pgvcl-costal_JND-5 July-07_NEWMISFromJNDCircle-DEC07" xfId="686"/>
    <cellStyle name="_pgvcl-costal_JND-5 July-07_PBR" xfId="687"/>
    <cellStyle name="_pgvcl-costal_JND-5 July-07_PBR CO_DAILY REPORT GIS - 20-01-09" xfId="688"/>
    <cellStyle name="_pgvcl-costal_JND-5 July-07_PBR CO_DAILY REPORT GIS - 20-01-09_SOP MIS TNDSEP TO MAR" xfId="689"/>
    <cellStyle name="_pgvcl-costal_JND-5 July-07_PBR CO_DAILY REPORT GIS - 20-01-09_SOP TND" xfId="690"/>
    <cellStyle name="_pgvcl-costal_JND-5 July-07_PBR CO_DAILY REPORT GIS - 20-01-09_TNDOCT-TO MAR-14" xfId="691"/>
    <cellStyle name="_pgvcl-costal_JND-5 July-07_PBR_SOP MIS TNDSEP TO MAR" xfId="692"/>
    <cellStyle name="_pgvcl-costal_JND-5 July-07_PBR_SOP TND" xfId="693"/>
    <cellStyle name="_pgvcl-costal_JND-5 July-07_PBR_TNDOCT-TO MAR-14" xfId="694"/>
    <cellStyle name="_pgvcl-costal_JND-5 July-07_PBR-7" xfId="695"/>
    <cellStyle name="_pgvcl-costal_JND-5 July-07_PBR-7_SOP MIS TNDSEP TO MAR" xfId="696"/>
    <cellStyle name="_pgvcl-costal_JND-5 July-07_PBR-7_SOP TND" xfId="697"/>
    <cellStyle name="_pgvcl-costal_JND-5 July-07_PBR-7_TNDOCT-TO MAR-14" xfId="698"/>
    <cellStyle name="_pgvcl-costal_JND-5 July-07_Performance Report 26.10.09" xfId="699"/>
    <cellStyle name="_pgvcl-costal_JND-5 July-07_sept JMN-7" xfId="700"/>
    <cellStyle name="_pgvcl-costal_JND-5 July-07_SOP MIS TNDSEP TO MAR" xfId="701"/>
    <cellStyle name="_pgvcl-costal_JND-5 July-07_SOP TND" xfId="702"/>
    <cellStyle name="_pgvcl-costal_JND-5 July-07_SSNNL CANAL WISE summary-22-06-11" xfId="703"/>
    <cellStyle name="_pgvcl-costal_JND-5 July-07_T&amp;D August-08" xfId="704"/>
    <cellStyle name="_pgvcl-costal_JND-5 July-07_T&amp;D August-08_SOP MIS TNDSEP TO MAR" xfId="705"/>
    <cellStyle name="_pgvcl-costal_JND-5 July-07_T&amp;D August-08_SOP TND" xfId="706"/>
    <cellStyle name="_pgvcl-costal_JND-5 July-07_T&amp;D August-08_TNDOCT-TO MAR-14" xfId="707"/>
    <cellStyle name="_pgvcl-costal_JND-5 July-07_T&amp;D Dec-08" xfId="708"/>
    <cellStyle name="_pgvcl-costal_JND-5 July-07_T&amp;D Dec-08_SOP MIS TNDSEP TO MAR" xfId="709"/>
    <cellStyle name="_pgvcl-costal_JND-5 July-07_T&amp;D Dec-08_SOP TND" xfId="710"/>
    <cellStyle name="_pgvcl-costal_JND-5 July-07_T&amp;D Dec-08_TNDOCT-TO MAR-14" xfId="711"/>
    <cellStyle name="_pgvcl-costal_JND-5 July-07_T&amp;D July-08" xfId="712"/>
    <cellStyle name="_pgvcl-costal_JND-5 July-07_T&amp;D July-08_SOP MIS TNDSEP TO MAR" xfId="713"/>
    <cellStyle name="_pgvcl-costal_JND-5 July-07_T&amp;D July-08_SOP TND" xfId="714"/>
    <cellStyle name="_pgvcl-costal_JND-5 July-07_T&amp;D July-08_TNDOCT-TO MAR-14" xfId="715"/>
    <cellStyle name="_pgvcl-costal_JND-5 July-07_TNDOCT-TO MAR-14" xfId="716"/>
    <cellStyle name="_pgvcl-costal_JND-5 July-07_URBAN WEEKLY PBR CO" xfId="717"/>
    <cellStyle name="_pgvcl-costal_JND-5 July-07_URBAN WEEKLY PBR CO_SOP MIS TNDSEP TO MAR" xfId="718"/>
    <cellStyle name="_pgvcl-costal_JND-5 July-07_URBAN WEEKLY PBR CO_SOP TND" xfId="719"/>
    <cellStyle name="_pgvcl-costal_JND-5 July-07_URBAN WEEKLY PBR CO_TNDOCT-TO MAR-14" xfId="720"/>
    <cellStyle name="_pgvcl-costal_JND-5 July-07_Weekly Urban PBR CO - 06-03-09 to 12-03-09" xfId="721"/>
    <cellStyle name="_pgvcl-costal_JND-5 July-07_Weekly Urban PBR CO - 06-03-09 to 12-03-09_SOP MIS TNDSEP TO MAR" xfId="722"/>
    <cellStyle name="_pgvcl-costal_JND-5 July-07_Weekly Urban PBR CO - 06-03-09 to 12-03-09_SOP TND" xfId="723"/>
    <cellStyle name="_pgvcl-costal_JND-5 July-07_Weekly Urban PBR CO - 06-03-09 to 12-03-09_TNDOCT-TO MAR-14" xfId="724"/>
    <cellStyle name="_pgvcl-costal_JND-5 July-07_Weekly Urban PBR CO - 20-02-09 to 26-02-09" xfId="725"/>
    <cellStyle name="_pgvcl-costal_JND-5 July-07_Weekly Urban PBR CO - 20-02-09 to 26-02-09_SOP MIS TNDSEP TO MAR" xfId="726"/>
    <cellStyle name="_pgvcl-costal_JND-5 July-07_Weekly Urban PBR CO - 20-02-09 to 26-02-09_SOP TND" xfId="727"/>
    <cellStyle name="_pgvcl-costal_JND-5 July-07_Weekly Urban PBR CO - 20-02-09 to 26-02-09_TNDOCT-TO MAR-14" xfId="728"/>
    <cellStyle name="_pgvcl-costal_JND-5 July-07_Weekly Urban PBR CO - 30-01-09 to 05-02-09" xfId="729"/>
    <cellStyle name="_pgvcl-costal_JND-5 July-07_Weekly Urban PBR CO - 30-01-09 to 05-02-09_SOP MIS TNDSEP TO MAR" xfId="730"/>
    <cellStyle name="_pgvcl-costal_JND-5 July-07_Weekly Urban PBR CO - 30-01-09 to 05-02-09_SOP TND" xfId="731"/>
    <cellStyle name="_pgvcl-costal_JND-5 July-07_Weekly Urban PBR CO - 30-01-09 to 05-02-09_TNDOCT-TO MAR-14" xfId="732"/>
    <cellStyle name="_pgvcl-costal_JND-5 July-07_Weekly Urban PBR CO - 9-1-09 to 15.01.09" xfId="733"/>
    <cellStyle name="_pgvcl-costal_JND-5 July-07_Weekly Urban PBR CO - 9-1-09 to 15.01.09_SOP MIS TNDSEP TO MAR" xfId="734"/>
    <cellStyle name="_pgvcl-costal_JND-5 July-07_Weekly Urban PBR CO - 9-1-09 to 15.01.09_SOP TND" xfId="735"/>
    <cellStyle name="_pgvcl-costal_JND-5 July-07_Weekly Urban PBR CO - 9-1-09 to 15.01.09_TNDOCT-TO MAR-14" xfId="736"/>
    <cellStyle name="_pgvcl-costal_JND-5 T3" xfId="737"/>
    <cellStyle name="_pgvcl-costal_JND-5_1" xfId="738"/>
    <cellStyle name="_pgvcl-costal_JND-5_1_Book-DMTHL" xfId="739"/>
    <cellStyle name="_pgvcl-costal_JND-5_1_City Division MIS JAN-09" xfId="740"/>
    <cellStyle name="_pgvcl-costal_JND-5_1_City Division MIS JAN-09_SSNNL CANAL WISE summary-22-06-11" xfId="741"/>
    <cellStyle name="_pgvcl-costal_JND-5_1_Comparison" xfId="742"/>
    <cellStyle name="_pgvcl-costal_JND-5_1_Comparison_SOP MIS TNDSEP TO MAR" xfId="743"/>
    <cellStyle name="_pgvcl-costal_JND-5_1_Comparison_SOP TND" xfId="744"/>
    <cellStyle name="_pgvcl-costal_JND-5_1_Comparison_TNDOCT-TO MAR-14" xfId="745"/>
    <cellStyle name="_pgvcl-costal_JND-5_1_Details of Selected Urban Feeder" xfId="746"/>
    <cellStyle name="_pgvcl-costal_JND-5_1_Details of Selected Urban Feeder_SOP MIS TNDSEP TO MAR" xfId="747"/>
    <cellStyle name="_pgvcl-costal_JND-5_1_Details of Selected Urban Feeder_SOP TND" xfId="748"/>
    <cellStyle name="_pgvcl-costal_JND-5_1_Details of Selected Urban Feeder_TNDOCT-TO MAR-14" xfId="749"/>
    <cellStyle name="_pgvcl-costal_JND-5_1_DHTHL JAN-09" xfId="750"/>
    <cellStyle name="_pgvcl-costal_JND-5_1_dnthl Feb-09" xfId="751"/>
    <cellStyle name="_pgvcl-costal_JND-5_1_JGYssss" xfId="752"/>
    <cellStyle name="_pgvcl-costal_JND-5_1_JGYssss_SOP MIS TNDSEP TO MAR" xfId="753"/>
    <cellStyle name="_pgvcl-costal_JND-5_1_JGYssss_SOP TND" xfId="754"/>
    <cellStyle name="_pgvcl-costal_JND-5_1_JGYssss_TNDOCT-TO MAR-14" xfId="755"/>
    <cellStyle name="_pgvcl-costal_JND-5_1_NEW MIS Jan-09" xfId="756"/>
    <cellStyle name="_pgvcl-costal_JND-5_1_NEW MIS Jan-09_SSNNL CANAL WISE summary-22-06-11" xfId="757"/>
    <cellStyle name="_pgvcl-costal_JND-5_1_PBR" xfId="758"/>
    <cellStyle name="_pgvcl-costal_JND-5_1_PBR CO_DAILY REPORT GIS - 20-01-09" xfId="759"/>
    <cellStyle name="_pgvcl-costal_JND-5_1_PBR CO_DAILY REPORT GIS - 20-01-09_SOP MIS TNDSEP TO MAR" xfId="760"/>
    <cellStyle name="_pgvcl-costal_JND-5_1_PBR CO_DAILY REPORT GIS - 20-01-09_SOP TND" xfId="761"/>
    <cellStyle name="_pgvcl-costal_JND-5_1_PBR CO_DAILY REPORT GIS - 20-01-09_TNDOCT-TO MAR-14" xfId="762"/>
    <cellStyle name="_pgvcl-costal_JND-5_1_PBR_SOP MIS TNDSEP TO MAR" xfId="763"/>
    <cellStyle name="_pgvcl-costal_JND-5_1_PBR_SOP TND" xfId="764"/>
    <cellStyle name="_pgvcl-costal_JND-5_1_PBR_TNDOCT-TO MAR-14" xfId="765"/>
    <cellStyle name="_pgvcl-costal_JND-5_1_PGVCL- 5" xfId="766"/>
    <cellStyle name="_pgvcl-costal_JND-5_1_PGVCL SOP MIS 2 11-12 Qtr" xfId="767"/>
    <cellStyle name="_pgvcl-costal_JND-5_1_PGVCL SOP MIS 2 11-12 Qtr_SOP MIS TNDSEP TO MAR" xfId="768"/>
    <cellStyle name="_pgvcl-costal_JND-5_1_PGVCL SOP MIS 2 11-12 Qtr_SOP TND" xfId="769"/>
    <cellStyle name="_pgvcl-costal_JND-5_1_PGVCL SOP MIS 2 11-12 Qtr_TNDOCT-TO MAR-14" xfId="770"/>
    <cellStyle name="_pgvcl-costal_JND-5_1_SOP MIS 4th Qtr 2011 12" xfId="771"/>
    <cellStyle name="_pgvcl-costal_JND-5_1_SOP MIS 4th Qtr 2011 12_AG HVDSJun -12" xfId="772"/>
    <cellStyle name="_pgvcl-costal_JND-5_1_SOP MIS TNDSEP TO MAR" xfId="773"/>
    <cellStyle name="_pgvcl-costal_JND-5_1_SOP TND" xfId="774"/>
    <cellStyle name="_pgvcl-costal_JND-5_1_SSNNL CANAL WISE summary-22-06-11" xfId="775"/>
    <cellStyle name="_pgvcl-costal_JND-5_1_t &amp; d SOP HALF YEARLY  26.04.11 014 012" xfId="776"/>
    <cellStyle name="_pgvcl-costal_JND-5_1_t &amp; d SOP HALF YEARLY  26.04.11 014 012_SOP MIS TNDSEP TO MAR" xfId="777"/>
    <cellStyle name="_pgvcl-costal_JND-5_1_t &amp; d SOP HALF YEARLY  26.04.11 014 012_SOP TND" xfId="778"/>
    <cellStyle name="_pgvcl-costal_JND-5_1_t &amp; d SOP HALF YEARLY  26.04.11 014 012_TNDOCT-TO MAR-14" xfId="779"/>
    <cellStyle name="_pgvcl-costal_JND-5_1_T&amp;D August-08" xfId="780"/>
    <cellStyle name="_pgvcl-costal_JND-5_1_T&amp;D August-08_SOP MIS TNDSEP TO MAR" xfId="781"/>
    <cellStyle name="_pgvcl-costal_JND-5_1_T&amp;D August-08_SOP TND" xfId="782"/>
    <cellStyle name="_pgvcl-costal_JND-5_1_T&amp;D August-08_TNDOCT-TO MAR-14" xfId="783"/>
    <cellStyle name="_pgvcl-costal_JND-5_1_T&amp;D Dec-08" xfId="784"/>
    <cellStyle name="_pgvcl-costal_JND-5_1_T&amp;D Dec-08_SOP MIS TNDSEP TO MAR" xfId="785"/>
    <cellStyle name="_pgvcl-costal_JND-5_1_T&amp;D Dec-08_SOP TND" xfId="786"/>
    <cellStyle name="_pgvcl-costal_JND-5_1_T&amp;D Dec-08_TNDOCT-TO MAR-14" xfId="787"/>
    <cellStyle name="_pgvcl-costal_JND-5_1_T&amp;D July-08" xfId="788"/>
    <cellStyle name="_pgvcl-costal_JND-5_1_T&amp;D July-08_SOP MIS TNDSEP TO MAR" xfId="789"/>
    <cellStyle name="_pgvcl-costal_JND-5_1_T&amp;D July-08_SOP TND" xfId="790"/>
    <cellStyle name="_pgvcl-costal_JND-5_1_T&amp;D July-08_TNDOCT-TO MAR-14" xfId="791"/>
    <cellStyle name="_pgvcl-costal_JND-5_1_tnd" xfId="792"/>
    <cellStyle name="_pgvcl-costal_JND-5_1_tnd_SOP MIS TNDSEP TO MAR" xfId="793"/>
    <cellStyle name="_pgvcl-costal_JND-5_1_tnd_SOP TND" xfId="794"/>
    <cellStyle name="_pgvcl-costal_JND-5_1_tnd_TNDOCT-TO MAR-14" xfId="795"/>
    <cellStyle name="_pgvcl-costal_JND-5_1_TNDOCT-TO MAR-14" xfId="796"/>
    <cellStyle name="_pgvcl-costal_JND-5_1_URBAN WEEKLY PBR CO" xfId="797"/>
    <cellStyle name="_pgvcl-costal_JND-5_1_URBAN WEEKLY PBR CO_SOP MIS TNDSEP TO MAR" xfId="798"/>
    <cellStyle name="_pgvcl-costal_JND-5_1_URBAN WEEKLY PBR CO_SOP TND" xfId="799"/>
    <cellStyle name="_pgvcl-costal_JND-5_1_URBAN WEEKLY PBR CO_TNDOCT-TO MAR-14" xfId="800"/>
    <cellStyle name="_pgvcl-costal_JND-5_1_Weekly Urban PBR CO - 06-03-09 to 12-03-09" xfId="801"/>
    <cellStyle name="_pgvcl-costal_JND-5_1_Weekly Urban PBR CO - 06-03-09 to 12-03-09_SOP MIS TNDSEP TO MAR" xfId="802"/>
    <cellStyle name="_pgvcl-costal_JND-5_1_Weekly Urban PBR CO - 06-03-09 to 12-03-09_SOP TND" xfId="803"/>
    <cellStyle name="_pgvcl-costal_JND-5_1_Weekly Urban PBR CO - 06-03-09 to 12-03-09_TNDOCT-TO MAR-14" xfId="804"/>
    <cellStyle name="_pgvcl-costal_JND-5_1_Weekly Urban PBR CO - 20-02-09 to 26-02-09" xfId="805"/>
    <cellStyle name="_pgvcl-costal_JND-5_1_Weekly Urban PBR CO - 20-02-09 to 26-02-09_SOP MIS TNDSEP TO MAR" xfId="806"/>
    <cellStyle name="_pgvcl-costal_JND-5_1_Weekly Urban PBR CO - 20-02-09 to 26-02-09_SOP TND" xfId="807"/>
    <cellStyle name="_pgvcl-costal_JND-5_1_Weekly Urban PBR CO - 20-02-09 to 26-02-09_TNDOCT-TO MAR-14" xfId="808"/>
    <cellStyle name="_pgvcl-costal_JND-5_1_Weekly Urban PBR CO - 30-01-09 to 05-02-09" xfId="809"/>
    <cellStyle name="_pgvcl-costal_JND-5_1_Weekly Urban PBR CO - 30-01-09 to 05-02-09_SOP MIS TNDSEP TO MAR" xfId="810"/>
    <cellStyle name="_pgvcl-costal_JND-5_1_Weekly Urban PBR CO - 30-01-09 to 05-02-09_SOP TND" xfId="811"/>
    <cellStyle name="_pgvcl-costal_JND-5_1_Weekly Urban PBR CO - 30-01-09 to 05-02-09_TNDOCT-TO MAR-14" xfId="812"/>
    <cellStyle name="_pgvcl-costal_JND-5_1_Weekly Urban PBR CO - 9-1-09 to 15.01.09" xfId="813"/>
    <cellStyle name="_pgvcl-costal_JND-5_1_Weekly Urban PBR CO - 9-1-09 to 15.01.09_SOP MIS TNDSEP TO MAR" xfId="814"/>
    <cellStyle name="_pgvcl-costal_JND-5_1_Weekly Urban PBR CO - 9-1-09 to 15.01.09_SOP TND" xfId="815"/>
    <cellStyle name="_pgvcl-costal_JND-5_1_Weekly Urban PBR CO - 9-1-09 to 15.01.09_TNDOCT-TO MAR-14" xfId="816"/>
    <cellStyle name="_pgvcl-costal_JND-5_Accident - 2007-08 + 2008-09 -- 15.12.08" xfId="817"/>
    <cellStyle name="_pgvcl-costal_JND-5_Accident - 2007-08 + 2008-09 -- 15.12.08_SOP MIS TNDSEP TO MAR" xfId="818"/>
    <cellStyle name="_pgvcl-costal_JND-5_Accident - 2007-08 + 2008-09 -- 15.12.08_SOP TND" xfId="819"/>
    <cellStyle name="_pgvcl-costal_JND-5_Accident - 2007-08 + 2008-09 -- 15.12.08_TNDOCT-TO MAR-14" xfId="820"/>
    <cellStyle name="_pgvcl-costal_JND-5_Accident S-dn wise up to Nov. 08 for SE's Conference" xfId="821"/>
    <cellStyle name="_pgvcl-costal_JND-5_Accident S-dn wise up to Nov. 08 for SE's Conference_SOP MIS TNDSEP TO MAR" xfId="822"/>
    <cellStyle name="_pgvcl-costal_JND-5_Accident S-dn wise up to Nov. 08 for SE's Conference_SOP TND" xfId="823"/>
    <cellStyle name="_pgvcl-costal_JND-5_Accident S-dn wise up to Nov. 08 for SE's Conference_TNDOCT-TO MAR-14" xfId="824"/>
    <cellStyle name="_pgvcl-costal_JND-5_AG TC METER " xfId="825"/>
    <cellStyle name="_pgvcl-costal_JND-5_AG TC METER _Book-DMTHL" xfId="826"/>
    <cellStyle name="_pgvcl-costal_JND-5_AG TC METER _Comparison" xfId="827"/>
    <cellStyle name="_pgvcl-costal_JND-5_AG TC METER _Comparison_SOP MIS TNDSEP TO MAR" xfId="828"/>
    <cellStyle name="_pgvcl-costal_JND-5_AG TC METER _Comparison_SOP TND" xfId="829"/>
    <cellStyle name="_pgvcl-costal_JND-5_AG TC METER _Comparison_TNDOCT-TO MAR-14" xfId="830"/>
    <cellStyle name="_pgvcl-costal_JND-5_AG TC METER _Details of Selected Urban Feeder" xfId="831"/>
    <cellStyle name="_pgvcl-costal_JND-5_AG TC METER _Details of Selected Urban Feeder_SOP MIS TNDSEP TO MAR" xfId="832"/>
    <cellStyle name="_pgvcl-costal_JND-5_AG TC METER _Details of Selected Urban Feeder_SOP TND" xfId="833"/>
    <cellStyle name="_pgvcl-costal_JND-5_AG TC METER _Details of Selected Urban Feeder_TNDOCT-TO MAR-14" xfId="834"/>
    <cellStyle name="_pgvcl-costal_JND-5_AG TC METER _DHTHL JAN-09" xfId="835"/>
    <cellStyle name="_pgvcl-costal_JND-5_AG TC METER _dnthl Feb-09" xfId="836"/>
    <cellStyle name="_pgvcl-costal_JND-5_AG TC METER _JGYssss" xfId="837"/>
    <cellStyle name="_pgvcl-costal_JND-5_AG TC METER _JGYssss_SOP MIS TNDSEP TO MAR" xfId="838"/>
    <cellStyle name="_pgvcl-costal_JND-5_AG TC METER _JGYssss_SOP TND" xfId="839"/>
    <cellStyle name="_pgvcl-costal_JND-5_AG TC METER _JGYssss_TNDOCT-TO MAR-14" xfId="840"/>
    <cellStyle name="_pgvcl-costal_JND-5_AG TC METER _PBR" xfId="841"/>
    <cellStyle name="_pgvcl-costal_JND-5_AG TC METER _PBR CO_DAILY REPORT GIS - 20-01-09" xfId="842"/>
    <cellStyle name="_pgvcl-costal_JND-5_AG TC METER _PBR CO_DAILY REPORT GIS - 20-01-09_SOP MIS TNDSEP TO MAR" xfId="843"/>
    <cellStyle name="_pgvcl-costal_JND-5_AG TC METER _PBR CO_DAILY REPORT GIS - 20-01-09_SOP TND" xfId="844"/>
    <cellStyle name="_pgvcl-costal_JND-5_AG TC METER _PBR CO_DAILY REPORT GIS - 20-01-09_TNDOCT-TO MAR-14" xfId="845"/>
    <cellStyle name="_pgvcl-costal_JND-5_AG TC METER _PBR_SOP MIS TNDSEP TO MAR" xfId="846"/>
    <cellStyle name="_pgvcl-costal_JND-5_AG TC METER _PBR_SOP TND" xfId="847"/>
    <cellStyle name="_pgvcl-costal_JND-5_AG TC METER _PBR_TNDOCT-TO MAR-14" xfId="848"/>
    <cellStyle name="_pgvcl-costal_JND-5_AG TC METER _SOP MIS TNDSEP TO MAR" xfId="849"/>
    <cellStyle name="_pgvcl-costal_JND-5_AG TC METER _SOP TND" xfId="850"/>
    <cellStyle name="_pgvcl-costal_JND-5_AG TC METER _T&amp;D August-08" xfId="851"/>
    <cellStyle name="_pgvcl-costal_JND-5_AG TC METER _T&amp;D August-08_SOP MIS TNDSEP TO MAR" xfId="852"/>
    <cellStyle name="_pgvcl-costal_JND-5_AG TC METER _T&amp;D August-08_SOP TND" xfId="853"/>
    <cellStyle name="_pgvcl-costal_JND-5_AG TC METER _T&amp;D August-08_TNDOCT-TO MAR-14" xfId="854"/>
    <cellStyle name="_pgvcl-costal_JND-5_AG TC METER _T&amp;D Dec-08" xfId="855"/>
    <cellStyle name="_pgvcl-costal_JND-5_AG TC METER _T&amp;D Dec-08_SOP MIS TNDSEP TO MAR" xfId="856"/>
    <cellStyle name="_pgvcl-costal_JND-5_AG TC METER _T&amp;D Dec-08_SOP TND" xfId="857"/>
    <cellStyle name="_pgvcl-costal_JND-5_AG TC METER _T&amp;D Dec-08_TNDOCT-TO MAR-14" xfId="858"/>
    <cellStyle name="_pgvcl-costal_JND-5_AG TC METER _T&amp;D July-08" xfId="859"/>
    <cellStyle name="_pgvcl-costal_JND-5_AG TC METER _T&amp;D July-08_SOP MIS TNDSEP TO MAR" xfId="860"/>
    <cellStyle name="_pgvcl-costal_JND-5_AG TC METER _T&amp;D July-08_SOP TND" xfId="861"/>
    <cellStyle name="_pgvcl-costal_JND-5_AG TC METER _T&amp;D July-08_TNDOCT-TO MAR-14" xfId="862"/>
    <cellStyle name="_pgvcl-costal_JND-5_AG TC METER _TNDOCT-TO MAR-14" xfId="863"/>
    <cellStyle name="_pgvcl-costal_JND-5_AG TC METER _URBAN WEEKLY PBR CO" xfId="864"/>
    <cellStyle name="_pgvcl-costal_JND-5_AG TC METER _URBAN WEEKLY PBR CO_SOP MIS TNDSEP TO MAR" xfId="865"/>
    <cellStyle name="_pgvcl-costal_JND-5_AG TC METER _URBAN WEEKLY PBR CO_SOP TND" xfId="866"/>
    <cellStyle name="_pgvcl-costal_JND-5_AG TC METER _URBAN WEEKLY PBR CO_TNDOCT-TO MAR-14" xfId="867"/>
    <cellStyle name="_pgvcl-costal_JND-5_AG TC METER _Weekly Urban PBR CO - 06-03-09 to 12-03-09" xfId="868"/>
    <cellStyle name="_pgvcl-costal_JND-5_AG TC METER _Weekly Urban PBR CO - 06-03-09 to 12-03-09_SOP MIS TNDSEP TO MAR" xfId="869"/>
    <cellStyle name="_pgvcl-costal_JND-5_AG TC METER _Weekly Urban PBR CO - 06-03-09 to 12-03-09_SOP TND" xfId="870"/>
    <cellStyle name="_pgvcl-costal_JND-5_AG TC METER _Weekly Urban PBR CO - 06-03-09 to 12-03-09_TNDOCT-TO MAR-14" xfId="871"/>
    <cellStyle name="_pgvcl-costal_JND-5_AG TC METER _Weekly Urban PBR CO - 20-02-09 to 26-02-09" xfId="872"/>
    <cellStyle name="_pgvcl-costal_JND-5_AG TC METER _Weekly Urban PBR CO - 20-02-09 to 26-02-09_SOP MIS TNDSEP TO MAR" xfId="873"/>
    <cellStyle name="_pgvcl-costal_JND-5_AG TC METER _Weekly Urban PBR CO - 20-02-09 to 26-02-09_SOP TND" xfId="874"/>
    <cellStyle name="_pgvcl-costal_JND-5_AG TC METER _Weekly Urban PBR CO - 20-02-09 to 26-02-09_TNDOCT-TO MAR-14" xfId="875"/>
    <cellStyle name="_pgvcl-costal_JND-5_AG TC METER _Weekly Urban PBR CO - 30-01-09 to 05-02-09" xfId="876"/>
    <cellStyle name="_pgvcl-costal_JND-5_AG TC METER _Weekly Urban PBR CO - 30-01-09 to 05-02-09_SOP MIS TNDSEP TO MAR" xfId="877"/>
    <cellStyle name="_pgvcl-costal_JND-5_AG TC METER _Weekly Urban PBR CO - 30-01-09 to 05-02-09_SOP TND" xfId="878"/>
    <cellStyle name="_pgvcl-costal_JND-5_AG TC METER _Weekly Urban PBR CO - 30-01-09 to 05-02-09_TNDOCT-TO MAR-14" xfId="879"/>
    <cellStyle name="_pgvcl-costal_JND-5_AG TC METER _Weekly Urban PBR CO - 9-1-09 to 15.01.09" xfId="880"/>
    <cellStyle name="_pgvcl-costal_JND-5_AG TC METER _Weekly Urban PBR CO - 9-1-09 to 15.01.09_SOP MIS TNDSEP TO MAR" xfId="881"/>
    <cellStyle name="_pgvcl-costal_JND-5_AG TC METER _Weekly Urban PBR CO - 9-1-09 to 15.01.09_SOP TND" xfId="882"/>
    <cellStyle name="_pgvcl-costal_JND-5_AG TC METER _Weekly Urban PBR CO - 9-1-09 to 15.01.09_TNDOCT-TO MAR-14" xfId="883"/>
    <cellStyle name="_pgvcl-costal_JND-5_Book1" xfId="884"/>
    <cellStyle name="_pgvcl-costal_JND-5_Book1 (1)" xfId="885"/>
    <cellStyle name="_pgvcl-costal_JND-5_Book1 (1)_SSNNL CANAL WISE summary-22-06-11" xfId="886"/>
    <cellStyle name="_pgvcl-costal_JND-5_Book1_SSNNL CANAL WISE summary-22-06-11" xfId="887"/>
    <cellStyle name="_pgvcl-costal_JND-5_Book-DMTHL" xfId="888"/>
    <cellStyle name="_pgvcl-costal_JND-5_Botad MIS June 09" xfId="889"/>
    <cellStyle name="_pgvcl-costal_JND-5_botad new formats for mis" xfId="890"/>
    <cellStyle name="_pgvcl-costal_JND-5_botad new formats for mis_SSNNL CANAL WISE summary-22-06-11" xfId="891"/>
    <cellStyle name="_pgvcl-costal_JND-5_BVN-7" xfId="892"/>
    <cellStyle name="_pgvcl-costal_JND-5_BVN-7_SSNNL CANAL WISE summary-22-06-11" xfId="893"/>
    <cellStyle name="_pgvcl-costal_JND-5_Comparison" xfId="894"/>
    <cellStyle name="_pgvcl-costal_JND-5_Comparison_SOP MIS TNDSEP TO MAR" xfId="895"/>
    <cellStyle name="_pgvcl-costal_JND-5_Comparison_SOP TND" xfId="896"/>
    <cellStyle name="_pgvcl-costal_JND-5_Comparison_TNDOCT-TO MAR-14" xfId="897"/>
    <cellStyle name="_pgvcl-costal_JND-5_Details of Selected Urban Feeder" xfId="898"/>
    <cellStyle name="_pgvcl-costal_JND-5_Details of Selected Urban Feeder_SOP MIS TNDSEP TO MAR" xfId="899"/>
    <cellStyle name="_pgvcl-costal_JND-5_Details of Selected Urban Feeder_SOP TND" xfId="900"/>
    <cellStyle name="_pgvcl-costal_JND-5_Details of Selected Urban Feeder_TNDOCT-TO MAR-14" xfId="901"/>
    <cellStyle name="_pgvcl-costal_JND-5_DHTHL JAN-09" xfId="902"/>
    <cellStyle name="_pgvcl-costal_JND-5_dnthl Feb-09" xfId="903"/>
    <cellStyle name="_pgvcl-costal_JND-5_FINAL SSNNL SUMMARY" xfId="904"/>
    <cellStyle name="_pgvcl-costal_JND-5_JGYssss" xfId="905"/>
    <cellStyle name="_pgvcl-costal_JND-5_JGYssss_SOP MIS TNDSEP TO MAR" xfId="906"/>
    <cellStyle name="_pgvcl-costal_JND-5_JGYssss_SOP TND" xfId="907"/>
    <cellStyle name="_pgvcl-costal_JND-5_JGYssss_TNDOCT-TO MAR-14" xfId="908"/>
    <cellStyle name="_pgvcl-costal_JND-5_JMN-7" xfId="909"/>
    <cellStyle name="_pgvcl-costal_JND-5_JMN-7_Book1 (1)" xfId="910"/>
    <cellStyle name="_pgvcl-costal_JND-5_JMN-7_Book1 (1)_SSNNL CANAL WISE summary-22-06-11" xfId="911"/>
    <cellStyle name="_pgvcl-costal_JND-5_JMN-7_FINAL SSNNL SUMMARY" xfId="912"/>
    <cellStyle name="_pgvcl-costal_JND-5_JMN-7_SOP MIS TNDSEP TO MAR" xfId="913"/>
    <cellStyle name="_pgvcl-costal_JND-5_JMN-7_SOP TND" xfId="914"/>
    <cellStyle name="_pgvcl-costal_JND-5_JMN-7_SSNNL CANAL WISE summary-22-06-11" xfId="915"/>
    <cellStyle name="_pgvcl-costal_JND-5_JMN-7_TMS MIS Oct 2009 BOTAD" xfId="916"/>
    <cellStyle name="_pgvcl-costal_JND-5_JMN-7_TMS MIS Oct 2009 BOTAD_SSNNL CANAL WISE summary-22-06-11" xfId="917"/>
    <cellStyle name="_pgvcl-costal_JND-5_JMN-7_TNDOCT-TO MAR-14" xfId="918"/>
    <cellStyle name="_pgvcl-costal_JND-5_JMN-77" xfId="919"/>
    <cellStyle name="_pgvcl-costal_JND-5_JMN-77_Book1 (1)" xfId="920"/>
    <cellStyle name="_pgvcl-costal_JND-5_JMN-77_Book1 (1)_SSNNL CANAL WISE summary-22-06-11" xfId="921"/>
    <cellStyle name="_pgvcl-costal_JND-5_JMN-77_FINAL SSNNL SUMMARY" xfId="922"/>
    <cellStyle name="_pgvcl-costal_JND-5_JMN-77_SOP MIS TNDSEP TO MAR" xfId="923"/>
    <cellStyle name="_pgvcl-costal_JND-5_JMN-77_SOP TND" xfId="924"/>
    <cellStyle name="_pgvcl-costal_JND-5_JMN-77_SSNNL CANAL WISE summary-22-06-11" xfId="925"/>
    <cellStyle name="_pgvcl-costal_JND-5_JMN-77_TMS MIS Oct 2009 BOTAD" xfId="926"/>
    <cellStyle name="_pgvcl-costal_JND-5_JMN-77_TMS MIS Oct 2009 BOTAD_SSNNL CANAL WISE summary-22-06-11" xfId="927"/>
    <cellStyle name="_pgvcl-costal_JND-5_JMN-77_TNDOCT-TO MAR-14" xfId="928"/>
    <cellStyle name="_pgvcl-costal_JND-5_JND - 4" xfId="929"/>
    <cellStyle name="_pgvcl-costal_JND-5_JND - 4_Book-DMTHL" xfId="930"/>
    <cellStyle name="_pgvcl-costal_JND-5_JND - 4_City Division MIS JAN-09" xfId="931"/>
    <cellStyle name="_pgvcl-costal_JND-5_JND - 4_City Division MIS JAN-09_SSNNL CANAL WISE summary-22-06-11" xfId="932"/>
    <cellStyle name="_pgvcl-costal_JND-5_JND - 4_Comparison" xfId="933"/>
    <cellStyle name="_pgvcl-costal_JND-5_JND - 4_Comparison_SOP MIS TNDSEP TO MAR" xfId="934"/>
    <cellStyle name="_pgvcl-costal_JND-5_JND - 4_Comparison_SOP TND" xfId="935"/>
    <cellStyle name="_pgvcl-costal_JND-5_JND - 4_Comparison_TNDOCT-TO MAR-14" xfId="936"/>
    <cellStyle name="_pgvcl-costal_JND-5_JND - 4_Details of Selected Urban Feeder" xfId="937"/>
    <cellStyle name="_pgvcl-costal_JND-5_JND - 4_Details of Selected Urban Feeder_SOP MIS TNDSEP TO MAR" xfId="938"/>
    <cellStyle name="_pgvcl-costal_JND-5_JND - 4_Details of Selected Urban Feeder_SOP TND" xfId="939"/>
    <cellStyle name="_pgvcl-costal_JND-5_JND - 4_Details of Selected Urban Feeder_TNDOCT-TO MAR-14" xfId="940"/>
    <cellStyle name="_pgvcl-costal_JND-5_JND - 4_DHTHL JAN-09" xfId="941"/>
    <cellStyle name="_pgvcl-costal_JND-5_JND - 4_dnthl Feb-09" xfId="942"/>
    <cellStyle name="_pgvcl-costal_JND-5_JND - 4_JGYssss" xfId="943"/>
    <cellStyle name="_pgvcl-costal_JND-5_JND - 4_JGYssss_SOP MIS TNDSEP TO MAR" xfId="944"/>
    <cellStyle name="_pgvcl-costal_JND-5_JND - 4_JGYssss_SOP TND" xfId="945"/>
    <cellStyle name="_pgvcl-costal_JND-5_JND - 4_JGYssss_TNDOCT-TO MAR-14" xfId="946"/>
    <cellStyle name="_pgvcl-costal_JND-5_JND - 4_NEW MIS Jan-09" xfId="947"/>
    <cellStyle name="_pgvcl-costal_JND-5_JND - 4_NEW MIS Jan-09_SSNNL CANAL WISE summary-22-06-11" xfId="948"/>
    <cellStyle name="_pgvcl-costal_JND-5_JND - 4_PBR" xfId="949"/>
    <cellStyle name="_pgvcl-costal_JND-5_JND - 4_PBR CO_DAILY REPORT GIS - 20-01-09" xfId="950"/>
    <cellStyle name="_pgvcl-costal_JND-5_JND - 4_PBR CO_DAILY REPORT GIS - 20-01-09_SOP MIS TNDSEP TO MAR" xfId="951"/>
    <cellStyle name="_pgvcl-costal_JND-5_JND - 4_PBR CO_DAILY REPORT GIS - 20-01-09_SOP TND" xfId="952"/>
    <cellStyle name="_pgvcl-costal_JND-5_JND - 4_PBR CO_DAILY REPORT GIS - 20-01-09_TNDOCT-TO MAR-14" xfId="953"/>
    <cellStyle name="_pgvcl-costal_JND-5_JND - 4_PBR_SOP MIS TNDSEP TO MAR" xfId="954"/>
    <cellStyle name="_pgvcl-costal_JND-5_JND - 4_PBR_SOP TND" xfId="955"/>
    <cellStyle name="_pgvcl-costal_JND-5_JND - 4_PBR_TNDOCT-TO MAR-14" xfId="956"/>
    <cellStyle name="_pgvcl-costal_JND-5_JND - 4_PGVCL- 5" xfId="957"/>
    <cellStyle name="_pgvcl-costal_JND-5_JND - 4_PGVCL SOP MIS 2 11-12 Qtr" xfId="958"/>
    <cellStyle name="_pgvcl-costal_JND-5_JND - 4_PGVCL SOP MIS 2 11-12 Qtr_SOP MIS TNDSEP TO MAR" xfId="959"/>
    <cellStyle name="_pgvcl-costal_JND-5_JND - 4_PGVCL SOP MIS 2 11-12 Qtr_SOP TND" xfId="960"/>
    <cellStyle name="_pgvcl-costal_JND-5_JND - 4_PGVCL SOP MIS 2 11-12 Qtr_TNDOCT-TO MAR-14" xfId="961"/>
    <cellStyle name="_pgvcl-costal_JND-5_JND - 4_SOP MIS 4th Qtr 2011 12" xfId="962"/>
    <cellStyle name="_pgvcl-costal_JND-5_JND - 4_SOP MIS 4th Qtr 2011 12_AG HVDSJun -12" xfId="963"/>
    <cellStyle name="_pgvcl-costal_JND-5_JND - 4_SOP MIS TNDSEP TO MAR" xfId="964"/>
    <cellStyle name="_pgvcl-costal_JND-5_JND - 4_SOP TND" xfId="965"/>
    <cellStyle name="_pgvcl-costal_JND-5_JND - 4_SSNNL CANAL WISE summary-22-06-11" xfId="966"/>
    <cellStyle name="_pgvcl-costal_JND-5_JND - 4_t &amp; d SOP HALF YEARLY  26.04.11 014 012" xfId="967"/>
    <cellStyle name="_pgvcl-costal_JND-5_JND - 4_t &amp; d SOP HALF YEARLY  26.04.11 014 012_SOP MIS TNDSEP TO MAR" xfId="968"/>
    <cellStyle name="_pgvcl-costal_JND-5_JND - 4_t &amp; d SOP HALF YEARLY  26.04.11 014 012_SOP TND" xfId="969"/>
    <cellStyle name="_pgvcl-costal_JND-5_JND - 4_t &amp; d SOP HALF YEARLY  26.04.11 014 012_TNDOCT-TO MAR-14" xfId="970"/>
    <cellStyle name="_pgvcl-costal_JND-5_JND - 4_T&amp;D August-08" xfId="971"/>
    <cellStyle name="_pgvcl-costal_JND-5_JND - 4_T&amp;D August-08_SOP MIS TNDSEP TO MAR" xfId="972"/>
    <cellStyle name="_pgvcl-costal_JND-5_JND - 4_T&amp;D August-08_SOP TND" xfId="973"/>
    <cellStyle name="_pgvcl-costal_JND-5_JND - 4_T&amp;D August-08_TNDOCT-TO MAR-14" xfId="974"/>
    <cellStyle name="_pgvcl-costal_JND-5_JND - 4_T&amp;D Dec-08" xfId="975"/>
    <cellStyle name="_pgvcl-costal_JND-5_JND - 4_T&amp;D Dec-08_SOP MIS TNDSEP TO MAR" xfId="976"/>
    <cellStyle name="_pgvcl-costal_JND-5_JND - 4_T&amp;D Dec-08_SOP TND" xfId="977"/>
    <cellStyle name="_pgvcl-costal_JND-5_JND - 4_T&amp;D Dec-08_TNDOCT-TO MAR-14" xfId="978"/>
    <cellStyle name="_pgvcl-costal_JND-5_JND - 4_T&amp;D July-08" xfId="979"/>
    <cellStyle name="_pgvcl-costal_JND-5_JND - 4_T&amp;D July-08_SOP MIS TNDSEP TO MAR" xfId="980"/>
    <cellStyle name="_pgvcl-costal_JND-5_JND - 4_T&amp;D July-08_SOP TND" xfId="981"/>
    <cellStyle name="_pgvcl-costal_JND-5_JND - 4_T&amp;D July-08_TNDOCT-TO MAR-14" xfId="982"/>
    <cellStyle name="_pgvcl-costal_JND-5_JND - 4_tnd" xfId="983"/>
    <cellStyle name="_pgvcl-costal_JND-5_JND - 4_tnd_SOP MIS TNDSEP TO MAR" xfId="984"/>
    <cellStyle name="_pgvcl-costal_JND-5_JND - 4_tnd_SOP TND" xfId="985"/>
    <cellStyle name="_pgvcl-costal_JND-5_JND - 4_tnd_TNDOCT-TO MAR-14" xfId="986"/>
    <cellStyle name="_pgvcl-costal_JND-5_JND - 4_TNDOCT-TO MAR-14" xfId="987"/>
    <cellStyle name="_pgvcl-costal_JND-5_JND - 4_URBAN WEEKLY PBR CO" xfId="988"/>
    <cellStyle name="_pgvcl-costal_JND-5_JND - 4_URBAN WEEKLY PBR CO_SOP MIS TNDSEP TO MAR" xfId="989"/>
    <cellStyle name="_pgvcl-costal_JND-5_JND - 4_URBAN WEEKLY PBR CO_SOP TND" xfId="990"/>
    <cellStyle name="_pgvcl-costal_JND-5_JND - 4_URBAN WEEKLY PBR CO_TNDOCT-TO MAR-14" xfId="991"/>
    <cellStyle name="_pgvcl-costal_JND-5_JND - 4_Weekly Urban PBR CO - 06-03-09 to 12-03-09" xfId="992"/>
    <cellStyle name="_pgvcl-costal_JND-5_JND - 4_Weekly Urban PBR CO - 06-03-09 to 12-03-09_SOP MIS TNDSEP TO MAR" xfId="993"/>
    <cellStyle name="_pgvcl-costal_JND-5_JND - 4_Weekly Urban PBR CO - 06-03-09 to 12-03-09_SOP TND" xfId="994"/>
    <cellStyle name="_pgvcl-costal_JND-5_JND - 4_Weekly Urban PBR CO - 06-03-09 to 12-03-09_TNDOCT-TO MAR-14" xfId="995"/>
    <cellStyle name="_pgvcl-costal_JND-5_JND - 4_Weekly Urban PBR CO - 20-02-09 to 26-02-09" xfId="996"/>
    <cellStyle name="_pgvcl-costal_JND-5_JND - 4_Weekly Urban PBR CO - 20-02-09 to 26-02-09_SOP MIS TNDSEP TO MAR" xfId="997"/>
    <cellStyle name="_pgvcl-costal_JND-5_JND - 4_Weekly Urban PBR CO - 20-02-09 to 26-02-09_SOP TND" xfId="998"/>
    <cellStyle name="_pgvcl-costal_JND-5_JND - 4_Weekly Urban PBR CO - 20-02-09 to 26-02-09_TNDOCT-TO MAR-14" xfId="999"/>
    <cellStyle name="_pgvcl-costal_JND-5_JND - 4_Weekly Urban PBR CO - 30-01-09 to 05-02-09" xfId="1000"/>
    <cellStyle name="_pgvcl-costal_JND-5_JND - 4_Weekly Urban PBR CO - 30-01-09 to 05-02-09_SOP MIS TNDSEP TO MAR" xfId="1001"/>
    <cellStyle name="_pgvcl-costal_JND-5_JND - 4_Weekly Urban PBR CO - 30-01-09 to 05-02-09_SOP TND" xfId="1002"/>
    <cellStyle name="_pgvcl-costal_JND-5_JND - 4_Weekly Urban PBR CO - 30-01-09 to 05-02-09_TNDOCT-TO MAR-14" xfId="1003"/>
    <cellStyle name="_pgvcl-costal_JND-5_JND - 4_Weekly Urban PBR CO - 9-1-09 to 15.01.09" xfId="1004"/>
    <cellStyle name="_pgvcl-costal_JND-5_JND - 4_Weekly Urban PBR CO - 9-1-09 to 15.01.09_SOP MIS TNDSEP TO MAR" xfId="1005"/>
    <cellStyle name="_pgvcl-costal_JND-5_JND - 4_Weekly Urban PBR CO - 9-1-09 to 15.01.09_SOP TND" xfId="1006"/>
    <cellStyle name="_pgvcl-costal_JND-5_JND - 4_Weekly Urban PBR CO - 9-1-09 to 15.01.09_TNDOCT-TO MAR-14" xfId="1007"/>
    <cellStyle name="_pgvcl-costal_JND-5_JND - 5" xfId="1008"/>
    <cellStyle name="_pgvcl-costal_JND-5_JND - 5 CFL" xfId="1009"/>
    <cellStyle name="_pgvcl-costal_JND-5_JND - 5 CFL_City Division MIS JAN-09" xfId="1010"/>
    <cellStyle name="_pgvcl-costal_JND-5_JND - 5 CFL_City Division MIS JAN-09_SSNNL CANAL WISE summary-22-06-11" xfId="1011"/>
    <cellStyle name="_pgvcl-costal_JND-5_JND - 5 CFL_NEW MIS Jan-09" xfId="1012"/>
    <cellStyle name="_pgvcl-costal_JND-5_JND - 5 CFL_NEW MIS Jan-09_SSNNL CANAL WISE summary-22-06-11" xfId="1013"/>
    <cellStyle name="_pgvcl-costal_JND-5_JND - 5 CFL_SSNNL CANAL WISE summary-22-06-11" xfId="1014"/>
    <cellStyle name="_pgvcl-costal_JND-5_JND - 5_Book-DMTHL" xfId="1015"/>
    <cellStyle name="_pgvcl-costal_JND-5_JND - 5_City Division MIS JAN-09" xfId="1016"/>
    <cellStyle name="_pgvcl-costal_JND-5_JND - 5_City Division MIS JAN-09_SSNNL CANAL WISE summary-22-06-11" xfId="1017"/>
    <cellStyle name="_pgvcl-costal_JND-5_JND - 5_Comparison" xfId="1018"/>
    <cellStyle name="_pgvcl-costal_JND-5_JND - 5_Comparison_SOP MIS TNDSEP TO MAR" xfId="1019"/>
    <cellStyle name="_pgvcl-costal_JND-5_JND - 5_Comparison_SOP TND" xfId="1020"/>
    <cellStyle name="_pgvcl-costal_JND-5_JND - 5_Comparison_TNDOCT-TO MAR-14" xfId="1021"/>
    <cellStyle name="_pgvcl-costal_JND-5_JND - 5_Details of Selected Urban Feeder" xfId="1022"/>
    <cellStyle name="_pgvcl-costal_JND-5_JND - 5_Details of Selected Urban Feeder_SOP MIS TNDSEP TO MAR" xfId="1023"/>
    <cellStyle name="_pgvcl-costal_JND-5_JND - 5_Details of Selected Urban Feeder_SOP TND" xfId="1024"/>
    <cellStyle name="_pgvcl-costal_JND-5_JND - 5_Details of Selected Urban Feeder_TNDOCT-TO MAR-14" xfId="1025"/>
    <cellStyle name="_pgvcl-costal_JND-5_JND - 5_DHTHL JAN-09" xfId="1026"/>
    <cellStyle name="_pgvcl-costal_JND-5_JND - 5_dnthl Feb-09" xfId="1027"/>
    <cellStyle name="_pgvcl-costal_JND-5_JND - 5_JGYssss" xfId="1028"/>
    <cellStyle name="_pgvcl-costal_JND-5_JND - 5_JGYssss_SOP MIS TNDSEP TO MAR" xfId="1029"/>
    <cellStyle name="_pgvcl-costal_JND-5_JND - 5_JGYssss_SOP TND" xfId="1030"/>
    <cellStyle name="_pgvcl-costal_JND-5_JND - 5_JGYssss_TNDOCT-TO MAR-14" xfId="1031"/>
    <cellStyle name="_pgvcl-costal_JND-5_JND - 5_NEW MIS Jan-09" xfId="1032"/>
    <cellStyle name="_pgvcl-costal_JND-5_JND - 5_NEW MIS Jan-09_SSNNL CANAL WISE summary-22-06-11" xfId="1033"/>
    <cellStyle name="_pgvcl-costal_JND-5_JND - 5_PBR" xfId="1034"/>
    <cellStyle name="_pgvcl-costal_JND-5_JND - 5_PBR CO_DAILY REPORT GIS - 20-01-09" xfId="1035"/>
    <cellStyle name="_pgvcl-costal_JND-5_JND - 5_PBR CO_DAILY REPORT GIS - 20-01-09_SOP MIS TNDSEP TO MAR" xfId="1036"/>
    <cellStyle name="_pgvcl-costal_JND-5_JND - 5_PBR CO_DAILY REPORT GIS - 20-01-09_SOP TND" xfId="1037"/>
    <cellStyle name="_pgvcl-costal_JND-5_JND - 5_PBR CO_DAILY REPORT GIS - 20-01-09_TNDOCT-TO MAR-14" xfId="1038"/>
    <cellStyle name="_pgvcl-costal_JND-5_JND - 5_PBR_SOP MIS TNDSEP TO MAR" xfId="1039"/>
    <cellStyle name="_pgvcl-costal_JND-5_JND - 5_PBR_SOP TND" xfId="1040"/>
    <cellStyle name="_pgvcl-costal_JND-5_JND - 5_PBR_TNDOCT-TO MAR-14" xfId="1041"/>
    <cellStyle name="_pgvcl-costal_JND-5_JND - 5_SOP MIS TNDSEP TO MAR" xfId="1042"/>
    <cellStyle name="_pgvcl-costal_JND-5_JND - 5_SOP TND" xfId="1043"/>
    <cellStyle name="_pgvcl-costal_JND-5_JND - 5_SSNNL CANAL WISE summary-22-06-11" xfId="1044"/>
    <cellStyle name="_pgvcl-costal_JND-5_JND - 5_T&amp;D August-08" xfId="1045"/>
    <cellStyle name="_pgvcl-costal_JND-5_JND - 5_T&amp;D August-08_SOP MIS TNDSEP TO MAR" xfId="1046"/>
    <cellStyle name="_pgvcl-costal_JND-5_JND - 5_T&amp;D August-08_SOP TND" xfId="1047"/>
    <cellStyle name="_pgvcl-costal_JND-5_JND - 5_T&amp;D August-08_TNDOCT-TO MAR-14" xfId="1048"/>
    <cellStyle name="_pgvcl-costal_JND-5_JND - 5_T&amp;D Dec-08" xfId="1049"/>
    <cellStyle name="_pgvcl-costal_JND-5_JND - 5_T&amp;D Dec-08_SOP MIS TNDSEP TO MAR" xfId="1050"/>
    <cellStyle name="_pgvcl-costal_JND-5_JND - 5_T&amp;D Dec-08_SOP TND" xfId="1051"/>
    <cellStyle name="_pgvcl-costal_JND-5_JND - 5_T&amp;D Dec-08_TNDOCT-TO MAR-14" xfId="1052"/>
    <cellStyle name="_pgvcl-costal_JND-5_JND - 5_T&amp;D July-08" xfId="1053"/>
    <cellStyle name="_pgvcl-costal_JND-5_JND - 5_T&amp;D July-08_SOP MIS TNDSEP TO MAR" xfId="1054"/>
    <cellStyle name="_pgvcl-costal_JND-5_JND - 5_T&amp;D July-08_SOP TND" xfId="1055"/>
    <cellStyle name="_pgvcl-costal_JND-5_JND - 5_T&amp;D July-08_TNDOCT-TO MAR-14" xfId="1056"/>
    <cellStyle name="_pgvcl-costal_JND-5_JND - 5_TNDOCT-TO MAR-14" xfId="1057"/>
    <cellStyle name="_pgvcl-costal_JND-5_JND - 5_URBAN WEEKLY PBR CO" xfId="1058"/>
    <cellStyle name="_pgvcl-costal_JND-5_JND - 5_URBAN WEEKLY PBR CO_SOP MIS TNDSEP TO MAR" xfId="1059"/>
    <cellStyle name="_pgvcl-costal_JND-5_JND - 5_URBAN WEEKLY PBR CO_SOP TND" xfId="1060"/>
    <cellStyle name="_pgvcl-costal_JND-5_JND - 5_URBAN WEEKLY PBR CO_TNDOCT-TO MAR-14" xfId="1061"/>
    <cellStyle name="_pgvcl-costal_JND-5_JND - 5_Weekly Urban PBR CO - 06-03-09 to 12-03-09" xfId="1062"/>
    <cellStyle name="_pgvcl-costal_JND-5_JND - 5_Weekly Urban PBR CO - 06-03-09 to 12-03-09_SOP MIS TNDSEP TO MAR" xfId="1063"/>
    <cellStyle name="_pgvcl-costal_JND-5_JND - 5_Weekly Urban PBR CO - 06-03-09 to 12-03-09_SOP TND" xfId="1064"/>
    <cellStyle name="_pgvcl-costal_JND-5_JND - 5_Weekly Urban PBR CO - 06-03-09 to 12-03-09_TNDOCT-TO MAR-14" xfId="1065"/>
    <cellStyle name="_pgvcl-costal_JND-5_JND - 5_Weekly Urban PBR CO - 20-02-09 to 26-02-09" xfId="1066"/>
    <cellStyle name="_pgvcl-costal_JND-5_JND - 5_Weekly Urban PBR CO - 20-02-09 to 26-02-09_SOP MIS TNDSEP TO MAR" xfId="1067"/>
    <cellStyle name="_pgvcl-costal_JND-5_JND - 5_Weekly Urban PBR CO - 20-02-09 to 26-02-09_SOP TND" xfId="1068"/>
    <cellStyle name="_pgvcl-costal_JND-5_JND - 5_Weekly Urban PBR CO - 20-02-09 to 26-02-09_TNDOCT-TO MAR-14" xfId="1069"/>
    <cellStyle name="_pgvcl-costal_JND-5_JND - 5_Weekly Urban PBR CO - 30-01-09 to 05-02-09" xfId="1070"/>
    <cellStyle name="_pgvcl-costal_JND-5_JND - 5_Weekly Urban PBR CO - 30-01-09 to 05-02-09_SOP MIS TNDSEP TO MAR" xfId="1071"/>
    <cellStyle name="_pgvcl-costal_JND-5_JND - 5_Weekly Urban PBR CO - 30-01-09 to 05-02-09_SOP TND" xfId="1072"/>
    <cellStyle name="_pgvcl-costal_JND-5_JND - 5_Weekly Urban PBR CO - 30-01-09 to 05-02-09_TNDOCT-TO MAR-14" xfId="1073"/>
    <cellStyle name="_pgvcl-costal_JND-5_JND - 5_Weekly Urban PBR CO - 9-1-09 to 15.01.09" xfId="1074"/>
    <cellStyle name="_pgvcl-costal_JND-5_JND - 5_Weekly Urban PBR CO - 9-1-09 to 15.01.09_SOP MIS TNDSEP TO MAR" xfId="1075"/>
    <cellStyle name="_pgvcl-costal_JND-5_JND - 5_Weekly Urban PBR CO - 9-1-09 to 15.01.09_SOP TND" xfId="1076"/>
    <cellStyle name="_pgvcl-costal_JND-5_JND - 5_Weekly Urban PBR CO - 9-1-09 to 15.01.09_TNDOCT-TO MAR-14" xfId="1077"/>
    <cellStyle name="_pgvcl-costal_JND-5_JND 50" xfId="1078"/>
    <cellStyle name="_pgvcl-costal_JND-5_JND 50_City Division MIS JAN-09" xfId="1079"/>
    <cellStyle name="_pgvcl-costal_JND-5_JND 50_City Division MIS JAN-09_SSNNL CANAL WISE summary-22-06-11" xfId="1080"/>
    <cellStyle name="_pgvcl-costal_JND-5_JND 50_NEW MIS Jan-09" xfId="1081"/>
    <cellStyle name="_pgvcl-costal_JND-5_JND 50_NEW MIS Jan-09_SSNNL CANAL WISE summary-22-06-11" xfId="1082"/>
    <cellStyle name="_pgvcl-costal_JND-5_JND 50_SSNNL CANAL WISE summary-22-06-11" xfId="1083"/>
    <cellStyle name="_pgvcl-costal_JND-5_JND T-3 MIS" xfId="1084"/>
    <cellStyle name="_pgvcl-costal_JND-5_JND-4" xfId="1085"/>
    <cellStyle name="_pgvcl-costal_JND-5_JND-4_Book-DMTHL" xfId="1086"/>
    <cellStyle name="_pgvcl-costal_JND-5_JND-4_City Division MIS JAN-09" xfId="1087"/>
    <cellStyle name="_pgvcl-costal_JND-5_JND-4_City Division MIS JAN-09_SSNNL CANAL WISE summary-22-06-11" xfId="1088"/>
    <cellStyle name="_pgvcl-costal_JND-5_JND-4_Comparison" xfId="1089"/>
    <cellStyle name="_pgvcl-costal_JND-5_JND-4_Comparison_SOP MIS TNDSEP TO MAR" xfId="1090"/>
    <cellStyle name="_pgvcl-costal_JND-5_JND-4_Comparison_SOP TND" xfId="1091"/>
    <cellStyle name="_pgvcl-costal_JND-5_JND-4_Comparison_TNDOCT-TO MAR-14" xfId="1092"/>
    <cellStyle name="_pgvcl-costal_JND-5_JND-4_Details of Selected Urban Feeder" xfId="1093"/>
    <cellStyle name="_pgvcl-costal_JND-5_JND-4_Details of Selected Urban Feeder_SOP MIS TNDSEP TO MAR" xfId="1094"/>
    <cellStyle name="_pgvcl-costal_JND-5_JND-4_Details of Selected Urban Feeder_SOP TND" xfId="1095"/>
    <cellStyle name="_pgvcl-costal_JND-5_JND-4_Details of Selected Urban Feeder_TNDOCT-TO MAR-14" xfId="1096"/>
    <cellStyle name="_pgvcl-costal_JND-5_JND-4_DHTHL JAN-09" xfId="1097"/>
    <cellStyle name="_pgvcl-costal_JND-5_JND-4_dnthl Feb-09" xfId="1098"/>
    <cellStyle name="_pgvcl-costal_JND-5_JND-4_JGYssss" xfId="1099"/>
    <cellStyle name="_pgvcl-costal_JND-5_JND-4_JGYssss_SOP MIS TNDSEP TO MAR" xfId="1100"/>
    <cellStyle name="_pgvcl-costal_JND-5_JND-4_JGYssss_SOP TND" xfId="1101"/>
    <cellStyle name="_pgvcl-costal_JND-5_JND-4_JGYssss_TNDOCT-TO MAR-14" xfId="1102"/>
    <cellStyle name="_pgvcl-costal_JND-5_JND-4_NEW MIS Jan-09" xfId="1103"/>
    <cellStyle name="_pgvcl-costal_JND-5_JND-4_NEW MIS Jan-09_SSNNL CANAL WISE summary-22-06-11" xfId="1104"/>
    <cellStyle name="_pgvcl-costal_JND-5_JND-4_PBR" xfId="1105"/>
    <cellStyle name="_pgvcl-costal_JND-5_JND-4_PBR CO_DAILY REPORT GIS - 20-01-09" xfId="1106"/>
    <cellStyle name="_pgvcl-costal_JND-5_JND-4_PBR CO_DAILY REPORT GIS - 20-01-09_SOP MIS TNDSEP TO MAR" xfId="1107"/>
    <cellStyle name="_pgvcl-costal_JND-5_JND-4_PBR CO_DAILY REPORT GIS - 20-01-09_SOP TND" xfId="1108"/>
    <cellStyle name="_pgvcl-costal_JND-5_JND-4_PBR CO_DAILY REPORT GIS - 20-01-09_TNDOCT-TO MAR-14" xfId="1109"/>
    <cellStyle name="_pgvcl-costal_JND-5_JND-4_PBR_SOP MIS TNDSEP TO MAR" xfId="1110"/>
    <cellStyle name="_pgvcl-costal_JND-5_JND-4_PBR_SOP TND" xfId="1111"/>
    <cellStyle name="_pgvcl-costal_JND-5_JND-4_PBR_TNDOCT-TO MAR-14" xfId="1112"/>
    <cellStyle name="_pgvcl-costal_JND-5_JND-4_PGVCL- 5" xfId="1113"/>
    <cellStyle name="_pgvcl-costal_JND-5_JND-4_PGVCL SOP MIS 2 11-12 Qtr" xfId="1114"/>
    <cellStyle name="_pgvcl-costal_JND-5_JND-4_PGVCL SOP MIS 2 11-12 Qtr_SOP MIS TNDSEP TO MAR" xfId="1115"/>
    <cellStyle name="_pgvcl-costal_JND-5_JND-4_PGVCL SOP MIS 2 11-12 Qtr_SOP TND" xfId="1116"/>
    <cellStyle name="_pgvcl-costal_JND-5_JND-4_PGVCL SOP MIS 2 11-12 Qtr_TNDOCT-TO MAR-14" xfId="1117"/>
    <cellStyle name="_pgvcl-costal_JND-5_JND-4_SOP MIS 4th Qtr 2011 12" xfId="1118"/>
    <cellStyle name="_pgvcl-costal_JND-5_JND-4_SOP MIS 4th Qtr 2011 12_AG HVDSJun -12" xfId="1119"/>
    <cellStyle name="_pgvcl-costal_JND-5_JND-4_SOP MIS TNDSEP TO MAR" xfId="1120"/>
    <cellStyle name="_pgvcl-costal_JND-5_JND-4_SOP TND" xfId="1121"/>
    <cellStyle name="_pgvcl-costal_JND-5_JND-4_SSNNL CANAL WISE summary-22-06-11" xfId="1122"/>
    <cellStyle name="_pgvcl-costal_JND-5_JND-4_t &amp; d SOP HALF YEARLY  26.04.11 014 012" xfId="1123"/>
    <cellStyle name="_pgvcl-costal_JND-5_JND-4_t &amp; d SOP HALF YEARLY  26.04.11 014 012_SOP MIS TNDSEP TO MAR" xfId="1124"/>
    <cellStyle name="_pgvcl-costal_JND-5_JND-4_t &amp; d SOP HALF YEARLY  26.04.11 014 012_SOP TND" xfId="1125"/>
    <cellStyle name="_pgvcl-costal_JND-5_JND-4_t &amp; d SOP HALF YEARLY  26.04.11 014 012_TNDOCT-TO MAR-14" xfId="1126"/>
    <cellStyle name="_pgvcl-costal_JND-5_JND-4_T&amp;D August-08" xfId="1127"/>
    <cellStyle name="_pgvcl-costal_JND-5_JND-4_T&amp;D August-08_SOP MIS TNDSEP TO MAR" xfId="1128"/>
    <cellStyle name="_pgvcl-costal_JND-5_JND-4_T&amp;D August-08_SOP TND" xfId="1129"/>
    <cellStyle name="_pgvcl-costal_JND-5_JND-4_T&amp;D August-08_TNDOCT-TO MAR-14" xfId="1130"/>
    <cellStyle name="_pgvcl-costal_JND-5_JND-4_T&amp;D Dec-08" xfId="1131"/>
    <cellStyle name="_pgvcl-costal_JND-5_JND-4_T&amp;D Dec-08_SOP MIS TNDSEP TO MAR" xfId="1132"/>
    <cellStyle name="_pgvcl-costal_JND-5_JND-4_T&amp;D Dec-08_SOP TND" xfId="1133"/>
    <cellStyle name="_pgvcl-costal_JND-5_JND-4_T&amp;D Dec-08_TNDOCT-TO MAR-14" xfId="1134"/>
    <cellStyle name="_pgvcl-costal_JND-5_JND-4_T&amp;D July-08" xfId="1135"/>
    <cellStyle name="_pgvcl-costal_JND-5_JND-4_T&amp;D July-08_SOP MIS TNDSEP TO MAR" xfId="1136"/>
    <cellStyle name="_pgvcl-costal_JND-5_JND-4_T&amp;D July-08_SOP TND" xfId="1137"/>
    <cellStyle name="_pgvcl-costal_JND-5_JND-4_T&amp;D July-08_TNDOCT-TO MAR-14" xfId="1138"/>
    <cellStyle name="_pgvcl-costal_JND-5_JND-4_tnd" xfId="1139"/>
    <cellStyle name="_pgvcl-costal_JND-5_JND-4_tnd_SOP MIS TNDSEP TO MAR" xfId="1140"/>
    <cellStyle name="_pgvcl-costal_JND-5_JND-4_tnd_SOP TND" xfId="1141"/>
    <cellStyle name="_pgvcl-costal_JND-5_JND-4_tnd_TNDOCT-TO MAR-14" xfId="1142"/>
    <cellStyle name="_pgvcl-costal_JND-5_JND-4_TNDOCT-TO MAR-14" xfId="1143"/>
    <cellStyle name="_pgvcl-costal_JND-5_JND-4_URBAN WEEKLY PBR CO" xfId="1144"/>
    <cellStyle name="_pgvcl-costal_JND-5_JND-4_URBAN WEEKLY PBR CO_SOP MIS TNDSEP TO MAR" xfId="1145"/>
    <cellStyle name="_pgvcl-costal_JND-5_JND-4_URBAN WEEKLY PBR CO_SOP TND" xfId="1146"/>
    <cellStyle name="_pgvcl-costal_JND-5_JND-4_URBAN WEEKLY PBR CO_TNDOCT-TO MAR-14" xfId="1147"/>
    <cellStyle name="_pgvcl-costal_JND-5_JND-4_Weekly Urban PBR CO - 06-03-09 to 12-03-09" xfId="1148"/>
    <cellStyle name="_pgvcl-costal_JND-5_JND-4_Weekly Urban PBR CO - 06-03-09 to 12-03-09_SOP MIS TNDSEP TO MAR" xfId="1149"/>
    <cellStyle name="_pgvcl-costal_JND-5_JND-4_Weekly Urban PBR CO - 06-03-09 to 12-03-09_SOP TND" xfId="1150"/>
    <cellStyle name="_pgvcl-costal_JND-5_JND-4_Weekly Urban PBR CO - 06-03-09 to 12-03-09_TNDOCT-TO MAR-14" xfId="1151"/>
    <cellStyle name="_pgvcl-costal_JND-5_JND-4_Weekly Urban PBR CO - 20-02-09 to 26-02-09" xfId="1152"/>
    <cellStyle name="_pgvcl-costal_JND-5_JND-4_Weekly Urban PBR CO - 20-02-09 to 26-02-09_SOP MIS TNDSEP TO MAR" xfId="1153"/>
    <cellStyle name="_pgvcl-costal_JND-5_JND-4_Weekly Urban PBR CO - 20-02-09 to 26-02-09_SOP TND" xfId="1154"/>
    <cellStyle name="_pgvcl-costal_JND-5_JND-4_Weekly Urban PBR CO - 20-02-09 to 26-02-09_TNDOCT-TO MAR-14" xfId="1155"/>
    <cellStyle name="_pgvcl-costal_JND-5_JND-4_Weekly Urban PBR CO - 30-01-09 to 05-02-09" xfId="1156"/>
    <cellStyle name="_pgvcl-costal_JND-5_JND-4_Weekly Urban PBR CO - 30-01-09 to 05-02-09_SOP MIS TNDSEP TO MAR" xfId="1157"/>
    <cellStyle name="_pgvcl-costal_JND-5_JND-4_Weekly Urban PBR CO - 30-01-09 to 05-02-09_SOP TND" xfId="1158"/>
    <cellStyle name="_pgvcl-costal_JND-5_JND-4_Weekly Urban PBR CO - 30-01-09 to 05-02-09_TNDOCT-TO MAR-14" xfId="1159"/>
    <cellStyle name="_pgvcl-costal_JND-5_JND-4_Weekly Urban PBR CO - 9-1-09 to 15.01.09" xfId="1160"/>
    <cellStyle name="_pgvcl-costal_JND-5_JND-4_Weekly Urban PBR CO - 9-1-09 to 15.01.09_SOP MIS TNDSEP TO MAR" xfId="1161"/>
    <cellStyle name="_pgvcl-costal_JND-5_JND-4_Weekly Urban PBR CO - 9-1-09 to 15.01.09_SOP TND" xfId="1162"/>
    <cellStyle name="_pgvcl-costal_JND-5_JND-4_Weekly Urban PBR CO - 9-1-09 to 15.01.09_TNDOCT-TO MAR-14" xfId="1163"/>
    <cellStyle name="_pgvcl-costal_JND-5_JND-5" xfId="1164"/>
    <cellStyle name="_pgvcl-costal_JND-5_JND-5 T3" xfId="1165"/>
    <cellStyle name="_pgvcl-costal_JND-5_JND-5_Book-DMTHL" xfId="1166"/>
    <cellStyle name="_pgvcl-costal_JND-5_JND-5_City Division MIS JAN-09" xfId="1167"/>
    <cellStyle name="_pgvcl-costal_JND-5_JND-5_City Division MIS JAN-09_SSNNL CANAL WISE summary-22-06-11" xfId="1168"/>
    <cellStyle name="_pgvcl-costal_JND-5_JND-5_Comparison" xfId="1169"/>
    <cellStyle name="_pgvcl-costal_JND-5_JND-5_Comparison_SOP MIS TNDSEP TO MAR" xfId="1170"/>
    <cellStyle name="_pgvcl-costal_JND-5_JND-5_Comparison_SOP TND" xfId="1171"/>
    <cellStyle name="_pgvcl-costal_JND-5_JND-5_Comparison_TNDOCT-TO MAR-14" xfId="1172"/>
    <cellStyle name="_pgvcl-costal_JND-5_JND-5_Details of Selected Urban Feeder" xfId="1173"/>
    <cellStyle name="_pgvcl-costal_JND-5_JND-5_Details of Selected Urban Feeder_SOP MIS TNDSEP TO MAR" xfId="1174"/>
    <cellStyle name="_pgvcl-costal_JND-5_JND-5_Details of Selected Urban Feeder_SOP TND" xfId="1175"/>
    <cellStyle name="_pgvcl-costal_JND-5_JND-5_Details of Selected Urban Feeder_TNDOCT-TO MAR-14" xfId="1176"/>
    <cellStyle name="_pgvcl-costal_JND-5_JND-5_DHTHL JAN-09" xfId="1177"/>
    <cellStyle name="_pgvcl-costal_JND-5_JND-5_dnthl Feb-09" xfId="1178"/>
    <cellStyle name="_pgvcl-costal_JND-5_JND-5_JGYssss" xfId="1179"/>
    <cellStyle name="_pgvcl-costal_JND-5_JND-5_JGYssss_SOP MIS TNDSEP TO MAR" xfId="1180"/>
    <cellStyle name="_pgvcl-costal_JND-5_JND-5_JGYssss_SOP TND" xfId="1181"/>
    <cellStyle name="_pgvcl-costal_JND-5_JND-5_JGYssss_TNDOCT-TO MAR-14" xfId="1182"/>
    <cellStyle name="_pgvcl-costal_JND-5_JND-5_NEW MIS Jan-09" xfId="1183"/>
    <cellStyle name="_pgvcl-costal_JND-5_JND-5_NEW MIS Jan-09_SSNNL CANAL WISE summary-22-06-11" xfId="1184"/>
    <cellStyle name="_pgvcl-costal_JND-5_JND-5_PBR" xfId="1185"/>
    <cellStyle name="_pgvcl-costal_JND-5_JND-5_PBR CO_DAILY REPORT GIS - 20-01-09" xfId="1186"/>
    <cellStyle name="_pgvcl-costal_JND-5_JND-5_PBR CO_DAILY REPORT GIS - 20-01-09_SOP MIS TNDSEP TO MAR" xfId="1187"/>
    <cellStyle name="_pgvcl-costal_JND-5_JND-5_PBR CO_DAILY REPORT GIS - 20-01-09_SOP TND" xfId="1188"/>
    <cellStyle name="_pgvcl-costal_JND-5_JND-5_PBR CO_DAILY REPORT GIS - 20-01-09_TNDOCT-TO MAR-14" xfId="1189"/>
    <cellStyle name="_pgvcl-costal_JND-5_JND-5_PBR_SOP MIS TNDSEP TO MAR" xfId="1190"/>
    <cellStyle name="_pgvcl-costal_JND-5_JND-5_PBR_SOP TND" xfId="1191"/>
    <cellStyle name="_pgvcl-costal_JND-5_JND-5_PBR_TNDOCT-TO MAR-14" xfId="1192"/>
    <cellStyle name="_pgvcl-costal_JND-5_JND-5_PGVCL- 5" xfId="1193"/>
    <cellStyle name="_pgvcl-costal_JND-5_JND-5_PGVCL SOP MIS 2 11-12 Qtr" xfId="1194"/>
    <cellStyle name="_pgvcl-costal_JND-5_JND-5_PGVCL SOP MIS 2 11-12 Qtr_SOP MIS TNDSEP TO MAR" xfId="1195"/>
    <cellStyle name="_pgvcl-costal_JND-5_JND-5_PGVCL SOP MIS 2 11-12 Qtr_SOP TND" xfId="1196"/>
    <cellStyle name="_pgvcl-costal_JND-5_JND-5_PGVCL SOP MIS 2 11-12 Qtr_TNDOCT-TO MAR-14" xfId="1197"/>
    <cellStyle name="_pgvcl-costal_JND-5_JND-5_SOP MIS 4th Qtr 2011 12" xfId="1198"/>
    <cellStyle name="_pgvcl-costal_JND-5_JND-5_SOP MIS 4th Qtr 2011 12_AG HVDSJun -12" xfId="1199"/>
    <cellStyle name="_pgvcl-costal_JND-5_JND-5_SOP MIS TNDSEP TO MAR" xfId="1200"/>
    <cellStyle name="_pgvcl-costal_JND-5_JND-5_SOP TND" xfId="1201"/>
    <cellStyle name="_pgvcl-costal_JND-5_JND-5_SSNNL CANAL WISE summary-22-06-11" xfId="1202"/>
    <cellStyle name="_pgvcl-costal_JND-5_JND-5_t &amp; d SOP HALF YEARLY  26.04.11 014 012" xfId="1203"/>
    <cellStyle name="_pgvcl-costal_JND-5_JND-5_t &amp; d SOP HALF YEARLY  26.04.11 014 012_SOP MIS TNDSEP TO MAR" xfId="1204"/>
    <cellStyle name="_pgvcl-costal_JND-5_JND-5_t &amp; d SOP HALF YEARLY  26.04.11 014 012_SOP TND" xfId="1205"/>
    <cellStyle name="_pgvcl-costal_JND-5_JND-5_t &amp; d SOP HALF YEARLY  26.04.11 014 012_TNDOCT-TO MAR-14" xfId="1206"/>
    <cellStyle name="_pgvcl-costal_JND-5_JND-5_T&amp;D August-08" xfId="1207"/>
    <cellStyle name="_pgvcl-costal_JND-5_JND-5_T&amp;D August-08_SOP MIS TNDSEP TO MAR" xfId="1208"/>
    <cellStyle name="_pgvcl-costal_JND-5_JND-5_T&amp;D August-08_SOP TND" xfId="1209"/>
    <cellStyle name="_pgvcl-costal_JND-5_JND-5_T&amp;D August-08_TNDOCT-TO MAR-14" xfId="1210"/>
    <cellStyle name="_pgvcl-costal_JND-5_JND-5_T&amp;D Dec-08" xfId="1211"/>
    <cellStyle name="_pgvcl-costal_JND-5_JND-5_T&amp;D Dec-08_SOP MIS TNDSEP TO MAR" xfId="1212"/>
    <cellStyle name="_pgvcl-costal_JND-5_JND-5_T&amp;D Dec-08_SOP TND" xfId="1213"/>
    <cellStyle name="_pgvcl-costal_JND-5_JND-5_T&amp;D Dec-08_TNDOCT-TO MAR-14" xfId="1214"/>
    <cellStyle name="_pgvcl-costal_JND-5_JND-5_T&amp;D July-08" xfId="1215"/>
    <cellStyle name="_pgvcl-costal_JND-5_JND-5_T&amp;D July-08_SOP MIS TNDSEP TO MAR" xfId="1216"/>
    <cellStyle name="_pgvcl-costal_JND-5_JND-5_T&amp;D July-08_SOP TND" xfId="1217"/>
    <cellStyle name="_pgvcl-costal_JND-5_JND-5_T&amp;D July-08_TNDOCT-TO MAR-14" xfId="1218"/>
    <cellStyle name="_pgvcl-costal_JND-5_JND-5_tnd" xfId="1219"/>
    <cellStyle name="_pgvcl-costal_JND-5_JND-5_tnd_SOP MIS TNDSEP TO MAR" xfId="1220"/>
    <cellStyle name="_pgvcl-costal_JND-5_JND-5_tnd_SOP TND" xfId="1221"/>
    <cellStyle name="_pgvcl-costal_JND-5_JND-5_tnd_TNDOCT-TO MAR-14" xfId="1222"/>
    <cellStyle name="_pgvcl-costal_JND-5_JND-5_TNDOCT-TO MAR-14" xfId="1223"/>
    <cellStyle name="_pgvcl-costal_JND-5_JND-5_URBAN WEEKLY PBR CO" xfId="1224"/>
    <cellStyle name="_pgvcl-costal_JND-5_JND-5_URBAN WEEKLY PBR CO_SOP MIS TNDSEP TO MAR" xfId="1225"/>
    <cellStyle name="_pgvcl-costal_JND-5_JND-5_URBAN WEEKLY PBR CO_SOP TND" xfId="1226"/>
    <cellStyle name="_pgvcl-costal_JND-5_JND-5_URBAN WEEKLY PBR CO_TNDOCT-TO MAR-14" xfId="1227"/>
    <cellStyle name="_pgvcl-costal_JND-5_JND-5_Weekly Urban PBR CO - 06-03-09 to 12-03-09" xfId="1228"/>
    <cellStyle name="_pgvcl-costal_JND-5_JND-5_Weekly Urban PBR CO - 06-03-09 to 12-03-09_SOP MIS TNDSEP TO MAR" xfId="1229"/>
    <cellStyle name="_pgvcl-costal_JND-5_JND-5_Weekly Urban PBR CO - 06-03-09 to 12-03-09_SOP TND" xfId="1230"/>
    <cellStyle name="_pgvcl-costal_JND-5_JND-5_Weekly Urban PBR CO - 06-03-09 to 12-03-09_TNDOCT-TO MAR-14" xfId="1231"/>
    <cellStyle name="_pgvcl-costal_JND-5_JND-5_Weekly Urban PBR CO - 20-02-09 to 26-02-09" xfId="1232"/>
    <cellStyle name="_pgvcl-costal_JND-5_JND-5_Weekly Urban PBR CO - 20-02-09 to 26-02-09_SOP MIS TNDSEP TO MAR" xfId="1233"/>
    <cellStyle name="_pgvcl-costal_JND-5_JND-5_Weekly Urban PBR CO - 20-02-09 to 26-02-09_SOP TND" xfId="1234"/>
    <cellStyle name="_pgvcl-costal_JND-5_JND-5_Weekly Urban PBR CO - 20-02-09 to 26-02-09_TNDOCT-TO MAR-14" xfId="1235"/>
    <cellStyle name="_pgvcl-costal_JND-5_JND-5_Weekly Urban PBR CO - 30-01-09 to 05-02-09" xfId="1236"/>
    <cellStyle name="_pgvcl-costal_JND-5_JND-5_Weekly Urban PBR CO - 30-01-09 to 05-02-09_SOP MIS TNDSEP TO MAR" xfId="1237"/>
    <cellStyle name="_pgvcl-costal_JND-5_JND-5_Weekly Urban PBR CO - 30-01-09 to 05-02-09_SOP TND" xfId="1238"/>
    <cellStyle name="_pgvcl-costal_JND-5_JND-5_Weekly Urban PBR CO - 30-01-09 to 05-02-09_TNDOCT-TO MAR-14" xfId="1239"/>
    <cellStyle name="_pgvcl-costal_JND-5_JND-5_Weekly Urban PBR CO - 9-1-09 to 15.01.09" xfId="1240"/>
    <cellStyle name="_pgvcl-costal_JND-5_JND-5_Weekly Urban PBR CO - 9-1-09 to 15.01.09_SOP MIS TNDSEP TO MAR" xfId="1241"/>
    <cellStyle name="_pgvcl-costal_JND-5_JND-5_Weekly Urban PBR CO - 9-1-09 to 15.01.09_SOP TND" xfId="1242"/>
    <cellStyle name="_pgvcl-costal_JND-5_JND-5_Weekly Urban PBR CO - 9-1-09 to 15.01.09_TNDOCT-TO MAR-14" xfId="1243"/>
    <cellStyle name="_pgvcl-costal_JND-5_JND-50" xfId="1244"/>
    <cellStyle name="_pgvcl-costal_JND-5_JND-50_1" xfId="1245"/>
    <cellStyle name="_pgvcl-costal_JND-5_JND-50_Book-DMTHL" xfId="1246"/>
    <cellStyle name="_pgvcl-costal_JND-5_JND-50_City Division MIS JAN-09" xfId="1247"/>
    <cellStyle name="_pgvcl-costal_JND-5_JND-50_City Division MIS JAN-09_SSNNL CANAL WISE summary-22-06-11" xfId="1248"/>
    <cellStyle name="_pgvcl-costal_JND-5_JND-50_Comparison" xfId="1249"/>
    <cellStyle name="_pgvcl-costal_JND-5_JND-50_Comparison_SOP MIS TNDSEP TO MAR" xfId="1250"/>
    <cellStyle name="_pgvcl-costal_JND-5_JND-50_Comparison_SOP TND" xfId="1251"/>
    <cellStyle name="_pgvcl-costal_JND-5_JND-50_Comparison_TNDOCT-TO MAR-14" xfId="1252"/>
    <cellStyle name="_pgvcl-costal_JND-5_JND-50_Details of Selected Urban Feeder" xfId="1253"/>
    <cellStyle name="_pgvcl-costal_JND-5_JND-50_Details of Selected Urban Feeder_SOP MIS TNDSEP TO MAR" xfId="1254"/>
    <cellStyle name="_pgvcl-costal_JND-5_JND-50_Details of Selected Urban Feeder_SOP TND" xfId="1255"/>
    <cellStyle name="_pgvcl-costal_JND-5_JND-50_Details of Selected Urban Feeder_TNDOCT-TO MAR-14" xfId="1256"/>
    <cellStyle name="_pgvcl-costal_JND-5_JND-50_DHTHL JAN-09" xfId="1257"/>
    <cellStyle name="_pgvcl-costal_JND-5_JND-50_dnthl Feb-09" xfId="1258"/>
    <cellStyle name="_pgvcl-costal_JND-5_JND-50_JGYssss" xfId="1259"/>
    <cellStyle name="_pgvcl-costal_JND-5_JND-50_JGYssss_SOP MIS TNDSEP TO MAR" xfId="1260"/>
    <cellStyle name="_pgvcl-costal_JND-5_JND-50_JGYssss_SOP TND" xfId="1261"/>
    <cellStyle name="_pgvcl-costal_JND-5_JND-50_JGYssss_TNDOCT-TO MAR-14" xfId="1262"/>
    <cellStyle name="_pgvcl-costal_JND-5_JND-50_NEW MIS Jan-09" xfId="1263"/>
    <cellStyle name="_pgvcl-costal_JND-5_JND-50_NEW MIS Jan-09_SSNNL CANAL WISE summary-22-06-11" xfId="1264"/>
    <cellStyle name="_pgvcl-costal_JND-5_JND-50_PBR" xfId="1265"/>
    <cellStyle name="_pgvcl-costal_JND-5_JND-50_PBR CO_DAILY REPORT GIS - 20-01-09" xfId="1266"/>
    <cellStyle name="_pgvcl-costal_JND-5_JND-50_PBR CO_DAILY REPORT GIS - 20-01-09_SOP MIS TNDSEP TO MAR" xfId="1267"/>
    <cellStyle name="_pgvcl-costal_JND-5_JND-50_PBR CO_DAILY REPORT GIS - 20-01-09_SOP TND" xfId="1268"/>
    <cellStyle name="_pgvcl-costal_JND-5_JND-50_PBR CO_DAILY REPORT GIS - 20-01-09_TNDOCT-TO MAR-14" xfId="1269"/>
    <cellStyle name="_pgvcl-costal_JND-5_JND-50_PBR_SOP MIS TNDSEP TO MAR" xfId="1270"/>
    <cellStyle name="_pgvcl-costal_JND-5_JND-50_PBR_SOP TND" xfId="1271"/>
    <cellStyle name="_pgvcl-costal_JND-5_JND-50_PBR_TNDOCT-TO MAR-14" xfId="1272"/>
    <cellStyle name="_pgvcl-costal_JND-5_JND-50_PGVCL- 5" xfId="1273"/>
    <cellStyle name="_pgvcl-costal_JND-5_JND-50_PGVCL SOP MIS 2 11-12 Qtr" xfId="1274"/>
    <cellStyle name="_pgvcl-costal_JND-5_JND-50_PGVCL SOP MIS 2 11-12 Qtr_SOP MIS TNDSEP TO MAR" xfId="1275"/>
    <cellStyle name="_pgvcl-costal_JND-5_JND-50_PGVCL SOP MIS 2 11-12 Qtr_SOP TND" xfId="1276"/>
    <cellStyle name="_pgvcl-costal_JND-5_JND-50_PGVCL SOP MIS 2 11-12 Qtr_TNDOCT-TO MAR-14" xfId="1277"/>
    <cellStyle name="_pgvcl-costal_JND-5_JND-50_SOP MIS 4th Qtr 2011 12" xfId="1278"/>
    <cellStyle name="_pgvcl-costal_JND-5_JND-50_SOP MIS 4th Qtr 2011 12_AG HVDSJun -12" xfId="1279"/>
    <cellStyle name="_pgvcl-costal_JND-5_JND-50_SOP MIS TNDSEP TO MAR" xfId="1280"/>
    <cellStyle name="_pgvcl-costal_JND-5_JND-50_SOP TND" xfId="1281"/>
    <cellStyle name="_pgvcl-costal_JND-5_JND-50_SSNNL CANAL WISE summary-22-06-11" xfId="1282"/>
    <cellStyle name="_pgvcl-costal_JND-5_JND-50_t &amp; d SOP HALF YEARLY  26.04.11 014 012" xfId="1283"/>
    <cellStyle name="_pgvcl-costal_JND-5_JND-50_t &amp; d SOP HALF YEARLY  26.04.11 014 012_SOP MIS TNDSEP TO MAR" xfId="1284"/>
    <cellStyle name="_pgvcl-costal_JND-5_JND-50_t &amp; d SOP HALF YEARLY  26.04.11 014 012_SOP TND" xfId="1285"/>
    <cellStyle name="_pgvcl-costal_JND-5_JND-50_t &amp; d SOP HALF YEARLY  26.04.11 014 012_TNDOCT-TO MAR-14" xfId="1286"/>
    <cellStyle name="_pgvcl-costal_JND-5_JND-50_T&amp;D August-08" xfId="1287"/>
    <cellStyle name="_pgvcl-costal_JND-5_JND-50_T&amp;D August-08_SOP MIS TNDSEP TO MAR" xfId="1288"/>
    <cellStyle name="_pgvcl-costal_JND-5_JND-50_T&amp;D August-08_SOP TND" xfId="1289"/>
    <cellStyle name="_pgvcl-costal_JND-5_JND-50_T&amp;D August-08_TNDOCT-TO MAR-14" xfId="1290"/>
    <cellStyle name="_pgvcl-costal_JND-5_JND-50_T&amp;D Dec-08" xfId="1291"/>
    <cellStyle name="_pgvcl-costal_JND-5_JND-50_T&amp;D Dec-08_SOP MIS TNDSEP TO MAR" xfId="1292"/>
    <cellStyle name="_pgvcl-costal_JND-5_JND-50_T&amp;D Dec-08_SOP TND" xfId="1293"/>
    <cellStyle name="_pgvcl-costal_JND-5_JND-50_T&amp;D Dec-08_TNDOCT-TO MAR-14" xfId="1294"/>
    <cellStyle name="_pgvcl-costal_JND-5_JND-50_T&amp;D July-08" xfId="1295"/>
    <cellStyle name="_pgvcl-costal_JND-5_JND-50_T&amp;D July-08_SOP MIS TNDSEP TO MAR" xfId="1296"/>
    <cellStyle name="_pgvcl-costal_JND-5_JND-50_T&amp;D July-08_SOP TND" xfId="1297"/>
    <cellStyle name="_pgvcl-costal_JND-5_JND-50_T&amp;D July-08_TNDOCT-TO MAR-14" xfId="1298"/>
    <cellStyle name="_pgvcl-costal_JND-5_JND-50_tnd" xfId="1299"/>
    <cellStyle name="_pgvcl-costal_JND-5_JND-50_tnd_SOP MIS TNDSEP TO MAR" xfId="1300"/>
    <cellStyle name="_pgvcl-costal_JND-5_JND-50_tnd_SOP TND" xfId="1301"/>
    <cellStyle name="_pgvcl-costal_JND-5_JND-50_tnd_TNDOCT-TO MAR-14" xfId="1302"/>
    <cellStyle name="_pgvcl-costal_JND-5_JND-50_TNDOCT-TO MAR-14" xfId="1303"/>
    <cellStyle name="_pgvcl-costal_JND-5_JND-50_URBAN WEEKLY PBR CO" xfId="1304"/>
    <cellStyle name="_pgvcl-costal_JND-5_JND-50_URBAN WEEKLY PBR CO_SOP MIS TNDSEP TO MAR" xfId="1305"/>
    <cellStyle name="_pgvcl-costal_JND-5_JND-50_URBAN WEEKLY PBR CO_SOP TND" xfId="1306"/>
    <cellStyle name="_pgvcl-costal_JND-5_JND-50_URBAN WEEKLY PBR CO_TNDOCT-TO MAR-14" xfId="1307"/>
    <cellStyle name="_pgvcl-costal_JND-5_JND-50_Weekly Urban PBR CO - 06-03-09 to 12-03-09" xfId="1308"/>
    <cellStyle name="_pgvcl-costal_JND-5_JND-50_Weekly Urban PBR CO - 06-03-09 to 12-03-09_SOP MIS TNDSEP TO MAR" xfId="1309"/>
    <cellStyle name="_pgvcl-costal_JND-5_JND-50_Weekly Urban PBR CO - 06-03-09 to 12-03-09_SOP TND" xfId="1310"/>
    <cellStyle name="_pgvcl-costal_JND-5_JND-50_Weekly Urban PBR CO - 06-03-09 to 12-03-09_TNDOCT-TO MAR-14" xfId="1311"/>
    <cellStyle name="_pgvcl-costal_JND-5_JND-50_Weekly Urban PBR CO - 20-02-09 to 26-02-09" xfId="1312"/>
    <cellStyle name="_pgvcl-costal_JND-5_JND-50_Weekly Urban PBR CO - 20-02-09 to 26-02-09_SOP MIS TNDSEP TO MAR" xfId="1313"/>
    <cellStyle name="_pgvcl-costal_JND-5_JND-50_Weekly Urban PBR CO - 20-02-09 to 26-02-09_SOP TND" xfId="1314"/>
    <cellStyle name="_pgvcl-costal_JND-5_JND-50_Weekly Urban PBR CO - 20-02-09 to 26-02-09_TNDOCT-TO MAR-14" xfId="1315"/>
    <cellStyle name="_pgvcl-costal_JND-5_JND-50_Weekly Urban PBR CO - 30-01-09 to 05-02-09" xfId="1316"/>
    <cellStyle name="_pgvcl-costal_JND-5_JND-50_Weekly Urban PBR CO - 30-01-09 to 05-02-09_SOP MIS TNDSEP TO MAR" xfId="1317"/>
    <cellStyle name="_pgvcl-costal_JND-5_JND-50_Weekly Urban PBR CO - 30-01-09 to 05-02-09_SOP TND" xfId="1318"/>
    <cellStyle name="_pgvcl-costal_JND-5_JND-50_Weekly Urban PBR CO - 30-01-09 to 05-02-09_TNDOCT-TO MAR-14" xfId="1319"/>
    <cellStyle name="_pgvcl-costal_JND-5_JND-50_Weekly Urban PBR CO - 9-1-09 to 15.01.09" xfId="1320"/>
    <cellStyle name="_pgvcl-costal_JND-5_JND-50_Weekly Urban PBR CO - 9-1-09 to 15.01.09_SOP MIS TNDSEP TO MAR" xfId="1321"/>
    <cellStyle name="_pgvcl-costal_JND-5_JND-50_Weekly Urban PBR CO - 9-1-09 to 15.01.09_SOP TND" xfId="1322"/>
    <cellStyle name="_pgvcl-costal_JND-5_JND-50_Weekly Urban PBR CO - 9-1-09 to 15.01.09_TNDOCT-TO MAR-14" xfId="1323"/>
    <cellStyle name="_pgvcl-costal_JND-5_JND-51" xfId="1324"/>
    <cellStyle name="_pgvcl-costal_JND-5_JND-51_Book-DMTHL" xfId="1325"/>
    <cellStyle name="_pgvcl-costal_JND-5_JND-51_Comparison" xfId="1326"/>
    <cellStyle name="_pgvcl-costal_JND-5_JND-51_Comparison_SOP MIS TNDSEP TO MAR" xfId="1327"/>
    <cellStyle name="_pgvcl-costal_JND-5_JND-51_Comparison_SOP TND" xfId="1328"/>
    <cellStyle name="_pgvcl-costal_JND-5_JND-51_Comparison_TNDOCT-TO MAR-14" xfId="1329"/>
    <cellStyle name="_pgvcl-costal_JND-5_JND-51_Details of Selected Urban Feeder" xfId="1330"/>
    <cellStyle name="_pgvcl-costal_JND-5_JND-51_Details of Selected Urban Feeder_SOP MIS TNDSEP TO MAR" xfId="1331"/>
    <cellStyle name="_pgvcl-costal_JND-5_JND-51_Details of Selected Urban Feeder_SOP TND" xfId="1332"/>
    <cellStyle name="_pgvcl-costal_JND-5_JND-51_Details of Selected Urban Feeder_TNDOCT-TO MAR-14" xfId="1333"/>
    <cellStyle name="_pgvcl-costal_JND-5_JND-51_DHTHL JAN-09" xfId="1334"/>
    <cellStyle name="_pgvcl-costal_JND-5_JND-51_dnthl Feb-09" xfId="1335"/>
    <cellStyle name="_pgvcl-costal_JND-5_JND-51_JGYssss" xfId="1336"/>
    <cellStyle name="_pgvcl-costal_JND-5_JND-51_JGYssss_SOP MIS TNDSEP TO MAR" xfId="1337"/>
    <cellStyle name="_pgvcl-costal_JND-5_JND-51_JGYssss_SOP TND" xfId="1338"/>
    <cellStyle name="_pgvcl-costal_JND-5_JND-51_JGYssss_TNDOCT-TO MAR-14" xfId="1339"/>
    <cellStyle name="_pgvcl-costal_JND-5_JND-51_JND - 5" xfId="1340"/>
    <cellStyle name="_pgvcl-costal_JND-5_JND-51_JND - 5_Book-DMTHL" xfId="1341"/>
    <cellStyle name="_pgvcl-costal_JND-5_JND-51_JND - 5_City Division MIS JAN-09" xfId="1342"/>
    <cellStyle name="_pgvcl-costal_JND-5_JND-51_JND - 5_City Division MIS JAN-09_SSNNL CANAL WISE summary-22-06-11" xfId="1343"/>
    <cellStyle name="_pgvcl-costal_JND-5_JND-51_JND - 5_Comparison" xfId="1344"/>
    <cellStyle name="_pgvcl-costal_JND-5_JND-51_JND - 5_Comparison_SOP MIS TNDSEP TO MAR" xfId="1345"/>
    <cellStyle name="_pgvcl-costal_JND-5_JND-51_JND - 5_Comparison_SOP TND" xfId="1346"/>
    <cellStyle name="_pgvcl-costal_JND-5_JND-51_JND - 5_Comparison_TNDOCT-TO MAR-14" xfId="1347"/>
    <cellStyle name="_pgvcl-costal_JND-5_JND-51_JND - 5_Details of Selected Urban Feeder" xfId="1348"/>
    <cellStyle name="_pgvcl-costal_JND-5_JND-51_JND - 5_Details of Selected Urban Feeder_SOP MIS TNDSEP TO MAR" xfId="1349"/>
    <cellStyle name="_pgvcl-costal_JND-5_JND-51_JND - 5_Details of Selected Urban Feeder_SOP TND" xfId="1350"/>
    <cellStyle name="_pgvcl-costal_JND-5_JND-51_JND - 5_Details of Selected Urban Feeder_TNDOCT-TO MAR-14" xfId="1351"/>
    <cellStyle name="_pgvcl-costal_JND-5_JND-51_JND - 5_DHTHL JAN-09" xfId="1352"/>
    <cellStyle name="_pgvcl-costal_JND-5_JND-51_JND - 5_dnthl Feb-09" xfId="1353"/>
    <cellStyle name="_pgvcl-costal_JND-5_JND-51_JND - 5_JGYssss" xfId="1354"/>
    <cellStyle name="_pgvcl-costal_JND-5_JND-51_JND - 5_JGYssss_SOP MIS TNDSEP TO MAR" xfId="1355"/>
    <cellStyle name="_pgvcl-costal_JND-5_JND-51_JND - 5_JGYssss_SOP TND" xfId="1356"/>
    <cellStyle name="_pgvcl-costal_JND-5_JND-51_JND - 5_JGYssss_TNDOCT-TO MAR-14" xfId="1357"/>
    <cellStyle name="_pgvcl-costal_JND-5_JND-51_JND - 5_NEW MIS Jan-09" xfId="1358"/>
    <cellStyle name="_pgvcl-costal_JND-5_JND-51_JND - 5_NEW MIS Jan-09_SSNNL CANAL WISE summary-22-06-11" xfId="1359"/>
    <cellStyle name="_pgvcl-costal_JND-5_JND-51_JND - 5_PBR" xfId="1360"/>
    <cellStyle name="_pgvcl-costal_JND-5_JND-51_JND - 5_PBR CO_DAILY REPORT GIS - 20-01-09" xfId="1361"/>
    <cellStyle name="_pgvcl-costal_JND-5_JND-51_JND - 5_PBR CO_DAILY REPORT GIS - 20-01-09_SOP MIS TNDSEP TO MAR" xfId="1362"/>
    <cellStyle name="_pgvcl-costal_JND-5_JND-51_JND - 5_PBR CO_DAILY REPORT GIS - 20-01-09_SOP TND" xfId="1363"/>
    <cellStyle name="_pgvcl-costal_JND-5_JND-51_JND - 5_PBR CO_DAILY REPORT GIS - 20-01-09_TNDOCT-TO MAR-14" xfId="1364"/>
    <cellStyle name="_pgvcl-costal_JND-5_JND-51_JND - 5_PBR_SOP MIS TNDSEP TO MAR" xfId="1365"/>
    <cellStyle name="_pgvcl-costal_JND-5_JND-51_JND - 5_PBR_SOP TND" xfId="1366"/>
    <cellStyle name="_pgvcl-costal_JND-5_JND-51_JND - 5_PBR_TNDOCT-TO MAR-14" xfId="1367"/>
    <cellStyle name="_pgvcl-costal_JND-5_JND-51_JND - 5_SOP MIS TNDSEP TO MAR" xfId="1368"/>
    <cellStyle name="_pgvcl-costal_JND-5_JND-51_JND - 5_SOP TND" xfId="1369"/>
    <cellStyle name="_pgvcl-costal_JND-5_JND-51_JND - 5_SSNNL CANAL WISE summary-22-06-11" xfId="1370"/>
    <cellStyle name="_pgvcl-costal_JND-5_JND-51_JND - 5_T&amp;D August-08" xfId="1371"/>
    <cellStyle name="_pgvcl-costal_JND-5_JND-51_JND - 5_T&amp;D August-08_SOP MIS TNDSEP TO MAR" xfId="1372"/>
    <cellStyle name="_pgvcl-costal_JND-5_JND-51_JND - 5_T&amp;D August-08_SOP TND" xfId="1373"/>
    <cellStyle name="_pgvcl-costal_JND-5_JND-51_JND - 5_T&amp;D August-08_TNDOCT-TO MAR-14" xfId="1374"/>
    <cellStyle name="_pgvcl-costal_JND-5_JND-51_JND - 5_T&amp;D Dec-08" xfId="1375"/>
    <cellStyle name="_pgvcl-costal_JND-5_JND-51_JND - 5_T&amp;D Dec-08_SOP MIS TNDSEP TO MAR" xfId="1376"/>
    <cellStyle name="_pgvcl-costal_JND-5_JND-51_JND - 5_T&amp;D Dec-08_SOP TND" xfId="1377"/>
    <cellStyle name="_pgvcl-costal_JND-5_JND-51_JND - 5_T&amp;D Dec-08_TNDOCT-TO MAR-14" xfId="1378"/>
    <cellStyle name="_pgvcl-costal_JND-5_JND-51_JND - 5_T&amp;D July-08" xfId="1379"/>
    <cellStyle name="_pgvcl-costal_JND-5_JND-51_JND - 5_T&amp;D July-08_SOP MIS TNDSEP TO MAR" xfId="1380"/>
    <cellStyle name="_pgvcl-costal_JND-5_JND-51_JND - 5_T&amp;D July-08_SOP TND" xfId="1381"/>
    <cellStyle name="_pgvcl-costal_JND-5_JND-51_JND - 5_T&amp;D July-08_TNDOCT-TO MAR-14" xfId="1382"/>
    <cellStyle name="_pgvcl-costal_JND-5_JND-51_JND - 5_TNDOCT-TO MAR-14" xfId="1383"/>
    <cellStyle name="_pgvcl-costal_JND-5_JND-51_JND - 5_URBAN WEEKLY PBR CO" xfId="1384"/>
    <cellStyle name="_pgvcl-costal_JND-5_JND-51_JND - 5_URBAN WEEKLY PBR CO_SOP MIS TNDSEP TO MAR" xfId="1385"/>
    <cellStyle name="_pgvcl-costal_JND-5_JND-51_JND - 5_URBAN WEEKLY PBR CO_SOP TND" xfId="1386"/>
    <cellStyle name="_pgvcl-costal_JND-5_JND-51_JND - 5_URBAN WEEKLY PBR CO_TNDOCT-TO MAR-14" xfId="1387"/>
    <cellStyle name="_pgvcl-costal_JND-5_JND-51_JND - 5_Weekly Urban PBR CO - 06-03-09 to 12-03-09" xfId="1388"/>
    <cellStyle name="_pgvcl-costal_JND-5_JND-51_JND - 5_Weekly Urban PBR CO - 06-03-09 to 12-03-09_SOP MIS TNDSEP TO MAR" xfId="1389"/>
    <cellStyle name="_pgvcl-costal_JND-5_JND-51_JND - 5_Weekly Urban PBR CO - 06-03-09 to 12-03-09_SOP TND" xfId="1390"/>
    <cellStyle name="_pgvcl-costal_JND-5_JND-51_JND - 5_Weekly Urban PBR CO - 06-03-09 to 12-03-09_TNDOCT-TO MAR-14" xfId="1391"/>
    <cellStyle name="_pgvcl-costal_JND-5_JND-51_JND - 5_Weekly Urban PBR CO - 20-02-09 to 26-02-09" xfId="1392"/>
    <cellStyle name="_pgvcl-costal_JND-5_JND-51_JND - 5_Weekly Urban PBR CO - 20-02-09 to 26-02-09_SOP MIS TNDSEP TO MAR" xfId="1393"/>
    <cellStyle name="_pgvcl-costal_JND-5_JND-51_JND - 5_Weekly Urban PBR CO - 20-02-09 to 26-02-09_SOP TND" xfId="1394"/>
    <cellStyle name="_pgvcl-costal_JND-5_JND-51_JND - 5_Weekly Urban PBR CO - 20-02-09 to 26-02-09_TNDOCT-TO MAR-14" xfId="1395"/>
    <cellStyle name="_pgvcl-costal_JND-5_JND-51_JND - 5_Weekly Urban PBR CO - 30-01-09 to 05-02-09" xfId="1396"/>
    <cellStyle name="_pgvcl-costal_JND-5_JND-51_JND - 5_Weekly Urban PBR CO - 30-01-09 to 05-02-09_SOP MIS TNDSEP TO MAR" xfId="1397"/>
    <cellStyle name="_pgvcl-costal_JND-5_JND-51_JND - 5_Weekly Urban PBR CO - 30-01-09 to 05-02-09_SOP TND" xfId="1398"/>
    <cellStyle name="_pgvcl-costal_JND-5_JND-51_JND - 5_Weekly Urban PBR CO - 30-01-09 to 05-02-09_TNDOCT-TO MAR-14" xfId="1399"/>
    <cellStyle name="_pgvcl-costal_JND-5_JND-51_JND - 5_Weekly Urban PBR CO - 9-1-09 to 15.01.09" xfId="1400"/>
    <cellStyle name="_pgvcl-costal_JND-5_JND-51_JND - 5_Weekly Urban PBR CO - 9-1-09 to 15.01.09_SOP MIS TNDSEP TO MAR" xfId="1401"/>
    <cellStyle name="_pgvcl-costal_JND-5_JND-51_JND - 5_Weekly Urban PBR CO - 9-1-09 to 15.01.09_SOP TND" xfId="1402"/>
    <cellStyle name="_pgvcl-costal_JND-5_JND-51_JND - 5_Weekly Urban PBR CO - 9-1-09 to 15.01.09_TNDOCT-TO MAR-14" xfId="1403"/>
    <cellStyle name="_pgvcl-costal_JND-5_JND-51_NEW MIS Jan - 08" xfId="1404"/>
    <cellStyle name="_pgvcl-costal_JND-5_JND-51_NEW MIS Jan - 08_Book-DMTHL" xfId="1405"/>
    <cellStyle name="_pgvcl-costal_JND-5_JND-51_NEW MIS Jan - 08_Comparison" xfId="1406"/>
    <cellStyle name="_pgvcl-costal_JND-5_JND-51_NEW MIS Jan - 08_Comparison_SOP MIS TNDSEP TO MAR" xfId="1407"/>
    <cellStyle name="_pgvcl-costal_JND-5_JND-51_NEW MIS Jan - 08_Comparison_SOP TND" xfId="1408"/>
    <cellStyle name="_pgvcl-costal_JND-5_JND-51_NEW MIS Jan - 08_Comparison_TNDOCT-TO MAR-14" xfId="1409"/>
    <cellStyle name="_pgvcl-costal_JND-5_JND-51_NEW MIS Jan - 08_Details of Selected Urban Feeder" xfId="1410"/>
    <cellStyle name="_pgvcl-costal_JND-5_JND-51_NEW MIS Jan - 08_Details of Selected Urban Feeder_SOP MIS TNDSEP TO MAR" xfId="1411"/>
    <cellStyle name="_pgvcl-costal_JND-5_JND-51_NEW MIS Jan - 08_Details of Selected Urban Feeder_SOP TND" xfId="1412"/>
    <cellStyle name="_pgvcl-costal_JND-5_JND-51_NEW MIS Jan - 08_Details of Selected Urban Feeder_TNDOCT-TO MAR-14" xfId="1413"/>
    <cellStyle name="_pgvcl-costal_JND-5_JND-51_NEW MIS Jan - 08_DHTHL JAN-09" xfId="1414"/>
    <cellStyle name="_pgvcl-costal_JND-5_JND-51_NEW MIS Jan - 08_dnthl Feb-09" xfId="1415"/>
    <cellStyle name="_pgvcl-costal_JND-5_JND-51_NEW MIS Jan - 08_JGYssss" xfId="1416"/>
    <cellStyle name="_pgvcl-costal_JND-5_JND-51_NEW MIS Jan - 08_JGYssss_SOP MIS TNDSEP TO MAR" xfId="1417"/>
    <cellStyle name="_pgvcl-costal_JND-5_JND-51_NEW MIS Jan - 08_JGYssss_SOP TND" xfId="1418"/>
    <cellStyle name="_pgvcl-costal_JND-5_JND-51_NEW MIS Jan - 08_JGYssss_TNDOCT-TO MAR-14" xfId="1419"/>
    <cellStyle name="_pgvcl-costal_JND-5_JND-51_NEW MIS Jan - 08_PBR" xfId="1420"/>
    <cellStyle name="_pgvcl-costal_JND-5_JND-51_NEW MIS Jan - 08_PBR CO_DAILY REPORT GIS - 20-01-09" xfId="1421"/>
    <cellStyle name="_pgvcl-costal_JND-5_JND-51_NEW MIS Jan - 08_PBR CO_DAILY REPORT GIS - 20-01-09_SOP MIS TNDSEP TO MAR" xfId="1422"/>
    <cellStyle name="_pgvcl-costal_JND-5_JND-51_NEW MIS Jan - 08_PBR CO_DAILY REPORT GIS - 20-01-09_SOP TND" xfId="1423"/>
    <cellStyle name="_pgvcl-costal_JND-5_JND-51_NEW MIS Jan - 08_PBR CO_DAILY REPORT GIS - 20-01-09_TNDOCT-TO MAR-14" xfId="1424"/>
    <cellStyle name="_pgvcl-costal_JND-5_JND-51_NEW MIS Jan - 08_PBR_SOP MIS TNDSEP TO MAR" xfId="1425"/>
    <cellStyle name="_pgvcl-costal_JND-5_JND-51_NEW MIS Jan - 08_PBR_SOP TND" xfId="1426"/>
    <cellStyle name="_pgvcl-costal_JND-5_JND-51_NEW MIS Jan - 08_PBR_TNDOCT-TO MAR-14" xfId="1427"/>
    <cellStyle name="_pgvcl-costal_JND-5_JND-51_NEW MIS Jan - 08_SOP MIS TNDSEP TO MAR" xfId="1428"/>
    <cellStyle name="_pgvcl-costal_JND-5_JND-51_NEW MIS Jan - 08_SOP TND" xfId="1429"/>
    <cellStyle name="_pgvcl-costal_JND-5_JND-51_NEW MIS Jan - 08_SSNNL CANAL WISE summary-22-06-11" xfId="1430"/>
    <cellStyle name="_pgvcl-costal_JND-5_JND-51_NEW MIS Jan - 08_T&amp;D August-08" xfId="1431"/>
    <cellStyle name="_pgvcl-costal_JND-5_JND-51_NEW MIS Jan - 08_T&amp;D August-08_SOP MIS TNDSEP TO MAR" xfId="1432"/>
    <cellStyle name="_pgvcl-costal_JND-5_JND-51_NEW MIS Jan - 08_T&amp;D August-08_SOP TND" xfId="1433"/>
    <cellStyle name="_pgvcl-costal_JND-5_JND-51_NEW MIS Jan - 08_T&amp;D August-08_TNDOCT-TO MAR-14" xfId="1434"/>
    <cellStyle name="_pgvcl-costal_JND-5_JND-51_NEW MIS Jan - 08_T&amp;D Dec-08" xfId="1435"/>
    <cellStyle name="_pgvcl-costal_JND-5_JND-51_NEW MIS Jan - 08_T&amp;D Dec-08_SOP MIS TNDSEP TO MAR" xfId="1436"/>
    <cellStyle name="_pgvcl-costal_JND-5_JND-51_NEW MIS Jan - 08_T&amp;D Dec-08_SOP TND" xfId="1437"/>
    <cellStyle name="_pgvcl-costal_JND-5_JND-51_NEW MIS Jan - 08_T&amp;D Dec-08_TNDOCT-TO MAR-14" xfId="1438"/>
    <cellStyle name="_pgvcl-costal_JND-5_JND-51_NEW MIS Jan - 08_T&amp;D July-08" xfId="1439"/>
    <cellStyle name="_pgvcl-costal_JND-5_JND-51_NEW MIS Jan - 08_T&amp;D July-08_SOP MIS TNDSEP TO MAR" xfId="1440"/>
    <cellStyle name="_pgvcl-costal_JND-5_JND-51_NEW MIS Jan - 08_T&amp;D July-08_SOP TND" xfId="1441"/>
    <cellStyle name="_pgvcl-costal_JND-5_JND-51_NEW MIS Jan - 08_T&amp;D July-08_TNDOCT-TO MAR-14" xfId="1442"/>
    <cellStyle name="_pgvcl-costal_JND-5_JND-51_NEW MIS Jan - 08_TNDOCT-TO MAR-14" xfId="1443"/>
    <cellStyle name="_pgvcl-costal_JND-5_JND-51_NEW MIS Jan - 08_URBAN WEEKLY PBR CO" xfId="1444"/>
    <cellStyle name="_pgvcl-costal_JND-5_JND-51_NEW MIS Jan - 08_URBAN WEEKLY PBR CO_SOP MIS TNDSEP TO MAR" xfId="1445"/>
    <cellStyle name="_pgvcl-costal_JND-5_JND-51_NEW MIS Jan - 08_URBAN WEEKLY PBR CO_SOP TND" xfId="1446"/>
    <cellStyle name="_pgvcl-costal_JND-5_JND-51_NEW MIS Jan - 08_URBAN WEEKLY PBR CO_TNDOCT-TO MAR-14" xfId="1447"/>
    <cellStyle name="_pgvcl-costal_JND-5_JND-51_NEW MIS Jan - 08_Weekly Urban PBR CO - 06-03-09 to 12-03-09" xfId="1448"/>
    <cellStyle name="_pgvcl-costal_JND-5_JND-51_NEW MIS Jan - 08_Weekly Urban PBR CO - 06-03-09 to 12-03-09_SOP MIS TNDSEP TO MAR" xfId="1449"/>
    <cellStyle name="_pgvcl-costal_JND-5_JND-51_NEW MIS Jan - 08_Weekly Urban PBR CO - 06-03-09 to 12-03-09_SOP TND" xfId="1450"/>
    <cellStyle name="_pgvcl-costal_JND-5_JND-51_NEW MIS Jan - 08_Weekly Urban PBR CO - 06-03-09 to 12-03-09_TNDOCT-TO MAR-14" xfId="1451"/>
    <cellStyle name="_pgvcl-costal_JND-5_JND-51_NEW MIS Jan - 08_Weekly Urban PBR CO - 20-02-09 to 26-02-09" xfId="1452"/>
    <cellStyle name="_pgvcl-costal_JND-5_JND-51_NEW MIS Jan - 08_Weekly Urban PBR CO - 20-02-09 to 26-02-09_SOP MIS TNDSEP TO MAR" xfId="1453"/>
    <cellStyle name="_pgvcl-costal_JND-5_JND-51_NEW MIS Jan - 08_Weekly Urban PBR CO - 20-02-09 to 26-02-09_SOP TND" xfId="1454"/>
    <cellStyle name="_pgvcl-costal_JND-5_JND-51_NEW MIS Jan - 08_Weekly Urban PBR CO - 20-02-09 to 26-02-09_TNDOCT-TO MAR-14" xfId="1455"/>
    <cellStyle name="_pgvcl-costal_JND-5_JND-51_NEW MIS Jan - 08_Weekly Urban PBR CO - 30-01-09 to 05-02-09" xfId="1456"/>
    <cellStyle name="_pgvcl-costal_JND-5_JND-51_NEW MIS Jan - 08_Weekly Urban PBR CO - 30-01-09 to 05-02-09_SOP MIS TNDSEP TO MAR" xfId="1457"/>
    <cellStyle name="_pgvcl-costal_JND-5_JND-51_NEW MIS Jan - 08_Weekly Urban PBR CO - 30-01-09 to 05-02-09_SOP TND" xfId="1458"/>
    <cellStyle name="_pgvcl-costal_JND-5_JND-51_NEW MIS Jan - 08_Weekly Urban PBR CO - 30-01-09 to 05-02-09_TNDOCT-TO MAR-14" xfId="1459"/>
    <cellStyle name="_pgvcl-costal_JND-5_JND-51_NEW MIS Jan - 08_Weekly Urban PBR CO - 9-1-09 to 15.01.09" xfId="1460"/>
    <cellStyle name="_pgvcl-costal_JND-5_JND-51_NEW MIS Jan - 08_Weekly Urban PBR CO - 9-1-09 to 15.01.09_SOP MIS TNDSEP TO MAR" xfId="1461"/>
    <cellStyle name="_pgvcl-costal_JND-5_JND-51_NEW MIS Jan - 08_Weekly Urban PBR CO - 9-1-09 to 15.01.09_SOP TND" xfId="1462"/>
    <cellStyle name="_pgvcl-costal_JND-5_JND-51_NEW MIS Jan - 08_Weekly Urban PBR CO - 9-1-09 to 15.01.09_TNDOCT-TO MAR-14" xfId="1463"/>
    <cellStyle name="_pgvcl-costal_JND-5_JND-51_NEWMISFromJNDCircle-DEC07" xfId="1464"/>
    <cellStyle name="_pgvcl-costal_JND-5_JND-51_PBR" xfId="1465"/>
    <cellStyle name="_pgvcl-costal_JND-5_JND-51_PBR CO_DAILY REPORT GIS - 20-01-09" xfId="1466"/>
    <cellStyle name="_pgvcl-costal_JND-5_JND-51_PBR CO_DAILY REPORT GIS - 20-01-09_SOP MIS TNDSEP TO MAR" xfId="1467"/>
    <cellStyle name="_pgvcl-costal_JND-5_JND-51_PBR CO_DAILY REPORT GIS - 20-01-09_SOP TND" xfId="1468"/>
    <cellStyle name="_pgvcl-costal_JND-5_JND-51_PBR CO_DAILY REPORT GIS - 20-01-09_TNDOCT-TO MAR-14" xfId="1469"/>
    <cellStyle name="_pgvcl-costal_JND-5_JND-51_PBR_SOP MIS TNDSEP TO MAR" xfId="1470"/>
    <cellStyle name="_pgvcl-costal_JND-5_JND-51_PBR_SOP TND" xfId="1471"/>
    <cellStyle name="_pgvcl-costal_JND-5_JND-51_PBR_TNDOCT-TO MAR-14" xfId="1472"/>
    <cellStyle name="_pgvcl-costal_JND-5_JND-51_PGVCL- 5" xfId="1473"/>
    <cellStyle name="_pgvcl-costal_JND-5_JND-51_PGVCL SOP MIS 2 11-12 Qtr" xfId="1474"/>
    <cellStyle name="_pgvcl-costal_JND-5_JND-51_PGVCL SOP MIS 2 11-12 Qtr_SOP MIS TNDSEP TO MAR" xfId="1475"/>
    <cellStyle name="_pgvcl-costal_JND-5_JND-51_PGVCL SOP MIS 2 11-12 Qtr_SOP TND" xfId="1476"/>
    <cellStyle name="_pgvcl-costal_JND-5_JND-51_PGVCL SOP MIS 2 11-12 Qtr_TNDOCT-TO MAR-14" xfId="1477"/>
    <cellStyle name="_pgvcl-costal_JND-5_JND-51_SOP MIS 4th Qtr 2011 12" xfId="1478"/>
    <cellStyle name="_pgvcl-costal_JND-5_JND-51_SOP MIS 4th Qtr 2011 12_AG HVDSJun -12" xfId="1479"/>
    <cellStyle name="_pgvcl-costal_JND-5_JND-51_SOP MIS TNDSEP TO MAR" xfId="1480"/>
    <cellStyle name="_pgvcl-costal_JND-5_JND-51_SOP TND" xfId="1481"/>
    <cellStyle name="_pgvcl-costal_JND-5_JND-51_SSNNL CANAL WISE summary-22-06-11" xfId="1482"/>
    <cellStyle name="_pgvcl-costal_JND-5_JND-51_t &amp; d SOP HALF YEARLY  26.04.11 014 012" xfId="1483"/>
    <cellStyle name="_pgvcl-costal_JND-5_JND-51_t &amp; d SOP HALF YEARLY  26.04.11 014 012_SOP MIS TNDSEP TO MAR" xfId="1484"/>
    <cellStyle name="_pgvcl-costal_JND-5_JND-51_t &amp; d SOP HALF YEARLY  26.04.11 014 012_SOP TND" xfId="1485"/>
    <cellStyle name="_pgvcl-costal_JND-5_JND-51_t &amp; d SOP HALF YEARLY  26.04.11 014 012_TNDOCT-TO MAR-14" xfId="1486"/>
    <cellStyle name="_pgvcl-costal_JND-5_JND-51_T&amp;D August-08" xfId="1487"/>
    <cellStyle name="_pgvcl-costal_JND-5_JND-51_T&amp;D August-08_SOP MIS TNDSEP TO MAR" xfId="1488"/>
    <cellStyle name="_pgvcl-costal_JND-5_JND-51_T&amp;D August-08_SOP TND" xfId="1489"/>
    <cellStyle name="_pgvcl-costal_JND-5_JND-51_T&amp;D August-08_TNDOCT-TO MAR-14" xfId="1490"/>
    <cellStyle name="_pgvcl-costal_JND-5_JND-51_T&amp;D Dec-08" xfId="1491"/>
    <cellStyle name="_pgvcl-costal_JND-5_JND-51_T&amp;D Dec-08_SOP MIS TNDSEP TO MAR" xfId="1492"/>
    <cellStyle name="_pgvcl-costal_JND-5_JND-51_T&amp;D Dec-08_SOP TND" xfId="1493"/>
    <cellStyle name="_pgvcl-costal_JND-5_JND-51_T&amp;D Dec-08_TNDOCT-TO MAR-14" xfId="1494"/>
    <cellStyle name="_pgvcl-costal_JND-5_JND-51_T&amp;D July-08" xfId="1495"/>
    <cellStyle name="_pgvcl-costal_JND-5_JND-51_T&amp;D July-08_SOP MIS TNDSEP TO MAR" xfId="1496"/>
    <cellStyle name="_pgvcl-costal_JND-5_JND-51_T&amp;D July-08_SOP TND" xfId="1497"/>
    <cellStyle name="_pgvcl-costal_JND-5_JND-51_T&amp;D July-08_TNDOCT-TO MAR-14" xfId="1498"/>
    <cellStyle name="_pgvcl-costal_JND-5_JND-51_tnd" xfId="1499"/>
    <cellStyle name="_pgvcl-costal_JND-5_JND-51_tnd_SOP MIS TNDSEP TO MAR" xfId="1500"/>
    <cellStyle name="_pgvcl-costal_JND-5_JND-51_tnd_SOP TND" xfId="1501"/>
    <cellStyle name="_pgvcl-costal_JND-5_JND-51_tnd_TNDOCT-TO MAR-14" xfId="1502"/>
    <cellStyle name="_pgvcl-costal_JND-5_JND-51_TNDOCT-TO MAR-14" xfId="1503"/>
    <cellStyle name="_pgvcl-costal_JND-5_JND-51_URBAN WEEKLY PBR CO" xfId="1504"/>
    <cellStyle name="_pgvcl-costal_JND-5_JND-51_URBAN WEEKLY PBR CO_SOP MIS TNDSEP TO MAR" xfId="1505"/>
    <cellStyle name="_pgvcl-costal_JND-5_JND-51_URBAN WEEKLY PBR CO_SOP TND" xfId="1506"/>
    <cellStyle name="_pgvcl-costal_JND-5_JND-51_URBAN WEEKLY PBR CO_TNDOCT-TO MAR-14" xfId="1507"/>
    <cellStyle name="_pgvcl-costal_JND-5_JND-51_Weekly Urban PBR CO - 06-03-09 to 12-03-09" xfId="1508"/>
    <cellStyle name="_pgvcl-costal_JND-5_JND-51_Weekly Urban PBR CO - 06-03-09 to 12-03-09_SOP MIS TNDSEP TO MAR" xfId="1509"/>
    <cellStyle name="_pgvcl-costal_JND-5_JND-51_Weekly Urban PBR CO - 06-03-09 to 12-03-09_SOP TND" xfId="1510"/>
    <cellStyle name="_pgvcl-costal_JND-5_JND-51_Weekly Urban PBR CO - 06-03-09 to 12-03-09_TNDOCT-TO MAR-14" xfId="1511"/>
    <cellStyle name="_pgvcl-costal_JND-5_JND-51_Weekly Urban PBR CO - 20-02-09 to 26-02-09" xfId="1512"/>
    <cellStyle name="_pgvcl-costal_JND-5_JND-51_Weekly Urban PBR CO - 20-02-09 to 26-02-09_SOP MIS TNDSEP TO MAR" xfId="1513"/>
    <cellStyle name="_pgvcl-costal_JND-5_JND-51_Weekly Urban PBR CO - 20-02-09 to 26-02-09_SOP TND" xfId="1514"/>
    <cellStyle name="_pgvcl-costal_JND-5_JND-51_Weekly Urban PBR CO - 20-02-09 to 26-02-09_TNDOCT-TO MAR-14" xfId="1515"/>
    <cellStyle name="_pgvcl-costal_JND-5_JND-51_Weekly Urban PBR CO - 30-01-09 to 05-02-09" xfId="1516"/>
    <cellStyle name="_pgvcl-costal_JND-5_JND-51_Weekly Urban PBR CO - 30-01-09 to 05-02-09_SOP MIS TNDSEP TO MAR" xfId="1517"/>
    <cellStyle name="_pgvcl-costal_JND-5_JND-51_Weekly Urban PBR CO - 30-01-09 to 05-02-09_SOP TND" xfId="1518"/>
    <cellStyle name="_pgvcl-costal_JND-5_JND-51_Weekly Urban PBR CO - 30-01-09 to 05-02-09_TNDOCT-TO MAR-14" xfId="1519"/>
    <cellStyle name="_pgvcl-costal_JND-5_JND-51_Weekly Urban PBR CO - 9-1-09 to 15.01.09" xfId="1520"/>
    <cellStyle name="_pgvcl-costal_JND-5_JND-51_Weekly Urban PBR CO - 9-1-09 to 15.01.09_SOP MIS TNDSEP TO MAR" xfId="1521"/>
    <cellStyle name="_pgvcl-costal_JND-5_JND-51_Weekly Urban PBR CO - 9-1-09 to 15.01.09_SOP TND" xfId="1522"/>
    <cellStyle name="_pgvcl-costal_JND-5_JND-51_Weekly Urban PBR CO - 9-1-09 to 15.01.09_TNDOCT-TO MAR-14" xfId="1523"/>
    <cellStyle name="_pgvcl-costal_JND-5_MIS" xfId="1524"/>
    <cellStyle name="_pgvcl-costal_JND-5_MIS Dec - 07" xfId="1525"/>
    <cellStyle name="_pgvcl-costal_JND-5_MIS Dec - 07_Book-DMTHL" xfId="1526"/>
    <cellStyle name="_pgvcl-costal_JND-5_MIS Dec - 07_Comparison" xfId="1527"/>
    <cellStyle name="_pgvcl-costal_JND-5_MIS Dec - 07_Comparison_SOP MIS TNDSEP TO MAR" xfId="1528"/>
    <cellStyle name="_pgvcl-costal_JND-5_MIS Dec - 07_Comparison_SOP TND" xfId="1529"/>
    <cellStyle name="_pgvcl-costal_JND-5_MIS Dec - 07_Comparison_TNDOCT-TO MAR-14" xfId="1530"/>
    <cellStyle name="_pgvcl-costal_JND-5_MIS Dec - 07_Details of Selected Urban Feeder" xfId="1531"/>
    <cellStyle name="_pgvcl-costal_JND-5_MIS Dec - 07_Details of Selected Urban Feeder_SOP MIS TNDSEP TO MAR" xfId="1532"/>
    <cellStyle name="_pgvcl-costal_JND-5_MIS Dec - 07_Details of Selected Urban Feeder_SOP TND" xfId="1533"/>
    <cellStyle name="_pgvcl-costal_JND-5_MIS Dec - 07_Details of Selected Urban Feeder_TNDOCT-TO MAR-14" xfId="1534"/>
    <cellStyle name="_pgvcl-costal_JND-5_MIS Dec - 07_DHTHL JAN-09" xfId="1535"/>
    <cellStyle name="_pgvcl-costal_JND-5_MIS Dec - 07_dnthl Feb-09" xfId="1536"/>
    <cellStyle name="_pgvcl-costal_JND-5_MIS Dec - 07_JGYssss" xfId="1537"/>
    <cellStyle name="_pgvcl-costal_JND-5_MIS Dec - 07_JGYssss_SOP MIS TNDSEP TO MAR" xfId="1538"/>
    <cellStyle name="_pgvcl-costal_JND-5_MIS Dec - 07_JGYssss_SOP TND" xfId="1539"/>
    <cellStyle name="_pgvcl-costal_JND-5_MIS Dec - 07_JGYssss_TNDOCT-TO MAR-14" xfId="1540"/>
    <cellStyle name="_pgvcl-costal_JND-5_MIS Dec - 07_JND T-3 MIS" xfId="1541"/>
    <cellStyle name="_pgvcl-costal_JND-5_MIS Dec - 07_JND-5 T3" xfId="1542"/>
    <cellStyle name="_pgvcl-costal_JND-5_MIS Dec - 07_PBR" xfId="1543"/>
    <cellStyle name="_pgvcl-costal_JND-5_MIS Dec - 07_PBR CO_DAILY REPORT GIS - 20-01-09" xfId="1544"/>
    <cellStyle name="_pgvcl-costal_JND-5_MIS Dec - 07_PBR CO_DAILY REPORT GIS - 20-01-09_SOP MIS TNDSEP TO MAR" xfId="1545"/>
    <cellStyle name="_pgvcl-costal_JND-5_MIS Dec - 07_PBR CO_DAILY REPORT GIS - 20-01-09_SOP TND" xfId="1546"/>
    <cellStyle name="_pgvcl-costal_JND-5_MIS Dec - 07_PBR CO_DAILY REPORT GIS - 20-01-09_TNDOCT-TO MAR-14" xfId="1547"/>
    <cellStyle name="_pgvcl-costal_JND-5_MIS Dec - 07_PBR_SOP MIS TNDSEP TO MAR" xfId="1548"/>
    <cellStyle name="_pgvcl-costal_JND-5_MIS Dec - 07_PBR_SOP TND" xfId="1549"/>
    <cellStyle name="_pgvcl-costal_JND-5_MIS Dec - 07_PBR_TNDOCT-TO MAR-14" xfId="1550"/>
    <cellStyle name="_pgvcl-costal_JND-5_MIS Dec - 07_SOP MIS TNDSEP TO MAR" xfId="1551"/>
    <cellStyle name="_pgvcl-costal_JND-5_MIS Dec - 07_SOP TND" xfId="1552"/>
    <cellStyle name="_pgvcl-costal_JND-5_MIS Dec - 07_SSNNL CANAL WISE summary-22-06-11" xfId="1553"/>
    <cellStyle name="_pgvcl-costal_JND-5_MIS Dec - 07_T&amp;D August-08" xfId="1554"/>
    <cellStyle name="_pgvcl-costal_JND-5_MIS Dec - 07_T&amp;D August-08_SOP MIS TNDSEP TO MAR" xfId="1555"/>
    <cellStyle name="_pgvcl-costal_JND-5_MIS Dec - 07_T&amp;D August-08_SOP TND" xfId="1556"/>
    <cellStyle name="_pgvcl-costal_JND-5_MIS Dec - 07_T&amp;D August-08_TNDOCT-TO MAR-14" xfId="1557"/>
    <cellStyle name="_pgvcl-costal_JND-5_MIS Dec - 07_T&amp;D Dec-08" xfId="1558"/>
    <cellStyle name="_pgvcl-costal_JND-5_MIS Dec - 07_T&amp;D Dec-08_SOP MIS TNDSEP TO MAR" xfId="1559"/>
    <cellStyle name="_pgvcl-costal_JND-5_MIS Dec - 07_T&amp;D Dec-08_SOP TND" xfId="1560"/>
    <cellStyle name="_pgvcl-costal_JND-5_MIS Dec - 07_T&amp;D Dec-08_TNDOCT-TO MAR-14" xfId="1561"/>
    <cellStyle name="_pgvcl-costal_JND-5_MIS Dec - 07_T&amp;D July-08" xfId="1562"/>
    <cellStyle name="_pgvcl-costal_JND-5_MIS Dec - 07_T&amp;D July-08_SOP MIS TNDSEP TO MAR" xfId="1563"/>
    <cellStyle name="_pgvcl-costal_JND-5_MIS Dec - 07_T&amp;D July-08_SOP TND" xfId="1564"/>
    <cellStyle name="_pgvcl-costal_JND-5_MIS Dec - 07_T&amp;D July-08_TNDOCT-TO MAR-14" xfId="1565"/>
    <cellStyle name="_pgvcl-costal_JND-5_MIS Dec - 07_TNDOCT-TO MAR-14" xfId="1566"/>
    <cellStyle name="_pgvcl-costal_JND-5_MIS Dec - 07_URBAN WEEKLY PBR CO" xfId="1567"/>
    <cellStyle name="_pgvcl-costal_JND-5_MIS Dec - 07_URBAN WEEKLY PBR CO_SOP MIS TNDSEP TO MAR" xfId="1568"/>
    <cellStyle name="_pgvcl-costal_JND-5_MIS Dec - 07_URBAN WEEKLY PBR CO_SOP TND" xfId="1569"/>
    <cellStyle name="_pgvcl-costal_JND-5_MIS Dec - 07_URBAN WEEKLY PBR CO_TNDOCT-TO MAR-14" xfId="1570"/>
    <cellStyle name="_pgvcl-costal_JND-5_MIS Dec - 07_Weekly Urban PBR CO - 06-03-09 to 12-03-09" xfId="1571"/>
    <cellStyle name="_pgvcl-costal_JND-5_MIS Dec - 07_Weekly Urban PBR CO - 06-03-09 to 12-03-09_SOP MIS TNDSEP TO MAR" xfId="1572"/>
    <cellStyle name="_pgvcl-costal_JND-5_MIS Dec - 07_Weekly Urban PBR CO - 06-03-09 to 12-03-09_SOP TND" xfId="1573"/>
    <cellStyle name="_pgvcl-costal_JND-5_MIS Dec - 07_Weekly Urban PBR CO - 06-03-09 to 12-03-09_TNDOCT-TO MAR-14" xfId="1574"/>
    <cellStyle name="_pgvcl-costal_JND-5_MIS Dec - 07_Weekly Urban PBR CO - 20-02-09 to 26-02-09" xfId="1575"/>
    <cellStyle name="_pgvcl-costal_JND-5_MIS Dec - 07_Weekly Urban PBR CO - 20-02-09 to 26-02-09_SOP MIS TNDSEP TO MAR" xfId="1576"/>
    <cellStyle name="_pgvcl-costal_JND-5_MIS Dec - 07_Weekly Urban PBR CO - 20-02-09 to 26-02-09_SOP TND" xfId="1577"/>
    <cellStyle name="_pgvcl-costal_JND-5_MIS Dec - 07_Weekly Urban PBR CO - 20-02-09 to 26-02-09_TNDOCT-TO MAR-14" xfId="1578"/>
    <cellStyle name="_pgvcl-costal_JND-5_MIS Dec - 07_Weekly Urban PBR CO - 30-01-09 to 05-02-09" xfId="1579"/>
    <cellStyle name="_pgvcl-costal_JND-5_MIS Dec - 07_Weekly Urban PBR CO - 30-01-09 to 05-02-09_SOP MIS TNDSEP TO MAR" xfId="1580"/>
    <cellStyle name="_pgvcl-costal_JND-5_MIS Dec - 07_Weekly Urban PBR CO - 30-01-09 to 05-02-09_SOP TND" xfId="1581"/>
    <cellStyle name="_pgvcl-costal_JND-5_MIS Dec - 07_Weekly Urban PBR CO - 30-01-09 to 05-02-09_TNDOCT-TO MAR-14" xfId="1582"/>
    <cellStyle name="_pgvcl-costal_JND-5_MIS Dec - 07_Weekly Urban PBR CO - 9-1-09 to 15.01.09" xfId="1583"/>
    <cellStyle name="_pgvcl-costal_JND-5_MIS Dec - 07_Weekly Urban PBR CO - 9-1-09 to 15.01.09_SOP MIS TNDSEP TO MAR" xfId="1584"/>
    <cellStyle name="_pgvcl-costal_JND-5_MIS Dec - 07_Weekly Urban PBR CO - 9-1-09 to 15.01.09_SOP TND" xfId="1585"/>
    <cellStyle name="_pgvcl-costal_JND-5_MIS Dec - 07_Weekly Urban PBR CO - 9-1-09 to 15.01.09_TNDOCT-TO MAR-14" xfId="1586"/>
    <cellStyle name="_pgvcl-costal_JND-5_MIS Jan - 08" xfId="1587"/>
    <cellStyle name="_pgvcl-costal_JND-5_MIS Jan - 08_Book-DMTHL" xfId="1588"/>
    <cellStyle name="_pgvcl-costal_JND-5_MIS Jan - 08_Comparison" xfId="1589"/>
    <cellStyle name="_pgvcl-costal_JND-5_MIS Jan - 08_Comparison_SOP MIS TNDSEP TO MAR" xfId="1590"/>
    <cellStyle name="_pgvcl-costal_JND-5_MIS Jan - 08_Comparison_SOP TND" xfId="1591"/>
    <cellStyle name="_pgvcl-costal_JND-5_MIS Jan - 08_Comparison_TNDOCT-TO MAR-14" xfId="1592"/>
    <cellStyle name="_pgvcl-costal_JND-5_MIS Jan - 08_Details of Selected Urban Feeder" xfId="1593"/>
    <cellStyle name="_pgvcl-costal_JND-5_MIS Jan - 08_Details of Selected Urban Feeder_SOP MIS TNDSEP TO MAR" xfId="1594"/>
    <cellStyle name="_pgvcl-costal_JND-5_MIS Jan - 08_Details of Selected Urban Feeder_SOP TND" xfId="1595"/>
    <cellStyle name="_pgvcl-costal_JND-5_MIS Jan - 08_Details of Selected Urban Feeder_TNDOCT-TO MAR-14" xfId="1596"/>
    <cellStyle name="_pgvcl-costal_JND-5_MIS Jan - 08_DHTHL JAN-09" xfId="1597"/>
    <cellStyle name="_pgvcl-costal_JND-5_MIS Jan - 08_dnthl Feb-09" xfId="1598"/>
    <cellStyle name="_pgvcl-costal_JND-5_MIS Jan - 08_JGYssss" xfId="1599"/>
    <cellStyle name="_pgvcl-costal_JND-5_MIS Jan - 08_JGYssss_SOP MIS TNDSEP TO MAR" xfId="1600"/>
    <cellStyle name="_pgvcl-costal_JND-5_MIS Jan - 08_JGYssss_SOP TND" xfId="1601"/>
    <cellStyle name="_pgvcl-costal_JND-5_MIS Jan - 08_JGYssss_TNDOCT-TO MAR-14" xfId="1602"/>
    <cellStyle name="_pgvcl-costal_JND-5_MIS Jan - 08_PBR" xfId="1603"/>
    <cellStyle name="_pgvcl-costal_JND-5_MIS Jan - 08_PBR CO_DAILY REPORT GIS - 20-01-09" xfId="1604"/>
    <cellStyle name="_pgvcl-costal_JND-5_MIS Jan - 08_PBR CO_DAILY REPORT GIS - 20-01-09_SOP MIS TNDSEP TO MAR" xfId="1605"/>
    <cellStyle name="_pgvcl-costal_JND-5_MIS Jan - 08_PBR CO_DAILY REPORT GIS - 20-01-09_SOP TND" xfId="1606"/>
    <cellStyle name="_pgvcl-costal_JND-5_MIS Jan - 08_PBR CO_DAILY REPORT GIS - 20-01-09_TNDOCT-TO MAR-14" xfId="1607"/>
    <cellStyle name="_pgvcl-costal_JND-5_MIS Jan - 08_PBR_SOP MIS TNDSEP TO MAR" xfId="1608"/>
    <cellStyle name="_pgvcl-costal_JND-5_MIS Jan - 08_PBR_SOP TND" xfId="1609"/>
    <cellStyle name="_pgvcl-costal_JND-5_MIS Jan - 08_PBR_TNDOCT-TO MAR-14" xfId="1610"/>
    <cellStyle name="_pgvcl-costal_JND-5_MIS Jan - 08_SOP MIS TNDSEP TO MAR" xfId="1611"/>
    <cellStyle name="_pgvcl-costal_JND-5_MIS Jan - 08_SOP TND" xfId="1612"/>
    <cellStyle name="_pgvcl-costal_JND-5_MIS Jan - 08_SSNNL CANAL WISE summary-22-06-11" xfId="1613"/>
    <cellStyle name="_pgvcl-costal_JND-5_MIS Jan - 08_T&amp;D August-08" xfId="1614"/>
    <cellStyle name="_pgvcl-costal_JND-5_MIS Jan - 08_T&amp;D August-08_SOP MIS TNDSEP TO MAR" xfId="1615"/>
    <cellStyle name="_pgvcl-costal_JND-5_MIS Jan - 08_T&amp;D August-08_SOP TND" xfId="1616"/>
    <cellStyle name="_pgvcl-costal_JND-5_MIS Jan - 08_T&amp;D August-08_TNDOCT-TO MAR-14" xfId="1617"/>
    <cellStyle name="_pgvcl-costal_JND-5_MIS Jan - 08_T&amp;D Dec-08" xfId="1618"/>
    <cellStyle name="_pgvcl-costal_JND-5_MIS Jan - 08_T&amp;D Dec-08_SOP MIS TNDSEP TO MAR" xfId="1619"/>
    <cellStyle name="_pgvcl-costal_JND-5_MIS Jan - 08_T&amp;D Dec-08_SOP TND" xfId="1620"/>
    <cellStyle name="_pgvcl-costal_JND-5_MIS Jan - 08_T&amp;D Dec-08_TNDOCT-TO MAR-14" xfId="1621"/>
    <cellStyle name="_pgvcl-costal_JND-5_MIS Jan - 08_T&amp;D July-08" xfId="1622"/>
    <cellStyle name="_pgvcl-costal_JND-5_MIS Jan - 08_T&amp;D July-08_SOP MIS TNDSEP TO MAR" xfId="1623"/>
    <cellStyle name="_pgvcl-costal_JND-5_MIS Jan - 08_T&amp;D July-08_SOP TND" xfId="1624"/>
    <cellStyle name="_pgvcl-costal_JND-5_MIS Jan - 08_T&amp;D July-08_TNDOCT-TO MAR-14" xfId="1625"/>
    <cellStyle name="_pgvcl-costal_JND-5_MIS Jan - 08_TNDOCT-TO MAR-14" xfId="1626"/>
    <cellStyle name="_pgvcl-costal_JND-5_MIS Jan - 08_URBAN WEEKLY PBR CO" xfId="1627"/>
    <cellStyle name="_pgvcl-costal_JND-5_MIS Jan - 08_URBAN WEEKLY PBR CO_SOP MIS TNDSEP TO MAR" xfId="1628"/>
    <cellStyle name="_pgvcl-costal_JND-5_MIS Jan - 08_URBAN WEEKLY PBR CO_SOP TND" xfId="1629"/>
    <cellStyle name="_pgvcl-costal_JND-5_MIS Jan - 08_URBAN WEEKLY PBR CO_TNDOCT-TO MAR-14" xfId="1630"/>
    <cellStyle name="_pgvcl-costal_JND-5_MIS Jan - 08_Weekly Urban PBR CO - 06-03-09 to 12-03-09" xfId="1631"/>
    <cellStyle name="_pgvcl-costal_JND-5_MIS Jan - 08_Weekly Urban PBR CO - 06-03-09 to 12-03-09_SOP MIS TNDSEP TO MAR" xfId="1632"/>
    <cellStyle name="_pgvcl-costal_JND-5_MIS Jan - 08_Weekly Urban PBR CO - 06-03-09 to 12-03-09_SOP TND" xfId="1633"/>
    <cellStyle name="_pgvcl-costal_JND-5_MIS Jan - 08_Weekly Urban PBR CO - 06-03-09 to 12-03-09_TNDOCT-TO MAR-14" xfId="1634"/>
    <cellStyle name="_pgvcl-costal_JND-5_MIS Jan - 08_Weekly Urban PBR CO - 20-02-09 to 26-02-09" xfId="1635"/>
    <cellStyle name="_pgvcl-costal_JND-5_MIS Jan - 08_Weekly Urban PBR CO - 20-02-09 to 26-02-09_SOP MIS TNDSEP TO MAR" xfId="1636"/>
    <cellStyle name="_pgvcl-costal_JND-5_MIS Jan - 08_Weekly Urban PBR CO - 20-02-09 to 26-02-09_SOP TND" xfId="1637"/>
    <cellStyle name="_pgvcl-costal_JND-5_MIS Jan - 08_Weekly Urban PBR CO - 20-02-09 to 26-02-09_TNDOCT-TO MAR-14" xfId="1638"/>
    <cellStyle name="_pgvcl-costal_JND-5_MIS Jan - 08_Weekly Urban PBR CO - 30-01-09 to 05-02-09" xfId="1639"/>
    <cellStyle name="_pgvcl-costal_JND-5_MIS Jan - 08_Weekly Urban PBR CO - 30-01-09 to 05-02-09_SOP MIS TNDSEP TO MAR" xfId="1640"/>
    <cellStyle name="_pgvcl-costal_JND-5_MIS Jan - 08_Weekly Urban PBR CO - 30-01-09 to 05-02-09_SOP TND" xfId="1641"/>
    <cellStyle name="_pgvcl-costal_JND-5_MIS Jan - 08_Weekly Urban PBR CO - 30-01-09 to 05-02-09_TNDOCT-TO MAR-14" xfId="1642"/>
    <cellStyle name="_pgvcl-costal_JND-5_MIS Jan - 08_Weekly Urban PBR CO - 9-1-09 to 15.01.09" xfId="1643"/>
    <cellStyle name="_pgvcl-costal_JND-5_MIS Jan - 08_Weekly Urban PBR CO - 9-1-09 to 15.01.09_SOP MIS TNDSEP TO MAR" xfId="1644"/>
    <cellStyle name="_pgvcl-costal_JND-5_MIS Jan - 08_Weekly Urban PBR CO - 9-1-09 to 15.01.09_SOP TND" xfId="1645"/>
    <cellStyle name="_pgvcl-costal_JND-5_MIS Jan - 08_Weekly Urban PBR CO - 9-1-09 to 15.01.09_TNDOCT-TO MAR-14" xfId="1646"/>
    <cellStyle name="_pgvcl-costal_JND-5_MIS monthwise empty TC NEW" xfId="1647"/>
    <cellStyle name="_pgvcl-costal_JND-5_MIS monthwise empty TC NEW_SSNNL CANAL WISE summary-22-06-11" xfId="1648"/>
    <cellStyle name="_pgvcl-costal_JND-5_MIS Nov - 07" xfId="1649"/>
    <cellStyle name="_pgvcl-costal_JND-5_MIS Summary Jan-08" xfId="1650"/>
    <cellStyle name="_pgvcl-costal_JND-5_MIS Summary Jan-08_Book-DMTHL" xfId="1651"/>
    <cellStyle name="_pgvcl-costal_JND-5_MIS Summary Jan-08_Comparison" xfId="1652"/>
    <cellStyle name="_pgvcl-costal_JND-5_MIS Summary Jan-08_Comparison_SOP MIS TNDSEP TO MAR" xfId="1653"/>
    <cellStyle name="_pgvcl-costal_JND-5_MIS Summary Jan-08_Comparison_SOP TND" xfId="1654"/>
    <cellStyle name="_pgvcl-costal_JND-5_MIS Summary Jan-08_Comparison_TNDOCT-TO MAR-14" xfId="1655"/>
    <cellStyle name="_pgvcl-costal_JND-5_MIS Summary Jan-08_Details of Selected Urban Feeder" xfId="1656"/>
    <cellStyle name="_pgvcl-costal_JND-5_MIS Summary Jan-08_Details of Selected Urban Feeder_SOP MIS TNDSEP TO MAR" xfId="1657"/>
    <cellStyle name="_pgvcl-costal_JND-5_MIS Summary Jan-08_Details of Selected Urban Feeder_SOP TND" xfId="1658"/>
    <cellStyle name="_pgvcl-costal_JND-5_MIS Summary Jan-08_Details of Selected Urban Feeder_TNDOCT-TO MAR-14" xfId="1659"/>
    <cellStyle name="_pgvcl-costal_JND-5_MIS Summary Jan-08_DHTHL JAN-09" xfId="1660"/>
    <cellStyle name="_pgvcl-costal_JND-5_MIS Summary Jan-08_dnthl Feb-09" xfId="1661"/>
    <cellStyle name="_pgvcl-costal_JND-5_MIS Summary Jan-08_JGYssss" xfId="1662"/>
    <cellStyle name="_pgvcl-costal_JND-5_MIS Summary Jan-08_JGYssss_SOP MIS TNDSEP TO MAR" xfId="1663"/>
    <cellStyle name="_pgvcl-costal_JND-5_MIS Summary Jan-08_JGYssss_SOP TND" xfId="1664"/>
    <cellStyle name="_pgvcl-costal_JND-5_MIS Summary Jan-08_JGYssss_TNDOCT-TO MAR-14" xfId="1665"/>
    <cellStyle name="_pgvcl-costal_JND-5_MIS Summary Jan-08_PBR" xfId="1666"/>
    <cellStyle name="_pgvcl-costal_JND-5_MIS Summary Jan-08_PBR CO_DAILY REPORT GIS - 20-01-09" xfId="1667"/>
    <cellStyle name="_pgvcl-costal_JND-5_MIS Summary Jan-08_PBR CO_DAILY REPORT GIS - 20-01-09_SOP MIS TNDSEP TO MAR" xfId="1668"/>
    <cellStyle name="_pgvcl-costal_JND-5_MIS Summary Jan-08_PBR CO_DAILY REPORT GIS - 20-01-09_SOP TND" xfId="1669"/>
    <cellStyle name="_pgvcl-costal_JND-5_MIS Summary Jan-08_PBR CO_DAILY REPORT GIS - 20-01-09_TNDOCT-TO MAR-14" xfId="1670"/>
    <cellStyle name="_pgvcl-costal_JND-5_MIS Summary Jan-08_PBR_SOP MIS TNDSEP TO MAR" xfId="1671"/>
    <cellStyle name="_pgvcl-costal_JND-5_MIS Summary Jan-08_PBR_SOP TND" xfId="1672"/>
    <cellStyle name="_pgvcl-costal_JND-5_MIS Summary Jan-08_PBR_TNDOCT-TO MAR-14" xfId="1673"/>
    <cellStyle name="_pgvcl-costal_JND-5_MIS Summary Jan-08_SOP MIS TNDSEP TO MAR" xfId="1674"/>
    <cellStyle name="_pgvcl-costal_JND-5_MIS Summary Jan-08_SOP TND" xfId="1675"/>
    <cellStyle name="_pgvcl-costal_JND-5_MIS Summary Jan-08_SSNNL CANAL WISE summary-22-06-11" xfId="1676"/>
    <cellStyle name="_pgvcl-costal_JND-5_MIS Summary Jan-08_T&amp;D August-08" xfId="1677"/>
    <cellStyle name="_pgvcl-costal_JND-5_MIS Summary Jan-08_T&amp;D August-08_SOP MIS TNDSEP TO MAR" xfId="1678"/>
    <cellStyle name="_pgvcl-costal_JND-5_MIS Summary Jan-08_T&amp;D August-08_SOP TND" xfId="1679"/>
    <cellStyle name="_pgvcl-costal_JND-5_MIS Summary Jan-08_T&amp;D August-08_TNDOCT-TO MAR-14" xfId="1680"/>
    <cellStyle name="_pgvcl-costal_JND-5_MIS Summary Jan-08_T&amp;D Dec-08" xfId="1681"/>
    <cellStyle name="_pgvcl-costal_JND-5_MIS Summary Jan-08_T&amp;D Dec-08_SOP MIS TNDSEP TO MAR" xfId="1682"/>
    <cellStyle name="_pgvcl-costal_JND-5_MIS Summary Jan-08_T&amp;D Dec-08_SOP TND" xfId="1683"/>
    <cellStyle name="_pgvcl-costal_JND-5_MIS Summary Jan-08_T&amp;D Dec-08_TNDOCT-TO MAR-14" xfId="1684"/>
    <cellStyle name="_pgvcl-costal_JND-5_MIS Summary Jan-08_T&amp;D July-08" xfId="1685"/>
    <cellStyle name="_pgvcl-costal_JND-5_MIS Summary Jan-08_T&amp;D July-08_SOP MIS TNDSEP TO MAR" xfId="1686"/>
    <cellStyle name="_pgvcl-costal_JND-5_MIS Summary Jan-08_T&amp;D July-08_SOP TND" xfId="1687"/>
    <cellStyle name="_pgvcl-costal_JND-5_MIS Summary Jan-08_T&amp;D July-08_TNDOCT-TO MAR-14" xfId="1688"/>
    <cellStyle name="_pgvcl-costal_JND-5_MIS Summary Jan-08_TNDOCT-TO MAR-14" xfId="1689"/>
    <cellStyle name="_pgvcl-costal_JND-5_MIS Summary Jan-08_URBAN WEEKLY PBR CO" xfId="1690"/>
    <cellStyle name="_pgvcl-costal_JND-5_MIS Summary Jan-08_URBAN WEEKLY PBR CO_SOP MIS TNDSEP TO MAR" xfId="1691"/>
    <cellStyle name="_pgvcl-costal_JND-5_MIS Summary Jan-08_URBAN WEEKLY PBR CO_SOP TND" xfId="1692"/>
    <cellStyle name="_pgvcl-costal_JND-5_MIS Summary Jan-08_URBAN WEEKLY PBR CO_TNDOCT-TO MAR-14" xfId="1693"/>
    <cellStyle name="_pgvcl-costal_JND-5_MIS Summary Jan-08_Weekly Urban PBR CO - 06-03-09 to 12-03-09" xfId="1694"/>
    <cellStyle name="_pgvcl-costal_JND-5_MIS Summary Jan-08_Weekly Urban PBR CO - 06-03-09 to 12-03-09_SOP MIS TNDSEP TO MAR" xfId="1695"/>
    <cellStyle name="_pgvcl-costal_JND-5_MIS Summary Jan-08_Weekly Urban PBR CO - 06-03-09 to 12-03-09_SOP TND" xfId="1696"/>
    <cellStyle name="_pgvcl-costal_JND-5_MIS Summary Jan-08_Weekly Urban PBR CO - 06-03-09 to 12-03-09_TNDOCT-TO MAR-14" xfId="1697"/>
    <cellStyle name="_pgvcl-costal_JND-5_MIS Summary Jan-08_Weekly Urban PBR CO - 20-02-09 to 26-02-09" xfId="1698"/>
    <cellStyle name="_pgvcl-costal_JND-5_MIS Summary Jan-08_Weekly Urban PBR CO - 20-02-09 to 26-02-09_SOP MIS TNDSEP TO MAR" xfId="1699"/>
    <cellStyle name="_pgvcl-costal_JND-5_MIS Summary Jan-08_Weekly Urban PBR CO - 20-02-09 to 26-02-09_SOP TND" xfId="1700"/>
    <cellStyle name="_pgvcl-costal_JND-5_MIS Summary Jan-08_Weekly Urban PBR CO - 20-02-09 to 26-02-09_TNDOCT-TO MAR-14" xfId="1701"/>
    <cellStyle name="_pgvcl-costal_JND-5_MIS Summary Jan-08_Weekly Urban PBR CO - 30-01-09 to 05-02-09" xfId="1702"/>
    <cellStyle name="_pgvcl-costal_JND-5_MIS Summary Jan-08_Weekly Urban PBR CO - 30-01-09 to 05-02-09_SOP MIS TNDSEP TO MAR" xfId="1703"/>
    <cellStyle name="_pgvcl-costal_JND-5_MIS Summary Jan-08_Weekly Urban PBR CO - 30-01-09 to 05-02-09_SOP TND" xfId="1704"/>
    <cellStyle name="_pgvcl-costal_JND-5_MIS Summary Jan-08_Weekly Urban PBR CO - 30-01-09 to 05-02-09_TNDOCT-TO MAR-14" xfId="1705"/>
    <cellStyle name="_pgvcl-costal_JND-5_MIS Summary Jan-08_Weekly Urban PBR CO - 9-1-09 to 15.01.09" xfId="1706"/>
    <cellStyle name="_pgvcl-costal_JND-5_MIS Summary Jan-08_Weekly Urban PBR CO - 9-1-09 to 15.01.09_SOP MIS TNDSEP TO MAR" xfId="1707"/>
    <cellStyle name="_pgvcl-costal_JND-5_MIS Summary Jan-08_Weekly Urban PBR CO - 9-1-09 to 15.01.09_SOP TND" xfId="1708"/>
    <cellStyle name="_pgvcl-costal_JND-5_MIS Summary Jan-08_Weekly Urban PBR CO - 9-1-09 to 15.01.09_TNDOCT-TO MAR-14" xfId="1709"/>
    <cellStyle name="_pgvcl-costal_JND-5_MIS_Book-DMTHL" xfId="1710"/>
    <cellStyle name="_pgvcl-costal_JND-5_MIS_Comparison" xfId="1711"/>
    <cellStyle name="_pgvcl-costal_JND-5_MIS_Comparison_SOP MIS TNDSEP TO MAR" xfId="1712"/>
    <cellStyle name="_pgvcl-costal_JND-5_MIS_Comparison_SOP TND" xfId="1713"/>
    <cellStyle name="_pgvcl-costal_JND-5_MIS_Comparison_TNDOCT-TO MAR-14" xfId="1714"/>
    <cellStyle name="_pgvcl-costal_JND-5_MIS_Details of Selected Urban Feeder" xfId="1715"/>
    <cellStyle name="_pgvcl-costal_JND-5_MIS_Details of Selected Urban Feeder_SOP MIS TNDSEP TO MAR" xfId="1716"/>
    <cellStyle name="_pgvcl-costal_JND-5_MIS_Details of Selected Urban Feeder_SOP TND" xfId="1717"/>
    <cellStyle name="_pgvcl-costal_JND-5_MIS_Details of Selected Urban Feeder_TNDOCT-TO MAR-14" xfId="1718"/>
    <cellStyle name="_pgvcl-costal_JND-5_MIS_DHTHL JAN-09" xfId="1719"/>
    <cellStyle name="_pgvcl-costal_JND-5_MIS_dnthl Feb-09" xfId="1720"/>
    <cellStyle name="_pgvcl-costal_JND-5_MIS_JGYssss" xfId="1721"/>
    <cellStyle name="_pgvcl-costal_JND-5_MIS_JGYssss_SOP MIS TNDSEP TO MAR" xfId="1722"/>
    <cellStyle name="_pgvcl-costal_JND-5_MIS_JGYssss_SOP TND" xfId="1723"/>
    <cellStyle name="_pgvcl-costal_JND-5_MIS_JGYssss_TNDOCT-TO MAR-14" xfId="1724"/>
    <cellStyle name="_pgvcl-costal_JND-5_MIS_JND T-3 MIS" xfId="1725"/>
    <cellStyle name="_pgvcl-costal_JND-5_MIS_JND-5 T3" xfId="1726"/>
    <cellStyle name="_pgvcl-costal_JND-5_MIS_PBR" xfId="1727"/>
    <cellStyle name="_pgvcl-costal_JND-5_MIS_PBR CO_DAILY REPORT GIS - 20-01-09" xfId="1728"/>
    <cellStyle name="_pgvcl-costal_JND-5_MIS_PBR CO_DAILY REPORT GIS - 20-01-09_SOP MIS TNDSEP TO MAR" xfId="1729"/>
    <cellStyle name="_pgvcl-costal_JND-5_MIS_PBR CO_DAILY REPORT GIS - 20-01-09_SOP TND" xfId="1730"/>
    <cellStyle name="_pgvcl-costal_JND-5_MIS_PBR CO_DAILY REPORT GIS - 20-01-09_TNDOCT-TO MAR-14" xfId="1731"/>
    <cellStyle name="_pgvcl-costal_JND-5_MIS_PBR_SOP MIS TNDSEP TO MAR" xfId="1732"/>
    <cellStyle name="_pgvcl-costal_JND-5_MIS_PBR_SOP TND" xfId="1733"/>
    <cellStyle name="_pgvcl-costal_JND-5_MIS_PBR_TNDOCT-TO MAR-14" xfId="1734"/>
    <cellStyle name="_pgvcl-costal_JND-5_MIS_SOP MIS TNDSEP TO MAR" xfId="1735"/>
    <cellStyle name="_pgvcl-costal_JND-5_MIS_SOP TND" xfId="1736"/>
    <cellStyle name="_pgvcl-costal_JND-5_MIS_SSNNL CANAL WISE summary-22-06-11" xfId="1737"/>
    <cellStyle name="_pgvcl-costal_JND-5_MIS_T&amp;D August-08" xfId="1738"/>
    <cellStyle name="_pgvcl-costal_JND-5_MIS_T&amp;D August-08_SOP MIS TNDSEP TO MAR" xfId="1739"/>
    <cellStyle name="_pgvcl-costal_JND-5_MIS_T&amp;D August-08_SOP TND" xfId="1740"/>
    <cellStyle name="_pgvcl-costal_JND-5_MIS_T&amp;D August-08_TNDOCT-TO MAR-14" xfId="1741"/>
    <cellStyle name="_pgvcl-costal_JND-5_MIS_T&amp;D Dec-08" xfId="1742"/>
    <cellStyle name="_pgvcl-costal_JND-5_MIS_T&amp;D Dec-08_SOP MIS TNDSEP TO MAR" xfId="1743"/>
    <cellStyle name="_pgvcl-costal_JND-5_MIS_T&amp;D Dec-08_SOP TND" xfId="1744"/>
    <cellStyle name="_pgvcl-costal_JND-5_MIS_T&amp;D Dec-08_TNDOCT-TO MAR-14" xfId="1745"/>
    <cellStyle name="_pgvcl-costal_JND-5_MIS_T&amp;D July-08" xfId="1746"/>
    <cellStyle name="_pgvcl-costal_JND-5_MIS_T&amp;D July-08_SOP MIS TNDSEP TO MAR" xfId="1747"/>
    <cellStyle name="_pgvcl-costal_JND-5_MIS_T&amp;D July-08_SOP TND" xfId="1748"/>
    <cellStyle name="_pgvcl-costal_JND-5_MIS_T&amp;D July-08_TNDOCT-TO MAR-14" xfId="1749"/>
    <cellStyle name="_pgvcl-costal_JND-5_MIS_TNDOCT-TO MAR-14" xfId="1750"/>
    <cellStyle name="_pgvcl-costal_JND-5_MIS_URBAN WEEKLY PBR CO" xfId="1751"/>
    <cellStyle name="_pgvcl-costal_JND-5_MIS_URBAN WEEKLY PBR CO_SOP MIS TNDSEP TO MAR" xfId="1752"/>
    <cellStyle name="_pgvcl-costal_JND-5_MIS_URBAN WEEKLY PBR CO_SOP TND" xfId="1753"/>
    <cellStyle name="_pgvcl-costal_JND-5_MIS_URBAN WEEKLY PBR CO_TNDOCT-TO MAR-14" xfId="1754"/>
    <cellStyle name="_pgvcl-costal_JND-5_MIS_Weekly Urban PBR CO - 06-03-09 to 12-03-09" xfId="1755"/>
    <cellStyle name="_pgvcl-costal_JND-5_MIS_Weekly Urban PBR CO - 06-03-09 to 12-03-09_SOP MIS TNDSEP TO MAR" xfId="1756"/>
    <cellStyle name="_pgvcl-costal_JND-5_MIS_Weekly Urban PBR CO - 06-03-09 to 12-03-09_SOP TND" xfId="1757"/>
    <cellStyle name="_pgvcl-costal_JND-5_MIS_Weekly Urban PBR CO - 06-03-09 to 12-03-09_TNDOCT-TO MAR-14" xfId="1758"/>
    <cellStyle name="_pgvcl-costal_JND-5_MIS_Weekly Urban PBR CO - 20-02-09 to 26-02-09" xfId="1759"/>
    <cellStyle name="_pgvcl-costal_JND-5_MIS_Weekly Urban PBR CO - 20-02-09 to 26-02-09_SOP MIS TNDSEP TO MAR" xfId="1760"/>
    <cellStyle name="_pgvcl-costal_JND-5_MIS_Weekly Urban PBR CO - 20-02-09 to 26-02-09_SOP TND" xfId="1761"/>
    <cellStyle name="_pgvcl-costal_JND-5_MIS_Weekly Urban PBR CO - 20-02-09 to 26-02-09_TNDOCT-TO MAR-14" xfId="1762"/>
    <cellStyle name="_pgvcl-costal_JND-5_MIS_Weekly Urban PBR CO - 30-01-09 to 05-02-09" xfId="1763"/>
    <cellStyle name="_pgvcl-costal_JND-5_MIS_Weekly Urban PBR CO - 30-01-09 to 05-02-09_SOP MIS TNDSEP TO MAR" xfId="1764"/>
    <cellStyle name="_pgvcl-costal_JND-5_MIS_Weekly Urban PBR CO - 30-01-09 to 05-02-09_SOP TND" xfId="1765"/>
    <cellStyle name="_pgvcl-costal_JND-5_MIS_Weekly Urban PBR CO - 30-01-09 to 05-02-09_TNDOCT-TO MAR-14" xfId="1766"/>
    <cellStyle name="_pgvcl-costal_JND-5_MIS_Weekly Urban PBR CO - 9-1-09 to 15.01.09" xfId="1767"/>
    <cellStyle name="_pgvcl-costal_JND-5_MIS_Weekly Urban PBR CO - 9-1-09 to 15.01.09_SOP MIS TNDSEP TO MAR" xfId="1768"/>
    <cellStyle name="_pgvcl-costal_JND-5_MIS_Weekly Urban PBR CO - 9-1-09 to 15.01.09_SOP TND" xfId="1769"/>
    <cellStyle name="_pgvcl-costal_JND-5_MIS_Weekly Urban PBR CO - 9-1-09 to 15.01.09_TNDOCT-TO MAR-14" xfId="1770"/>
    <cellStyle name="_pgvcl-costal_JND-5_NEW MIS From JND Circle" xfId="1771"/>
    <cellStyle name="_pgvcl-costal_JND-5_NEW MIS From JND Circle_Book-DMTHL" xfId="1772"/>
    <cellStyle name="_pgvcl-costal_JND-5_NEW MIS From JND Circle_Comparison" xfId="1773"/>
    <cellStyle name="_pgvcl-costal_JND-5_NEW MIS From JND Circle_Comparison_SOP MIS TNDSEP TO MAR" xfId="1774"/>
    <cellStyle name="_pgvcl-costal_JND-5_NEW MIS From JND Circle_Comparison_SOP TND" xfId="1775"/>
    <cellStyle name="_pgvcl-costal_JND-5_NEW MIS From JND Circle_Comparison_TNDOCT-TO MAR-14" xfId="1776"/>
    <cellStyle name="_pgvcl-costal_JND-5_NEW MIS From JND Circle_Details of Selected Urban Feeder" xfId="1777"/>
    <cellStyle name="_pgvcl-costal_JND-5_NEW MIS From JND Circle_Details of Selected Urban Feeder_SOP MIS TNDSEP TO MAR" xfId="1778"/>
    <cellStyle name="_pgvcl-costal_JND-5_NEW MIS From JND Circle_Details of Selected Urban Feeder_SOP TND" xfId="1779"/>
    <cellStyle name="_pgvcl-costal_JND-5_NEW MIS From JND Circle_Details of Selected Urban Feeder_TNDOCT-TO MAR-14" xfId="1780"/>
    <cellStyle name="_pgvcl-costal_JND-5_NEW MIS From JND Circle_DHTHL JAN-09" xfId="1781"/>
    <cellStyle name="_pgvcl-costal_JND-5_NEW MIS From JND Circle_dnthl Feb-09" xfId="1782"/>
    <cellStyle name="_pgvcl-costal_JND-5_NEW MIS From JND Circle_JGYssss" xfId="1783"/>
    <cellStyle name="_pgvcl-costal_JND-5_NEW MIS From JND Circle_JGYssss_SOP MIS TNDSEP TO MAR" xfId="1784"/>
    <cellStyle name="_pgvcl-costal_JND-5_NEW MIS From JND Circle_JGYssss_SOP TND" xfId="1785"/>
    <cellStyle name="_pgvcl-costal_JND-5_NEW MIS From JND Circle_JGYssss_TNDOCT-TO MAR-14" xfId="1786"/>
    <cellStyle name="_pgvcl-costal_JND-5_NEW MIS From JND Circle_JND - 5" xfId="1787"/>
    <cellStyle name="_pgvcl-costal_JND-5_NEW MIS From JND Circle_JND - 5_Book-DMTHL" xfId="1788"/>
    <cellStyle name="_pgvcl-costal_JND-5_NEW MIS From JND Circle_JND - 5_City Division MIS JAN-09" xfId="1789"/>
    <cellStyle name="_pgvcl-costal_JND-5_NEW MIS From JND Circle_JND - 5_City Division MIS JAN-09_SSNNL CANAL WISE summary-22-06-11" xfId="1790"/>
    <cellStyle name="_pgvcl-costal_JND-5_NEW MIS From JND Circle_JND - 5_Comparison" xfId="1791"/>
    <cellStyle name="_pgvcl-costal_JND-5_NEW MIS From JND Circle_JND - 5_Comparison_SOP MIS TNDSEP TO MAR" xfId="1792"/>
    <cellStyle name="_pgvcl-costal_JND-5_NEW MIS From JND Circle_JND - 5_Comparison_SOP TND" xfId="1793"/>
    <cellStyle name="_pgvcl-costal_JND-5_NEW MIS From JND Circle_JND - 5_Comparison_TNDOCT-TO MAR-14" xfId="1794"/>
    <cellStyle name="_pgvcl-costal_JND-5_NEW MIS From JND Circle_JND - 5_Details of Selected Urban Feeder" xfId="1795"/>
    <cellStyle name="_pgvcl-costal_JND-5_NEW MIS From JND Circle_JND - 5_Details of Selected Urban Feeder_SOP MIS TNDSEP TO MAR" xfId="1796"/>
    <cellStyle name="_pgvcl-costal_JND-5_NEW MIS From JND Circle_JND - 5_Details of Selected Urban Feeder_SOP TND" xfId="1797"/>
    <cellStyle name="_pgvcl-costal_JND-5_NEW MIS From JND Circle_JND - 5_Details of Selected Urban Feeder_TNDOCT-TO MAR-14" xfId="1798"/>
    <cellStyle name="_pgvcl-costal_JND-5_NEW MIS From JND Circle_JND - 5_DHTHL JAN-09" xfId="1799"/>
    <cellStyle name="_pgvcl-costal_JND-5_NEW MIS From JND Circle_JND - 5_dnthl Feb-09" xfId="1800"/>
    <cellStyle name="_pgvcl-costal_JND-5_NEW MIS From JND Circle_JND - 5_JGYssss" xfId="1801"/>
    <cellStyle name="_pgvcl-costal_JND-5_NEW MIS From JND Circle_JND - 5_JGYssss_SOP MIS TNDSEP TO MAR" xfId="1802"/>
    <cellStyle name="_pgvcl-costal_JND-5_NEW MIS From JND Circle_JND - 5_JGYssss_SOP TND" xfId="1803"/>
    <cellStyle name="_pgvcl-costal_JND-5_NEW MIS From JND Circle_JND - 5_JGYssss_TNDOCT-TO MAR-14" xfId="1804"/>
    <cellStyle name="_pgvcl-costal_JND-5_NEW MIS From JND Circle_JND - 5_NEW MIS Jan-09" xfId="1805"/>
    <cellStyle name="_pgvcl-costal_JND-5_NEW MIS From JND Circle_JND - 5_NEW MIS Jan-09_SSNNL CANAL WISE summary-22-06-11" xfId="1806"/>
    <cellStyle name="_pgvcl-costal_JND-5_NEW MIS From JND Circle_JND - 5_PBR" xfId="1807"/>
    <cellStyle name="_pgvcl-costal_JND-5_NEW MIS From JND Circle_JND - 5_PBR CO_DAILY REPORT GIS - 20-01-09" xfId="1808"/>
    <cellStyle name="_pgvcl-costal_JND-5_NEW MIS From JND Circle_JND - 5_PBR CO_DAILY REPORT GIS - 20-01-09_SOP MIS TNDSEP TO MAR" xfId="1809"/>
    <cellStyle name="_pgvcl-costal_JND-5_NEW MIS From JND Circle_JND - 5_PBR CO_DAILY REPORT GIS - 20-01-09_SOP TND" xfId="1810"/>
    <cellStyle name="_pgvcl-costal_JND-5_NEW MIS From JND Circle_JND - 5_PBR CO_DAILY REPORT GIS - 20-01-09_TNDOCT-TO MAR-14" xfId="1811"/>
    <cellStyle name="_pgvcl-costal_JND-5_NEW MIS From JND Circle_JND - 5_PBR_SOP MIS TNDSEP TO MAR" xfId="1812"/>
    <cellStyle name="_pgvcl-costal_JND-5_NEW MIS From JND Circle_JND - 5_PBR_SOP TND" xfId="1813"/>
    <cellStyle name="_pgvcl-costal_JND-5_NEW MIS From JND Circle_JND - 5_PBR_TNDOCT-TO MAR-14" xfId="1814"/>
    <cellStyle name="_pgvcl-costal_JND-5_NEW MIS From JND Circle_JND - 5_PGVCL- 5" xfId="1815"/>
    <cellStyle name="_pgvcl-costal_JND-5_NEW MIS From JND Circle_JND - 5_PGVCL SOP MIS 2 11-12 Qtr" xfId="1816"/>
    <cellStyle name="_pgvcl-costal_JND-5_NEW MIS From JND Circle_JND - 5_PGVCL SOP MIS 2 11-12 Qtr_SOP MIS TNDSEP TO MAR" xfId="1817"/>
    <cellStyle name="_pgvcl-costal_JND-5_NEW MIS From JND Circle_JND - 5_PGVCL SOP MIS 2 11-12 Qtr_SOP TND" xfId="1818"/>
    <cellStyle name="_pgvcl-costal_JND-5_NEW MIS From JND Circle_JND - 5_PGVCL SOP MIS 2 11-12 Qtr_TNDOCT-TO MAR-14" xfId="1819"/>
    <cellStyle name="_pgvcl-costal_JND-5_NEW MIS From JND Circle_JND - 5_SOP MIS 4th Qtr 2011 12" xfId="1820"/>
    <cellStyle name="_pgvcl-costal_JND-5_NEW MIS From JND Circle_JND - 5_SOP MIS 4th Qtr 2011 12_AG HVDSJun -12" xfId="1821"/>
    <cellStyle name="_pgvcl-costal_JND-5_NEW MIS From JND Circle_JND - 5_SOP MIS TNDSEP TO MAR" xfId="1822"/>
    <cellStyle name="_pgvcl-costal_JND-5_NEW MIS From JND Circle_JND - 5_SOP TND" xfId="1823"/>
    <cellStyle name="_pgvcl-costal_JND-5_NEW MIS From JND Circle_JND - 5_SSNNL CANAL WISE summary-22-06-11" xfId="1824"/>
    <cellStyle name="_pgvcl-costal_JND-5_NEW MIS From JND Circle_JND - 5_t &amp; d SOP HALF YEARLY  26.04.11 014 012" xfId="1825"/>
    <cellStyle name="_pgvcl-costal_JND-5_NEW MIS From JND Circle_JND - 5_t &amp; d SOP HALF YEARLY  26.04.11 014 012_SOP MIS TNDSEP TO MAR" xfId="1826"/>
    <cellStyle name="_pgvcl-costal_JND-5_NEW MIS From JND Circle_JND - 5_t &amp; d SOP HALF YEARLY  26.04.11 014 012_SOP TND" xfId="1827"/>
    <cellStyle name="_pgvcl-costal_JND-5_NEW MIS From JND Circle_JND - 5_t &amp; d SOP HALF YEARLY  26.04.11 014 012_TNDOCT-TO MAR-14" xfId="1828"/>
    <cellStyle name="_pgvcl-costal_JND-5_NEW MIS From JND Circle_JND - 5_T&amp;D August-08" xfId="1829"/>
    <cellStyle name="_pgvcl-costal_JND-5_NEW MIS From JND Circle_JND - 5_T&amp;D August-08_SOP MIS TNDSEP TO MAR" xfId="1830"/>
    <cellStyle name="_pgvcl-costal_JND-5_NEW MIS From JND Circle_JND - 5_T&amp;D August-08_SOP TND" xfId="1831"/>
    <cellStyle name="_pgvcl-costal_JND-5_NEW MIS From JND Circle_JND - 5_T&amp;D August-08_TNDOCT-TO MAR-14" xfId="1832"/>
    <cellStyle name="_pgvcl-costal_JND-5_NEW MIS From JND Circle_JND - 5_T&amp;D Dec-08" xfId="1833"/>
    <cellStyle name="_pgvcl-costal_JND-5_NEW MIS From JND Circle_JND - 5_T&amp;D Dec-08_SOP MIS TNDSEP TO MAR" xfId="1834"/>
    <cellStyle name="_pgvcl-costal_JND-5_NEW MIS From JND Circle_JND - 5_T&amp;D Dec-08_SOP TND" xfId="1835"/>
    <cellStyle name="_pgvcl-costal_JND-5_NEW MIS From JND Circle_JND - 5_T&amp;D Dec-08_TNDOCT-TO MAR-14" xfId="1836"/>
    <cellStyle name="_pgvcl-costal_JND-5_NEW MIS From JND Circle_JND - 5_T&amp;D July-08" xfId="1837"/>
    <cellStyle name="_pgvcl-costal_JND-5_NEW MIS From JND Circle_JND - 5_T&amp;D July-08_SOP MIS TNDSEP TO MAR" xfId="1838"/>
    <cellStyle name="_pgvcl-costal_JND-5_NEW MIS From JND Circle_JND - 5_T&amp;D July-08_SOP TND" xfId="1839"/>
    <cellStyle name="_pgvcl-costal_JND-5_NEW MIS From JND Circle_JND - 5_T&amp;D July-08_TNDOCT-TO MAR-14" xfId="1840"/>
    <cellStyle name="_pgvcl-costal_JND-5_NEW MIS From JND Circle_JND - 5_tnd" xfId="1841"/>
    <cellStyle name="_pgvcl-costal_JND-5_NEW MIS From JND Circle_JND - 5_tnd_SOP MIS TNDSEP TO MAR" xfId="1842"/>
    <cellStyle name="_pgvcl-costal_JND-5_NEW MIS From JND Circle_JND - 5_tnd_SOP TND" xfId="1843"/>
    <cellStyle name="_pgvcl-costal_JND-5_NEW MIS From JND Circle_JND - 5_tnd_TNDOCT-TO MAR-14" xfId="1844"/>
    <cellStyle name="_pgvcl-costal_JND-5_NEW MIS From JND Circle_JND - 5_TNDOCT-TO MAR-14" xfId="1845"/>
    <cellStyle name="_pgvcl-costal_JND-5_NEW MIS From JND Circle_JND - 5_URBAN WEEKLY PBR CO" xfId="1846"/>
    <cellStyle name="_pgvcl-costal_JND-5_NEW MIS From JND Circle_JND - 5_URBAN WEEKLY PBR CO_SOP MIS TNDSEP TO MAR" xfId="1847"/>
    <cellStyle name="_pgvcl-costal_JND-5_NEW MIS From JND Circle_JND - 5_URBAN WEEKLY PBR CO_SOP TND" xfId="1848"/>
    <cellStyle name="_pgvcl-costal_JND-5_NEW MIS From JND Circle_JND - 5_URBAN WEEKLY PBR CO_TNDOCT-TO MAR-14" xfId="1849"/>
    <cellStyle name="_pgvcl-costal_JND-5_NEW MIS From JND Circle_JND - 5_Weekly Urban PBR CO - 06-03-09 to 12-03-09" xfId="1850"/>
    <cellStyle name="_pgvcl-costal_JND-5_NEW MIS From JND Circle_JND - 5_Weekly Urban PBR CO - 06-03-09 to 12-03-09_SOP MIS TNDSEP TO MAR" xfId="1851"/>
    <cellStyle name="_pgvcl-costal_JND-5_NEW MIS From JND Circle_JND - 5_Weekly Urban PBR CO - 06-03-09 to 12-03-09_SOP TND" xfId="1852"/>
    <cellStyle name="_pgvcl-costal_JND-5_NEW MIS From JND Circle_JND - 5_Weekly Urban PBR CO - 06-03-09 to 12-03-09_TNDOCT-TO MAR-14" xfId="1853"/>
    <cellStyle name="_pgvcl-costal_JND-5_NEW MIS From JND Circle_JND - 5_Weekly Urban PBR CO - 20-02-09 to 26-02-09" xfId="1854"/>
    <cellStyle name="_pgvcl-costal_JND-5_NEW MIS From JND Circle_JND - 5_Weekly Urban PBR CO - 20-02-09 to 26-02-09_SOP MIS TNDSEP TO MAR" xfId="1855"/>
    <cellStyle name="_pgvcl-costal_JND-5_NEW MIS From JND Circle_JND - 5_Weekly Urban PBR CO - 20-02-09 to 26-02-09_SOP TND" xfId="1856"/>
    <cellStyle name="_pgvcl-costal_JND-5_NEW MIS From JND Circle_JND - 5_Weekly Urban PBR CO - 20-02-09 to 26-02-09_TNDOCT-TO MAR-14" xfId="1857"/>
    <cellStyle name="_pgvcl-costal_JND-5_NEW MIS From JND Circle_JND - 5_Weekly Urban PBR CO - 30-01-09 to 05-02-09" xfId="1858"/>
    <cellStyle name="_pgvcl-costal_JND-5_NEW MIS From JND Circle_JND - 5_Weekly Urban PBR CO - 30-01-09 to 05-02-09_SOP MIS TNDSEP TO MAR" xfId="1859"/>
    <cellStyle name="_pgvcl-costal_JND-5_NEW MIS From JND Circle_JND - 5_Weekly Urban PBR CO - 30-01-09 to 05-02-09_SOP TND" xfId="1860"/>
    <cellStyle name="_pgvcl-costal_JND-5_NEW MIS From JND Circle_JND - 5_Weekly Urban PBR CO - 30-01-09 to 05-02-09_TNDOCT-TO MAR-14" xfId="1861"/>
    <cellStyle name="_pgvcl-costal_JND-5_NEW MIS From JND Circle_JND - 5_Weekly Urban PBR CO - 9-1-09 to 15.01.09" xfId="1862"/>
    <cellStyle name="_pgvcl-costal_JND-5_NEW MIS From JND Circle_JND - 5_Weekly Urban PBR CO - 9-1-09 to 15.01.09_SOP MIS TNDSEP TO MAR" xfId="1863"/>
    <cellStyle name="_pgvcl-costal_JND-5_NEW MIS From JND Circle_JND - 5_Weekly Urban PBR CO - 9-1-09 to 15.01.09_SOP TND" xfId="1864"/>
    <cellStyle name="_pgvcl-costal_JND-5_NEW MIS From JND Circle_JND - 5_Weekly Urban PBR CO - 9-1-09 to 15.01.09_TNDOCT-TO MAR-14" xfId="1865"/>
    <cellStyle name="_pgvcl-costal_JND-5_NEW MIS From JND Circle_NEW MIS Jan - 08" xfId="1866"/>
    <cellStyle name="_pgvcl-costal_JND-5_NEW MIS From JND Circle_NEW MIS Jan - 08_Book-DMTHL" xfId="1867"/>
    <cellStyle name="_pgvcl-costal_JND-5_NEW MIS From JND Circle_NEW MIS Jan - 08_Comparison" xfId="1868"/>
    <cellStyle name="_pgvcl-costal_JND-5_NEW MIS From JND Circle_NEW MIS Jan - 08_Comparison_SOP MIS TNDSEP TO MAR" xfId="1869"/>
    <cellStyle name="_pgvcl-costal_JND-5_NEW MIS From JND Circle_NEW MIS Jan - 08_Comparison_SOP TND" xfId="1870"/>
    <cellStyle name="_pgvcl-costal_JND-5_NEW MIS From JND Circle_NEW MIS Jan - 08_Comparison_TNDOCT-TO MAR-14" xfId="1871"/>
    <cellStyle name="_pgvcl-costal_JND-5_NEW MIS From JND Circle_NEW MIS Jan - 08_Details of Selected Urban Feeder" xfId="1872"/>
    <cellStyle name="_pgvcl-costal_JND-5_NEW MIS From JND Circle_NEW MIS Jan - 08_Details of Selected Urban Feeder_SOP MIS TNDSEP TO MAR" xfId="1873"/>
    <cellStyle name="_pgvcl-costal_JND-5_NEW MIS From JND Circle_NEW MIS Jan - 08_Details of Selected Urban Feeder_SOP TND" xfId="1874"/>
    <cellStyle name="_pgvcl-costal_JND-5_NEW MIS From JND Circle_NEW MIS Jan - 08_Details of Selected Urban Feeder_TNDOCT-TO MAR-14" xfId="1875"/>
    <cellStyle name="_pgvcl-costal_JND-5_NEW MIS From JND Circle_NEW MIS Jan - 08_DHTHL JAN-09" xfId="1876"/>
    <cellStyle name="_pgvcl-costal_JND-5_NEW MIS From JND Circle_NEW MIS Jan - 08_dnthl Feb-09" xfId="1877"/>
    <cellStyle name="_pgvcl-costal_JND-5_NEW MIS From JND Circle_NEW MIS Jan - 08_JGYssss" xfId="1878"/>
    <cellStyle name="_pgvcl-costal_JND-5_NEW MIS From JND Circle_NEW MIS Jan - 08_JGYssss_SOP MIS TNDSEP TO MAR" xfId="1879"/>
    <cellStyle name="_pgvcl-costal_JND-5_NEW MIS From JND Circle_NEW MIS Jan - 08_JGYssss_SOP TND" xfId="1880"/>
    <cellStyle name="_pgvcl-costal_JND-5_NEW MIS From JND Circle_NEW MIS Jan - 08_JGYssss_TNDOCT-TO MAR-14" xfId="1881"/>
    <cellStyle name="_pgvcl-costal_JND-5_NEW MIS From JND Circle_NEW MIS Jan - 08_PBR" xfId="1882"/>
    <cellStyle name="_pgvcl-costal_JND-5_NEW MIS From JND Circle_NEW MIS Jan - 08_PBR CO_DAILY REPORT GIS - 20-01-09" xfId="1883"/>
    <cellStyle name="_pgvcl-costal_JND-5_NEW MIS From JND Circle_NEW MIS Jan - 08_PBR CO_DAILY REPORT GIS - 20-01-09_SOP MIS TNDSEP TO MAR" xfId="1884"/>
    <cellStyle name="_pgvcl-costal_JND-5_NEW MIS From JND Circle_NEW MIS Jan - 08_PBR CO_DAILY REPORT GIS - 20-01-09_SOP TND" xfId="1885"/>
    <cellStyle name="_pgvcl-costal_JND-5_NEW MIS From JND Circle_NEW MIS Jan - 08_PBR CO_DAILY REPORT GIS - 20-01-09_TNDOCT-TO MAR-14" xfId="1886"/>
    <cellStyle name="_pgvcl-costal_JND-5_NEW MIS From JND Circle_NEW MIS Jan - 08_PBR_SOP MIS TNDSEP TO MAR" xfId="1887"/>
    <cellStyle name="_pgvcl-costal_JND-5_NEW MIS From JND Circle_NEW MIS Jan - 08_PBR_SOP TND" xfId="1888"/>
    <cellStyle name="_pgvcl-costal_JND-5_NEW MIS From JND Circle_NEW MIS Jan - 08_PBR_TNDOCT-TO MAR-14" xfId="1889"/>
    <cellStyle name="_pgvcl-costal_JND-5_NEW MIS From JND Circle_NEW MIS Jan - 08_SOP MIS TNDSEP TO MAR" xfId="1890"/>
    <cellStyle name="_pgvcl-costal_JND-5_NEW MIS From JND Circle_NEW MIS Jan - 08_SOP TND" xfId="1891"/>
    <cellStyle name="_pgvcl-costal_JND-5_NEW MIS From JND Circle_NEW MIS Jan - 08_SSNNL CANAL WISE summary-22-06-11" xfId="1892"/>
    <cellStyle name="_pgvcl-costal_JND-5_NEW MIS From JND Circle_NEW MIS Jan - 08_T&amp;D August-08" xfId="1893"/>
    <cellStyle name="_pgvcl-costal_JND-5_NEW MIS From JND Circle_NEW MIS Jan - 08_T&amp;D August-08_SOP MIS TNDSEP TO MAR" xfId="1894"/>
    <cellStyle name="_pgvcl-costal_JND-5_NEW MIS From JND Circle_NEW MIS Jan - 08_T&amp;D August-08_SOP TND" xfId="1895"/>
    <cellStyle name="_pgvcl-costal_JND-5_NEW MIS From JND Circle_NEW MIS Jan - 08_T&amp;D August-08_TNDOCT-TO MAR-14" xfId="1896"/>
    <cellStyle name="_pgvcl-costal_JND-5_NEW MIS From JND Circle_NEW MIS Jan - 08_T&amp;D Dec-08" xfId="1897"/>
    <cellStyle name="_pgvcl-costal_JND-5_NEW MIS From JND Circle_NEW MIS Jan - 08_T&amp;D Dec-08_SOP MIS TNDSEP TO MAR" xfId="1898"/>
    <cellStyle name="_pgvcl-costal_JND-5_NEW MIS From JND Circle_NEW MIS Jan - 08_T&amp;D Dec-08_SOP TND" xfId="1899"/>
    <cellStyle name="_pgvcl-costal_JND-5_NEW MIS From JND Circle_NEW MIS Jan - 08_T&amp;D Dec-08_TNDOCT-TO MAR-14" xfId="1900"/>
    <cellStyle name="_pgvcl-costal_JND-5_NEW MIS From JND Circle_NEW MIS Jan - 08_T&amp;D July-08" xfId="1901"/>
    <cellStyle name="_pgvcl-costal_JND-5_NEW MIS From JND Circle_NEW MIS Jan - 08_T&amp;D July-08_SOP MIS TNDSEP TO MAR" xfId="1902"/>
    <cellStyle name="_pgvcl-costal_JND-5_NEW MIS From JND Circle_NEW MIS Jan - 08_T&amp;D July-08_SOP TND" xfId="1903"/>
    <cellStyle name="_pgvcl-costal_JND-5_NEW MIS From JND Circle_NEW MIS Jan - 08_T&amp;D July-08_TNDOCT-TO MAR-14" xfId="1904"/>
    <cellStyle name="_pgvcl-costal_JND-5_NEW MIS From JND Circle_NEW MIS Jan - 08_TNDOCT-TO MAR-14" xfId="1905"/>
    <cellStyle name="_pgvcl-costal_JND-5_NEW MIS From JND Circle_NEW MIS Jan - 08_URBAN WEEKLY PBR CO" xfId="1906"/>
    <cellStyle name="_pgvcl-costal_JND-5_NEW MIS From JND Circle_NEW MIS Jan - 08_URBAN WEEKLY PBR CO_SOP MIS TNDSEP TO MAR" xfId="1907"/>
    <cellStyle name="_pgvcl-costal_JND-5_NEW MIS From JND Circle_NEW MIS Jan - 08_URBAN WEEKLY PBR CO_SOP TND" xfId="1908"/>
    <cellStyle name="_pgvcl-costal_JND-5_NEW MIS From JND Circle_NEW MIS Jan - 08_URBAN WEEKLY PBR CO_TNDOCT-TO MAR-14" xfId="1909"/>
    <cellStyle name="_pgvcl-costal_JND-5_NEW MIS From JND Circle_NEW MIS Jan - 08_Weekly Urban PBR CO - 06-03-09 to 12-03-09" xfId="1910"/>
    <cellStyle name="_pgvcl-costal_JND-5_NEW MIS From JND Circle_NEW MIS Jan - 08_Weekly Urban PBR CO - 06-03-09 to 12-03-09_SOP MIS TNDSEP TO MAR" xfId="1911"/>
    <cellStyle name="_pgvcl-costal_JND-5_NEW MIS From JND Circle_NEW MIS Jan - 08_Weekly Urban PBR CO - 06-03-09 to 12-03-09_SOP TND" xfId="1912"/>
    <cellStyle name="_pgvcl-costal_JND-5_NEW MIS From JND Circle_NEW MIS Jan - 08_Weekly Urban PBR CO - 06-03-09 to 12-03-09_TNDOCT-TO MAR-14" xfId="1913"/>
    <cellStyle name="_pgvcl-costal_JND-5_NEW MIS From JND Circle_NEW MIS Jan - 08_Weekly Urban PBR CO - 20-02-09 to 26-02-09" xfId="1914"/>
    <cellStyle name="_pgvcl-costal_JND-5_NEW MIS From JND Circle_NEW MIS Jan - 08_Weekly Urban PBR CO - 20-02-09 to 26-02-09_SOP MIS TNDSEP TO MAR" xfId="1915"/>
    <cellStyle name="_pgvcl-costal_JND-5_NEW MIS From JND Circle_NEW MIS Jan - 08_Weekly Urban PBR CO - 20-02-09 to 26-02-09_SOP TND" xfId="1916"/>
    <cellStyle name="_pgvcl-costal_JND-5_NEW MIS From JND Circle_NEW MIS Jan - 08_Weekly Urban PBR CO - 20-02-09 to 26-02-09_TNDOCT-TO MAR-14" xfId="1917"/>
    <cellStyle name="_pgvcl-costal_JND-5_NEW MIS From JND Circle_NEW MIS Jan - 08_Weekly Urban PBR CO - 30-01-09 to 05-02-09" xfId="1918"/>
    <cellStyle name="_pgvcl-costal_JND-5_NEW MIS From JND Circle_NEW MIS Jan - 08_Weekly Urban PBR CO - 30-01-09 to 05-02-09_SOP MIS TNDSEP TO MAR" xfId="1919"/>
    <cellStyle name="_pgvcl-costal_JND-5_NEW MIS From JND Circle_NEW MIS Jan - 08_Weekly Urban PBR CO - 30-01-09 to 05-02-09_SOP TND" xfId="1920"/>
    <cellStyle name="_pgvcl-costal_JND-5_NEW MIS From JND Circle_NEW MIS Jan - 08_Weekly Urban PBR CO - 30-01-09 to 05-02-09_TNDOCT-TO MAR-14" xfId="1921"/>
    <cellStyle name="_pgvcl-costal_JND-5_NEW MIS From JND Circle_NEW MIS Jan - 08_Weekly Urban PBR CO - 9-1-09 to 15.01.09" xfId="1922"/>
    <cellStyle name="_pgvcl-costal_JND-5_NEW MIS From JND Circle_NEW MIS Jan - 08_Weekly Urban PBR CO - 9-1-09 to 15.01.09_SOP MIS TNDSEP TO MAR" xfId="1923"/>
    <cellStyle name="_pgvcl-costal_JND-5_NEW MIS From JND Circle_NEW MIS Jan - 08_Weekly Urban PBR CO - 9-1-09 to 15.01.09_SOP TND" xfId="1924"/>
    <cellStyle name="_pgvcl-costal_JND-5_NEW MIS From JND Circle_NEW MIS Jan - 08_Weekly Urban PBR CO - 9-1-09 to 15.01.09_TNDOCT-TO MAR-14" xfId="1925"/>
    <cellStyle name="_pgvcl-costal_JND-5_NEW MIS From JND Circle_PBR" xfId="1926"/>
    <cellStyle name="_pgvcl-costal_JND-5_NEW MIS From JND Circle_PBR CO_DAILY REPORT GIS - 20-01-09" xfId="1927"/>
    <cellStyle name="_pgvcl-costal_JND-5_NEW MIS From JND Circle_PBR CO_DAILY REPORT GIS - 20-01-09_SOP MIS TNDSEP TO MAR" xfId="1928"/>
    <cellStyle name="_pgvcl-costal_JND-5_NEW MIS From JND Circle_PBR CO_DAILY REPORT GIS - 20-01-09_SOP TND" xfId="1929"/>
    <cellStyle name="_pgvcl-costal_JND-5_NEW MIS From JND Circle_PBR CO_DAILY REPORT GIS - 20-01-09_TNDOCT-TO MAR-14" xfId="1930"/>
    <cellStyle name="_pgvcl-costal_JND-5_NEW MIS From JND Circle_PBR_SOP MIS TNDSEP TO MAR" xfId="1931"/>
    <cellStyle name="_pgvcl-costal_JND-5_NEW MIS From JND Circle_PBR_SOP TND" xfId="1932"/>
    <cellStyle name="_pgvcl-costal_JND-5_NEW MIS From JND Circle_PBR_TNDOCT-TO MAR-14" xfId="1933"/>
    <cellStyle name="_pgvcl-costal_JND-5_NEW MIS From JND Circle_SOP MIS TNDSEP TO MAR" xfId="1934"/>
    <cellStyle name="_pgvcl-costal_JND-5_NEW MIS From JND Circle_SSNNL CANAL WISE summary-22-06-11" xfId="1935"/>
    <cellStyle name="_pgvcl-costal_JND-5_NEW MIS From JND Circle_T&amp;D August-08" xfId="1936"/>
    <cellStyle name="_pgvcl-costal_JND-5_NEW MIS From JND Circle_T&amp;D August-08_TNDOCT-TO MAR-14" xfId="1937"/>
    <cellStyle name="_pgvcl-costal_JND-5_NEW MIS From JND Circle_T&amp;D Dec-08" xfId="1938"/>
    <cellStyle name="_pgvcl-costal_JND-5_NEW MIS From JND Circle_T&amp;D Dec-08_TNDOCT-TO MAR-14" xfId="1939"/>
    <cellStyle name="_pgvcl-costal_JND-5_NEW MIS From JND Circle_T&amp;D July-08" xfId="1940"/>
    <cellStyle name="_pgvcl-costal_JND-5_NEW MIS From JND Circle_T&amp;D July-08_TNDOCT-TO MAR-14" xfId="1941"/>
    <cellStyle name="_pgvcl-costal_JND-5_NEW MIS From JND Circle_TNDOCT-TO MAR-14" xfId="1942"/>
    <cellStyle name="_pgvcl-costal_JND-5_NEW MIS From JND Circle_URBAN WEEKLY PBR CO" xfId="1943"/>
    <cellStyle name="_pgvcl-costal_JND-5_NEW MIS From JND Circle_URBAN WEEKLY PBR CO_TNDOCT-TO MAR-14" xfId="1944"/>
    <cellStyle name="_pgvcl-costal_JND-5_NEW MIS From JND Circle_Weekly Urban PBR CO - 06-03-09 to 12-03-09" xfId="1945"/>
    <cellStyle name="_pgvcl-costal_JND-5_NEW MIS From JND Circle_Weekly Urban PBR CO - 06-03-09 to 12-03-09_TNDOCT-TO MAR-14" xfId="1946"/>
    <cellStyle name="_pgvcl-costal_JND-5_NEW MIS From JND Circle_Weekly Urban PBR CO - 20-02-09 to 26-02-09" xfId="1947"/>
    <cellStyle name="_pgvcl-costal_JND-5_NEW MIS From JND Circle_Weekly Urban PBR CO - 20-02-09 to 26-02-09_TNDOCT-TO MAR-14" xfId="1948"/>
    <cellStyle name="_pgvcl-costal_JND-5_NEW MIS From JND Circle_Weekly Urban PBR CO - 30-01-09 to 05-02-09" xfId="1949"/>
    <cellStyle name="_pgvcl-costal_JND-5_NEW MIS From JND Circle_Weekly Urban PBR CO - 30-01-09 to 05-02-09_TNDOCT-TO MAR-14" xfId="1950"/>
    <cellStyle name="_pgvcl-costal_JND-5_NEW MIS From JND Circle_Weekly Urban PBR CO - 9-1-09 to 15.01.09" xfId="1951"/>
    <cellStyle name="_pgvcl-costal_JND-5_NEW MIS From JND Circle_Weekly Urban PBR CO - 9-1-09 to 15.01.09_TNDOCT-TO MAR-14" xfId="1952"/>
    <cellStyle name="_pgvcl-costal_JND-5_NEW MIS Jan - 08" xfId="1953"/>
    <cellStyle name="_pgvcl-costal_JND-5_NEW MIS Jan - 08_Book-DMTHL" xfId="1954"/>
    <cellStyle name="_pgvcl-costal_JND-5_NEW MIS Jan - 08_City Division MIS JAN-09" xfId="1955"/>
    <cellStyle name="_pgvcl-costal_JND-5_NEW MIS Jan - 08_City Division MIS JAN-09_SSNNL CANAL WISE summary-22-06-11" xfId="1956"/>
    <cellStyle name="_pgvcl-costal_JND-5_NEW MIS Jan - 08_Comparison" xfId="1957"/>
    <cellStyle name="_pgvcl-costal_JND-5_NEW MIS Jan - 08_Comparison_TNDOCT-TO MAR-14" xfId="1958"/>
    <cellStyle name="_pgvcl-costal_JND-5_NEW MIS Jan - 08_Details of Selected Urban Feeder" xfId="1959"/>
    <cellStyle name="_pgvcl-costal_JND-5_NEW MIS Jan - 08_Details of Selected Urban Feeder_TNDOCT-TO MAR-14" xfId="1960"/>
    <cellStyle name="_pgvcl-costal_JND-5_NEW MIS Jan - 08_DHTHL JAN-09" xfId="1961"/>
    <cellStyle name="_pgvcl-costal_JND-5_NEW MIS Jan - 08_dnthl Feb-09" xfId="1962"/>
    <cellStyle name="_pgvcl-costal_JND-5_NEW MIS Jan - 08_JGYssss" xfId="1963"/>
    <cellStyle name="_pgvcl-costal_JND-5_NEW MIS Jan - 08_JGYssss_TNDOCT-TO MAR-14" xfId="1964"/>
    <cellStyle name="_pgvcl-costal_JND-5_NEW MIS Jan - 08_NEW MIS Jan-09" xfId="1965"/>
    <cellStyle name="_pgvcl-costal_JND-5_NEW MIS Jan - 08_NEW MIS Jan-09_SSNNL CANAL WISE summary-22-06-11" xfId="1966"/>
    <cellStyle name="_pgvcl-costal_JND-5_NEW MIS Jan - 08_PBR" xfId="1967"/>
    <cellStyle name="_pgvcl-costal_JND-5_NEW MIS Jan - 08_PBR CO_DAILY REPORT GIS - 20-01-09" xfId="1968"/>
    <cellStyle name="_pgvcl-costal_JND-5_NEW MIS Jan - 08_PBR CO_DAILY REPORT GIS - 20-01-09_TNDOCT-TO MAR-14" xfId="1969"/>
    <cellStyle name="_pgvcl-costal_JND-5_NEW MIS Jan - 08_PBR_TNDOCT-TO MAR-14" xfId="1970"/>
    <cellStyle name="_pgvcl-costal_JND-5_NEW MIS Jan - 08_PGVCL- 5" xfId="1971"/>
    <cellStyle name="_pgvcl-costal_JND-5_NEW MIS Jan - 08_PGVCL SOP MIS 2 11-12 Qtr" xfId="1972"/>
    <cellStyle name="_pgvcl-costal_JND-5_NEW MIS Jan - 08_PGVCL SOP MIS 2 11-12 Qtr_TNDOCT-TO MAR-14" xfId="1973"/>
    <cellStyle name="_pgvcl-costal_JND-5_NEW MIS Jan - 08_SOP MIS 4th Qtr 2011 12" xfId="1974"/>
    <cellStyle name="_pgvcl-costal_JND-5_NEW MIS Jan - 08_SOP MIS 4th Qtr 2011 12_AG HVDSJun -12" xfId="1975"/>
    <cellStyle name="_pgvcl-costal_JND-5_NEW MIS Jan - 08_SSNNL CANAL WISE summary-22-06-11" xfId="1976"/>
    <cellStyle name="_pgvcl-costal_JND-5_NEW MIS Jan - 08_t &amp; d SOP HALF YEARLY  26.04.11 014 012" xfId="1977"/>
    <cellStyle name="_pgvcl-costal_JND-5_NEW MIS Jan - 08_t &amp; d SOP HALF YEARLY  26.04.11 014 012_TNDOCT-TO MAR-14" xfId="1978"/>
    <cellStyle name="_pgvcl-costal_JND-5_NEW MIS Jan - 08_T&amp;D August-08" xfId="1979"/>
    <cellStyle name="_pgvcl-costal_JND-5_NEW MIS Jan - 08_T&amp;D August-08_TNDOCT-TO MAR-14" xfId="1980"/>
    <cellStyle name="_pgvcl-costal_JND-5_NEW MIS Jan - 08_T&amp;D Dec-08" xfId="1981"/>
    <cellStyle name="_pgvcl-costal_JND-5_NEW MIS Jan - 08_T&amp;D Dec-08_TNDOCT-TO MAR-14" xfId="1982"/>
    <cellStyle name="_pgvcl-costal_JND-5_NEW MIS Jan - 08_T&amp;D July-08" xfId="1983"/>
    <cellStyle name="_pgvcl-costal_JND-5_NEW MIS Jan - 08_T&amp;D July-08_TNDOCT-TO MAR-14" xfId="1984"/>
    <cellStyle name="_pgvcl-costal_JND-5_NEW MIS Jan - 08_tnd" xfId="1985"/>
    <cellStyle name="_pgvcl-costal_JND-5_NEW MIS Jan - 08_tnd_TNDOCT-TO MAR-14" xfId="1986"/>
    <cellStyle name="_pgvcl-costal_JND-5_NEW MIS Jan - 08_TNDOCT-TO MAR-14" xfId="1987"/>
    <cellStyle name="_pgvcl-costal_JND-5_NEW MIS Jan - 08_URBAN WEEKLY PBR CO" xfId="1988"/>
    <cellStyle name="_pgvcl-costal_JND-5_NEW MIS Jan - 08_URBAN WEEKLY PBR CO_TNDOCT-TO MAR-14" xfId="1989"/>
    <cellStyle name="_pgvcl-costal_JND-5_NEW MIS Jan - 08_Weekly Urban PBR CO - 06-03-09 to 12-03-09" xfId="1990"/>
    <cellStyle name="_pgvcl-costal_JND-5_NEW MIS Jan - 08_Weekly Urban PBR CO - 06-03-09 to 12-03-09_TNDOCT-TO MAR-14" xfId="1991"/>
    <cellStyle name="_pgvcl-costal_JND-5_NEW MIS Jan - 08_Weekly Urban PBR CO - 20-02-09 to 26-02-09" xfId="1992"/>
    <cellStyle name="_pgvcl-costal_JND-5_NEW MIS Jan - 08_Weekly Urban PBR CO - 20-02-09 to 26-02-09_TNDOCT-TO MAR-14" xfId="1993"/>
    <cellStyle name="_pgvcl-costal_JND-5_NEW MIS Jan - 08_Weekly Urban PBR CO - 30-01-09 to 05-02-09" xfId="1994"/>
    <cellStyle name="_pgvcl-costal_JND-5_NEW MIS Jan - 08_Weekly Urban PBR CO - 30-01-09 to 05-02-09_TNDOCT-TO MAR-14" xfId="1995"/>
    <cellStyle name="_pgvcl-costal_JND-5_NEW MIS Jan - 08_Weekly Urban PBR CO - 9-1-09 to 15.01.09" xfId="1996"/>
    <cellStyle name="_pgvcl-costal_JND-5_NEW MIS Jan - 08_Weekly Urban PBR CO - 9-1-09 to 15.01.09_TNDOCT-TO MAR-14" xfId="1997"/>
    <cellStyle name="_pgvcl-costal_JND-5_NEWMISFromJNDCircle-DEC07" xfId="1998"/>
    <cellStyle name="_pgvcl-costal_JND-5_PBR" xfId="1999"/>
    <cellStyle name="_pgvcl-costal_JND-5_PBR CO_DAILY REPORT GIS - 20-01-09" xfId="2000"/>
    <cellStyle name="_pgvcl-costal_JND-5_PBR CO_DAILY REPORT GIS - 20-01-09_TNDOCT-TO MAR-14" xfId="2001"/>
    <cellStyle name="_pgvcl-costal_JND-5_PBR_TNDOCT-TO MAR-14" xfId="2002"/>
    <cellStyle name="_pgvcl-costal_JND-5_PBR-7" xfId="2003"/>
    <cellStyle name="_pgvcl-costal_JND-5_PBR-7_TNDOCT-TO MAR-14" xfId="2004"/>
    <cellStyle name="_pgvcl-costal_JND-5_pbrnew formats for mis april -09" xfId="2005"/>
    <cellStyle name="_pgvcl-costal_JND-5_pbrnew formats for mis april -09_SSNNL CANAL WISE summary-22-06-11" xfId="2006"/>
    <cellStyle name="_pgvcl-costal_JND-5_Performance Report 26.10.09" xfId="2007"/>
    <cellStyle name="_pgvcl-costal_JND-5_PGVCL- 5" xfId="2008"/>
    <cellStyle name="_pgvcl-costal_JND-5_PGVCL SOP MIS 2 11-12 Qtr" xfId="2009"/>
    <cellStyle name="_pgvcl-costal_JND-5_PGVCL SOP MIS 2 11-12 Qtr_TNDOCT-TO MAR-14" xfId="2010"/>
    <cellStyle name="_pgvcl-costal_JND-5_sept JMN-7" xfId="2011"/>
    <cellStyle name="_pgvcl-costal_JND-5_Sheet2" xfId="2012"/>
    <cellStyle name="_pgvcl-costal_JND-5_Sheet2_TNDOCT-TO MAR-14" xfId="2013"/>
    <cellStyle name="_pgvcl-costal_JND-5_Sheet3" xfId="2014"/>
    <cellStyle name="_pgvcl-costal_JND-5_Sheet3_TNDOCT-TO MAR-14" xfId="2015"/>
    <cellStyle name="_pgvcl-costal_JND-5_SOP MIS 4th Qtr 2011 12" xfId="2016"/>
    <cellStyle name="_pgvcl-costal_JND-5_SOP MIS 4th Qtr 2011 12_AG HVDSJun -12" xfId="2017"/>
    <cellStyle name="_pgvcl-costal_JND-5_SSNL 12.11.10" xfId="2018"/>
    <cellStyle name="_pgvcl-costal_JND-5_SSNL 12.11.10_SSNNL CANAL WISE summary-22-06-11" xfId="2019"/>
    <cellStyle name="_pgvcl-costal_JND-5_SSNNL CANAL WISE summary-22-06-11" xfId="2020"/>
    <cellStyle name="_pgvcl-costal_JND-5_t &amp; d SOP HALF YEARLY  26.04.11 014 012" xfId="2021"/>
    <cellStyle name="_pgvcl-costal_JND-5_t &amp; d SOP HALF YEARLY  26.04.11 014 012_TNDOCT-TO MAR-14" xfId="2022"/>
    <cellStyle name="_pgvcl-costal_JND-5_T&amp;D August-08" xfId="2023"/>
    <cellStyle name="_pgvcl-costal_JND-5_T&amp;D August-08_TNDOCT-TO MAR-14" xfId="2024"/>
    <cellStyle name="_pgvcl-costal_JND-5_T&amp;D Dec-08" xfId="2025"/>
    <cellStyle name="_pgvcl-costal_JND-5_T&amp;D Dec-08_TNDOCT-TO MAR-14" xfId="2026"/>
    <cellStyle name="_pgvcl-costal_JND-5_T&amp;D July-08" xfId="2027"/>
    <cellStyle name="_pgvcl-costal_JND-5_T&amp;D July-08_TNDOCT-TO MAR-14" xfId="2028"/>
    <cellStyle name="_pgvcl-costal_JND-5_tnd" xfId="2029"/>
    <cellStyle name="_pgvcl-costal_JND-5_tnd_TNDOCT-TO MAR-14" xfId="2030"/>
    <cellStyle name="_pgvcl-costal_JND-5_TNDOCT-TO MAR-14" xfId="2031"/>
    <cellStyle name="_pgvcl-costal_JND-5_URBAN WEEKLY PBR CO" xfId="2032"/>
    <cellStyle name="_pgvcl-costal_JND-5_URBAN WEEKLY PBR CO_TNDOCT-TO MAR-14" xfId="2033"/>
    <cellStyle name="_pgvcl-costal_JND-5_Weekly Urban PBR CO - 06-03-09 to 12-03-09" xfId="2034"/>
    <cellStyle name="_pgvcl-costal_JND-5_Weekly Urban PBR CO - 06-03-09 to 12-03-09_TNDOCT-TO MAR-14" xfId="2035"/>
    <cellStyle name="_pgvcl-costal_JND-5_Weekly Urban PBR CO - 20-02-09 to 26-02-09" xfId="2036"/>
    <cellStyle name="_pgvcl-costal_JND-5_Weekly Urban PBR CO - 20-02-09 to 26-02-09_TNDOCT-TO MAR-14" xfId="2037"/>
    <cellStyle name="_pgvcl-costal_JND-5_Weekly Urban PBR CO - 30-01-09 to 05-02-09" xfId="2038"/>
    <cellStyle name="_pgvcl-costal_JND-5_Weekly Urban PBR CO - 30-01-09 to 05-02-09_TNDOCT-TO MAR-14" xfId="2039"/>
    <cellStyle name="_pgvcl-costal_JND-5_Weekly Urban PBR CO - 9-1-09 to 15.01.09" xfId="2040"/>
    <cellStyle name="_pgvcl-costal_JND-5_Weekly Urban PBR CO - 9-1-09 to 15.01.09_TNDOCT-TO MAR-14" xfId="2041"/>
    <cellStyle name="_pgvcl-costal_JND-50" xfId="2042"/>
    <cellStyle name="_pgvcl-costal_JND-51" xfId="2043"/>
    <cellStyle name="_pgvcl-costal_JND-51_Book-DMTHL" xfId="2044"/>
    <cellStyle name="_pgvcl-costal_JND-51_Comparison" xfId="2045"/>
    <cellStyle name="_pgvcl-costal_JND-51_Comparison_TNDOCT-TO MAR-14" xfId="2046"/>
    <cellStyle name="_pgvcl-costal_JND-51_Details of Selected Urban Feeder" xfId="2047"/>
    <cellStyle name="_pgvcl-costal_JND-51_Details of Selected Urban Feeder_TNDOCT-TO MAR-14" xfId="2048"/>
    <cellStyle name="_pgvcl-costal_JND-51_DHTHL JAN-09" xfId="2049"/>
    <cellStyle name="_pgvcl-costal_JND-51_dnthl Feb-09" xfId="2050"/>
    <cellStyle name="_pgvcl-costal_JND-51_JGYssss" xfId="2051"/>
    <cellStyle name="_pgvcl-costal_JND-51_JGYssss_TNDOCT-TO MAR-14" xfId="2052"/>
    <cellStyle name="_pgvcl-costal_JND-51_NEWMISFromJNDCircle-DEC07" xfId="2053"/>
    <cellStyle name="_pgvcl-costal_JND-51_PBR" xfId="2054"/>
    <cellStyle name="_pgvcl-costal_JND-51_PBR CO_DAILY REPORT GIS - 20-01-09" xfId="2055"/>
    <cellStyle name="_pgvcl-costal_JND-51_PBR CO_DAILY REPORT GIS - 20-01-09_TNDOCT-TO MAR-14" xfId="2056"/>
    <cellStyle name="_pgvcl-costal_JND-51_PBR_TNDOCT-TO MAR-14" xfId="2057"/>
    <cellStyle name="_pgvcl-costal_JND-51_SSNNL CANAL WISE summary-22-06-11" xfId="2058"/>
    <cellStyle name="_pgvcl-costal_JND-51_T&amp;D August-08" xfId="2059"/>
    <cellStyle name="_pgvcl-costal_JND-51_T&amp;D August-08_TNDOCT-TO MAR-14" xfId="2060"/>
    <cellStyle name="_pgvcl-costal_JND-51_T&amp;D Dec-08" xfId="2061"/>
    <cellStyle name="_pgvcl-costal_JND-51_T&amp;D Dec-08_TNDOCT-TO MAR-14" xfId="2062"/>
    <cellStyle name="_pgvcl-costal_JND-51_T&amp;D July-08" xfId="2063"/>
    <cellStyle name="_pgvcl-costal_JND-51_T&amp;D July-08_TNDOCT-TO MAR-14" xfId="2064"/>
    <cellStyle name="_pgvcl-costal_JND-51_TNDOCT-TO MAR-14" xfId="2065"/>
    <cellStyle name="_pgvcl-costal_JND-51_URBAN WEEKLY PBR CO" xfId="2066"/>
    <cellStyle name="_pgvcl-costal_JND-51_URBAN WEEKLY PBR CO_TNDOCT-TO MAR-14" xfId="2067"/>
    <cellStyle name="_pgvcl-costal_JND-51_Weekly Urban PBR CO - 06-03-09 to 12-03-09" xfId="2068"/>
    <cellStyle name="_pgvcl-costal_JND-51_Weekly Urban PBR CO - 06-03-09 to 12-03-09_TNDOCT-TO MAR-14" xfId="2069"/>
    <cellStyle name="_pgvcl-costal_JND-51_Weekly Urban PBR CO - 20-02-09 to 26-02-09" xfId="2070"/>
    <cellStyle name="_pgvcl-costal_JND-51_Weekly Urban PBR CO - 20-02-09 to 26-02-09_TNDOCT-TO MAR-14" xfId="2071"/>
    <cellStyle name="_pgvcl-costal_JND-51_Weekly Urban PBR CO - 30-01-09 to 05-02-09" xfId="2072"/>
    <cellStyle name="_pgvcl-costal_JND-51_Weekly Urban PBR CO - 30-01-09 to 05-02-09_TNDOCT-TO MAR-14" xfId="2073"/>
    <cellStyle name="_pgvcl-costal_JND-51_Weekly Urban PBR CO - 9-1-09 to 15.01.09" xfId="2074"/>
    <cellStyle name="_pgvcl-costal_JND-51_Weekly Urban PBR CO - 9-1-09 to 15.01.09_TNDOCT-TO MAR-14" xfId="2075"/>
    <cellStyle name="_pgvcl-costal_MIS" xfId="2076"/>
    <cellStyle name="_pgvcl-costal_MIS Dec - 07" xfId="2077"/>
    <cellStyle name="_pgvcl-costal_MIS Dec - 07_Book-DMTHL" xfId="2078"/>
    <cellStyle name="_pgvcl-costal_MIS Dec - 07_Comparison" xfId="2079"/>
    <cellStyle name="_pgvcl-costal_MIS Dec - 07_Comparison_TNDOCT-TO MAR-14" xfId="2080"/>
    <cellStyle name="_pgvcl-costal_MIS Dec - 07_Details of Selected Urban Feeder" xfId="2081"/>
    <cellStyle name="_pgvcl-costal_MIS Dec - 07_Details of Selected Urban Feeder_TNDOCT-TO MAR-14" xfId="2082"/>
    <cellStyle name="_pgvcl-costal_MIS Dec - 07_DHTHL JAN-09" xfId="2083"/>
    <cellStyle name="_pgvcl-costal_MIS Dec - 07_dnthl Feb-09" xfId="2084"/>
    <cellStyle name="_pgvcl-costal_MIS Dec - 07_JGYssss" xfId="2085"/>
    <cellStyle name="_pgvcl-costal_MIS Dec - 07_JGYssss_TNDOCT-TO MAR-14" xfId="2086"/>
    <cellStyle name="_pgvcl-costal_MIS Dec - 07_JND - 5" xfId="2087"/>
    <cellStyle name="_pgvcl-costal_MIS Dec - 07_JND - 5_Book-DMTHL" xfId="2088"/>
    <cellStyle name="_pgvcl-costal_MIS Dec - 07_JND - 5_City Division MIS JAN-09" xfId="2089"/>
    <cellStyle name="_pgvcl-costal_MIS Dec - 07_JND - 5_City Division MIS JAN-09_SSNNL CANAL WISE summary-22-06-11" xfId="2090"/>
    <cellStyle name="_pgvcl-costal_MIS Dec - 07_JND - 5_Comparison" xfId="2091"/>
    <cellStyle name="_pgvcl-costal_MIS Dec - 07_JND - 5_Comparison_TNDOCT-TO MAR-14" xfId="2092"/>
    <cellStyle name="_pgvcl-costal_MIS Dec - 07_JND - 5_Details of Selected Urban Feeder" xfId="2093"/>
    <cellStyle name="_pgvcl-costal_MIS Dec - 07_JND - 5_Details of Selected Urban Feeder_TNDOCT-TO MAR-14" xfId="2094"/>
    <cellStyle name="_pgvcl-costal_MIS Dec - 07_JND - 5_DHTHL JAN-09" xfId="2095"/>
    <cellStyle name="_pgvcl-costal_MIS Dec - 07_JND - 5_dnthl Feb-09" xfId="2096"/>
    <cellStyle name="_pgvcl-costal_MIS Dec - 07_JND - 5_JGYssss" xfId="2097"/>
    <cellStyle name="_pgvcl-costal_MIS Dec - 07_JND - 5_JGYssss_TNDOCT-TO MAR-14" xfId="2098"/>
    <cellStyle name="_pgvcl-costal_MIS Dec - 07_JND - 5_NEW MIS Jan-09" xfId="2099"/>
    <cellStyle name="_pgvcl-costal_MIS Dec - 07_JND - 5_NEW MIS Jan-09_SSNNL CANAL WISE summary-22-06-11" xfId="2100"/>
    <cellStyle name="_pgvcl-costal_MIS Dec - 07_JND - 5_PBR" xfId="2101"/>
    <cellStyle name="_pgvcl-costal_MIS Dec - 07_JND - 5_PBR CO_DAILY REPORT GIS - 20-01-09" xfId="2102"/>
    <cellStyle name="_pgvcl-costal_MIS Dec - 07_JND - 5_PBR CO_DAILY REPORT GIS - 20-01-09_TNDOCT-TO MAR-14" xfId="2103"/>
    <cellStyle name="_pgvcl-costal_MIS Dec - 07_JND - 5_PBR_TNDOCT-TO MAR-14" xfId="2104"/>
    <cellStyle name="_pgvcl-costal_MIS Dec - 07_JND - 5_SSNNL CANAL WISE summary-22-06-11" xfId="2105"/>
    <cellStyle name="_pgvcl-costal_MIS Dec - 07_JND - 5_T&amp;D August-08" xfId="2106"/>
    <cellStyle name="_pgvcl-costal_MIS Dec - 07_JND - 5_T&amp;D August-08_TNDOCT-TO MAR-14" xfId="2107"/>
    <cellStyle name="_pgvcl-costal_MIS Dec - 07_JND - 5_T&amp;D Dec-08" xfId="2108"/>
    <cellStyle name="_pgvcl-costal_MIS Dec - 07_JND - 5_T&amp;D Dec-08_TNDOCT-TO MAR-14" xfId="2109"/>
    <cellStyle name="_pgvcl-costal_MIS Dec - 07_JND - 5_T&amp;D July-08" xfId="2110"/>
    <cellStyle name="_pgvcl-costal_MIS Dec - 07_JND - 5_T&amp;D July-08_TNDOCT-TO MAR-14" xfId="2111"/>
    <cellStyle name="_pgvcl-costal_MIS Dec - 07_JND - 5_TNDOCT-TO MAR-14" xfId="2112"/>
    <cellStyle name="_pgvcl-costal_MIS Dec - 07_JND - 5_URBAN WEEKLY PBR CO" xfId="2113"/>
    <cellStyle name="_pgvcl-costal_MIS Dec - 07_JND - 5_URBAN WEEKLY PBR CO_TNDOCT-TO MAR-14" xfId="2114"/>
    <cellStyle name="_pgvcl-costal_MIS Dec - 07_JND - 5_Weekly Urban PBR CO - 06-03-09 to 12-03-09" xfId="2115"/>
    <cellStyle name="_pgvcl-costal_MIS Dec - 07_JND - 5_Weekly Urban PBR CO - 06-03-09 to 12-03-09_TNDOCT-TO MAR-14" xfId="2116"/>
    <cellStyle name="_pgvcl-costal_MIS Dec - 07_JND - 5_Weekly Urban PBR CO - 20-02-09 to 26-02-09" xfId="2117"/>
    <cellStyle name="_pgvcl-costal_MIS Dec - 07_JND - 5_Weekly Urban PBR CO - 20-02-09 to 26-02-09_TNDOCT-TO MAR-14" xfId="2118"/>
    <cellStyle name="_pgvcl-costal_MIS Dec - 07_JND - 5_Weekly Urban PBR CO - 30-01-09 to 05-02-09" xfId="2119"/>
    <cellStyle name="_pgvcl-costal_MIS Dec - 07_JND - 5_Weekly Urban PBR CO - 30-01-09 to 05-02-09_TNDOCT-TO MAR-14" xfId="2120"/>
    <cellStyle name="_pgvcl-costal_MIS Dec - 07_JND - 5_Weekly Urban PBR CO - 9-1-09 to 15.01.09" xfId="2121"/>
    <cellStyle name="_pgvcl-costal_MIS Dec - 07_JND - 5_Weekly Urban PBR CO - 9-1-09 to 15.01.09_TNDOCT-TO MAR-14" xfId="2122"/>
    <cellStyle name="_pgvcl-costal_MIS Dec - 07_JND T-3 MIS" xfId="2123"/>
    <cellStyle name="_pgvcl-costal_MIS Dec - 07_JND-5 T3" xfId="2124"/>
    <cellStyle name="_pgvcl-costal_MIS Dec - 07_NEW MIS Jan - 08" xfId="2125"/>
    <cellStyle name="_pgvcl-costal_MIS Dec - 07_NEW MIS Jan - 08_Book-DMTHL" xfId="2126"/>
    <cellStyle name="_pgvcl-costal_MIS Dec - 07_NEW MIS Jan - 08_Comparison" xfId="2127"/>
    <cellStyle name="_pgvcl-costal_MIS Dec - 07_NEW MIS Jan - 08_Comparison_TNDOCT-TO MAR-14" xfId="2128"/>
    <cellStyle name="_pgvcl-costal_MIS Dec - 07_NEW MIS Jan - 08_Details of Selected Urban Feeder" xfId="2129"/>
    <cellStyle name="_pgvcl-costal_MIS Dec - 07_NEW MIS Jan - 08_Details of Selected Urban Feeder_TNDOCT-TO MAR-14" xfId="2130"/>
    <cellStyle name="_pgvcl-costal_MIS Dec - 07_NEW MIS Jan - 08_DHTHL JAN-09" xfId="2131"/>
    <cellStyle name="_pgvcl-costal_MIS Dec - 07_NEW MIS Jan - 08_dnthl Feb-09" xfId="2132"/>
    <cellStyle name="_pgvcl-costal_MIS Dec - 07_NEW MIS Jan - 08_JGYssss" xfId="2133"/>
    <cellStyle name="_pgvcl-costal_MIS Dec - 07_NEW MIS Jan - 08_JGYssss_TNDOCT-TO MAR-14" xfId="2134"/>
    <cellStyle name="_pgvcl-costal_MIS Dec - 07_NEW MIS Jan - 08_PBR" xfId="2135"/>
    <cellStyle name="_pgvcl-costal_MIS Dec - 07_NEW MIS Jan - 08_PBR CO_DAILY REPORT GIS - 20-01-09" xfId="2136"/>
    <cellStyle name="_pgvcl-costal_MIS Dec - 07_NEW MIS Jan - 08_PBR CO_DAILY REPORT GIS - 20-01-09_TNDOCT-TO MAR-14" xfId="2137"/>
    <cellStyle name="_pgvcl-costal_MIS Dec - 07_NEW MIS Jan - 08_PBR_TNDOCT-TO MAR-14" xfId="2138"/>
    <cellStyle name="_pgvcl-costal_MIS Dec - 07_NEW MIS Jan - 08_SSNNL CANAL WISE summary-22-06-11" xfId="2139"/>
    <cellStyle name="_pgvcl-costal_MIS Dec - 07_NEW MIS Jan - 08_T&amp;D August-08" xfId="2140"/>
    <cellStyle name="_pgvcl-costal_MIS Dec - 07_NEW MIS Jan - 08_T&amp;D August-08_TNDOCT-TO MAR-14" xfId="2141"/>
    <cellStyle name="_pgvcl-costal_MIS Dec - 07_NEW MIS Jan - 08_T&amp;D Dec-08" xfId="2142"/>
    <cellStyle name="_pgvcl-costal_MIS Dec - 07_NEW MIS Jan - 08_T&amp;D Dec-08_TNDOCT-TO MAR-14" xfId="2143"/>
    <cellStyle name="_pgvcl-costal_MIS Dec - 07_NEW MIS Jan - 08_T&amp;D July-08" xfId="2144"/>
    <cellStyle name="_pgvcl-costal_MIS Dec - 07_NEW MIS Jan - 08_T&amp;D July-08_TNDOCT-TO MAR-14" xfId="2145"/>
    <cellStyle name="_pgvcl-costal_MIS Dec - 07_NEW MIS Jan - 08_TNDOCT-TO MAR-14" xfId="2146"/>
    <cellStyle name="_pgvcl-costal_MIS Dec - 07_NEW MIS Jan - 08_URBAN WEEKLY PBR CO" xfId="2147"/>
    <cellStyle name="_pgvcl-costal_MIS Dec - 07_NEW MIS Jan - 08_URBAN WEEKLY PBR CO_TNDOCT-TO MAR-14" xfId="2148"/>
    <cellStyle name="_pgvcl-costal_MIS Dec - 07_NEW MIS Jan - 08_Weekly Urban PBR CO - 06-03-09 to 12-03-09" xfId="2149"/>
    <cellStyle name="_pgvcl-costal_MIS Dec - 07_NEW MIS Jan - 08_Weekly Urban PBR CO - 06-03-09 to 12-03-09_TNDOCT-TO MAR-14" xfId="2150"/>
    <cellStyle name="_pgvcl-costal_MIS Dec - 07_NEW MIS Jan - 08_Weekly Urban PBR CO - 20-02-09 to 26-02-09" xfId="2151"/>
    <cellStyle name="_pgvcl-costal_MIS Dec - 07_NEW MIS Jan - 08_Weekly Urban PBR CO - 20-02-09 to 26-02-09_TNDOCT-TO MAR-14" xfId="2152"/>
    <cellStyle name="_pgvcl-costal_MIS Dec - 07_NEW MIS Jan - 08_Weekly Urban PBR CO - 30-01-09 to 05-02-09" xfId="2153"/>
    <cellStyle name="_pgvcl-costal_MIS Dec - 07_NEW MIS Jan - 08_Weekly Urban PBR CO - 30-01-09 to 05-02-09_TNDOCT-TO MAR-14" xfId="2154"/>
    <cellStyle name="_pgvcl-costal_MIS Dec - 07_NEW MIS Jan - 08_Weekly Urban PBR CO - 9-1-09 to 15.01.09" xfId="2155"/>
    <cellStyle name="_pgvcl-costal_MIS Dec - 07_NEW MIS Jan - 08_Weekly Urban PBR CO - 9-1-09 to 15.01.09_TNDOCT-TO MAR-14" xfId="2156"/>
    <cellStyle name="_pgvcl-costal_MIS Dec - 07_PBR" xfId="2157"/>
    <cellStyle name="_pgvcl-costal_MIS Dec - 07_PBR CO_DAILY REPORT GIS - 20-01-09" xfId="2158"/>
    <cellStyle name="_pgvcl-costal_MIS Dec - 07_PBR CO_DAILY REPORT GIS - 20-01-09_TNDOCT-TO MAR-14" xfId="2159"/>
    <cellStyle name="_pgvcl-costal_MIS Dec - 07_PBR_TNDOCT-TO MAR-14" xfId="2160"/>
    <cellStyle name="_pgvcl-costal_MIS Dec - 07_PGVCL- 5" xfId="2161"/>
    <cellStyle name="_pgvcl-costal_MIS Dec - 07_PGVCL SOP MIS 2 11-12 Qtr" xfId="2162"/>
    <cellStyle name="_pgvcl-costal_MIS Dec - 07_PGVCL SOP MIS 2 11-12 Qtr_TNDOCT-TO MAR-14" xfId="2163"/>
    <cellStyle name="_pgvcl-costal_MIS Dec - 07_SOP MIS 4th Qtr 2011 12" xfId="2164"/>
    <cellStyle name="_pgvcl-costal_MIS Dec - 07_SOP MIS 4th Qtr 2011 12_AG HVDSJun -12" xfId="2165"/>
    <cellStyle name="_pgvcl-costal_MIS Dec - 07_SSNNL CANAL WISE summary-22-06-11" xfId="2166"/>
    <cellStyle name="_pgvcl-costal_MIS Dec - 07_t &amp; d SOP HALF YEARLY  26.04.11 014 012" xfId="2167"/>
    <cellStyle name="_pgvcl-costal_MIS Dec - 07_t &amp; d SOP HALF YEARLY  26.04.11 014 012_TNDOCT-TO MAR-14" xfId="2168"/>
    <cellStyle name="_pgvcl-costal_MIS Dec - 07_T&amp;D August-08" xfId="2169"/>
    <cellStyle name="_pgvcl-costal_MIS Dec - 07_T&amp;D August-08_TNDOCT-TO MAR-14" xfId="2170"/>
    <cellStyle name="_pgvcl-costal_MIS Dec - 07_T&amp;D Dec-08" xfId="2171"/>
    <cellStyle name="_pgvcl-costal_MIS Dec - 07_T&amp;D Dec-08_TNDOCT-TO MAR-14" xfId="2172"/>
    <cellStyle name="_pgvcl-costal_MIS Dec - 07_T&amp;D July-08" xfId="2173"/>
    <cellStyle name="_pgvcl-costal_MIS Dec - 07_T&amp;D July-08_TNDOCT-TO MAR-14" xfId="2174"/>
    <cellStyle name="_pgvcl-costal_MIS Dec - 07_tnd" xfId="2175"/>
    <cellStyle name="_pgvcl-costal_MIS Dec - 07_tnd_TNDOCT-TO MAR-14" xfId="2176"/>
    <cellStyle name="_pgvcl-costal_MIS Dec - 07_TNDOCT-TO MAR-14" xfId="2177"/>
    <cellStyle name="_pgvcl-costal_MIS Dec - 07_URBAN WEEKLY PBR CO" xfId="2178"/>
    <cellStyle name="_pgvcl-costal_MIS Dec - 07_URBAN WEEKLY PBR CO_TNDOCT-TO MAR-14" xfId="2179"/>
    <cellStyle name="_pgvcl-costal_MIS Dec - 07_Weekly Urban PBR CO - 06-03-09 to 12-03-09" xfId="2180"/>
    <cellStyle name="_pgvcl-costal_MIS Dec - 07_Weekly Urban PBR CO - 06-03-09 to 12-03-09_TNDOCT-TO MAR-14" xfId="2181"/>
    <cellStyle name="_pgvcl-costal_MIS Dec - 07_Weekly Urban PBR CO - 20-02-09 to 26-02-09" xfId="2182"/>
    <cellStyle name="_pgvcl-costal_MIS Dec - 07_Weekly Urban PBR CO - 20-02-09 to 26-02-09_TNDOCT-TO MAR-14" xfId="2183"/>
    <cellStyle name="_pgvcl-costal_MIS Dec - 07_Weekly Urban PBR CO - 30-01-09 to 05-02-09" xfId="2184"/>
    <cellStyle name="_pgvcl-costal_MIS Dec - 07_Weekly Urban PBR CO - 30-01-09 to 05-02-09_TNDOCT-TO MAR-14" xfId="2185"/>
    <cellStyle name="_pgvcl-costal_MIS Dec - 07_Weekly Urban PBR CO - 9-1-09 to 15.01.09" xfId="2186"/>
    <cellStyle name="_pgvcl-costal_MIS Dec - 07_Weekly Urban PBR CO - 9-1-09 to 15.01.09_TNDOCT-TO MAR-14" xfId="2187"/>
    <cellStyle name="_pgvcl-costal_MIS Jan - 08" xfId="2188"/>
    <cellStyle name="_pgvcl-costal_MIS Jan - 08_Book-DMTHL" xfId="2189"/>
    <cellStyle name="_pgvcl-costal_MIS Jan - 08_Comparison" xfId="2190"/>
    <cellStyle name="_pgvcl-costal_MIS Jan - 08_Comparison_TNDOCT-TO MAR-14" xfId="2191"/>
    <cellStyle name="_pgvcl-costal_MIS Jan - 08_Details of Selected Urban Feeder" xfId="2192"/>
    <cellStyle name="_pgvcl-costal_MIS Jan - 08_Details of Selected Urban Feeder_TNDOCT-TO MAR-14" xfId="2193"/>
    <cellStyle name="_pgvcl-costal_MIS Jan - 08_DHTHL JAN-09" xfId="2194"/>
    <cellStyle name="_pgvcl-costal_MIS Jan - 08_dnthl Feb-09" xfId="2195"/>
    <cellStyle name="_pgvcl-costal_MIS Jan - 08_JGYssss" xfId="2196"/>
    <cellStyle name="_pgvcl-costal_MIS Jan - 08_JGYssss_TNDOCT-TO MAR-14" xfId="2197"/>
    <cellStyle name="_pgvcl-costal_MIS Jan - 08_JND - 5" xfId="2198"/>
    <cellStyle name="_pgvcl-costal_MIS Jan - 08_JND - 5_Book-DMTHL" xfId="2199"/>
    <cellStyle name="_pgvcl-costal_MIS Jan - 08_JND - 5_City Division MIS JAN-09" xfId="2200"/>
    <cellStyle name="_pgvcl-costal_MIS Jan - 08_JND - 5_City Division MIS JAN-09_SSNNL CANAL WISE summary-22-06-11" xfId="2201"/>
    <cellStyle name="_pgvcl-costal_MIS Jan - 08_JND - 5_Comparison" xfId="2202"/>
    <cellStyle name="_pgvcl-costal_MIS Jan - 08_JND - 5_Comparison_TNDOCT-TO MAR-14" xfId="2203"/>
    <cellStyle name="_pgvcl-costal_MIS Jan - 08_JND - 5_Details of Selected Urban Feeder" xfId="2204"/>
    <cellStyle name="_pgvcl-costal_MIS Jan - 08_JND - 5_Details of Selected Urban Feeder_TNDOCT-TO MAR-14" xfId="2205"/>
    <cellStyle name="_pgvcl-costal_MIS Jan - 08_JND - 5_DHTHL JAN-09" xfId="2206"/>
    <cellStyle name="_pgvcl-costal_MIS Jan - 08_JND - 5_dnthl Feb-09" xfId="2207"/>
    <cellStyle name="_pgvcl-costal_MIS Jan - 08_JND - 5_JGYssss" xfId="2208"/>
    <cellStyle name="_pgvcl-costal_MIS Jan - 08_JND - 5_JGYssss_TNDOCT-TO MAR-14" xfId="2209"/>
    <cellStyle name="_pgvcl-costal_MIS Jan - 08_JND - 5_NEW MIS Jan-09" xfId="2210"/>
    <cellStyle name="_pgvcl-costal_MIS Jan - 08_JND - 5_NEW MIS Jan-09_SSNNL CANAL WISE summary-22-06-11" xfId="2211"/>
    <cellStyle name="_pgvcl-costal_MIS Jan - 08_JND - 5_PBR" xfId="2212"/>
    <cellStyle name="_pgvcl-costal_MIS Jan - 08_JND - 5_PBR CO_DAILY REPORT GIS - 20-01-09" xfId="2213"/>
    <cellStyle name="_pgvcl-costal_MIS Jan - 08_JND - 5_PBR CO_DAILY REPORT GIS - 20-01-09_TNDOCT-TO MAR-14" xfId="2214"/>
    <cellStyle name="_pgvcl-costal_MIS Jan - 08_JND - 5_PBR_TNDOCT-TO MAR-14" xfId="2215"/>
    <cellStyle name="_pgvcl-costal_MIS Jan - 08_JND - 5_PGVCL- 5" xfId="2216"/>
    <cellStyle name="_pgvcl-costal_MIS Jan - 08_JND - 5_PGVCL SOP MIS 2 11-12 Qtr" xfId="2217"/>
    <cellStyle name="_pgvcl-costal_MIS Jan - 08_JND - 5_PGVCL SOP MIS 2 11-12 Qtr_TNDOCT-TO MAR-14" xfId="2218"/>
    <cellStyle name="_pgvcl-costal_MIS Jan - 08_JND - 5_SOP MIS 4th Qtr 2011 12" xfId="2219"/>
    <cellStyle name="_pgvcl-costal_MIS Jan - 08_JND - 5_SOP MIS 4th Qtr 2011 12_AG HVDSJun -12" xfId="2220"/>
    <cellStyle name="_pgvcl-costal_MIS Jan - 08_JND - 5_SSNNL CANAL WISE summary-22-06-11" xfId="2221"/>
    <cellStyle name="_pgvcl-costal_MIS Jan - 08_JND - 5_t &amp; d SOP HALF YEARLY  26.04.11 014 012" xfId="2222"/>
    <cellStyle name="_pgvcl-costal_MIS Jan - 08_JND - 5_t &amp; d SOP HALF YEARLY  26.04.11 014 012_TNDOCT-TO MAR-14" xfId="2223"/>
    <cellStyle name="_pgvcl-costal_MIS Jan - 08_JND - 5_T&amp;D August-08" xfId="2224"/>
    <cellStyle name="_pgvcl-costal_MIS Jan - 08_JND - 5_T&amp;D August-08_TNDOCT-TO MAR-14" xfId="2225"/>
    <cellStyle name="_pgvcl-costal_MIS Jan - 08_JND - 5_T&amp;D Dec-08" xfId="2226"/>
    <cellStyle name="_pgvcl-costal_MIS Jan - 08_JND - 5_T&amp;D Dec-08_TNDOCT-TO MAR-14" xfId="2227"/>
    <cellStyle name="_pgvcl-costal_MIS Jan - 08_JND - 5_T&amp;D July-08" xfId="2228"/>
    <cellStyle name="_pgvcl-costal_MIS Jan - 08_JND - 5_T&amp;D July-08_TNDOCT-TO MAR-14" xfId="2229"/>
    <cellStyle name="_pgvcl-costal_MIS Jan - 08_JND - 5_tnd" xfId="2230"/>
    <cellStyle name="_pgvcl-costal_MIS Jan - 08_JND - 5_tnd_TNDOCT-TO MAR-14" xfId="2231"/>
    <cellStyle name="_pgvcl-costal_MIS Jan - 08_JND - 5_TNDOCT-TO MAR-14" xfId="2232"/>
    <cellStyle name="_pgvcl-costal_MIS Jan - 08_JND - 5_URBAN WEEKLY PBR CO" xfId="2233"/>
    <cellStyle name="_pgvcl-costal_MIS Jan - 08_JND - 5_URBAN WEEKLY PBR CO_TNDOCT-TO MAR-14" xfId="2234"/>
    <cellStyle name="_pgvcl-costal_MIS Jan - 08_JND - 5_Weekly Urban PBR CO - 06-03-09 to 12-03-09" xfId="2235"/>
    <cellStyle name="_pgvcl-costal_MIS Jan - 08_JND - 5_Weekly Urban PBR CO - 06-03-09 to 12-03-09_TNDOCT-TO MAR-14" xfId="2236"/>
    <cellStyle name="_pgvcl-costal_MIS Jan - 08_JND - 5_Weekly Urban PBR CO - 20-02-09 to 26-02-09" xfId="2237"/>
    <cellStyle name="_pgvcl-costal_MIS Jan - 08_JND - 5_Weekly Urban PBR CO - 20-02-09 to 26-02-09_TNDOCT-TO MAR-14" xfId="2238"/>
    <cellStyle name="_pgvcl-costal_MIS Jan - 08_JND - 5_Weekly Urban PBR CO - 30-01-09 to 05-02-09" xfId="2239"/>
    <cellStyle name="_pgvcl-costal_MIS Jan - 08_JND - 5_Weekly Urban PBR CO - 30-01-09 to 05-02-09_TNDOCT-TO MAR-14" xfId="2240"/>
    <cellStyle name="_pgvcl-costal_MIS Jan - 08_JND - 5_Weekly Urban PBR CO - 9-1-09 to 15.01.09" xfId="2241"/>
    <cellStyle name="_pgvcl-costal_MIS Jan - 08_JND - 5_Weekly Urban PBR CO - 9-1-09 to 15.01.09_TNDOCT-TO MAR-14" xfId="2242"/>
    <cellStyle name="_pgvcl-costal_MIS Jan - 08_NEW MIS Jan - 08" xfId="2243"/>
    <cellStyle name="_pgvcl-costal_MIS Jan - 08_NEW MIS Jan - 08_Book-DMTHL" xfId="2244"/>
    <cellStyle name="_pgvcl-costal_MIS Jan - 08_NEW MIS Jan - 08_Comparison" xfId="2245"/>
    <cellStyle name="_pgvcl-costal_MIS Jan - 08_NEW MIS Jan - 08_Comparison_TNDOCT-TO MAR-14" xfId="2246"/>
    <cellStyle name="_pgvcl-costal_MIS Jan - 08_NEW MIS Jan - 08_Details of Selected Urban Feeder" xfId="2247"/>
    <cellStyle name="_pgvcl-costal_MIS Jan - 08_NEW MIS Jan - 08_Details of Selected Urban Feeder_TNDOCT-TO MAR-14" xfId="2248"/>
    <cellStyle name="_pgvcl-costal_MIS Jan - 08_NEW MIS Jan - 08_DHTHL JAN-09" xfId="2249"/>
    <cellStyle name="_pgvcl-costal_MIS Jan - 08_NEW MIS Jan - 08_dnthl Feb-09" xfId="2250"/>
    <cellStyle name="_pgvcl-costal_MIS Jan - 08_NEW MIS Jan - 08_JGYssss" xfId="2251"/>
    <cellStyle name="_pgvcl-costal_MIS Jan - 08_NEW MIS Jan - 08_JGYssss_TNDOCT-TO MAR-14" xfId="2252"/>
    <cellStyle name="_pgvcl-costal_MIS Jan - 08_NEW MIS Jan - 08_PBR" xfId="2253"/>
    <cellStyle name="_pgvcl-costal_MIS Jan - 08_NEW MIS Jan - 08_PBR CO_DAILY REPORT GIS - 20-01-09" xfId="2254"/>
    <cellStyle name="_pgvcl-costal_MIS Jan - 08_NEW MIS Jan - 08_PBR CO_DAILY REPORT GIS - 20-01-09_TNDOCT-TO MAR-14" xfId="2255"/>
    <cellStyle name="_pgvcl-costal_MIS Jan - 08_NEW MIS Jan - 08_PBR_TNDOCT-TO MAR-14" xfId="2256"/>
    <cellStyle name="_pgvcl-costal_MIS Jan - 08_NEW MIS Jan - 08_SSNNL CANAL WISE summary-22-06-11" xfId="2257"/>
    <cellStyle name="_pgvcl-costal_MIS Jan - 08_NEW MIS Jan - 08_T&amp;D August-08" xfId="2258"/>
    <cellStyle name="_pgvcl-costal_MIS Jan - 08_NEW MIS Jan - 08_T&amp;D August-08_TNDOCT-TO MAR-14" xfId="2259"/>
    <cellStyle name="_pgvcl-costal_MIS Jan - 08_NEW MIS Jan - 08_T&amp;D Dec-08" xfId="2260"/>
    <cellStyle name="_pgvcl-costal_MIS Jan - 08_NEW MIS Jan - 08_T&amp;D Dec-08_TNDOCT-TO MAR-14" xfId="2261"/>
    <cellStyle name="_pgvcl-costal_MIS Jan - 08_NEW MIS Jan - 08_T&amp;D July-08" xfId="2262"/>
    <cellStyle name="_pgvcl-costal_MIS Jan - 08_NEW MIS Jan - 08_T&amp;D July-08_TNDOCT-TO MAR-14" xfId="2263"/>
    <cellStyle name="_pgvcl-costal_MIS Jan - 08_NEW MIS Jan - 08_TNDOCT-TO MAR-14" xfId="2264"/>
    <cellStyle name="_pgvcl-costal_MIS Jan - 08_NEW MIS Jan - 08_URBAN WEEKLY PBR CO" xfId="2265"/>
    <cellStyle name="_pgvcl-costal_MIS Jan - 08_NEW MIS Jan - 08_URBAN WEEKLY PBR CO_TNDOCT-TO MAR-14" xfId="2266"/>
    <cellStyle name="_pgvcl-costal_MIS Jan - 08_NEW MIS Jan - 08_Weekly Urban PBR CO - 06-03-09 to 12-03-09" xfId="2267"/>
    <cellStyle name="_pgvcl-costal_MIS Jan - 08_NEW MIS Jan - 08_Weekly Urban PBR CO - 06-03-09 to 12-03-09_TNDOCT-TO MAR-14" xfId="2268"/>
    <cellStyle name="_pgvcl-costal_MIS Jan - 08_NEW MIS Jan - 08_Weekly Urban PBR CO - 20-02-09 to 26-02-09" xfId="2269"/>
    <cellStyle name="_pgvcl-costal_MIS Jan - 08_NEW MIS Jan - 08_Weekly Urban PBR CO - 20-02-09 to 26-02-09_TNDOCT-TO MAR-14" xfId="2270"/>
    <cellStyle name="_pgvcl-costal_MIS Jan - 08_NEW MIS Jan - 08_Weekly Urban PBR CO - 30-01-09 to 05-02-09" xfId="2271"/>
    <cellStyle name="_pgvcl-costal_MIS Jan - 08_NEW MIS Jan - 08_Weekly Urban PBR CO - 30-01-09 to 05-02-09_TNDOCT-TO MAR-14" xfId="2272"/>
    <cellStyle name="_pgvcl-costal_MIS Jan - 08_NEW MIS Jan - 08_Weekly Urban PBR CO - 9-1-09 to 15.01.09" xfId="2273"/>
    <cellStyle name="_pgvcl-costal_MIS Jan - 08_NEW MIS Jan - 08_Weekly Urban PBR CO - 9-1-09 to 15.01.09_TNDOCT-TO MAR-14" xfId="2274"/>
    <cellStyle name="_pgvcl-costal_MIS Jan - 08_PBR" xfId="2275"/>
    <cellStyle name="_pgvcl-costal_MIS Jan - 08_PBR CO_DAILY REPORT GIS - 20-01-09" xfId="2276"/>
    <cellStyle name="_pgvcl-costal_MIS Jan - 08_PBR CO_DAILY REPORT GIS - 20-01-09_TNDOCT-TO MAR-14" xfId="2277"/>
    <cellStyle name="_pgvcl-costal_MIS Jan - 08_PBR_TNDOCT-TO MAR-14" xfId="2278"/>
    <cellStyle name="_pgvcl-costal_MIS Jan - 08_SSNNL CANAL WISE summary-22-06-11" xfId="2279"/>
    <cellStyle name="_pgvcl-costal_MIS Jan - 08_T&amp;D August-08" xfId="2280"/>
    <cellStyle name="_pgvcl-costal_MIS Jan - 08_T&amp;D August-08_TNDOCT-TO MAR-14" xfId="2281"/>
    <cellStyle name="_pgvcl-costal_MIS Jan - 08_T&amp;D Dec-08" xfId="2282"/>
    <cellStyle name="_pgvcl-costal_MIS Jan - 08_T&amp;D Dec-08_TNDOCT-TO MAR-14" xfId="2283"/>
    <cellStyle name="_pgvcl-costal_MIS Jan - 08_T&amp;D July-08" xfId="2284"/>
    <cellStyle name="_pgvcl-costal_MIS Jan - 08_T&amp;D July-08_TNDOCT-TO MAR-14" xfId="2285"/>
    <cellStyle name="_pgvcl-costal_MIS Jan - 08_TNDOCT-TO MAR-14" xfId="2286"/>
    <cellStyle name="_pgvcl-costal_MIS Jan - 08_URBAN WEEKLY PBR CO" xfId="2287"/>
    <cellStyle name="_pgvcl-costal_MIS Jan - 08_URBAN WEEKLY PBR CO_TNDOCT-TO MAR-14" xfId="2288"/>
    <cellStyle name="_pgvcl-costal_MIS Jan - 08_Weekly Urban PBR CO - 06-03-09 to 12-03-09" xfId="2289"/>
    <cellStyle name="_pgvcl-costal_MIS Jan - 08_Weekly Urban PBR CO - 06-03-09 to 12-03-09_TNDOCT-TO MAR-14" xfId="2290"/>
    <cellStyle name="_pgvcl-costal_MIS Jan - 08_Weekly Urban PBR CO - 20-02-09 to 26-02-09" xfId="2291"/>
    <cellStyle name="_pgvcl-costal_MIS Jan - 08_Weekly Urban PBR CO - 20-02-09 to 26-02-09_TNDOCT-TO MAR-14" xfId="2292"/>
    <cellStyle name="_pgvcl-costal_MIS Jan - 08_Weekly Urban PBR CO - 30-01-09 to 05-02-09" xfId="2293"/>
    <cellStyle name="_pgvcl-costal_MIS Jan - 08_Weekly Urban PBR CO - 30-01-09 to 05-02-09_TNDOCT-TO MAR-14" xfId="2294"/>
    <cellStyle name="_pgvcl-costal_MIS Jan - 08_Weekly Urban PBR CO - 9-1-09 to 15.01.09" xfId="2295"/>
    <cellStyle name="_pgvcl-costal_MIS Jan - 08_Weekly Urban PBR CO - 9-1-09 to 15.01.09_TNDOCT-TO MAR-14" xfId="2296"/>
    <cellStyle name="_pgvcl-costal_MIS monthwise empty TC NEW" xfId="2297"/>
    <cellStyle name="_pgvcl-costal_MIS monthwise empty TC NEW_SSNNL CANAL WISE summary-22-06-11" xfId="2298"/>
    <cellStyle name="_pgvcl-costal_MIS Nov - 07" xfId="2299"/>
    <cellStyle name="_pgvcl-costal_MIS Summary Jan-08" xfId="2300"/>
    <cellStyle name="_pgvcl-costal_MIS Summary Jan-08_Book-DMTHL" xfId="2301"/>
    <cellStyle name="_pgvcl-costal_MIS Summary Jan-08_Comparison" xfId="2302"/>
    <cellStyle name="_pgvcl-costal_MIS Summary Jan-08_Comparison_TNDOCT-TO MAR-14" xfId="2303"/>
    <cellStyle name="_pgvcl-costal_MIS Summary Jan-08_Details of Selected Urban Feeder" xfId="2304"/>
    <cellStyle name="_pgvcl-costal_MIS Summary Jan-08_Details of Selected Urban Feeder_TNDOCT-TO MAR-14" xfId="2305"/>
    <cellStyle name="_pgvcl-costal_MIS Summary Jan-08_DHTHL JAN-09" xfId="2306"/>
    <cellStyle name="_pgvcl-costal_MIS Summary Jan-08_dnthl Feb-09" xfId="2307"/>
    <cellStyle name="_pgvcl-costal_MIS Summary Jan-08_JGYssss" xfId="2308"/>
    <cellStyle name="_pgvcl-costal_MIS Summary Jan-08_JGYssss_TNDOCT-TO MAR-14" xfId="2309"/>
    <cellStyle name="_pgvcl-costal_MIS Summary Jan-08_PBR" xfId="2310"/>
    <cellStyle name="_pgvcl-costal_MIS Summary Jan-08_PBR CO_DAILY REPORT GIS - 20-01-09" xfId="2311"/>
    <cellStyle name="_pgvcl-costal_MIS Summary Jan-08_PBR CO_DAILY REPORT GIS - 20-01-09_TNDOCT-TO MAR-14" xfId="2312"/>
    <cellStyle name="_pgvcl-costal_MIS Summary Jan-08_PBR_TNDOCT-TO MAR-14" xfId="2313"/>
    <cellStyle name="_pgvcl-costal_MIS Summary Jan-08_SSNNL CANAL WISE summary-22-06-11" xfId="2314"/>
    <cellStyle name="_pgvcl-costal_MIS Summary Jan-08_T&amp;D August-08" xfId="2315"/>
    <cellStyle name="_pgvcl-costal_MIS Summary Jan-08_T&amp;D August-08_TNDOCT-TO MAR-14" xfId="2316"/>
    <cellStyle name="_pgvcl-costal_MIS Summary Jan-08_T&amp;D Dec-08" xfId="2317"/>
    <cellStyle name="_pgvcl-costal_MIS Summary Jan-08_T&amp;D Dec-08_TNDOCT-TO MAR-14" xfId="2318"/>
    <cellStyle name="_pgvcl-costal_MIS Summary Jan-08_T&amp;D July-08" xfId="2319"/>
    <cellStyle name="_pgvcl-costal_MIS Summary Jan-08_T&amp;D July-08_TNDOCT-TO MAR-14" xfId="2320"/>
    <cellStyle name="_pgvcl-costal_MIS Summary Jan-08_TNDOCT-TO MAR-14" xfId="2321"/>
    <cellStyle name="_pgvcl-costal_MIS Summary Jan-08_URBAN WEEKLY PBR CO" xfId="2322"/>
    <cellStyle name="_pgvcl-costal_MIS Summary Jan-08_URBAN WEEKLY PBR CO_TNDOCT-TO MAR-14" xfId="2323"/>
    <cellStyle name="_pgvcl-costal_MIS Summary Jan-08_Weekly Urban PBR CO - 06-03-09 to 12-03-09" xfId="2324"/>
    <cellStyle name="_pgvcl-costal_MIS Summary Jan-08_Weekly Urban PBR CO - 06-03-09 to 12-03-09_TNDOCT-TO MAR-14" xfId="2325"/>
    <cellStyle name="_pgvcl-costal_MIS Summary Jan-08_Weekly Urban PBR CO - 20-02-09 to 26-02-09" xfId="2326"/>
    <cellStyle name="_pgvcl-costal_MIS Summary Jan-08_Weekly Urban PBR CO - 20-02-09 to 26-02-09_TNDOCT-TO MAR-14" xfId="2327"/>
    <cellStyle name="_pgvcl-costal_MIS Summary Jan-08_Weekly Urban PBR CO - 30-01-09 to 05-02-09" xfId="2328"/>
    <cellStyle name="_pgvcl-costal_MIS Summary Jan-08_Weekly Urban PBR CO - 30-01-09 to 05-02-09_TNDOCT-TO MAR-14" xfId="2329"/>
    <cellStyle name="_pgvcl-costal_MIS Summary Jan-08_Weekly Urban PBR CO - 9-1-09 to 15.01.09" xfId="2330"/>
    <cellStyle name="_pgvcl-costal_MIS Summary Jan-08_Weekly Urban PBR CO - 9-1-09 to 15.01.09_TNDOCT-TO MAR-14" xfId="2331"/>
    <cellStyle name="_pgvcl-costal_MIS_Book-DMTHL" xfId="2332"/>
    <cellStyle name="_pgvcl-costal_MIS_Comparison" xfId="2333"/>
    <cellStyle name="_pgvcl-costal_MIS_Comparison_TNDOCT-TO MAR-14" xfId="2334"/>
    <cellStyle name="_pgvcl-costal_MIS_Details of Selected Urban Feeder" xfId="2335"/>
    <cellStyle name="_pgvcl-costal_MIS_Details of Selected Urban Feeder_TNDOCT-TO MAR-14" xfId="2336"/>
    <cellStyle name="_pgvcl-costal_MIS_DHTHL JAN-09" xfId="2337"/>
    <cellStyle name="_pgvcl-costal_MIS_dnthl Feb-09" xfId="2338"/>
    <cellStyle name="_pgvcl-costal_MIS_JGYssss" xfId="2339"/>
    <cellStyle name="_pgvcl-costal_MIS_JGYssss_TNDOCT-TO MAR-14" xfId="2340"/>
    <cellStyle name="_pgvcl-costal_MIS_JND - 5" xfId="2341"/>
    <cellStyle name="_pgvcl-costal_MIS_JND - 5_Book-DMTHL" xfId="2342"/>
    <cellStyle name="_pgvcl-costal_MIS_JND - 5_City Division MIS JAN-09" xfId="2343"/>
    <cellStyle name="_pgvcl-costal_MIS_JND - 5_City Division MIS JAN-09_SSNNL CANAL WISE summary-22-06-11" xfId="2344"/>
    <cellStyle name="_pgvcl-costal_MIS_JND - 5_Comparison" xfId="2345"/>
    <cellStyle name="_pgvcl-costal_MIS_JND - 5_Comparison_TNDOCT-TO MAR-14" xfId="2346"/>
    <cellStyle name="_pgvcl-costal_MIS_JND - 5_Details of Selected Urban Feeder" xfId="2347"/>
    <cellStyle name="_pgvcl-costal_MIS_JND - 5_Details of Selected Urban Feeder_TNDOCT-TO MAR-14" xfId="2348"/>
    <cellStyle name="_pgvcl-costal_MIS_JND - 5_DHTHL JAN-09" xfId="2349"/>
    <cellStyle name="_pgvcl-costal_MIS_JND - 5_dnthl Feb-09" xfId="2350"/>
    <cellStyle name="_pgvcl-costal_MIS_JND - 5_JGYssss" xfId="2351"/>
    <cellStyle name="_pgvcl-costal_MIS_JND - 5_JGYssss_TNDOCT-TO MAR-14" xfId="2352"/>
    <cellStyle name="_pgvcl-costal_MIS_JND - 5_NEW MIS Jan-09" xfId="2353"/>
    <cellStyle name="_pgvcl-costal_MIS_JND - 5_NEW MIS Jan-09_SSNNL CANAL WISE summary-22-06-11" xfId="2354"/>
    <cellStyle name="_pgvcl-costal_MIS_JND - 5_PBR" xfId="2355"/>
    <cellStyle name="_pgvcl-costal_MIS_JND - 5_PBR CO_DAILY REPORT GIS - 20-01-09" xfId="2356"/>
    <cellStyle name="_pgvcl-costal_MIS_JND - 5_PBR CO_DAILY REPORT GIS - 20-01-09_TNDOCT-TO MAR-14" xfId="2357"/>
    <cellStyle name="_pgvcl-costal_MIS_JND - 5_PBR_TNDOCT-TO MAR-14" xfId="2358"/>
    <cellStyle name="_pgvcl-costal_MIS_JND - 5_SSNNL CANAL WISE summary-22-06-11" xfId="2359"/>
    <cellStyle name="_pgvcl-costal_MIS_JND - 5_T&amp;D August-08" xfId="2360"/>
    <cellStyle name="_pgvcl-costal_MIS_JND - 5_T&amp;D August-08_TNDOCT-TO MAR-14" xfId="2361"/>
    <cellStyle name="_pgvcl-costal_MIS_JND - 5_T&amp;D Dec-08" xfId="2362"/>
    <cellStyle name="_pgvcl-costal_MIS_JND - 5_T&amp;D Dec-08_TNDOCT-TO MAR-14" xfId="2363"/>
    <cellStyle name="_pgvcl-costal_MIS_JND - 5_T&amp;D July-08" xfId="2364"/>
    <cellStyle name="_pgvcl-costal_MIS_JND - 5_T&amp;D July-08_TNDOCT-TO MAR-14" xfId="2365"/>
    <cellStyle name="_pgvcl-costal_MIS_JND - 5_TNDOCT-TO MAR-14" xfId="2366"/>
    <cellStyle name="_pgvcl-costal_MIS_JND - 5_URBAN WEEKLY PBR CO" xfId="2367"/>
    <cellStyle name="_pgvcl-costal_MIS_JND - 5_URBAN WEEKLY PBR CO_TNDOCT-TO MAR-14" xfId="2368"/>
    <cellStyle name="_pgvcl-costal_MIS_JND - 5_Weekly Urban PBR CO - 06-03-09 to 12-03-09" xfId="2369"/>
    <cellStyle name="_pgvcl-costal_MIS_JND - 5_Weekly Urban PBR CO - 06-03-09 to 12-03-09_TNDOCT-TO MAR-14" xfId="2370"/>
    <cellStyle name="_pgvcl-costal_MIS_JND - 5_Weekly Urban PBR CO - 20-02-09 to 26-02-09" xfId="2371"/>
    <cellStyle name="_pgvcl-costal_MIS_JND - 5_Weekly Urban PBR CO - 20-02-09 to 26-02-09_TNDOCT-TO MAR-14" xfId="2372"/>
    <cellStyle name="_pgvcl-costal_MIS_JND - 5_Weekly Urban PBR CO - 30-01-09 to 05-02-09" xfId="2373"/>
    <cellStyle name="_pgvcl-costal_MIS_JND - 5_Weekly Urban PBR CO - 30-01-09 to 05-02-09_TNDOCT-TO MAR-14" xfId="2374"/>
    <cellStyle name="_pgvcl-costal_MIS_JND - 5_Weekly Urban PBR CO - 9-1-09 to 15.01.09" xfId="2375"/>
    <cellStyle name="_pgvcl-costal_MIS_JND - 5_Weekly Urban PBR CO - 9-1-09 to 15.01.09_TNDOCT-TO MAR-14" xfId="2376"/>
    <cellStyle name="_pgvcl-costal_MIS_JND T-3 MIS" xfId="2377"/>
    <cellStyle name="_pgvcl-costal_MIS_JND-5 T3" xfId="2378"/>
    <cellStyle name="_pgvcl-costal_MIS_NEW MIS Jan - 08" xfId="2379"/>
    <cellStyle name="_pgvcl-costal_MIS_NEW MIS Jan - 08_Book-DMTHL" xfId="2380"/>
    <cellStyle name="_pgvcl-costal_MIS_NEW MIS Jan - 08_Comparison" xfId="2381"/>
    <cellStyle name="_pgvcl-costal_MIS_NEW MIS Jan - 08_Comparison_TNDOCT-TO MAR-14" xfId="2382"/>
    <cellStyle name="_pgvcl-costal_MIS_NEW MIS Jan - 08_Details of Selected Urban Feeder" xfId="2383"/>
    <cellStyle name="_pgvcl-costal_MIS_NEW MIS Jan - 08_Details of Selected Urban Feeder_TNDOCT-TO MAR-14" xfId="2384"/>
    <cellStyle name="_pgvcl-costal_MIS_NEW MIS Jan - 08_DHTHL JAN-09" xfId="2385"/>
    <cellStyle name="_pgvcl-costal_MIS_NEW MIS Jan - 08_dnthl Feb-09" xfId="2386"/>
    <cellStyle name="_pgvcl-costal_MIS_NEW MIS Jan - 08_JGYssss" xfId="2387"/>
    <cellStyle name="_pgvcl-costal_MIS_NEW MIS Jan - 08_JGYssss_TNDOCT-TO MAR-14" xfId="2388"/>
    <cellStyle name="_pgvcl-costal_MIS_NEW MIS Jan - 08_PBR" xfId="2389"/>
    <cellStyle name="_pgvcl-costal_MIS_NEW MIS Jan - 08_PBR CO_DAILY REPORT GIS - 20-01-09" xfId="2390"/>
    <cellStyle name="_pgvcl-costal_MIS_NEW MIS Jan - 08_PBR CO_DAILY REPORT GIS - 20-01-09_TNDOCT-TO MAR-14" xfId="2391"/>
    <cellStyle name="_pgvcl-costal_MIS_NEW MIS Jan - 08_PBR_TNDOCT-TO MAR-14" xfId="2392"/>
    <cellStyle name="_pgvcl-costal_MIS_NEW MIS Jan - 08_SSNNL CANAL WISE summary-22-06-11" xfId="2393"/>
    <cellStyle name="_pgvcl-costal_MIS_NEW MIS Jan - 08_T&amp;D August-08" xfId="2394"/>
    <cellStyle name="_pgvcl-costal_MIS_NEW MIS Jan - 08_T&amp;D August-08_TNDOCT-TO MAR-14" xfId="2395"/>
    <cellStyle name="_pgvcl-costal_MIS_NEW MIS Jan - 08_T&amp;D Dec-08" xfId="2396"/>
    <cellStyle name="_pgvcl-costal_MIS_NEW MIS Jan - 08_T&amp;D Dec-08_TNDOCT-TO MAR-14" xfId="2397"/>
    <cellStyle name="_pgvcl-costal_MIS_NEW MIS Jan - 08_T&amp;D July-08" xfId="2398"/>
    <cellStyle name="_pgvcl-costal_MIS_NEW MIS Jan - 08_T&amp;D July-08_TNDOCT-TO MAR-14" xfId="2399"/>
    <cellStyle name="_pgvcl-costal_MIS_NEW MIS Jan - 08_TNDOCT-TO MAR-14" xfId="2400"/>
    <cellStyle name="_pgvcl-costal_MIS_NEW MIS Jan - 08_URBAN WEEKLY PBR CO" xfId="2401"/>
    <cellStyle name="_pgvcl-costal_MIS_NEW MIS Jan - 08_URBAN WEEKLY PBR CO_TNDOCT-TO MAR-14" xfId="2402"/>
    <cellStyle name="_pgvcl-costal_MIS_NEW MIS Jan - 08_Weekly Urban PBR CO - 06-03-09 to 12-03-09" xfId="2403"/>
    <cellStyle name="_pgvcl-costal_MIS_NEW MIS Jan - 08_Weekly Urban PBR CO - 06-03-09 to 12-03-09_TNDOCT-TO MAR-14" xfId="2404"/>
    <cellStyle name="_pgvcl-costal_MIS_NEW MIS Jan - 08_Weekly Urban PBR CO - 20-02-09 to 26-02-09" xfId="2405"/>
    <cellStyle name="_pgvcl-costal_MIS_NEW MIS Jan - 08_Weekly Urban PBR CO - 20-02-09 to 26-02-09_TNDOCT-TO MAR-14" xfId="2406"/>
    <cellStyle name="_pgvcl-costal_MIS_NEW MIS Jan - 08_Weekly Urban PBR CO - 30-01-09 to 05-02-09" xfId="2407"/>
    <cellStyle name="_pgvcl-costal_MIS_NEW MIS Jan - 08_Weekly Urban PBR CO - 30-01-09 to 05-02-09_TNDOCT-TO MAR-14" xfId="2408"/>
    <cellStyle name="_pgvcl-costal_MIS_NEW MIS Jan - 08_Weekly Urban PBR CO - 9-1-09 to 15.01.09" xfId="2409"/>
    <cellStyle name="_pgvcl-costal_MIS_NEW MIS Jan - 08_Weekly Urban PBR CO - 9-1-09 to 15.01.09_TNDOCT-TO MAR-14" xfId="2410"/>
    <cellStyle name="_pgvcl-costal_MIS_PBR" xfId="2411"/>
    <cellStyle name="_pgvcl-costal_MIS_PBR CO_DAILY REPORT GIS - 20-01-09" xfId="2412"/>
    <cellStyle name="_pgvcl-costal_MIS_PBR CO_DAILY REPORT GIS - 20-01-09_TNDOCT-TO MAR-14" xfId="2413"/>
    <cellStyle name="_pgvcl-costal_MIS_PBR_TNDOCT-TO MAR-14" xfId="2414"/>
    <cellStyle name="_pgvcl-costal_MIS_PGVCL- 5" xfId="2415"/>
    <cellStyle name="_pgvcl-costal_MIS_PGVCL SOP MIS 2 11-12 Qtr" xfId="2416"/>
    <cellStyle name="_pgvcl-costal_MIS_PGVCL SOP MIS 2 11-12 Qtr_TNDOCT-TO MAR-14" xfId="2417"/>
    <cellStyle name="_pgvcl-costal_MIS_SOP MIS 4th Qtr 2011 12" xfId="2418"/>
    <cellStyle name="_pgvcl-costal_MIS_SOP MIS 4th Qtr 2011 12_AG HVDSJun -12" xfId="2419"/>
    <cellStyle name="_pgvcl-costal_MIS_SSNNL CANAL WISE summary-22-06-11" xfId="2420"/>
    <cellStyle name="_pgvcl-costal_MIS_t &amp; d SOP HALF YEARLY  26.04.11 014 012" xfId="2421"/>
    <cellStyle name="_pgvcl-costal_MIS_t &amp; d SOP HALF YEARLY  26.04.11 014 012_TNDOCT-TO MAR-14" xfId="2422"/>
    <cellStyle name="_pgvcl-costal_MIS_T&amp;D August-08" xfId="2423"/>
    <cellStyle name="_pgvcl-costal_MIS_T&amp;D August-08_TNDOCT-TO MAR-14" xfId="2424"/>
    <cellStyle name="_pgvcl-costal_MIS_T&amp;D Dec-08" xfId="2425"/>
    <cellStyle name="_pgvcl-costal_MIS_T&amp;D Dec-08_TNDOCT-TO MAR-14" xfId="2426"/>
    <cellStyle name="_pgvcl-costal_MIS_T&amp;D July-08" xfId="2427"/>
    <cellStyle name="_pgvcl-costal_MIS_T&amp;D July-08_TNDOCT-TO MAR-14" xfId="2428"/>
    <cellStyle name="_pgvcl-costal_MIS_tnd" xfId="2429"/>
    <cellStyle name="_pgvcl-costal_MIS_tnd_TNDOCT-TO MAR-14" xfId="2430"/>
    <cellStyle name="_pgvcl-costal_MIS_TNDOCT-TO MAR-14" xfId="2431"/>
    <cellStyle name="_pgvcl-costal_MIS_URBAN WEEKLY PBR CO" xfId="2432"/>
    <cellStyle name="_pgvcl-costal_MIS_URBAN WEEKLY PBR CO_TNDOCT-TO MAR-14" xfId="2433"/>
    <cellStyle name="_pgvcl-costal_MIS_Weekly Urban PBR CO - 06-03-09 to 12-03-09" xfId="2434"/>
    <cellStyle name="_pgvcl-costal_MIS_Weekly Urban PBR CO - 06-03-09 to 12-03-09_TNDOCT-TO MAR-14" xfId="2435"/>
    <cellStyle name="_pgvcl-costal_MIS_Weekly Urban PBR CO - 20-02-09 to 26-02-09" xfId="2436"/>
    <cellStyle name="_pgvcl-costal_MIS_Weekly Urban PBR CO - 20-02-09 to 26-02-09_TNDOCT-TO MAR-14" xfId="2437"/>
    <cellStyle name="_pgvcl-costal_MIS_Weekly Urban PBR CO - 30-01-09 to 05-02-09" xfId="2438"/>
    <cellStyle name="_pgvcl-costal_MIS_Weekly Urban PBR CO - 30-01-09 to 05-02-09_TNDOCT-TO MAR-14" xfId="2439"/>
    <cellStyle name="_pgvcl-costal_MIS_Weekly Urban PBR CO - 9-1-09 to 15.01.09" xfId="2440"/>
    <cellStyle name="_pgvcl-costal_MIS_Weekly Urban PBR CO - 9-1-09 to 15.01.09_TNDOCT-TO MAR-14" xfId="2441"/>
    <cellStyle name="_pgvcl-costal_NEW MIS From JND Circle" xfId="2442"/>
    <cellStyle name="_pgvcl-costal_NEW MIS From JND Circle_Book-DMTHL" xfId="2443"/>
    <cellStyle name="_pgvcl-costal_NEW MIS From JND Circle_Comparison" xfId="2444"/>
    <cellStyle name="_pgvcl-costal_NEW MIS From JND Circle_Comparison_TNDOCT-TO MAR-14" xfId="2445"/>
    <cellStyle name="_pgvcl-costal_NEW MIS From JND Circle_Details of Selected Urban Feeder" xfId="2446"/>
    <cellStyle name="_pgvcl-costal_NEW MIS From JND Circle_Details of Selected Urban Feeder_TNDOCT-TO MAR-14" xfId="2447"/>
    <cellStyle name="_pgvcl-costal_NEW MIS From JND Circle_DHTHL JAN-09" xfId="2448"/>
    <cellStyle name="_pgvcl-costal_NEW MIS From JND Circle_dnthl Feb-09" xfId="2449"/>
    <cellStyle name="_pgvcl-costal_NEW MIS From JND Circle_JGYssss" xfId="2450"/>
    <cellStyle name="_pgvcl-costal_NEW MIS From JND Circle_JGYssss_TNDOCT-TO MAR-14" xfId="2451"/>
    <cellStyle name="_pgvcl-costal_NEW MIS From JND Circle_PBR" xfId="2452"/>
    <cellStyle name="_pgvcl-costal_NEW MIS From JND Circle_PBR CO_DAILY REPORT GIS - 20-01-09" xfId="2453"/>
    <cellStyle name="_pgvcl-costal_NEW MIS From JND Circle_PBR CO_DAILY REPORT GIS - 20-01-09_TNDOCT-TO MAR-14" xfId="2454"/>
    <cellStyle name="_pgvcl-costal_NEW MIS From JND Circle_PBR_TNDOCT-TO MAR-14" xfId="2455"/>
    <cellStyle name="_pgvcl-costal_NEW MIS From JND Circle_SSNNL CANAL WISE summary-22-06-11" xfId="2456"/>
    <cellStyle name="_pgvcl-costal_NEW MIS From JND Circle_T&amp;D August-08" xfId="2457"/>
    <cellStyle name="_pgvcl-costal_NEW MIS From JND Circle_T&amp;D August-08_TNDOCT-TO MAR-14" xfId="2458"/>
    <cellStyle name="_pgvcl-costal_NEW MIS From JND Circle_T&amp;D Dec-08" xfId="2459"/>
    <cellStyle name="_pgvcl-costal_NEW MIS From JND Circle_T&amp;D Dec-08_TNDOCT-TO MAR-14" xfId="2460"/>
    <cellStyle name="_pgvcl-costal_NEW MIS From JND Circle_T&amp;D July-08" xfId="2461"/>
    <cellStyle name="_pgvcl-costal_NEW MIS From JND Circle_T&amp;D July-08_TNDOCT-TO MAR-14" xfId="2462"/>
    <cellStyle name="_pgvcl-costal_NEW MIS From JND Circle_TNDOCT-TO MAR-14" xfId="2463"/>
    <cellStyle name="_pgvcl-costal_NEW MIS From JND Circle_URBAN WEEKLY PBR CO" xfId="2464"/>
    <cellStyle name="_pgvcl-costal_NEW MIS From JND Circle_URBAN WEEKLY PBR CO_TNDOCT-TO MAR-14" xfId="2465"/>
    <cellStyle name="_pgvcl-costal_NEW MIS From JND Circle_Weekly Urban PBR CO - 06-03-09 to 12-03-09" xfId="2466"/>
    <cellStyle name="_pgvcl-costal_NEW MIS From JND Circle_Weekly Urban PBR CO - 06-03-09 to 12-03-09_TNDOCT-TO MAR-14" xfId="2467"/>
    <cellStyle name="_pgvcl-costal_NEW MIS From JND Circle_Weekly Urban PBR CO - 20-02-09 to 26-02-09" xfId="2468"/>
    <cellStyle name="_pgvcl-costal_NEW MIS From JND Circle_Weekly Urban PBR CO - 20-02-09 to 26-02-09_TNDOCT-TO MAR-14" xfId="2469"/>
    <cellStyle name="_pgvcl-costal_NEW MIS From JND Circle_Weekly Urban PBR CO - 30-01-09 to 05-02-09" xfId="2470"/>
    <cellStyle name="_pgvcl-costal_NEW MIS From JND Circle_Weekly Urban PBR CO - 30-01-09 to 05-02-09_TNDOCT-TO MAR-14" xfId="2471"/>
    <cellStyle name="_pgvcl-costal_NEW MIS From JND Circle_Weekly Urban PBR CO - 9-1-09 to 15.01.09" xfId="2472"/>
    <cellStyle name="_pgvcl-costal_NEW MIS From JND Circle_Weekly Urban PBR CO - 9-1-09 to 15.01.09_TNDOCT-TO MAR-14" xfId="2473"/>
    <cellStyle name="_pgvcl-costal_NEW MIS Jan - 08" xfId="2474"/>
    <cellStyle name="_pgvcl-costal_NEW MIS Jan - 08_Book-DMTHL" xfId="2475"/>
    <cellStyle name="_pgvcl-costal_NEW MIS Jan - 08_Comparison" xfId="2476"/>
    <cellStyle name="_pgvcl-costal_NEW MIS Jan - 08_Comparison_TNDOCT-TO MAR-14" xfId="2477"/>
    <cellStyle name="_pgvcl-costal_NEW MIS Jan - 08_Details of Selected Urban Feeder" xfId="2478"/>
    <cellStyle name="_pgvcl-costal_NEW MIS Jan - 08_Details of Selected Urban Feeder_TNDOCT-TO MAR-14" xfId="2479"/>
    <cellStyle name="_pgvcl-costal_NEW MIS Jan - 08_DHTHL JAN-09" xfId="2480"/>
    <cellStyle name="_pgvcl-costal_NEW MIS Jan - 08_dnthl Feb-09" xfId="2481"/>
    <cellStyle name="_pgvcl-costal_NEW MIS Jan - 08_JGYssss" xfId="2482"/>
    <cellStyle name="_pgvcl-costal_NEW MIS Jan - 08_JGYssss_TNDOCT-TO MAR-14" xfId="2483"/>
    <cellStyle name="_pgvcl-costal_NEW MIS Jan - 08_PBR" xfId="2484"/>
    <cellStyle name="_pgvcl-costal_NEW MIS Jan - 08_PBR CO_DAILY REPORT GIS - 20-01-09" xfId="2485"/>
    <cellStyle name="_pgvcl-costal_NEW MIS Jan - 08_PBR CO_DAILY REPORT GIS - 20-01-09_TNDOCT-TO MAR-14" xfId="2486"/>
    <cellStyle name="_pgvcl-costal_NEW MIS Jan - 08_PBR_TNDOCT-TO MAR-14" xfId="2487"/>
    <cellStyle name="_pgvcl-costal_NEW MIS Jan - 08_SSNNL CANAL WISE summary-22-06-11" xfId="2488"/>
    <cellStyle name="_pgvcl-costal_NEW MIS Jan - 08_T&amp;D August-08" xfId="2489"/>
    <cellStyle name="_pgvcl-costal_NEW MIS Jan - 08_T&amp;D August-08_TNDOCT-TO MAR-14" xfId="2490"/>
    <cellStyle name="_pgvcl-costal_NEW MIS Jan - 08_T&amp;D Dec-08" xfId="2491"/>
    <cellStyle name="_pgvcl-costal_NEW MIS Jan - 08_T&amp;D Dec-08_TNDOCT-TO MAR-14" xfId="2492"/>
    <cellStyle name="_pgvcl-costal_NEW MIS Jan - 08_T&amp;D July-08" xfId="2493"/>
    <cellStyle name="_pgvcl-costal_NEW MIS Jan - 08_T&amp;D July-08_TNDOCT-TO MAR-14" xfId="2494"/>
    <cellStyle name="_pgvcl-costal_NEW MIS Jan - 08_TNDOCT-TO MAR-14" xfId="2495"/>
    <cellStyle name="_pgvcl-costal_NEW MIS Jan - 08_URBAN WEEKLY PBR CO" xfId="2496"/>
    <cellStyle name="_pgvcl-costal_NEW MIS Jan - 08_URBAN WEEKLY PBR CO_TNDOCT-TO MAR-14" xfId="2497"/>
    <cellStyle name="_pgvcl-costal_NEW MIS Jan - 08_Weekly Urban PBR CO - 06-03-09 to 12-03-09" xfId="2498"/>
    <cellStyle name="_pgvcl-costal_NEW MIS Jan - 08_Weekly Urban PBR CO - 06-03-09 to 12-03-09_TNDOCT-TO MAR-14" xfId="2499"/>
    <cellStyle name="_pgvcl-costal_NEW MIS Jan - 08_Weekly Urban PBR CO - 20-02-09 to 26-02-09" xfId="2500"/>
    <cellStyle name="_pgvcl-costal_NEW MIS Jan - 08_Weekly Urban PBR CO - 20-02-09 to 26-02-09_TNDOCT-TO MAR-14" xfId="2501"/>
    <cellStyle name="_pgvcl-costal_NEW MIS Jan - 08_Weekly Urban PBR CO - 30-01-09 to 05-02-09" xfId="2502"/>
    <cellStyle name="_pgvcl-costal_NEW MIS Jan - 08_Weekly Urban PBR CO - 30-01-09 to 05-02-09_TNDOCT-TO MAR-14" xfId="2503"/>
    <cellStyle name="_pgvcl-costal_NEW MIS Jan - 08_Weekly Urban PBR CO - 9-1-09 to 15.01.09" xfId="2504"/>
    <cellStyle name="_pgvcl-costal_NEW MIS Jan - 08_Weekly Urban PBR CO - 9-1-09 to 15.01.09_TNDOCT-TO MAR-14" xfId="2505"/>
    <cellStyle name="_pgvcl-costal_NEWMISFromJNDCircle-DEC07" xfId="2506"/>
    <cellStyle name="_pgvcl-costal_PBR" xfId="2507"/>
    <cellStyle name="_pgvcl-costal_PBR CO_DAILY REPORT GIS - 20-01-09" xfId="2508"/>
    <cellStyle name="_pgvcl-costal_PBR CO_DAILY REPORT GIS - 20-01-09_TNDOCT-TO MAR-14" xfId="2509"/>
    <cellStyle name="_pgvcl-costal_PBR_TNDOCT-TO MAR-14" xfId="2510"/>
    <cellStyle name="_pgvcl-costal_PBR-7" xfId="2511"/>
    <cellStyle name="_pgvcl-costal_PBR-7_TNDOCT-TO MAR-14" xfId="2512"/>
    <cellStyle name="_pgvcl-costal_Performance Report 26.10.09" xfId="2513"/>
    <cellStyle name="_pgvcl-costal_pgvcl" xfId="2514"/>
    <cellStyle name="_pgvcl-costal_PGVCL-" xfId="2515"/>
    <cellStyle name="_pgvcl-costal_pgvcl_Accident - 2007-08 + 2008-09 -- 15.12.08" xfId="2516"/>
    <cellStyle name="_pgvcl-costal_PGVCL-_Accident - 2007-08 + 2008-09 -- 15.12.08" xfId="2517"/>
    <cellStyle name="_pgvcl-costal_pgvcl_Accident - 2007-08 + 2008-09 -- 15.12.08_TNDOCT-TO MAR-14" xfId="2518"/>
    <cellStyle name="_pgvcl-costal_PGVCL-_Accident - 2007-08 + 2008-09 -- 15.12.08_TNDOCT-TO MAR-14" xfId="2519"/>
    <cellStyle name="_pgvcl-costal_pgvcl_Accident S-dn wise up to Nov. 08 for SE's Conference" xfId="2520"/>
    <cellStyle name="_pgvcl-costal_PGVCL-_Accident S-dn wise up to Nov. 08 for SE's Conference" xfId="2521"/>
    <cellStyle name="_pgvcl-costal_pgvcl_Accident S-dn wise up to Nov. 08 for SE's Conference_TNDOCT-TO MAR-14" xfId="2522"/>
    <cellStyle name="_pgvcl-costal_PGVCL-_Accident S-dn wise up to Nov. 08 for SE's Conference_TNDOCT-TO MAR-14" xfId="2523"/>
    <cellStyle name="_pgvcl-costal_pgvcl_AG TC METER " xfId="2524"/>
    <cellStyle name="_pgvcl-costal_PGVCL-_AG TC METER " xfId="2525"/>
    <cellStyle name="_pgvcl-costal_pgvcl_AG TC METER _Book-DMTHL" xfId="2526"/>
    <cellStyle name="_pgvcl-costal_PGVCL-_AG TC METER _Book-DMTHL" xfId="2527"/>
    <cellStyle name="_pgvcl-costal_pgvcl_AG TC METER _Comparison" xfId="2528"/>
    <cellStyle name="_pgvcl-costal_PGVCL-_AG TC METER _Comparison" xfId="2529"/>
    <cellStyle name="_pgvcl-costal_pgvcl_AG TC METER _Comparison_TNDOCT-TO MAR-14" xfId="2530"/>
    <cellStyle name="_pgvcl-costal_PGVCL-_AG TC METER _Comparison_TNDOCT-TO MAR-14" xfId="2531"/>
    <cellStyle name="_pgvcl-costal_pgvcl_AG TC METER _Details of Selected Urban Feeder" xfId="2532"/>
    <cellStyle name="_pgvcl-costal_PGVCL-_AG TC METER _Details of Selected Urban Feeder" xfId="2533"/>
    <cellStyle name="_pgvcl-costal_pgvcl_AG TC METER _Details of Selected Urban Feeder_TNDOCT-TO MAR-14" xfId="2534"/>
    <cellStyle name="_pgvcl-costal_PGVCL-_AG TC METER _Details of Selected Urban Feeder_TNDOCT-TO MAR-14" xfId="2535"/>
    <cellStyle name="_pgvcl-costal_pgvcl_AG TC METER _DHTHL JAN-09" xfId="2536"/>
    <cellStyle name="_pgvcl-costal_PGVCL-_AG TC METER _DHTHL JAN-09" xfId="2537"/>
    <cellStyle name="_pgvcl-costal_pgvcl_AG TC METER _dnthl Feb-09" xfId="2538"/>
    <cellStyle name="_pgvcl-costal_PGVCL-_AG TC METER _dnthl Feb-09" xfId="2539"/>
    <cellStyle name="_pgvcl-costal_pgvcl_AG TC METER _JGYssss" xfId="2540"/>
    <cellStyle name="_pgvcl-costal_PGVCL-_AG TC METER _JGYssss" xfId="2541"/>
    <cellStyle name="_pgvcl-costal_pgvcl_AG TC METER _JGYssss_TNDOCT-TO MAR-14" xfId="2542"/>
    <cellStyle name="_pgvcl-costal_PGVCL-_AG TC METER _JGYssss_TNDOCT-TO MAR-14" xfId="2543"/>
    <cellStyle name="_pgvcl-costal_pgvcl_AG TC METER _PBR" xfId="2544"/>
    <cellStyle name="_pgvcl-costal_PGVCL-_AG TC METER _PBR" xfId="2545"/>
    <cellStyle name="_pgvcl-costal_pgvcl_AG TC METER _PBR CO_DAILY REPORT GIS - 20-01-09" xfId="2546"/>
    <cellStyle name="_pgvcl-costal_PGVCL-_AG TC METER _PBR CO_DAILY REPORT GIS - 20-01-09" xfId="2547"/>
    <cellStyle name="_pgvcl-costal_pgvcl_AG TC METER _PBR CO_DAILY REPORT GIS - 20-01-09_TNDOCT-TO MAR-14" xfId="2548"/>
    <cellStyle name="_pgvcl-costal_PGVCL-_AG TC METER _PBR CO_DAILY REPORT GIS - 20-01-09_TNDOCT-TO MAR-14" xfId="2549"/>
    <cellStyle name="_pgvcl-costal_pgvcl_AG TC METER _PBR_TNDOCT-TO MAR-14" xfId="2550"/>
    <cellStyle name="_pgvcl-costal_PGVCL-_AG TC METER _PBR_TNDOCT-TO MAR-14" xfId="2551"/>
    <cellStyle name="_pgvcl-costal_pgvcl_AG TC METER _T&amp;D August-08" xfId="2552"/>
    <cellStyle name="_pgvcl-costal_PGVCL-_AG TC METER _T&amp;D August-08" xfId="2553"/>
    <cellStyle name="_pgvcl-costal_pgvcl_AG TC METER _T&amp;D August-08_TNDOCT-TO MAR-14" xfId="2554"/>
    <cellStyle name="_pgvcl-costal_PGVCL-_AG TC METER _T&amp;D August-08_TNDOCT-TO MAR-14" xfId="2555"/>
    <cellStyle name="_pgvcl-costal_pgvcl_AG TC METER _T&amp;D Dec-08" xfId="2556"/>
    <cellStyle name="_pgvcl-costal_PGVCL-_AG TC METER _T&amp;D Dec-08" xfId="2557"/>
    <cellStyle name="_pgvcl-costal_pgvcl_AG TC METER _T&amp;D Dec-08_TNDOCT-TO MAR-14" xfId="2558"/>
    <cellStyle name="_pgvcl-costal_PGVCL-_AG TC METER _T&amp;D Dec-08_TNDOCT-TO MAR-14" xfId="2559"/>
    <cellStyle name="_pgvcl-costal_pgvcl_AG TC METER _T&amp;D July-08" xfId="2560"/>
    <cellStyle name="_pgvcl-costal_PGVCL-_AG TC METER _T&amp;D July-08" xfId="2561"/>
    <cellStyle name="_pgvcl-costal_pgvcl_AG TC METER _T&amp;D July-08_TNDOCT-TO MAR-14" xfId="2562"/>
    <cellStyle name="_pgvcl-costal_PGVCL-_AG TC METER _T&amp;D July-08_TNDOCT-TO MAR-14" xfId="2563"/>
    <cellStyle name="_pgvcl-costal_pgvcl_AG TC METER _TNDOCT-TO MAR-14" xfId="2564"/>
    <cellStyle name="_pgvcl-costal_PGVCL-_AG TC METER _TNDOCT-TO MAR-14" xfId="2565"/>
    <cellStyle name="_pgvcl-costal_pgvcl_AG TC METER _URBAN WEEKLY PBR CO" xfId="2566"/>
    <cellStyle name="_pgvcl-costal_PGVCL-_AG TC METER _URBAN WEEKLY PBR CO" xfId="2567"/>
    <cellStyle name="_pgvcl-costal_pgvcl_AG TC METER _URBAN WEEKLY PBR CO_TNDOCT-TO MAR-14" xfId="2568"/>
    <cellStyle name="_pgvcl-costal_PGVCL-_AG TC METER _URBAN WEEKLY PBR CO_TNDOCT-TO MAR-14" xfId="2569"/>
    <cellStyle name="_pgvcl-costal_pgvcl_AG TC METER _Weekly Urban PBR CO - 06-03-09 to 12-03-09" xfId="2570"/>
    <cellStyle name="_pgvcl-costal_PGVCL-_AG TC METER _Weekly Urban PBR CO - 06-03-09 to 12-03-09" xfId="2571"/>
    <cellStyle name="_pgvcl-costal_pgvcl_AG TC METER _Weekly Urban PBR CO - 06-03-09 to 12-03-09_TNDOCT-TO MAR-14" xfId="2572"/>
    <cellStyle name="_pgvcl-costal_PGVCL-_AG TC METER _Weekly Urban PBR CO - 06-03-09 to 12-03-09_TNDOCT-TO MAR-14" xfId="2573"/>
    <cellStyle name="_pgvcl-costal_pgvcl_AG TC METER _Weekly Urban PBR CO - 20-02-09 to 26-02-09" xfId="2574"/>
    <cellStyle name="_pgvcl-costal_PGVCL-_AG TC METER _Weekly Urban PBR CO - 20-02-09 to 26-02-09" xfId="2575"/>
    <cellStyle name="_pgvcl-costal_pgvcl_AG TC METER _Weekly Urban PBR CO - 20-02-09 to 26-02-09_TNDOCT-TO MAR-14" xfId="2576"/>
    <cellStyle name="_pgvcl-costal_PGVCL-_AG TC METER _Weekly Urban PBR CO - 20-02-09 to 26-02-09_TNDOCT-TO MAR-14" xfId="2577"/>
    <cellStyle name="_pgvcl-costal_pgvcl_AG TC METER _Weekly Urban PBR CO - 30-01-09 to 05-02-09" xfId="2578"/>
    <cellStyle name="_pgvcl-costal_PGVCL-_AG TC METER _Weekly Urban PBR CO - 30-01-09 to 05-02-09" xfId="2579"/>
    <cellStyle name="_pgvcl-costal_pgvcl_AG TC METER _Weekly Urban PBR CO - 30-01-09 to 05-02-09_TNDOCT-TO MAR-14" xfId="2580"/>
    <cellStyle name="_pgvcl-costal_PGVCL-_AG TC METER _Weekly Urban PBR CO - 30-01-09 to 05-02-09_TNDOCT-TO MAR-14" xfId="2581"/>
    <cellStyle name="_pgvcl-costal_pgvcl_AG TC METER _Weekly Urban PBR CO - 9-1-09 to 15.01.09" xfId="2582"/>
    <cellStyle name="_pgvcl-costal_PGVCL-_AG TC METER _Weekly Urban PBR CO - 9-1-09 to 15.01.09" xfId="2583"/>
    <cellStyle name="_pgvcl-costal_pgvcl_AG TC METER _Weekly Urban PBR CO - 9-1-09 to 15.01.09_TNDOCT-TO MAR-14" xfId="2584"/>
    <cellStyle name="_pgvcl-costal_PGVCL-_AG TC METER _Weekly Urban PBR CO - 9-1-09 to 15.01.09_TNDOCT-TO MAR-14" xfId="2585"/>
    <cellStyle name="_pgvcl-costal_pgvcl_Book1" xfId="2586"/>
    <cellStyle name="_pgvcl-costal_PGVCL-_Book1" xfId="2587"/>
    <cellStyle name="_pgvcl-costal_pgvcl_Book1 (1)" xfId="2588"/>
    <cellStyle name="_pgvcl-costal_PGVCL-_Book1 (1)" xfId="2589"/>
    <cellStyle name="_pgvcl-costal_pgvcl_Book1 (1)_SSNNL CANAL WISE summary-22-06-11" xfId="2590"/>
    <cellStyle name="_pgvcl-costal_PGVCL-_Book1 (1)_SSNNL CANAL WISE summary-22-06-11" xfId="2591"/>
    <cellStyle name="_pgvcl-costal_pgvcl_Book1_SSNNL CANAL WISE summary-22-06-11" xfId="2592"/>
    <cellStyle name="_pgvcl-costal_PGVCL-_Book1_SSNNL CANAL WISE summary-22-06-11" xfId="2593"/>
    <cellStyle name="_pgvcl-costal_pgvcl_Book-DMTHL" xfId="2594"/>
    <cellStyle name="_pgvcl-costal_PGVCL-_Book-DMTHL" xfId="2595"/>
    <cellStyle name="_pgvcl-costal_pgvcl_Botad MIS June 09" xfId="2596"/>
    <cellStyle name="_pgvcl-costal_PGVCL-_Botad MIS June 09" xfId="2597"/>
    <cellStyle name="_pgvcl-costal_pgvcl_botad new formats for mis" xfId="2598"/>
    <cellStyle name="_pgvcl-costal_PGVCL-_botad new formats for mis" xfId="2599"/>
    <cellStyle name="_pgvcl-costal_pgvcl_botad new formats for mis_SSNNL CANAL WISE summary-22-06-11" xfId="2600"/>
    <cellStyle name="_pgvcl-costal_PGVCL-_botad new formats for mis_SSNNL CANAL WISE summary-22-06-11" xfId="2601"/>
    <cellStyle name="_pgvcl-costal_pgvcl_BVN-7" xfId="2602"/>
    <cellStyle name="_pgvcl-costal_PGVCL-_BVN-7" xfId="2603"/>
    <cellStyle name="_pgvcl-costal_pgvcl_BVN-7_SSNNL CANAL WISE summary-22-06-11" xfId="2604"/>
    <cellStyle name="_pgvcl-costal_PGVCL-_BVN-7_SSNNL CANAL WISE summary-22-06-11" xfId="2605"/>
    <cellStyle name="_pgvcl-costal_pgvcl_Comparison" xfId="2606"/>
    <cellStyle name="_pgvcl-costal_PGVCL-_Comparison" xfId="2607"/>
    <cellStyle name="_pgvcl-costal_pgvcl_Comparison_TNDOCT-TO MAR-14" xfId="2608"/>
    <cellStyle name="_pgvcl-costal_PGVCL-_Comparison_TNDOCT-TO MAR-14" xfId="2609"/>
    <cellStyle name="_pgvcl-costal_pgvcl_Details of Selected Urban Feeder" xfId="2610"/>
    <cellStyle name="_pgvcl-costal_PGVCL-_Details of Selected Urban Feeder" xfId="2611"/>
    <cellStyle name="_pgvcl-costal_pgvcl_Details of Selected Urban Feeder_TNDOCT-TO MAR-14" xfId="2612"/>
    <cellStyle name="_pgvcl-costal_PGVCL-_Details of Selected Urban Feeder_TNDOCT-TO MAR-14" xfId="2613"/>
    <cellStyle name="_pgvcl-costal_pgvcl_DHTHL JAN-09" xfId="2614"/>
    <cellStyle name="_pgvcl-costal_PGVCL-_DHTHL JAN-09" xfId="2615"/>
    <cellStyle name="_pgvcl-costal_pgvcl_dnthl Feb-09" xfId="2616"/>
    <cellStyle name="_pgvcl-costal_PGVCL-_dnthl Feb-09" xfId="2617"/>
    <cellStyle name="_pgvcl-costal_pgvcl_FINAL SSNNL SUMMARY" xfId="2618"/>
    <cellStyle name="_pgvcl-costal_PGVCL-_FINAL SSNNL SUMMARY" xfId="2619"/>
    <cellStyle name="_pgvcl-costal_pgvcl_JGYssss" xfId="2620"/>
    <cellStyle name="_pgvcl-costal_PGVCL-_JGYssss" xfId="2621"/>
    <cellStyle name="_pgvcl-costal_pgvcl_JGYssss_TNDOCT-TO MAR-14" xfId="2622"/>
    <cellStyle name="_pgvcl-costal_PGVCL-_JGYssss_TNDOCT-TO MAR-14" xfId="2623"/>
    <cellStyle name="_pgvcl-costal_pgvcl_JMN-7" xfId="2624"/>
    <cellStyle name="_pgvcl-costal_PGVCL-_JMN-7" xfId="2625"/>
    <cellStyle name="_pgvcl-costal_pgvcl_JMN-7_Book1 (1)" xfId="2626"/>
    <cellStyle name="_pgvcl-costal_PGVCL-_JMN-7_Book1 (1)" xfId="2627"/>
    <cellStyle name="_pgvcl-costal_pgvcl_JMN-7_Book1 (1)_SSNNL CANAL WISE summary-22-06-11" xfId="2628"/>
    <cellStyle name="_pgvcl-costal_PGVCL-_JMN-7_Book1 (1)_SSNNL CANAL WISE summary-22-06-11" xfId="2629"/>
    <cellStyle name="_pgvcl-costal_pgvcl_JMN-7_FINAL SSNNL SUMMARY" xfId="2630"/>
    <cellStyle name="_pgvcl-costal_PGVCL-_JMN-7_FINAL SSNNL SUMMARY" xfId="2631"/>
    <cellStyle name="_pgvcl-costal_pgvcl_JMN-7_SSNNL CANAL WISE summary-22-06-11" xfId="2632"/>
    <cellStyle name="_pgvcl-costal_PGVCL-_JMN-7_SSNNL CANAL WISE summary-22-06-11" xfId="2633"/>
    <cellStyle name="_pgvcl-costal_pgvcl_JMN-7_TMS MIS Oct 2009 BOTAD" xfId="2634"/>
    <cellStyle name="_pgvcl-costal_PGVCL-_JMN-7_TMS MIS Oct 2009 BOTAD" xfId="2635"/>
    <cellStyle name="_pgvcl-costal_pgvcl_JMN-7_TMS MIS Oct 2009 BOTAD_SSNNL CANAL WISE summary-22-06-11" xfId="2636"/>
    <cellStyle name="_pgvcl-costal_PGVCL-_JMN-7_TMS MIS Oct 2009 BOTAD_SSNNL CANAL WISE summary-22-06-11" xfId="2637"/>
    <cellStyle name="_pgvcl-costal_pgvcl_JMN-7_TNDOCT-TO MAR-14" xfId="2638"/>
    <cellStyle name="_pgvcl-costal_PGVCL-_JMN-7_TNDOCT-TO MAR-14" xfId="2639"/>
    <cellStyle name="_pgvcl-costal_pgvcl_JMN-77" xfId="2640"/>
    <cellStyle name="_pgvcl-costal_PGVCL-_JMN-77" xfId="2641"/>
    <cellStyle name="_pgvcl-costal_pgvcl_JMN-77_Book1 (1)" xfId="2642"/>
    <cellStyle name="_pgvcl-costal_PGVCL-_JMN-77_Book1 (1)" xfId="2643"/>
    <cellStyle name="_pgvcl-costal_pgvcl_JMN-77_Book1 (1)_SSNNL CANAL WISE summary-22-06-11" xfId="2644"/>
    <cellStyle name="_pgvcl-costal_PGVCL-_JMN-77_Book1 (1)_SSNNL CANAL WISE summary-22-06-11" xfId="2645"/>
    <cellStyle name="_pgvcl-costal_pgvcl_JMN-77_FINAL SSNNL SUMMARY" xfId="2646"/>
    <cellStyle name="_pgvcl-costal_PGVCL-_JMN-77_FINAL SSNNL SUMMARY" xfId="2647"/>
    <cellStyle name="_pgvcl-costal_pgvcl_JMN-77_SSNNL CANAL WISE summary-22-06-11" xfId="2648"/>
    <cellStyle name="_pgvcl-costal_PGVCL-_JMN-77_SSNNL CANAL WISE summary-22-06-11" xfId="2649"/>
    <cellStyle name="_pgvcl-costal_pgvcl_JMN-77_TMS MIS Oct 2009 BOTAD" xfId="2650"/>
    <cellStyle name="_pgvcl-costal_PGVCL-_JMN-77_TMS MIS Oct 2009 BOTAD" xfId="2651"/>
    <cellStyle name="_pgvcl-costal_pgvcl_JMN-77_TMS MIS Oct 2009 BOTAD_SSNNL CANAL WISE summary-22-06-11" xfId="2652"/>
    <cellStyle name="_pgvcl-costal_PGVCL-_JMN-77_TMS MIS Oct 2009 BOTAD_SSNNL CANAL WISE summary-22-06-11" xfId="2653"/>
    <cellStyle name="_pgvcl-costal_pgvcl_JMN-77_TNDOCT-TO MAR-14" xfId="2654"/>
    <cellStyle name="_pgvcl-costal_PGVCL-_JMN-77_TNDOCT-TO MAR-14" xfId="2655"/>
    <cellStyle name="_pgvcl-costal_pgvcl_JND - 5" xfId="2656"/>
    <cellStyle name="_pgvcl-costal_PGVCL-_JND - 5" xfId="2657"/>
    <cellStyle name="_pgvcl-costal_pgvcl_JND - 5 CFL" xfId="2658"/>
    <cellStyle name="_pgvcl-costal_PGVCL-_JND - 5 CFL" xfId="2659"/>
    <cellStyle name="_pgvcl-costal_pgvcl_JND - 5 CFL_City Division MIS JAN-09" xfId="2660"/>
    <cellStyle name="_pgvcl-costal_PGVCL-_JND - 5 CFL_City Division MIS JAN-09" xfId="2661"/>
    <cellStyle name="_pgvcl-costal_pgvcl_JND - 5 CFL_City Division MIS JAN-09_SSNNL CANAL WISE summary-22-06-11" xfId="2662"/>
    <cellStyle name="_pgvcl-costal_PGVCL-_JND - 5 CFL_City Division MIS JAN-09_SSNNL CANAL WISE summary-22-06-11" xfId="2663"/>
    <cellStyle name="_pgvcl-costal_pgvcl_JND - 5 CFL_NEW MIS Jan-09" xfId="2664"/>
    <cellStyle name="_pgvcl-costal_PGVCL-_JND - 5 CFL_NEW MIS Jan-09" xfId="2665"/>
    <cellStyle name="_pgvcl-costal_pgvcl_JND - 5 CFL_NEW MIS Jan-09_SSNNL CANAL WISE summary-22-06-11" xfId="2666"/>
    <cellStyle name="_pgvcl-costal_PGVCL-_JND - 5 CFL_NEW MIS Jan-09_SSNNL CANAL WISE summary-22-06-11" xfId="2667"/>
    <cellStyle name="_pgvcl-costal_pgvcl_JND - 5 CFL_SSNNL CANAL WISE summary-22-06-11" xfId="2668"/>
    <cellStyle name="_pgvcl-costal_PGVCL-_JND - 5 CFL_SSNNL CANAL WISE summary-22-06-11" xfId="2669"/>
    <cellStyle name="_pgvcl-costal_pgvcl_JND - 5_Book-DMTHL" xfId="2670"/>
    <cellStyle name="_pgvcl-costal_PGVCL-_JND - 5_Book-DMTHL" xfId="2671"/>
    <cellStyle name="_pgvcl-costal_pgvcl_JND - 5_City Division MIS JAN-09" xfId="2672"/>
    <cellStyle name="_pgvcl-costal_PGVCL-_JND - 5_City Division MIS JAN-09" xfId="2673"/>
    <cellStyle name="_pgvcl-costal_pgvcl_JND - 5_City Division MIS JAN-09_SSNNL CANAL WISE summary-22-06-11" xfId="2674"/>
    <cellStyle name="_pgvcl-costal_PGVCL-_JND - 5_City Division MIS JAN-09_SSNNL CANAL WISE summary-22-06-11" xfId="2675"/>
    <cellStyle name="_pgvcl-costal_pgvcl_JND - 5_Comparison" xfId="2676"/>
    <cellStyle name="_pgvcl-costal_PGVCL-_JND - 5_Comparison" xfId="2677"/>
    <cellStyle name="_pgvcl-costal_pgvcl_JND - 5_Comparison_TNDOCT-TO MAR-14" xfId="2678"/>
    <cellStyle name="_pgvcl-costal_PGVCL-_JND - 5_Comparison_TNDOCT-TO MAR-14" xfId="2679"/>
    <cellStyle name="_pgvcl-costal_pgvcl_JND - 5_Details of Selected Urban Feeder" xfId="2680"/>
    <cellStyle name="_pgvcl-costal_PGVCL-_JND - 5_Details of Selected Urban Feeder" xfId="2681"/>
    <cellStyle name="_pgvcl-costal_pgvcl_JND - 5_Details of Selected Urban Feeder_TNDOCT-TO MAR-14" xfId="2682"/>
    <cellStyle name="_pgvcl-costal_PGVCL-_JND - 5_Details of Selected Urban Feeder_TNDOCT-TO MAR-14" xfId="2683"/>
    <cellStyle name="_pgvcl-costal_pgvcl_JND - 5_DHTHL JAN-09" xfId="2684"/>
    <cellStyle name="_pgvcl-costal_PGVCL-_JND - 5_DHTHL JAN-09" xfId="2685"/>
    <cellStyle name="_pgvcl-costal_pgvcl_JND - 5_dnthl Feb-09" xfId="2686"/>
    <cellStyle name="_pgvcl-costal_PGVCL-_JND - 5_dnthl Feb-09" xfId="2687"/>
    <cellStyle name="_pgvcl-costal_pgvcl_JND - 5_JGYssss" xfId="2688"/>
    <cellStyle name="_pgvcl-costal_PGVCL-_JND - 5_JGYssss" xfId="2689"/>
    <cellStyle name="_pgvcl-costal_pgvcl_JND - 5_JGYssss_TNDOCT-TO MAR-14" xfId="2690"/>
    <cellStyle name="_pgvcl-costal_PGVCL-_JND - 5_JGYssss_TNDOCT-TO MAR-14" xfId="2691"/>
    <cellStyle name="_pgvcl-costal_pgvcl_JND - 5_NEW MIS Jan-09" xfId="2692"/>
    <cellStyle name="_pgvcl-costal_PGVCL-_JND - 5_NEW MIS Jan-09" xfId="2693"/>
    <cellStyle name="_pgvcl-costal_pgvcl_JND - 5_NEW MIS Jan-09_SSNNL CANAL WISE summary-22-06-11" xfId="2694"/>
    <cellStyle name="_pgvcl-costal_PGVCL-_JND - 5_NEW MIS Jan-09_SSNNL CANAL WISE summary-22-06-11" xfId="2695"/>
    <cellStyle name="_pgvcl-costal_pgvcl_JND - 5_PBR" xfId="2696"/>
    <cellStyle name="_pgvcl-costal_PGVCL-_JND - 5_PBR" xfId="2697"/>
    <cellStyle name="_pgvcl-costal_pgvcl_JND - 5_PBR CO_DAILY REPORT GIS - 20-01-09" xfId="2698"/>
    <cellStyle name="_pgvcl-costal_PGVCL-_JND - 5_PBR CO_DAILY REPORT GIS - 20-01-09" xfId="2699"/>
    <cellStyle name="_pgvcl-costal_pgvcl_JND - 5_PBR CO_DAILY REPORT GIS - 20-01-09_TNDOCT-TO MAR-14" xfId="2700"/>
    <cellStyle name="_pgvcl-costal_PGVCL-_JND - 5_PBR CO_DAILY REPORT GIS - 20-01-09_TNDOCT-TO MAR-14" xfId="2701"/>
    <cellStyle name="_pgvcl-costal_pgvcl_JND - 5_PBR_TNDOCT-TO MAR-14" xfId="2702"/>
    <cellStyle name="_pgvcl-costal_PGVCL-_JND - 5_PBR_TNDOCT-TO MAR-14" xfId="2703"/>
    <cellStyle name="_pgvcl-costal_pgvcl_JND - 5_SSNNL CANAL WISE summary-22-06-11" xfId="2704"/>
    <cellStyle name="_pgvcl-costal_PGVCL-_JND - 5_SSNNL CANAL WISE summary-22-06-11" xfId="2705"/>
    <cellStyle name="_pgvcl-costal_pgvcl_JND - 5_T&amp;D August-08" xfId="2706"/>
    <cellStyle name="_pgvcl-costal_PGVCL-_JND - 5_T&amp;D August-08" xfId="2707"/>
    <cellStyle name="_pgvcl-costal_pgvcl_JND - 5_T&amp;D August-08_TNDOCT-TO MAR-14" xfId="2708"/>
    <cellStyle name="_pgvcl-costal_PGVCL-_JND - 5_T&amp;D August-08_TNDOCT-TO MAR-14" xfId="2709"/>
    <cellStyle name="_pgvcl-costal_pgvcl_JND - 5_T&amp;D Dec-08" xfId="2710"/>
    <cellStyle name="_pgvcl-costal_PGVCL-_JND - 5_T&amp;D Dec-08" xfId="2711"/>
    <cellStyle name="_pgvcl-costal_pgvcl_JND - 5_T&amp;D Dec-08_TNDOCT-TO MAR-14" xfId="2712"/>
    <cellStyle name="_pgvcl-costal_PGVCL-_JND - 5_T&amp;D Dec-08_TNDOCT-TO MAR-14" xfId="2713"/>
    <cellStyle name="_pgvcl-costal_pgvcl_JND - 5_T&amp;D July-08" xfId="2714"/>
    <cellStyle name="_pgvcl-costal_PGVCL-_JND - 5_T&amp;D July-08" xfId="2715"/>
    <cellStyle name="_pgvcl-costal_pgvcl_JND - 5_T&amp;D July-08_TNDOCT-TO MAR-14" xfId="2716"/>
    <cellStyle name="_pgvcl-costal_PGVCL-_JND - 5_T&amp;D July-08_TNDOCT-TO MAR-14" xfId="2717"/>
    <cellStyle name="_pgvcl-costal_pgvcl_JND - 5_TNDOCT-TO MAR-14" xfId="2718"/>
    <cellStyle name="_pgvcl-costal_PGVCL-_JND - 5_TNDOCT-TO MAR-14" xfId="2719"/>
    <cellStyle name="_pgvcl-costal_pgvcl_JND - 5_URBAN WEEKLY PBR CO" xfId="2720"/>
    <cellStyle name="_pgvcl-costal_PGVCL-_JND - 5_URBAN WEEKLY PBR CO" xfId="2721"/>
    <cellStyle name="_pgvcl-costal_pgvcl_JND - 5_URBAN WEEKLY PBR CO_TNDOCT-TO MAR-14" xfId="2722"/>
    <cellStyle name="_pgvcl-costal_PGVCL-_JND - 5_URBAN WEEKLY PBR CO_TNDOCT-TO MAR-14" xfId="2723"/>
    <cellStyle name="_pgvcl-costal_pgvcl_JND - 5_Weekly Urban PBR CO - 06-03-09 to 12-03-09" xfId="2724"/>
    <cellStyle name="_pgvcl-costal_PGVCL-_JND - 5_Weekly Urban PBR CO - 06-03-09 to 12-03-09" xfId="2725"/>
    <cellStyle name="_pgvcl-costal_pgvcl_JND - 5_Weekly Urban PBR CO - 06-03-09 to 12-03-09_TNDOCT-TO MAR-14" xfId="2726"/>
    <cellStyle name="_pgvcl-costal_PGVCL-_JND - 5_Weekly Urban PBR CO - 06-03-09 to 12-03-09_TNDOCT-TO MAR-14" xfId="2727"/>
    <cellStyle name="_pgvcl-costal_pgvcl_JND - 5_Weekly Urban PBR CO - 20-02-09 to 26-02-09" xfId="2728"/>
    <cellStyle name="_pgvcl-costal_PGVCL-_JND - 5_Weekly Urban PBR CO - 20-02-09 to 26-02-09" xfId="2729"/>
    <cellStyle name="_pgvcl-costal_pgvcl_JND - 5_Weekly Urban PBR CO - 20-02-09 to 26-02-09_TNDOCT-TO MAR-14" xfId="2730"/>
    <cellStyle name="_pgvcl-costal_PGVCL-_JND - 5_Weekly Urban PBR CO - 20-02-09 to 26-02-09_TNDOCT-TO MAR-14" xfId="2731"/>
    <cellStyle name="_pgvcl-costal_pgvcl_JND - 5_Weekly Urban PBR CO - 30-01-09 to 05-02-09" xfId="2732"/>
    <cellStyle name="_pgvcl-costal_PGVCL-_JND - 5_Weekly Urban PBR CO - 30-01-09 to 05-02-09" xfId="2733"/>
    <cellStyle name="_pgvcl-costal_pgvcl_JND - 5_Weekly Urban PBR CO - 30-01-09 to 05-02-09_TNDOCT-TO MAR-14" xfId="2734"/>
    <cellStyle name="_pgvcl-costal_PGVCL-_JND - 5_Weekly Urban PBR CO - 30-01-09 to 05-02-09_TNDOCT-TO MAR-14" xfId="2735"/>
    <cellStyle name="_pgvcl-costal_pgvcl_JND - 5_Weekly Urban PBR CO - 9-1-09 to 15.01.09" xfId="2736"/>
    <cellStyle name="_pgvcl-costal_PGVCL-_JND - 5_Weekly Urban PBR CO - 9-1-09 to 15.01.09" xfId="2737"/>
    <cellStyle name="_pgvcl-costal_pgvcl_JND - 5_Weekly Urban PBR CO - 9-1-09 to 15.01.09_TNDOCT-TO MAR-14" xfId="2738"/>
    <cellStyle name="_pgvcl-costal_PGVCL-_JND - 5_Weekly Urban PBR CO - 9-1-09 to 15.01.09_TNDOCT-TO MAR-14" xfId="2739"/>
    <cellStyle name="_pgvcl-costal_pgvcl_JND 50" xfId="2740"/>
    <cellStyle name="_pgvcl-costal_PGVCL-_JND 50" xfId="2741"/>
    <cellStyle name="_pgvcl-costal_pgvcl_JND 50_City Division MIS JAN-09" xfId="2742"/>
    <cellStyle name="_pgvcl-costal_PGVCL-_JND 50_City Division MIS JAN-09" xfId="2743"/>
    <cellStyle name="_pgvcl-costal_pgvcl_JND 50_City Division MIS JAN-09_SSNNL CANAL WISE summary-22-06-11" xfId="2744"/>
    <cellStyle name="_pgvcl-costal_PGVCL-_JND 50_City Division MIS JAN-09_SSNNL CANAL WISE summary-22-06-11" xfId="2745"/>
    <cellStyle name="_pgvcl-costal_pgvcl_JND 50_NEW MIS Jan-09" xfId="2746"/>
    <cellStyle name="_pgvcl-costal_PGVCL-_JND 50_NEW MIS Jan-09" xfId="2747"/>
    <cellStyle name="_pgvcl-costal_pgvcl_JND 50_NEW MIS Jan-09_SSNNL CANAL WISE summary-22-06-11" xfId="2748"/>
    <cellStyle name="_pgvcl-costal_PGVCL-_JND 50_NEW MIS Jan-09_SSNNL CANAL WISE summary-22-06-11" xfId="2749"/>
    <cellStyle name="_pgvcl-costal_pgvcl_JND 50_SSNNL CANAL WISE summary-22-06-11" xfId="2750"/>
    <cellStyle name="_pgvcl-costal_PGVCL-_JND 50_SSNNL CANAL WISE summary-22-06-11" xfId="2751"/>
    <cellStyle name="_pgvcl-costal_pgvcl_JND-5" xfId="2752"/>
    <cellStyle name="_pgvcl-costal_PGVCL-_JND-5" xfId="2753"/>
    <cellStyle name="_pgvcl-costal_pgvcl_JND-5_Book-DMTHL" xfId="2754"/>
    <cellStyle name="_pgvcl-costal_PGVCL-_JND-5_Book-DMTHL" xfId="2755"/>
    <cellStyle name="_pgvcl-costal_pgvcl_JND-5_City Division MIS JAN-09" xfId="2756"/>
    <cellStyle name="_pgvcl-costal_PGVCL-_JND-5_City Division MIS JAN-09" xfId="2757"/>
    <cellStyle name="_pgvcl-costal_pgvcl_JND-5_City Division MIS JAN-09_SSNNL CANAL WISE summary-22-06-11" xfId="2758"/>
    <cellStyle name="_pgvcl-costal_PGVCL-_JND-5_City Division MIS JAN-09_SSNNL CANAL WISE summary-22-06-11" xfId="2759"/>
    <cellStyle name="_pgvcl-costal_pgvcl_JND-5_Comparison" xfId="2760"/>
    <cellStyle name="_pgvcl-costal_PGVCL-_JND-5_Comparison" xfId="2761"/>
    <cellStyle name="_pgvcl-costal_pgvcl_JND-5_Comparison_TNDOCT-TO MAR-14" xfId="2762"/>
    <cellStyle name="_pgvcl-costal_PGVCL-_JND-5_Comparison_TNDOCT-TO MAR-14" xfId="2763"/>
    <cellStyle name="_pgvcl-costal_pgvcl_JND-5_Details of Selected Urban Feeder" xfId="2764"/>
    <cellStyle name="_pgvcl-costal_PGVCL-_JND-5_Details of Selected Urban Feeder" xfId="2765"/>
    <cellStyle name="_pgvcl-costal_pgvcl_JND-5_Details of Selected Urban Feeder_TNDOCT-TO MAR-14" xfId="2766"/>
    <cellStyle name="_pgvcl-costal_PGVCL-_JND-5_Details of Selected Urban Feeder_TNDOCT-TO MAR-14" xfId="2767"/>
    <cellStyle name="_pgvcl-costal_pgvcl_JND-5_DHTHL JAN-09" xfId="2768"/>
    <cellStyle name="_pgvcl-costal_PGVCL-_JND-5_DHTHL JAN-09" xfId="2769"/>
    <cellStyle name="_pgvcl-costal_pgvcl_JND-5_dnthl Feb-09" xfId="2770"/>
    <cellStyle name="_pgvcl-costal_PGVCL-_JND-5_dnthl Feb-09" xfId="2771"/>
    <cellStyle name="_pgvcl-costal_pgvcl_JND-5_JGYssss" xfId="2772"/>
    <cellStyle name="_pgvcl-costal_PGVCL-_JND-5_JGYssss" xfId="2773"/>
    <cellStyle name="_pgvcl-costal_pgvcl_JND-5_JGYssss_TNDOCT-TO MAR-14" xfId="2774"/>
    <cellStyle name="_pgvcl-costal_PGVCL-_JND-5_JGYssss_TNDOCT-TO MAR-14" xfId="2775"/>
    <cellStyle name="_pgvcl-costal_pgvcl_JND-5_NEW MIS Jan-09" xfId="2776"/>
    <cellStyle name="_pgvcl-costal_PGVCL-_JND-5_NEW MIS Jan-09" xfId="2777"/>
    <cellStyle name="_pgvcl-costal_pgvcl_JND-5_NEW MIS Jan-09_SSNNL CANAL WISE summary-22-06-11" xfId="2778"/>
    <cellStyle name="_pgvcl-costal_PGVCL-_JND-5_NEW MIS Jan-09_SSNNL CANAL WISE summary-22-06-11" xfId="2779"/>
    <cellStyle name="_pgvcl-costal_pgvcl_JND-5_PBR" xfId="2780"/>
    <cellStyle name="_pgvcl-costal_PGVCL-_JND-5_PBR" xfId="2781"/>
    <cellStyle name="_pgvcl-costal_pgvcl_JND-5_PBR CO_DAILY REPORT GIS - 20-01-09" xfId="2782"/>
    <cellStyle name="_pgvcl-costal_PGVCL-_JND-5_PBR CO_DAILY REPORT GIS - 20-01-09" xfId="2783"/>
    <cellStyle name="_pgvcl-costal_pgvcl_JND-5_PBR CO_DAILY REPORT GIS - 20-01-09_TNDOCT-TO MAR-14" xfId="2784"/>
    <cellStyle name="_pgvcl-costal_PGVCL-_JND-5_PBR CO_DAILY REPORT GIS - 20-01-09_TNDOCT-TO MAR-14" xfId="2785"/>
    <cellStyle name="_pgvcl-costal_pgvcl_JND-5_PBR_TNDOCT-TO MAR-14" xfId="2786"/>
    <cellStyle name="_pgvcl-costal_PGVCL-_JND-5_PBR_TNDOCT-TO MAR-14" xfId="2787"/>
    <cellStyle name="_pgvcl-costal_pgvcl_JND-5_PGVCL- 5" xfId="2788"/>
    <cellStyle name="_pgvcl-costal_PGVCL-_JND-5_PGVCL- 5" xfId="2789"/>
    <cellStyle name="_pgvcl-costal_pgvcl_JND-5_PGVCL SOP MIS 2 11-12 Qtr" xfId="2790"/>
    <cellStyle name="_pgvcl-costal_PGVCL-_JND-5_PGVCL SOP MIS 2 11-12 Qtr" xfId="2791"/>
    <cellStyle name="_pgvcl-costal_pgvcl_JND-5_PGVCL SOP MIS 2 11-12 Qtr_TNDOCT-TO MAR-14" xfId="2792"/>
    <cellStyle name="_pgvcl-costal_PGVCL-_JND-5_PGVCL SOP MIS 2 11-12 Qtr_TNDOCT-TO MAR-14" xfId="2793"/>
    <cellStyle name="_pgvcl-costal_pgvcl_JND-5_SOP MIS 4th Qtr 2011 12" xfId="2794"/>
    <cellStyle name="_pgvcl-costal_PGVCL-_JND-5_SOP MIS 4th Qtr 2011 12" xfId="2795"/>
    <cellStyle name="_pgvcl-costal_pgvcl_JND-5_SOP MIS 4th Qtr 2011 12_AG HVDSJun -12" xfId="2796"/>
    <cellStyle name="_pgvcl-costal_PGVCL-_JND-5_SOP MIS 4th Qtr 2011 12_AG HVDSJun -12" xfId="2797"/>
    <cellStyle name="_pgvcl-costal_pgvcl_JND-5_SSNNL CANAL WISE summary-22-06-11" xfId="2798"/>
    <cellStyle name="_pgvcl-costal_PGVCL-_JND-5_SSNNL CANAL WISE summary-22-06-11" xfId="2799"/>
    <cellStyle name="_pgvcl-costal_pgvcl_JND-5_t &amp; d SOP HALF YEARLY  26.04.11 014 012" xfId="2800"/>
    <cellStyle name="_pgvcl-costal_PGVCL-_JND-5_t &amp; d SOP HALF YEARLY  26.04.11 014 012" xfId="2801"/>
    <cellStyle name="_pgvcl-costal_pgvcl_JND-5_t &amp; d SOP HALF YEARLY  26.04.11 014 012_TNDOCT-TO MAR-14" xfId="2802"/>
    <cellStyle name="_pgvcl-costal_PGVCL-_JND-5_t &amp; d SOP HALF YEARLY  26.04.11 014 012_TNDOCT-TO MAR-14" xfId="2803"/>
    <cellStyle name="_pgvcl-costal_pgvcl_JND-5_T&amp;D August-08" xfId="2804"/>
    <cellStyle name="_pgvcl-costal_PGVCL-_JND-5_T&amp;D August-08" xfId="2805"/>
    <cellStyle name="_pgvcl-costal_pgvcl_JND-5_T&amp;D August-08_TNDOCT-TO MAR-14" xfId="2806"/>
    <cellStyle name="_pgvcl-costal_PGVCL-_JND-5_T&amp;D August-08_TNDOCT-TO MAR-14" xfId="2807"/>
    <cellStyle name="_pgvcl-costal_pgvcl_JND-5_T&amp;D Dec-08" xfId="2808"/>
    <cellStyle name="_pgvcl-costal_PGVCL-_JND-5_T&amp;D Dec-08" xfId="2809"/>
    <cellStyle name="_pgvcl-costal_pgvcl_JND-5_T&amp;D Dec-08_TNDOCT-TO MAR-14" xfId="2810"/>
    <cellStyle name="_pgvcl-costal_PGVCL-_JND-5_T&amp;D Dec-08_TNDOCT-TO MAR-14" xfId="2811"/>
    <cellStyle name="_pgvcl-costal_pgvcl_JND-5_T&amp;D July-08" xfId="2812"/>
    <cellStyle name="_pgvcl-costal_PGVCL-_JND-5_T&amp;D July-08" xfId="2813"/>
    <cellStyle name="_pgvcl-costal_pgvcl_JND-5_T&amp;D July-08_TNDOCT-TO MAR-14" xfId="2814"/>
    <cellStyle name="_pgvcl-costal_PGVCL-_JND-5_T&amp;D July-08_TNDOCT-TO MAR-14" xfId="2815"/>
    <cellStyle name="_pgvcl-costal_pgvcl_JND-5_tnd" xfId="2816"/>
    <cellStyle name="_pgvcl-costal_PGVCL-_JND-5_tnd" xfId="2817"/>
    <cellStyle name="_pgvcl-costal_pgvcl_JND-5_tnd_TNDOCT-TO MAR-14" xfId="2818"/>
    <cellStyle name="_pgvcl-costal_PGVCL-_JND-5_tnd_TNDOCT-TO MAR-14" xfId="2819"/>
    <cellStyle name="_pgvcl-costal_pgvcl_JND-5_TNDOCT-TO MAR-14" xfId="2820"/>
    <cellStyle name="_pgvcl-costal_PGVCL-_JND-5_TNDOCT-TO MAR-14" xfId="2821"/>
    <cellStyle name="_pgvcl-costal_pgvcl_JND-5_URBAN WEEKLY PBR CO" xfId="2822"/>
    <cellStyle name="_pgvcl-costal_PGVCL-_JND-5_URBAN WEEKLY PBR CO" xfId="2823"/>
    <cellStyle name="_pgvcl-costal_pgvcl_JND-5_URBAN WEEKLY PBR CO_TNDOCT-TO MAR-14" xfId="2824"/>
    <cellStyle name="_pgvcl-costal_PGVCL-_JND-5_URBAN WEEKLY PBR CO_TNDOCT-TO MAR-14" xfId="2825"/>
    <cellStyle name="_pgvcl-costal_pgvcl_JND-5_Weekly Urban PBR CO - 06-03-09 to 12-03-09" xfId="2826"/>
    <cellStyle name="_pgvcl-costal_PGVCL-_JND-5_Weekly Urban PBR CO - 06-03-09 to 12-03-09" xfId="2827"/>
    <cellStyle name="_pgvcl-costal_pgvcl_JND-5_Weekly Urban PBR CO - 06-03-09 to 12-03-09_TNDOCT-TO MAR-14" xfId="2828"/>
    <cellStyle name="_pgvcl-costal_PGVCL-_JND-5_Weekly Urban PBR CO - 06-03-09 to 12-03-09_TNDOCT-TO MAR-14" xfId="2829"/>
    <cellStyle name="_pgvcl-costal_pgvcl_JND-5_Weekly Urban PBR CO - 20-02-09 to 26-02-09" xfId="2830"/>
    <cellStyle name="_pgvcl-costal_PGVCL-_JND-5_Weekly Urban PBR CO - 20-02-09 to 26-02-09" xfId="2831"/>
    <cellStyle name="_pgvcl-costal_pgvcl_JND-5_Weekly Urban PBR CO - 20-02-09 to 26-02-09_TNDOCT-TO MAR-14" xfId="2832"/>
    <cellStyle name="_pgvcl-costal_PGVCL-_JND-5_Weekly Urban PBR CO - 20-02-09 to 26-02-09_TNDOCT-TO MAR-14" xfId="2833"/>
    <cellStyle name="_pgvcl-costal_pgvcl_JND-5_Weekly Urban PBR CO - 30-01-09 to 05-02-09" xfId="2834"/>
    <cellStyle name="_pgvcl-costal_PGVCL-_JND-5_Weekly Urban PBR CO - 30-01-09 to 05-02-09" xfId="2835"/>
    <cellStyle name="_pgvcl-costal_pgvcl_JND-5_Weekly Urban PBR CO - 30-01-09 to 05-02-09_TNDOCT-TO MAR-14" xfId="2836"/>
    <cellStyle name="_pgvcl-costal_PGVCL-_JND-5_Weekly Urban PBR CO - 30-01-09 to 05-02-09_TNDOCT-TO MAR-14" xfId="2837"/>
    <cellStyle name="_pgvcl-costal_pgvcl_JND-5_Weekly Urban PBR CO - 9-1-09 to 15.01.09" xfId="2838"/>
    <cellStyle name="_pgvcl-costal_PGVCL-_JND-5_Weekly Urban PBR CO - 9-1-09 to 15.01.09" xfId="2839"/>
    <cellStyle name="_pgvcl-costal_pgvcl_JND-5_Weekly Urban PBR CO - 9-1-09 to 15.01.09_TNDOCT-TO MAR-14" xfId="2840"/>
    <cellStyle name="_pgvcl-costal_PGVCL-_JND-5_Weekly Urban PBR CO - 9-1-09 to 15.01.09_TNDOCT-TO MAR-14" xfId="2841"/>
    <cellStyle name="_pgvcl-costal_pgvcl_MIS monthwise empty TC NEW" xfId="2842"/>
    <cellStyle name="_pgvcl-costal_PGVCL-_MIS monthwise empty TC NEW" xfId="2843"/>
    <cellStyle name="_pgvcl-costal_pgvcl_MIS monthwise empty TC NEW_SSNNL CANAL WISE summary-22-06-11" xfId="2844"/>
    <cellStyle name="_pgvcl-costal_PGVCL-_MIS monthwise empty TC NEW_SSNNL CANAL WISE summary-22-06-11" xfId="2845"/>
    <cellStyle name="_pgvcl-costal_pgvcl_NEW MIS Jan - 08" xfId="2846"/>
    <cellStyle name="_pgvcl-costal_PGVCL-_NEW MIS Jan - 08" xfId="2847"/>
    <cellStyle name="_pgvcl-costal_pgvcl_NEW MIS Jan - 08_Book-DMTHL" xfId="2848"/>
    <cellStyle name="_pgvcl-costal_PGVCL-_NEW MIS Jan - 08_Book-DMTHL" xfId="2849"/>
    <cellStyle name="_pgvcl-costal_pgvcl_NEW MIS Jan - 08_Comparison" xfId="2850"/>
    <cellStyle name="_pgvcl-costal_PGVCL-_NEW MIS Jan - 08_Comparison" xfId="2851"/>
    <cellStyle name="_pgvcl-costal_pgvcl_NEW MIS Jan - 08_Comparison_TNDOCT-TO MAR-14" xfId="2852"/>
    <cellStyle name="_pgvcl-costal_PGVCL-_NEW MIS Jan - 08_Comparison_TNDOCT-TO MAR-14" xfId="2853"/>
    <cellStyle name="_pgvcl-costal_pgvcl_NEW MIS Jan - 08_Details of Selected Urban Feeder" xfId="2854"/>
    <cellStyle name="_pgvcl-costal_PGVCL-_NEW MIS Jan - 08_Details of Selected Urban Feeder" xfId="2855"/>
    <cellStyle name="_pgvcl-costal_pgvcl_NEW MIS Jan - 08_Details of Selected Urban Feeder_TNDOCT-TO MAR-14" xfId="2856"/>
    <cellStyle name="_pgvcl-costal_PGVCL-_NEW MIS Jan - 08_Details of Selected Urban Feeder_TNDOCT-TO MAR-14" xfId="2857"/>
    <cellStyle name="_pgvcl-costal_pgvcl_NEW MIS Jan - 08_DHTHL JAN-09" xfId="2858"/>
    <cellStyle name="_pgvcl-costal_PGVCL-_NEW MIS Jan - 08_DHTHL JAN-09" xfId="2859"/>
    <cellStyle name="_pgvcl-costal_pgvcl_NEW MIS Jan - 08_dnthl Feb-09" xfId="2860"/>
    <cellStyle name="_pgvcl-costal_PGVCL-_NEW MIS Jan - 08_dnthl Feb-09" xfId="2861"/>
    <cellStyle name="_pgvcl-costal_pgvcl_NEW MIS Jan - 08_JGYssss" xfId="2862"/>
    <cellStyle name="_pgvcl-costal_PGVCL-_NEW MIS Jan - 08_JGYssss" xfId="2863"/>
    <cellStyle name="_pgvcl-costal_pgvcl_NEW MIS Jan - 08_JGYssss_TNDOCT-TO MAR-14" xfId="2864"/>
    <cellStyle name="_pgvcl-costal_PGVCL-_NEW MIS Jan - 08_JGYssss_TNDOCT-TO MAR-14" xfId="2865"/>
    <cellStyle name="_pgvcl-costal_pgvcl_NEW MIS Jan - 08_PBR" xfId="2866"/>
    <cellStyle name="_pgvcl-costal_PGVCL-_NEW MIS Jan - 08_PBR" xfId="2867"/>
    <cellStyle name="_pgvcl-costal_pgvcl_NEW MIS Jan - 08_PBR CO_DAILY REPORT GIS - 20-01-09" xfId="2868"/>
    <cellStyle name="_pgvcl-costal_PGVCL-_NEW MIS Jan - 08_PBR CO_DAILY REPORT GIS - 20-01-09" xfId="2869"/>
    <cellStyle name="_pgvcl-costal_pgvcl_NEW MIS Jan - 08_PBR CO_DAILY REPORT GIS - 20-01-09_TNDOCT-TO MAR-14" xfId="2870"/>
    <cellStyle name="_pgvcl-costal_PGVCL-_NEW MIS Jan - 08_PBR CO_DAILY REPORT GIS - 20-01-09_TNDOCT-TO MAR-14" xfId="2871"/>
    <cellStyle name="_pgvcl-costal_pgvcl_NEW MIS Jan - 08_PBR_TNDOCT-TO MAR-14" xfId="2872"/>
    <cellStyle name="_pgvcl-costal_PGVCL-_NEW MIS Jan - 08_PBR_TNDOCT-TO MAR-14" xfId="2873"/>
    <cellStyle name="_pgvcl-costal_pgvcl_NEW MIS Jan - 08_SSNNL CANAL WISE summary-22-06-11" xfId="2874"/>
    <cellStyle name="_pgvcl-costal_PGVCL-_NEW MIS Jan - 08_SSNNL CANAL WISE summary-22-06-11" xfId="2875"/>
    <cellStyle name="_pgvcl-costal_pgvcl_NEW MIS Jan - 08_T&amp;D August-08" xfId="2876"/>
    <cellStyle name="_pgvcl-costal_PGVCL-_NEW MIS Jan - 08_T&amp;D August-08" xfId="2877"/>
    <cellStyle name="_pgvcl-costal_pgvcl_NEW MIS Jan - 08_T&amp;D August-08_TNDOCT-TO MAR-14" xfId="2878"/>
    <cellStyle name="_pgvcl-costal_PGVCL-_NEW MIS Jan - 08_T&amp;D August-08_TNDOCT-TO MAR-14" xfId="2879"/>
    <cellStyle name="_pgvcl-costal_pgvcl_NEW MIS Jan - 08_T&amp;D Dec-08" xfId="2880"/>
    <cellStyle name="_pgvcl-costal_PGVCL-_NEW MIS Jan - 08_T&amp;D Dec-08" xfId="2881"/>
    <cellStyle name="_pgvcl-costal_pgvcl_NEW MIS Jan - 08_T&amp;D Dec-08_TNDOCT-TO MAR-14" xfId="2882"/>
    <cellStyle name="_pgvcl-costal_PGVCL-_NEW MIS Jan - 08_T&amp;D Dec-08_TNDOCT-TO MAR-14" xfId="2883"/>
    <cellStyle name="_pgvcl-costal_pgvcl_NEW MIS Jan - 08_T&amp;D July-08" xfId="2884"/>
    <cellStyle name="_pgvcl-costal_PGVCL-_NEW MIS Jan - 08_T&amp;D July-08" xfId="2885"/>
    <cellStyle name="_pgvcl-costal_pgvcl_NEW MIS Jan - 08_T&amp;D July-08_TNDOCT-TO MAR-14" xfId="2886"/>
    <cellStyle name="_pgvcl-costal_PGVCL-_NEW MIS Jan - 08_T&amp;D July-08_TNDOCT-TO MAR-14" xfId="2887"/>
    <cellStyle name="_pgvcl-costal_pgvcl_NEW MIS Jan - 08_TNDOCT-TO MAR-14" xfId="2888"/>
    <cellStyle name="_pgvcl-costal_PGVCL-_NEW MIS Jan - 08_TNDOCT-TO MAR-14" xfId="2889"/>
    <cellStyle name="_pgvcl-costal_pgvcl_NEW MIS Jan - 08_URBAN WEEKLY PBR CO" xfId="2890"/>
    <cellStyle name="_pgvcl-costal_PGVCL-_NEW MIS Jan - 08_URBAN WEEKLY PBR CO" xfId="2891"/>
    <cellStyle name="_pgvcl-costal_pgvcl_NEW MIS Jan - 08_URBAN WEEKLY PBR CO_TNDOCT-TO MAR-14" xfId="2892"/>
    <cellStyle name="_pgvcl-costal_PGVCL-_NEW MIS Jan - 08_URBAN WEEKLY PBR CO_TNDOCT-TO MAR-14" xfId="2893"/>
    <cellStyle name="_pgvcl-costal_pgvcl_NEW MIS Jan - 08_Weekly Urban PBR CO - 06-03-09 to 12-03-09" xfId="2894"/>
    <cellStyle name="_pgvcl-costal_PGVCL-_NEW MIS Jan - 08_Weekly Urban PBR CO - 06-03-09 to 12-03-09" xfId="2895"/>
    <cellStyle name="_pgvcl-costal_pgvcl_NEW MIS Jan - 08_Weekly Urban PBR CO - 06-03-09 to 12-03-09_TNDOCT-TO MAR-14" xfId="2896"/>
    <cellStyle name="_pgvcl-costal_PGVCL-_NEW MIS Jan - 08_Weekly Urban PBR CO - 06-03-09 to 12-03-09_TNDOCT-TO MAR-14" xfId="2897"/>
    <cellStyle name="_pgvcl-costal_pgvcl_NEW MIS Jan - 08_Weekly Urban PBR CO - 20-02-09 to 26-02-09" xfId="2898"/>
    <cellStyle name="_pgvcl-costal_PGVCL-_NEW MIS Jan - 08_Weekly Urban PBR CO - 20-02-09 to 26-02-09" xfId="2899"/>
    <cellStyle name="_pgvcl-costal_pgvcl_NEW MIS Jan - 08_Weekly Urban PBR CO - 20-02-09 to 26-02-09_TNDOCT-TO MAR-14" xfId="2900"/>
    <cellStyle name="_pgvcl-costal_PGVCL-_NEW MIS Jan - 08_Weekly Urban PBR CO - 20-02-09 to 26-02-09_TNDOCT-TO MAR-14" xfId="2901"/>
    <cellStyle name="_pgvcl-costal_pgvcl_NEW MIS Jan - 08_Weekly Urban PBR CO - 30-01-09 to 05-02-09" xfId="2902"/>
    <cellStyle name="_pgvcl-costal_PGVCL-_NEW MIS Jan - 08_Weekly Urban PBR CO - 30-01-09 to 05-02-09" xfId="2903"/>
    <cellStyle name="_pgvcl-costal_pgvcl_NEW MIS Jan - 08_Weekly Urban PBR CO - 30-01-09 to 05-02-09_TNDOCT-TO MAR-14" xfId="2904"/>
    <cellStyle name="_pgvcl-costal_PGVCL-_NEW MIS Jan - 08_Weekly Urban PBR CO - 30-01-09 to 05-02-09_TNDOCT-TO MAR-14" xfId="2905"/>
    <cellStyle name="_pgvcl-costal_pgvcl_NEW MIS Jan - 08_Weekly Urban PBR CO - 9-1-09 to 15.01.09" xfId="2906"/>
    <cellStyle name="_pgvcl-costal_PGVCL-_NEW MIS Jan - 08_Weekly Urban PBR CO - 9-1-09 to 15.01.09" xfId="2907"/>
    <cellStyle name="_pgvcl-costal_pgvcl_NEW MIS Jan - 08_Weekly Urban PBR CO - 9-1-09 to 15.01.09_TNDOCT-TO MAR-14" xfId="2908"/>
    <cellStyle name="_pgvcl-costal_PGVCL-_NEW MIS Jan - 08_Weekly Urban PBR CO - 9-1-09 to 15.01.09_TNDOCT-TO MAR-14" xfId="2909"/>
    <cellStyle name="_pgvcl-costal_pgvcl_NEWMISFromJNDCircle-DEC07" xfId="2910"/>
    <cellStyle name="_pgvcl-costal_PGVCL-_NEWMISFromJNDCircle-DEC07" xfId="2911"/>
    <cellStyle name="_pgvcl-costal_pgvcl_PBR" xfId="2912"/>
    <cellStyle name="_pgvcl-costal_PGVCL-_PBR" xfId="2913"/>
    <cellStyle name="_pgvcl-costal_pgvcl_PBR CO_DAILY REPORT GIS - 20-01-09" xfId="2914"/>
    <cellStyle name="_pgvcl-costal_PGVCL-_PBR CO_DAILY REPORT GIS - 20-01-09" xfId="2915"/>
    <cellStyle name="_pgvcl-costal_pgvcl_PBR CO_DAILY REPORT GIS - 20-01-09_TNDOCT-TO MAR-14" xfId="2916"/>
    <cellStyle name="_pgvcl-costal_PGVCL-_PBR CO_DAILY REPORT GIS - 20-01-09_TNDOCT-TO MAR-14" xfId="2917"/>
    <cellStyle name="_pgvcl-costal_pgvcl_PBR_TNDOCT-TO MAR-14" xfId="2918"/>
    <cellStyle name="_pgvcl-costal_PGVCL-_PBR_TNDOCT-TO MAR-14" xfId="2919"/>
    <cellStyle name="_pgvcl-costal_pgvcl_PBR-7" xfId="2920"/>
    <cellStyle name="_pgvcl-costal_PGVCL-_PBR-7" xfId="2921"/>
    <cellStyle name="_pgvcl-costal_pgvcl_PBR-7_TNDOCT-TO MAR-14" xfId="2922"/>
    <cellStyle name="_pgvcl-costal_PGVCL-_PBR-7_TNDOCT-TO MAR-14" xfId="2923"/>
    <cellStyle name="_pgvcl-costal_pgvcl_pbrnew formats for mis april -09" xfId="2924"/>
    <cellStyle name="_pgvcl-costal_PGVCL-_pbrnew formats for mis april -09" xfId="2925"/>
    <cellStyle name="_pgvcl-costal_pgvcl_pbrnew formats for mis april -09_SSNNL CANAL WISE summary-22-06-11" xfId="2926"/>
    <cellStyle name="_pgvcl-costal_PGVCL-_pbrnew formats for mis april -09_SSNNL CANAL WISE summary-22-06-11" xfId="2927"/>
    <cellStyle name="_pgvcl-costal_pgvcl_Performance Report 26.10.09" xfId="2928"/>
    <cellStyle name="_pgvcl-costal_PGVCL-_Performance Report 26.10.09" xfId="2929"/>
    <cellStyle name="_pgvcl-costal_pgvcl_PGVCL- 5" xfId="2930"/>
    <cellStyle name="_pgvcl-costal_PGVCL-_PGVCL- 5" xfId="2931"/>
    <cellStyle name="_pgvcl-costal_pgvcl_PGVCL SOP MIS 2 11-12 Qtr" xfId="2932"/>
    <cellStyle name="_pgvcl-costal_PGVCL-_PGVCL SOP MIS 2 11-12 Qtr" xfId="2933"/>
    <cellStyle name="_pgvcl-costal_pgvcl_PGVCL SOP MIS 2 11-12 Qtr_TNDOCT-TO MAR-14" xfId="2934"/>
    <cellStyle name="_pgvcl-costal_PGVCL-_PGVCL SOP MIS 2 11-12 Qtr_TNDOCT-TO MAR-14" xfId="2935"/>
    <cellStyle name="_pgvcl-costal_pgvcl_sept JMN-7" xfId="2936"/>
    <cellStyle name="_pgvcl-costal_PGVCL-_sept JMN-7" xfId="2937"/>
    <cellStyle name="_pgvcl-costal_pgvcl_Sheet2" xfId="2938"/>
    <cellStyle name="_pgvcl-costal_PGVCL-_Sheet2" xfId="2939"/>
    <cellStyle name="_pgvcl-costal_pgvcl_Sheet2_TNDOCT-TO MAR-14" xfId="2940"/>
    <cellStyle name="_pgvcl-costal_PGVCL-_Sheet2_TNDOCT-TO MAR-14" xfId="2941"/>
    <cellStyle name="_pgvcl-costal_pgvcl_Sheet3" xfId="2942"/>
    <cellStyle name="_pgvcl-costal_PGVCL-_Sheet3" xfId="2943"/>
    <cellStyle name="_pgvcl-costal_pgvcl_Sheet3_TNDOCT-TO MAR-14" xfId="2944"/>
    <cellStyle name="_pgvcl-costal_PGVCL-_Sheet3_TNDOCT-TO MAR-14" xfId="2945"/>
    <cellStyle name="_pgvcl-costal_pgvcl_SOP MIS 4th Qtr 2011 12" xfId="2946"/>
    <cellStyle name="_pgvcl-costal_PGVCL-_SOP MIS 4th Qtr 2011 12" xfId="2947"/>
    <cellStyle name="_pgvcl-costal_pgvcl_SOP MIS 4th Qtr 2011 12_AG HVDSJun -12" xfId="2948"/>
    <cellStyle name="_pgvcl-costal_PGVCL-_SOP MIS 4th Qtr 2011 12_AG HVDSJun -12" xfId="2949"/>
    <cellStyle name="_pgvcl-costal_pgvcl_SSNL 12.11.10" xfId="2950"/>
    <cellStyle name="_pgvcl-costal_PGVCL-_SSNL 12.11.10" xfId="2951"/>
    <cellStyle name="_pgvcl-costal_pgvcl_SSNL 12.11.10_SSNNL CANAL WISE summary-22-06-11" xfId="2952"/>
    <cellStyle name="_pgvcl-costal_PGVCL-_SSNL 12.11.10_SSNNL CANAL WISE summary-22-06-11" xfId="2953"/>
    <cellStyle name="_pgvcl-costal_pgvcl_SSNNL CANAL WISE summary-22-06-11" xfId="2954"/>
    <cellStyle name="_pgvcl-costal_PGVCL-_SSNNL CANAL WISE summary-22-06-11" xfId="2955"/>
    <cellStyle name="_pgvcl-costal_pgvcl_t &amp; d SOP HALF YEARLY  26.04.11 014 012" xfId="2956"/>
    <cellStyle name="_pgvcl-costal_PGVCL-_t &amp; d SOP HALF YEARLY  26.04.11 014 012" xfId="2957"/>
    <cellStyle name="_pgvcl-costal_pgvcl_t &amp; d SOP HALF YEARLY  26.04.11 014 012_TNDOCT-TO MAR-14" xfId="2958"/>
    <cellStyle name="_pgvcl-costal_PGVCL-_t &amp; d SOP HALF YEARLY  26.04.11 014 012_TNDOCT-TO MAR-14" xfId="2959"/>
    <cellStyle name="_pgvcl-costal_pgvcl_T&amp;D August-08" xfId="2960"/>
    <cellStyle name="_pgvcl-costal_PGVCL-_T&amp;D August-08" xfId="2961"/>
    <cellStyle name="_pgvcl-costal_pgvcl_T&amp;D August-08_TNDOCT-TO MAR-14" xfId="2962"/>
    <cellStyle name="_pgvcl-costal_PGVCL-_T&amp;D August-08_TNDOCT-TO MAR-14" xfId="2963"/>
    <cellStyle name="_pgvcl-costal_pgvcl_T&amp;D Dec-08" xfId="2964"/>
    <cellStyle name="_pgvcl-costal_PGVCL-_T&amp;D Dec-08" xfId="2965"/>
    <cellStyle name="_pgvcl-costal_pgvcl_T&amp;D Dec-08_TNDOCT-TO MAR-14" xfId="2966"/>
    <cellStyle name="_pgvcl-costal_PGVCL-_T&amp;D Dec-08_TNDOCT-TO MAR-14" xfId="2967"/>
    <cellStyle name="_pgvcl-costal_pgvcl_T&amp;D July-08" xfId="2968"/>
    <cellStyle name="_pgvcl-costal_PGVCL-_T&amp;D July-08" xfId="2969"/>
    <cellStyle name="_pgvcl-costal_pgvcl_T&amp;D July-08_TNDOCT-TO MAR-14" xfId="2970"/>
    <cellStyle name="_pgvcl-costal_PGVCL-_T&amp;D July-08_TNDOCT-TO MAR-14" xfId="2971"/>
    <cellStyle name="_pgvcl-costal_pgvcl_tnd" xfId="2972"/>
    <cellStyle name="_pgvcl-costal_PGVCL-_tnd" xfId="2973"/>
    <cellStyle name="_pgvcl-costal_pgvcl_tnd_TNDOCT-TO MAR-14" xfId="2974"/>
    <cellStyle name="_pgvcl-costal_PGVCL-_tnd_TNDOCT-TO MAR-14" xfId="2975"/>
    <cellStyle name="_pgvcl-costal_pgvcl_TNDOCT-TO MAR-14" xfId="2976"/>
    <cellStyle name="_pgvcl-costal_PGVCL-_TNDOCT-TO MAR-14" xfId="2977"/>
    <cellStyle name="_pgvcl-costal_pgvcl_URBAN WEEKLY PBR CO" xfId="2978"/>
    <cellStyle name="_pgvcl-costal_PGVCL-_URBAN WEEKLY PBR CO" xfId="2979"/>
    <cellStyle name="_pgvcl-costal_pgvcl_URBAN WEEKLY PBR CO_TNDOCT-TO MAR-14" xfId="2980"/>
    <cellStyle name="_pgvcl-costal_PGVCL-_URBAN WEEKLY PBR CO_TNDOCT-TO MAR-14" xfId="2981"/>
    <cellStyle name="_pgvcl-costal_pgvcl_Weekly Urban PBR CO - 06-03-09 to 12-03-09" xfId="2982"/>
    <cellStyle name="_pgvcl-costal_PGVCL-_Weekly Urban PBR CO - 06-03-09 to 12-03-09" xfId="2983"/>
    <cellStyle name="_pgvcl-costal_pgvcl_Weekly Urban PBR CO - 06-03-09 to 12-03-09_TNDOCT-TO MAR-14" xfId="2984"/>
    <cellStyle name="_pgvcl-costal_PGVCL-_Weekly Urban PBR CO - 06-03-09 to 12-03-09_TNDOCT-TO MAR-14" xfId="2985"/>
    <cellStyle name="_pgvcl-costal_pgvcl_Weekly Urban PBR CO - 20-02-09 to 26-02-09" xfId="2986"/>
    <cellStyle name="_pgvcl-costal_PGVCL-_Weekly Urban PBR CO - 20-02-09 to 26-02-09" xfId="2987"/>
    <cellStyle name="_pgvcl-costal_pgvcl_Weekly Urban PBR CO - 20-02-09 to 26-02-09_TNDOCT-TO MAR-14" xfId="2988"/>
    <cellStyle name="_pgvcl-costal_PGVCL-_Weekly Urban PBR CO - 20-02-09 to 26-02-09_TNDOCT-TO MAR-14" xfId="2989"/>
    <cellStyle name="_pgvcl-costal_pgvcl_Weekly Urban PBR CO - 30-01-09 to 05-02-09" xfId="2990"/>
    <cellStyle name="_pgvcl-costal_PGVCL-_Weekly Urban PBR CO - 30-01-09 to 05-02-09" xfId="2991"/>
    <cellStyle name="_pgvcl-costal_pgvcl_Weekly Urban PBR CO - 30-01-09 to 05-02-09_TNDOCT-TO MAR-14" xfId="2992"/>
    <cellStyle name="_pgvcl-costal_PGVCL-_Weekly Urban PBR CO - 30-01-09 to 05-02-09_TNDOCT-TO MAR-14" xfId="2993"/>
    <cellStyle name="_pgvcl-costal_pgvcl_Weekly Urban PBR CO - 9-1-09 to 15.01.09" xfId="2994"/>
    <cellStyle name="_pgvcl-costal_PGVCL-_Weekly Urban PBR CO - 9-1-09 to 15.01.09" xfId="2995"/>
    <cellStyle name="_pgvcl-costal_pgvcl_Weekly Urban PBR CO - 9-1-09 to 15.01.09_TNDOCT-TO MAR-14" xfId="2996"/>
    <cellStyle name="_pgvcl-costal_PGVCL-_Weekly Urban PBR CO - 9-1-09 to 15.01.09_TNDOCT-TO MAR-14" xfId="2997"/>
    <cellStyle name="_pgvcl-costal_sept JMN-7" xfId="2998"/>
    <cellStyle name="_pgvcl-costal_SSNNL CANAL WISE summary-22-06-11" xfId="2999"/>
    <cellStyle name="_pgvcl-costal_T&amp;D August-08" xfId="3000"/>
    <cellStyle name="_pgvcl-costal_T&amp;D August-08_TNDOCT-TO MAR-14" xfId="3001"/>
    <cellStyle name="_pgvcl-costal_T&amp;D Dec-08" xfId="3002"/>
    <cellStyle name="_pgvcl-costal_T&amp;D Dec-08_TNDOCT-TO MAR-14" xfId="3003"/>
    <cellStyle name="_pgvcl-costal_T&amp;D July-08" xfId="3004"/>
    <cellStyle name="_pgvcl-costal_T&amp;D July-08_TNDOCT-TO MAR-14" xfId="3005"/>
    <cellStyle name="_pgvcl-costal_TNDOCT-TO MAR-14" xfId="3006"/>
    <cellStyle name="_pgvcl-costal_URBAN WEEKLY PBR CO" xfId="3007"/>
    <cellStyle name="_pgvcl-costal_URBAN WEEKLY PBR CO_TNDOCT-TO MAR-14" xfId="3008"/>
    <cellStyle name="_pgvcl-costal_Weekly Urban PBR CO - 06-03-09 to 12-03-09" xfId="3009"/>
    <cellStyle name="_pgvcl-costal_Weekly Urban PBR CO - 06-03-09 to 12-03-09_TNDOCT-TO MAR-14" xfId="3010"/>
    <cellStyle name="_pgvcl-costal_Weekly Urban PBR CO - 20-02-09 to 26-02-09" xfId="3011"/>
    <cellStyle name="_pgvcl-costal_Weekly Urban PBR CO - 20-02-09 to 26-02-09_TNDOCT-TO MAR-14" xfId="3012"/>
    <cellStyle name="_pgvcl-costal_Weekly Urban PBR CO - 30-01-09 to 05-02-09" xfId="3013"/>
    <cellStyle name="_pgvcl-costal_Weekly Urban PBR CO - 30-01-09 to 05-02-09_TNDOCT-TO MAR-14" xfId="3014"/>
    <cellStyle name="_pgvcl-costal_Weekly Urban PBR CO - 9-1-09 to 15.01.09" xfId="3015"/>
    <cellStyle name="_pgvcl-costal_Weekly Urban PBR CO - 9-1-09 to 15.01.09_TNDOCT-TO MAR-14" xfId="3016"/>
    <cellStyle name="_Sheet1" xfId="3017"/>
    <cellStyle name="_Sheet1_Aux.cons" xfId="3018"/>
    <cellStyle name="_Sheet1_Aux.cons_AMR" xfId="3019"/>
    <cellStyle name="_Sheet1_Aux.cons_AMR_TNDOCT-TO MAR-14" xfId="3020"/>
    <cellStyle name="_Sheet1_Aux.cons_T&amp;D April--09" xfId="3021"/>
    <cellStyle name="_Sheet1_Aux.cons_T&amp;D April--09_TNDOCT-TO MAR-14" xfId="3022"/>
    <cellStyle name="_Sheet1_Aux.cons_TNDOCT-TO MAR-14" xfId="3023"/>
    <cellStyle name="_Sheet1_PGVCL" xfId="3024"/>
    <cellStyle name="_Sheet1_PGVCL_AMR" xfId="3025"/>
    <cellStyle name="_Sheet1_PGVCL_AMR_TNDOCT-TO MAR-14" xfId="3026"/>
    <cellStyle name="_Sheet1_PGVCL_T&amp;D April--09" xfId="3027"/>
    <cellStyle name="_Sheet1_PGVCL_T&amp;D April--09_TNDOCT-TO MAR-14" xfId="3028"/>
    <cellStyle name="_Sheet1_PGVCL_TNDOCT-TO MAR-14" xfId="3029"/>
    <cellStyle name="_Sheet2" xfId="3030"/>
    <cellStyle name="_sop t&amp;d" xfId="3031"/>
    <cellStyle name="_UGVCL" xfId="3032"/>
    <cellStyle name="_Updated format of EBC 29.10.04" xfId="3033"/>
    <cellStyle name="_Updated format of EBC Jan.05" xfId="3034"/>
    <cellStyle name="•W€_G7ATD" xfId="3035"/>
    <cellStyle name="20% - Accent1" xfId="3036" builtinId="30" customBuiltin="1"/>
    <cellStyle name="20% - Accent2" xfId="3037" builtinId="34" customBuiltin="1"/>
    <cellStyle name="20% - Accent3" xfId="3038" builtinId="38" customBuiltin="1"/>
    <cellStyle name="20% - Accent4" xfId="3039" builtinId="42" customBuiltin="1"/>
    <cellStyle name="20% - Accent5" xfId="3040" builtinId="46" customBuiltin="1"/>
    <cellStyle name="20% - Accent6" xfId="3041" builtinId="50" customBuiltin="1"/>
    <cellStyle name="40% - Accent1" xfId="3042" builtinId="31" customBuiltin="1"/>
    <cellStyle name="40% - Accent2" xfId="3043" builtinId="35" customBuiltin="1"/>
    <cellStyle name="40% - Accent3" xfId="3044" builtinId="39" customBuiltin="1"/>
    <cellStyle name="40% - Accent4" xfId="3045" builtinId="43" customBuiltin="1"/>
    <cellStyle name="40% - Accent5" xfId="3046" builtinId="47" customBuiltin="1"/>
    <cellStyle name="40% - Accent6" xfId="3047" builtinId="51" customBuiltin="1"/>
    <cellStyle name="60% - Accent1" xfId="3048" builtinId="32" customBuiltin="1"/>
    <cellStyle name="60% - Accent2" xfId="3049" builtinId="36" customBuiltin="1"/>
    <cellStyle name="60% - Accent3" xfId="3050" builtinId="40" customBuiltin="1"/>
    <cellStyle name="60% - Accent4" xfId="3051" builtinId="44" customBuiltin="1"/>
    <cellStyle name="60% - Accent5" xfId="3052" builtinId="48" customBuiltin="1"/>
    <cellStyle name="60% - Accent6" xfId="3053" builtinId="52" customBuiltin="1"/>
    <cellStyle name="Accent1" xfId="3054" builtinId="29" customBuiltin="1"/>
    <cellStyle name="Accent2" xfId="3055" builtinId="33" customBuiltin="1"/>
    <cellStyle name="Accent3" xfId="3056" builtinId="37" customBuiltin="1"/>
    <cellStyle name="Accent4" xfId="3057" builtinId="41" customBuiltin="1"/>
    <cellStyle name="Accent5" xfId="3058" builtinId="45" customBuiltin="1"/>
    <cellStyle name="Accent6" xfId="3059" builtinId="49" customBuiltin="1"/>
    <cellStyle name="AeE­ [0]_INQUIRY ¿μ¾÷AßAø " xfId="3060"/>
    <cellStyle name="AeE­_INQUIRY ¿μ¾÷AßAø " xfId="3061"/>
    <cellStyle name="AÞ¸¶ [0]_INQUIRY ¿?¾÷AßAø " xfId="3062"/>
    <cellStyle name="AÞ¸¶_INQUIRY ¿?¾÷AßAø " xfId="3063"/>
    <cellStyle name="Bad" xfId="3064" builtinId="27" customBuiltin="1"/>
    <cellStyle name="Black" xfId="3065"/>
    <cellStyle name="Black 1" xfId="3066"/>
    <cellStyle name="Black_Accident - 2007-08 + 2008-09 -- 15.12.08" xfId="3067"/>
    <cellStyle name="Body" xfId="3068"/>
    <cellStyle name="Border" xfId="3069"/>
    <cellStyle name="Border 1" xfId="3070"/>
    <cellStyle name="Border_&gt;5" xfId="3071"/>
    <cellStyle name="C?AØ_¿?¾÷CoE² " xfId="3072"/>
    <cellStyle name="C￥AØ_¿μ¾÷CoE² " xfId="3073"/>
    <cellStyle name="Calculation" xfId="3074" builtinId="22" customBuiltin="1"/>
    <cellStyle name="Check Cell" xfId="3075" builtinId="23" customBuiltin="1"/>
    <cellStyle name="Comma  - Style1" xfId="3076"/>
    <cellStyle name="Comma  - Style1 1" xfId="3077"/>
    <cellStyle name="Comma  - Style1_&gt;5" xfId="3078"/>
    <cellStyle name="Comma  - Style2" xfId="3079"/>
    <cellStyle name="Comma  - Style2 1" xfId="3080"/>
    <cellStyle name="Comma  - Style2_&gt;5" xfId="3081"/>
    <cellStyle name="Comma  - Style3" xfId="3082"/>
    <cellStyle name="Comma  - Style3 1" xfId="3083"/>
    <cellStyle name="Comma  - Style3_&gt;5" xfId="3084"/>
    <cellStyle name="Comma  - Style4" xfId="3085"/>
    <cellStyle name="Comma  - Style4 1" xfId="3086"/>
    <cellStyle name="Comma  - Style4_&gt;5" xfId="3087"/>
    <cellStyle name="Comma  - Style5" xfId="3088"/>
    <cellStyle name="Comma  - Style5 1" xfId="3089"/>
    <cellStyle name="Comma  - Style5_&gt;5" xfId="3090"/>
    <cellStyle name="Comma  - Style6" xfId="3091"/>
    <cellStyle name="Comma  - Style6 1" xfId="3092"/>
    <cellStyle name="Comma  - Style6_&gt;5" xfId="3093"/>
    <cellStyle name="Comma  - Style7" xfId="3094"/>
    <cellStyle name="Comma  - Style7 1" xfId="3095"/>
    <cellStyle name="Comma  - Style7_&gt;5" xfId="3096"/>
    <cellStyle name="Comma  - Style8" xfId="3097"/>
    <cellStyle name="Comma  - Style8 1" xfId="3098"/>
    <cellStyle name="Comma  - Style8_&gt;5" xfId="3099"/>
    <cellStyle name="Comma0" xfId="3100"/>
    <cellStyle name="Comma0 1" xfId="3101"/>
    <cellStyle name="Comma0_&gt;5" xfId="3102"/>
    <cellStyle name="Currency0" xfId="3103"/>
    <cellStyle name="Currency0 1" xfId="3104"/>
    <cellStyle name="Currency0_&gt;5" xfId="3105"/>
    <cellStyle name="Date" xfId="3106"/>
    <cellStyle name="Date 1" xfId="3107"/>
    <cellStyle name="Date_&gt;5" xfId="3108"/>
    <cellStyle name="Dezimal [0]_laroux" xfId="3109"/>
    <cellStyle name="Dezimal_laroux" xfId="3110"/>
    <cellStyle name="Euro" xfId="3111"/>
    <cellStyle name="Euro 1" xfId="3112"/>
    <cellStyle name="Euro_&gt;5" xfId="3113"/>
    <cellStyle name="Excel Built-in Normal" xfId="3114"/>
    <cellStyle name="Explanatory Text" xfId="3115" builtinId="53" customBuiltin="1"/>
    <cellStyle name="Fixed" xfId="3116"/>
    <cellStyle name="Fixed 1" xfId="3117"/>
    <cellStyle name="Fixed_&gt;5" xfId="3118"/>
    <cellStyle name="Formula" xfId="3119"/>
    <cellStyle name="Formula 1" xfId="3120"/>
    <cellStyle name="Formula_&gt;5" xfId="3121"/>
    <cellStyle name="Good" xfId="3122" builtinId="26" customBuiltin="1"/>
    <cellStyle name="Grey" xfId="3123"/>
    <cellStyle name="Grey 1" xfId="3124"/>
    <cellStyle name="Grey_&gt;5" xfId="3125"/>
    <cellStyle name="Head 1" xfId="3126"/>
    <cellStyle name="Header1" xfId="3127"/>
    <cellStyle name="Header1 1" xfId="3128"/>
    <cellStyle name="Header1_&gt;5" xfId="3129"/>
    <cellStyle name="Header2" xfId="3130"/>
    <cellStyle name="Header2 1" xfId="3131"/>
    <cellStyle name="Header2_&gt;5" xfId="3132"/>
    <cellStyle name="Heading 1" xfId="3133" builtinId="16" customBuiltin="1"/>
    <cellStyle name="Heading 1 1" xfId="3134"/>
    <cellStyle name="Heading 1 10" xfId="3135"/>
    <cellStyle name="Heading 1 2" xfId="3136"/>
    <cellStyle name="Heading 1 3" xfId="3137"/>
    <cellStyle name="Heading 1 4" xfId="3138"/>
    <cellStyle name="Heading 1 5" xfId="3139"/>
    <cellStyle name="Heading 1 6" xfId="3140"/>
    <cellStyle name="Heading 1 7" xfId="3141"/>
    <cellStyle name="Heading 1 8" xfId="3142"/>
    <cellStyle name="Heading 1 9" xfId="3143"/>
    <cellStyle name="Heading 2" xfId="3144" builtinId="17" customBuiltin="1"/>
    <cellStyle name="Heading 2 1" xfId="3145"/>
    <cellStyle name="Heading 2 10" xfId="3146"/>
    <cellStyle name="Heading 2 2" xfId="3147"/>
    <cellStyle name="Heading 2 3" xfId="3148"/>
    <cellStyle name="Heading 2 4" xfId="3149"/>
    <cellStyle name="Heading 2 5" xfId="3150"/>
    <cellStyle name="Heading 2 6" xfId="3151"/>
    <cellStyle name="Heading 2 7" xfId="3152"/>
    <cellStyle name="Heading 2 8" xfId="3153"/>
    <cellStyle name="Heading 2 9" xfId="3154"/>
    <cellStyle name="Heading 3" xfId="3155" builtinId="18" customBuiltin="1"/>
    <cellStyle name="Heading 4" xfId="3156" builtinId="19" customBuiltin="1"/>
    <cellStyle name="Hypertextový odkaz" xfId="3157"/>
    <cellStyle name="Hypertextový odkaz 1" xfId="3158"/>
    <cellStyle name="Hypertextový odkaz_Accident - 2007-08 + 2008-09 -- 15.12.08" xfId="3159"/>
    <cellStyle name="Input" xfId="3160" builtinId="20" customBuiltin="1"/>
    <cellStyle name="Input [yellow]" xfId="3161"/>
    <cellStyle name="Input [yellow] 1" xfId="3162"/>
    <cellStyle name="Input [yellow]_&gt;5" xfId="3163"/>
    <cellStyle name="Linked Cell" xfId="3164" builtinId="24" customBuiltin="1"/>
    <cellStyle name="Milliers [0]_laroux" xfId="3165"/>
    <cellStyle name="Milliers_laroux" xfId="3166"/>
    <cellStyle name="Neutral" xfId="3167" builtinId="28" customBuiltin="1"/>
    <cellStyle name="no dec" xfId="3168"/>
    <cellStyle name="no dec 1" xfId="3169"/>
    <cellStyle name="no dec_agpdc-checking (1)" xfId="3170"/>
    <cellStyle name="Non défini" xfId="3171"/>
    <cellStyle name="Non défini 1" xfId="3172"/>
    <cellStyle name="Non défini_&gt;5" xfId="3173"/>
    <cellStyle name="Normal" xfId="0" builtinId="0"/>
    <cellStyle name="Normal - Style1" xfId="3174"/>
    <cellStyle name="Normal - Style1 1" xfId="3175"/>
    <cellStyle name="Normal - Style1_&gt;5" xfId="3176"/>
    <cellStyle name="Normal 10" xfId="3177"/>
    <cellStyle name="Normal 11" xfId="3178"/>
    <cellStyle name="Normal 11 2" xfId="3272"/>
    <cellStyle name="Normal 11 2 2" xfId="3273"/>
    <cellStyle name="Normal 11 2 2 2" xfId="3275"/>
    <cellStyle name="Normal 11 3" xfId="3280"/>
    <cellStyle name="Normal 11 4" xfId="3281"/>
    <cellStyle name="Normal 11 5" xfId="3285"/>
    <cellStyle name="Normal 11 6" xfId="3288"/>
    <cellStyle name="Normal 11 7" xfId="3290"/>
    <cellStyle name="Normal 11 8" xfId="3292"/>
    <cellStyle name="Normal 11 9" xfId="3296"/>
    <cellStyle name="Normal 12" xfId="3179"/>
    <cellStyle name="Normal 13" xfId="3180"/>
    <cellStyle name="Normal 13 2" xfId="3181"/>
    <cellStyle name="Normal 13 3" xfId="3265"/>
    <cellStyle name="Normal 14" xfId="3182"/>
    <cellStyle name="Normal 15" xfId="3183"/>
    <cellStyle name="Normal 15 2" xfId="3271"/>
    <cellStyle name="Normal 15 3" xfId="3274"/>
    <cellStyle name="Normal 15 4" xfId="3277"/>
    <cellStyle name="Normal 15 5" xfId="3291"/>
    <cellStyle name="Normal 15 6" xfId="3294"/>
    <cellStyle name="Normal 16" xfId="3184"/>
    <cellStyle name="Normal 17" xfId="3185"/>
    <cellStyle name="Normal 17 2" xfId="3266"/>
    <cellStyle name="Normal 17 2 2" xfId="3276"/>
    <cellStyle name="Normal 17 2 2 2" xfId="3279"/>
    <cellStyle name="Normal 17 2 2 2 3" xfId="3283"/>
    <cellStyle name="Normal 17 2 2 2 3 2" xfId="3286"/>
    <cellStyle name="Normal 17 2 2 2 3 2 2" xfId="3289"/>
    <cellStyle name="Normal 17 2 2 2 3 2 2 2" xfId="3295"/>
    <cellStyle name="Normal 2" xfId="3186"/>
    <cellStyle name="Normal 2 2" xfId="3187"/>
    <cellStyle name="Normal 2 2 2" xfId="3188"/>
    <cellStyle name="Normal 2 2 2 2" xfId="3264"/>
    <cellStyle name="Normal 2 3" xfId="3189"/>
    <cellStyle name="Normal 2 4" xfId="3190"/>
    <cellStyle name="Normal 2 5" xfId="3278"/>
    <cellStyle name="Normal 2 5 2" xfId="3282"/>
    <cellStyle name="Normal 2_4" xfId="3191"/>
    <cellStyle name="Normal 26" xfId="3192"/>
    <cellStyle name="Normal 27" xfId="3193"/>
    <cellStyle name="Normal 29" xfId="3194"/>
    <cellStyle name="Normal 3" xfId="3195"/>
    <cellStyle name="Normal 4" xfId="3196"/>
    <cellStyle name="Normal 5" xfId="3197"/>
    <cellStyle name="Normal 6" xfId="3198"/>
    <cellStyle name="Normal 68" xfId="3199"/>
    <cellStyle name="Normal 7" xfId="3200"/>
    <cellStyle name="Normal 8" xfId="3201"/>
    <cellStyle name="Normal 8 12" xfId="3202"/>
    <cellStyle name="Normal 8 13" xfId="3203"/>
    <cellStyle name="Normal 8_PGVCL- 5" xfId="3204"/>
    <cellStyle name="Normal 9" xfId="3205"/>
    <cellStyle name="Normal 9 12" xfId="3206"/>
    <cellStyle name="Normal 9_PGVCL- 5" xfId="3207"/>
    <cellStyle name="Normal_2 and 3 Qtr saifi saidi 2" xfId="3268"/>
    <cellStyle name="Normal_Book1" xfId="3208"/>
    <cellStyle name="Normal_BVN- SoP MIS-YEARLY 2008" xfId="3209"/>
    <cellStyle name="Normal_Category wise 2 2" xfId="3269"/>
    <cellStyle name="Normal_complaints revised PGVCL revised SOP MIS 3rd Qtr 2" xfId="3293"/>
    <cellStyle name="Normal_PGVCL- 7-" xfId="3210"/>
    <cellStyle name="Normal_PGVCL SOP MIS 2 11-12 Qtr 2 2" xfId="3267"/>
    <cellStyle name="Note" xfId="3211" builtinId="10" customBuiltin="1"/>
    <cellStyle name="Note 10" xfId="3212"/>
    <cellStyle name="Note 2" xfId="3213"/>
    <cellStyle name="Note 3" xfId="3214"/>
    <cellStyle name="Note 4" xfId="3215"/>
    <cellStyle name="Note 5" xfId="3216"/>
    <cellStyle name="Note 6" xfId="3217"/>
    <cellStyle name="Note 7" xfId="3218"/>
    <cellStyle name="Note 8" xfId="3219"/>
    <cellStyle name="Note 9" xfId="3220"/>
    <cellStyle name="Output" xfId="3221" builtinId="21" customBuiltin="1"/>
    <cellStyle name="Percent [2]" xfId="3222"/>
    <cellStyle name="Percent [2] 1" xfId="3223"/>
    <cellStyle name="Percent [2]_&gt;5" xfId="3224"/>
    <cellStyle name="Percent 2" xfId="3284"/>
    <cellStyle name="Percent 3" xfId="3287"/>
    <cellStyle name="Popis" xfId="3225"/>
    <cellStyle name="Popis 1" xfId="3226"/>
    <cellStyle name="Popis_&gt;5" xfId="3227"/>
    <cellStyle name="Red" xfId="3228"/>
    <cellStyle name="Red 1" xfId="3229"/>
    <cellStyle name="Red_Accident - 2007-08 + 2008-09 -- 15.12.08" xfId="3230"/>
    <cellStyle name="Sledovaný hypertextový odkaz" xfId="3231"/>
    <cellStyle name="Sledovaný hypertextový odkaz 1" xfId="3232"/>
    <cellStyle name="Sledovaný hypertextový odkaz_&gt;5" xfId="3233"/>
    <cellStyle name="Style 1" xfId="3234"/>
    <cellStyle name="Style 1 2" xfId="3235"/>
    <cellStyle name="Style 1_Accident - 2007-08 + 2008-09 -- 15.12.08" xfId="3236"/>
    <cellStyle name="Title" xfId="3237" builtinId="15" customBuiltin="1"/>
    <cellStyle name="Total" xfId="3238" builtinId="25" customBuiltin="1"/>
    <cellStyle name="Total 1" xfId="3239"/>
    <cellStyle name="Total 10" xfId="3240"/>
    <cellStyle name="Total 2" xfId="3241"/>
    <cellStyle name="Total 3" xfId="3242"/>
    <cellStyle name="Total 4" xfId="3243"/>
    <cellStyle name="Total 5" xfId="3244"/>
    <cellStyle name="Total 6" xfId="3245"/>
    <cellStyle name="Total 7" xfId="3246"/>
    <cellStyle name="Total 8" xfId="3247"/>
    <cellStyle name="Total 9" xfId="3248"/>
    <cellStyle name="Währung [0]_RESULTS" xfId="3249"/>
    <cellStyle name="Währung_RESULTS" xfId="3250"/>
    <cellStyle name="Warning Text" xfId="3251" builtinId="11" customBuiltin="1"/>
    <cellStyle name="똿뗦먛귟 [0.00]_PRODUCT DETAIL Q1" xfId="3252"/>
    <cellStyle name="똿뗦먛귟_PRODUCT DETAIL Q1" xfId="3253"/>
    <cellStyle name="믅됞 [0.00]_PRODUCT DETAIL Q1" xfId="3254"/>
    <cellStyle name="믅됞_PRODUCT DETAIL Q1" xfId="3255"/>
    <cellStyle name="백분율_HOBONG" xfId="3256"/>
    <cellStyle name="뷭?_BOOKSHIP" xfId="3257"/>
    <cellStyle name="콤마 [0]_1202" xfId="3258"/>
    <cellStyle name="콤마_1202" xfId="3259"/>
    <cellStyle name="통화 [0]_1202" xfId="3260"/>
    <cellStyle name="통화_1202" xfId="3261"/>
    <cellStyle name="표준_(정보부문)월별인원계획" xfId="3262"/>
  </cellStyles>
  <dxfs count="9">
    <dxf>
      <fill>
        <patternFill>
          <bgColor indexed="52"/>
        </patternFill>
      </fill>
    </dxf>
    <dxf>
      <font>
        <b/>
        <i val="0"/>
        <condense val="0"/>
        <extend val="0"/>
        <color indexed="62"/>
      </font>
      <fill>
        <patternFill patternType="none">
          <bgColor indexed="65"/>
        </patternFill>
      </fill>
    </dxf>
    <dxf>
      <fill>
        <patternFill>
          <bgColor indexed="10"/>
        </patternFill>
      </fill>
    </dxf>
    <dxf>
      <font>
        <b/>
        <i val="0"/>
        <condense val="0"/>
        <extend val="0"/>
        <color indexed="14"/>
      </font>
      <fill>
        <patternFill patternType="none">
          <bgColor indexed="65"/>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externalLink" Target="externalLinks/externalLink3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9.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externalLink" Target="externalLinks/externalLink3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21.xml"/><Relationship Id="rId54"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ech-5\d\MIS\april\Mpzp1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ns\pns_D\M.I.S\2006\APR\Mpzp1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ech-2\tech_d%20(D)\M.I.S\2006\dec\Mpzp1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MIS\2023-24\0_SOP%20MIS\SOP_MIS_QTR-3\0_PGVCL_SOP%20MIS%203rd%20Qt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sop-mis\2024\Jan%20Feb%20Mar%202024\RC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sop-mis\2024\Jan%20Feb%20Mar%202024\RR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sop-mis\2024\Jan%20Feb%20Mar%202024\MR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sop-mis\2024\Jan%20Feb%20Mar%202024\PB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sop-mis\2024\Jan%20Feb%20Mar%202024\JM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APR\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sop-mis\2024\Jan%20Feb%20Mar%202024\BHUJ.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sop-mis\2024\Jan%20Feb%20Mar%202024\ANJA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sop-mis\2024\Jan%20Feb%20Mar%202024\JN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sop-mis\2024\Jan%20Feb%20Mar%202024\BVN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sop-mis\2024\Jan%20Feb%20Mar%202024\BT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sop-mis\2024\Jan%20Feb%20Mar%202024\AM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sop-mis\2024\Jan%20Feb%20Mar%202024\SN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MIS\2023-24\MAR-24\7B\7B-MAR-2024.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MIS\2023-24\DEC-23\7B\7B-DEC-202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MIS\2023-24\SEP-23\7B\7B-SEP-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ch-2\tech_d%20(D)\M.I.S\2006\dec\MPZPJAN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MIS\2022-23\MAR-23\7B\7B-MAR-202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MIS\2023-24\JUN-23\7B\7B-JUN-202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MIS\2023-24\MAR-24\7C\3.%20QTRLY%20REPORT%20CATWIS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sop-mis\2024\Jan%20Feb%20Mar%202024\Meter%20fault.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MIS\2023-24\MAR-24\7C\2.%20SAIFI%20-%20SAIDI%20%20UPTO%20MIS%20MONTH.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rom%20Safety%20SOP%20MIS%20upto%20Mar-20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ch-5\d\MIS\april\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 val="mpmla_wise_pp0001"/>
      <sheetName val="yw_mpmlaws_sumary"/>
      <sheetName val="ZP_URBAN_IV_V"/>
      <sheetName val="ZP_PROF_II"/>
      <sheetName val="ZP_PROF_III_"/>
      <sheetName val="Sorted_mpmla_wise_pp0001"/>
      <sheetName val="mpmla_DIST_wise_pp0001"/>
      <sheetName val="mpmla_wise_pp0001_(2)"/>
      <sheetName val="Name_of_Lines"/>
      <sheetName val="T_D_COMP"/>
      <sheetName val="SuvP_Ind_Catwise_"/>
      <sheetName val="PP_Ind_Catwise_"/>
      <sheetName val="FDR_MST"/>
      <sheetName val="mpmla_wise_pp01_02"/>
      <sheetName val="AG_UN_METER"/>
      <sheetName val="BTD_DIV"/>
      <sheetName val="GDN_DIV"/>
      <sheetName val="MTHWISE_FAIL"/>
      <sheetName val="ACN_PLN___2_"/>
      <sheetName val="FAULT LIST"/>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 val="zpF0001"/>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mpmla wise pp0001"/>
      <sheetName val="zpF0001"/>
      <sheetName val="shp_T&amp;D_drive"/>
      <sheetName val="CDSteelMaster"/>
      <sheetName val="Recovered_Sheet5"/>
      <sheetName val="vij"/>
      <sheetName val="Book1"/>
      <sheetName val="TLPPO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 val="mpmla wise pp02_03"/>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anner"/>
      <sheetName val="3B"/>
      <sheetName val="006"/>
      <sheetName val="Sheet1"/>
      <sheetName val="11"/>
      <sheetName val="sop011-(AG)"/>
      <sheetName val="SOP011-(JGY)"/>
      <sheetName val="SOP011-(URBAN)"/>
      <sheetName val="SOP011-(Other all)"/>
      <sheetName val="SOP011-(OVERALL)"/>
      <sheetName val="Accident (2)"/>
      <sheetName val="Accident"/>
      <sheetName val="accd-2"/>
    </sheetNames>
    <sheetDataSet>
      <sheetData sheetId="0"/>
      <sheetData sheetId="1"/>
      <sheetData sheetId="2">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3">
          <cell r="L23">
            <v>0</v>
          </cell>
        </row>
        <row r="24">
          <cell r="L24">
            <v>2</v>
          </cell>
        </row>
        <row r="25">
          <cell r="L25">
            <v>1</v>
          </cell>
        </row>
        <row r="26">
          <cell r="L26">
            <v>2</v>
          </cell>
        </row>
        <row r="27">
          <cell r="L27">
            <v>0</v>
          </cell>
        </row>
        <row r="28">
          <cell r="L28">
            <v>1</v>
          </cell>
        </row>
        <row r="29">
          <cell r="L29">
            <v>0</v>
          </cell>
        </row>
        <row r="30">
          <cell r="L30">
            <v>0</v>
          </cell>
        </row>
        <row r="31">
          <cell r="L31">
            <v>1</v>
          </cell>
        </row>
        <row r="32">
          <cell r="L32">
            <v>0</v>
          </cell>
        </row>
        <row r="33">
          <cell r="L33">
            <v>0</v>
          </cell>
        </row>
        <row r="34">
          <cell r="L34">
            <v>1</v>
          </cell>
        </row>
        <row r="35">
          <cell r="L35">
            <v>0</v>
          </cell>
        </row>
        <row r="36">
          <cell r="L36">
            <v>0</v>
          </cell>
        </row>
        <row r="37">
          <cell r="L37">
            <v>0</v>
          </cell>
        </row>
        <row r="38">
          <cell r="L38">
            <v>1</v>
          </cell>
        </row>
        <row r="39">
          <cell r="L39">
            <v>0</v>
          </cell>
        </row>
        <row r="40">
          <cell r="L40">
            <v>247</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400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103</v>
          </cell>
        </row>
        <row r="76">
          <cell r="L76">
            <v>25</v>
          </cell>
        </row>
        <row r="77">
          <cell r="L77">
            <v>38</v>
          </cell>
        </row>
        <row r="78">
          <cell r="L78">
            <v>72</v>
          </cell>
        </row>
        <row r="79">
          <cell r="L79">
            <v>65</v>
          </cell>
        </row>
        <row r="80">
          <cell r="L80">
            <v>26</v>
          </cell>
        </row>
        <row r="81">
          <cell r="L81">
            <v>49</v>
          </cell>
        </row>
        <row r="82">
          <cell r="L82">
            <v>56</v>
          </cell>
        </row>
        <row r="83">
          <cell r="L83">
            <v>43</v>
          </cell>
        </row>
        <row r="84">
          <cell r="L84">
            <v>27</v>
          </cell>
        </row>
        <row r="85">
          <cell r="L85">
            <v>26</v>
          </cell>
        </row>
        <row r="86">
          <cell r="L86">
            <v>42</v>
          </cell>
        </row>
        <row r="87">
          <cell r="L87">
            <v>19</v>
          </cell>
        </row>
        <row r="88">
          <cell r="L88">
            <v>36</v>
          </cell>
        </row>
        <row r="89">
          <cell r="L89">
            <v>32</v>
          </cell>
        </row>
        <row r="90">
          <cell r="L90">
            <v>46</v>
          </cell>
        </row>
        <row r="91">
          <cell r="L91">
            <v>23</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221</v>
          </cell>
        </row>
        <row r="183">
          <cell r="L183">
            <v>0</v>
          </cell>
        </row>
        <row r="184">
          <cell r="L184">
            <v>0</v>
          </cell>
        </row>
        <row r="185">
          <cell r="L185">
            <v>0</v>
          </cell>
        </row>
        <row r="186">
          <cell r="L186">
            <v>180</v>
          </cell>
        </row>
        <row r="187">
          <cell r="L187">
            <v>0</v>
          </cell>
        </row>
        <row r="188">
          <cell r="L188">
            <v>0</v>
          </cell>
        </row>
        <row r="189">
          <cell r="L189">
            <v>0</v>
          </cell>
        </row>
        <row r="190">
          <cell r="L190">
            <v>0</v>
          </cell>
        </row>
        <row r="191">
          <cell r="L191">
            <v>0</v>
          </cell>
        </row>
        <row r="192">
          <cell r="L192">
            <v>0</v>
          </cell>
        </row>
        <row r="193">
          <cell r="L193">
            <v>2</v>
          </cell>
        </row>
        <row r="194">
          <cell r="L194">
            <v>0</v>
          </cell>
        </row>
        <row r="195">
          <cell r="L195">
            <v>0</v>
          </cell>
        </row>
        <row r="196">
          <cell r="L196">
            <v>0</v>
          </cell>
        </row>
        <row r="197">
          <cell r="L197">
            <v>0</v>
          </cell>
        </row>
        <row r="198">
          <cell r="L198">
            <v>30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17635</v>
          </cell>
          <cell r="G7">
            <v>1596</v>
          </cell>
          <cell r="H7">
            <v>16039</v>
          </cell>
          <cell r="I7">
            <v>0</v>
          </cell>
          <cell r="J7">
            <v>0</v>
          </cell>
        </row>
        <row r="8">
          <cell r="E8">
            <v>4069</v>
          </cell>
          <cell r="G8">
            <v>1056</v>
          </cell>
          <cell r="H8">
            <v>3013</v>
          </cell>
          <cell r="I8">
            <v>0</v>
          </cell>
          <cell r="J8">
            <v>0</v>
          </cell>
        </row>
        <row r="9">
          <cell r="E9">
            <v>335</v>
          </cell>
          <cell r="G9">
            <v>162</v>
          </cell>
          <cell r="H9">
            <v>173</v>
          </cell>
          <cell r="I9">
            <v>0</v>
          </cell>
          <cell r="J9">
            <v>0</v>
          </cell>
        </row>
        <row r="10">
          <cell r="E10">
            <v>131</v>
          </cell>
          <cell r="G10">
            <v>70</v>
          </cell>
          <cell r="H10">
            <v>61</v>
          </cell>
          <cell r="I10">
            <v>0</v>
          </cell>
          <cell r="J10">
            <v>0</v>
          </cell>
        </row>
        <row r="11">
          <cell r="E11">
            <v>47</v>
          </cell>
          <cell r="G11">
            <v>8</v>
          </cell>
          <cell r="H11">
            <v>39</v>
          </cell>
          <cell r="I11">
            <v>0</v>
          </cell>
          <cell r="J11">
            <v>0</v>
          </cell>
        </row>
        <row r="12">
          <cell r="E12">
            <v>1532</v>
          </cell>
          <cell r="G12">
            <v>118</v>
          </cell>
          <cell r="H12">
            <v>1405</v>
          </cell>
          <cell r="I12">
            <v>0</v>
          </cell>
          <cell r="J12">
            <v>0</v>
          </cell>
        </row>
        <row r="13">
          <cell r="E13">
            <v>830</v>
          </cell>
          <cell r="G13">
            <v>207</v>
          </cell>
          <cell r="H13">
            <v>623</v>
          </cell>
          <cell r="I13">
            <v>0</v>
          </cell>
          <cell r="J13">
            <v>0</v>
          </cell>
        </row>
        <row r="14">
          <cell r="E14">
            <v>713</v>
          </cell>
          <cell r="G14">
            <v>121</v>
          </cell>
          <cell r="H14">
            <v>592</v>
          </cell>
          <cell r="I14">
            <v>0</v>
          </cell>
          <cell r="J14">
            <v>0</v>
          </cell>
        </row>
        <row r="15">
          <cell r="E15">
            <v>0</v>
          </cell>
          <cell r="G15">
            <v>0</v>
          </cell>
          <cell r="H15">
            <v>0</v>
          </cell>
          <cell r="I15">
            <v>0</v>
          </cell>
          <cell r="J15">
            <v>0</v>
          </cell>
        </row>
        <row r="16">
          <cell r="E16">
            <v>280</v>
          </cell>
          <cell r="G16">
            <v>0</v>
          </cell>
          <cell r="H16">
            <v>280</v>
          </cell>
          <cell r="I16">
            <v>0</v>
          </cell>
          <cell r="J16">
            <v>0</v>
          </cell>
        </row>
        <row r="17">
          <cell r="E17">
            <v>476</v>
          </cell>
          <cell r="G17">
            <v>23</v>
          </cell>
          <cell r="H17">
            <v>453</v>
          </cell>
          <cell r="I17">
            <v>0</v>
          </cell>
          <cell r="J17">
            <v>0</v>
          </cell>
        </row>
        <row r="18">
          <cell r="E18">
            <v>208</v>
          </cell>
          <cell r="G18">
            <v>23</v>
          </cell>
          <cell r="H18">
            <v>185</v>
          </cell>
          <cell r="I18">
            <v>0</v>
          </cell>
          <cell r="J18">
            <v>0</v>
          </cell>
        </row>
        <row r="19">
          <cell r="E19">
            <v>146</v>
          </cell>
          <cell r="G19">
            <v>1</v>
          </cell>
          <cell r="H19">
            <v>145</v>
          </cell>
          <cell r="I19">
            <v>0</v>
          </cell>
          <cell r="J19">
            <v>0</v>
          </cell>
        </row>
        <row r="20">
          <cell r="E20">
            <v>2782</v>
          </cell>
          <cell r="G20">
            <v>1030</v>
          </cell>
          <cell r="H20">
            <v>1752</v>
          </cell>
          <cell r="I20">
            <v>0</v>
          </cell>
          <cell r="J20">
            <v>0</v>
          </cell>
        </row>
        <row r="21">
          <cell r="E21">
            <v>5909</v>
          </cell>
          <cell r="G21">
            <v>1092</v>
          </cell>
          <cell r="H21">
            <v>4817</v>
          </cell>
          <cell r="I21">
            <v>0</v>
          </cell>
          <cell r="J21">
            <v>0</v>
          </cell>
        </row>
        <row r="22">
          <cell r="E22">
            <v>414</v>
          </cell>
          <cell r="G22">
            <v>43</v>
          </cell>
          <cell r="H22">
            <v>371</v>
          </cell>
          <cell r="I22">
            <v>0</v>
          </cell>
          <cell r="J22">
            <v>0</v>
          </cell>
        </row>
        <row r="23">
          <cell r="E23">
            <v>1201</v>
          </cell>
          <cell r="G23">
            <v>79</v>
          </cell>
          <cell r="H23">
            <v>1122</v>
          </cell>
          <cell r="I23">
            <v>0</v>
          </cell>
          <cell r="J23">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6307</v>
          </cell>
          <cell r="G7">
            <v>4477</v>
          </cell>
          <cell r="H7">
            <v>1830</v>
          </cell>
          <cell r="I7">
            <v>0</v>
          </cell>
          <cell r="J7">
            <v>0</v>
          </cell>
        </row>
        <row r="8">
          <cell r="E8">
            <v>10131</v>
          </cell>
          <cell r="G8">
            <v>7124</v>
          </cell>
          <cell r="H8">
            <v>3007</v>
          </cell>
          <cell r="I8">
            <v>0</v>
          </cell>
          <cell r="J8">
            <v>0</v>
          </cell>
        </row>
        <row r="9">
          <cell r="E9">
            <v>3439</v>
          </cell>
          <cell r="G9">
            <v>2354</v>
          </cell>
          <cell r="H9">
            <v>1085</v>
          </cell>
          <cell r="I9">
            <v>0</v>
          </cell>
          <cell r="J9">
            <v>0</v>
          </cell>
        </row>
        <row r="10">
          <cell r="E10">
            <v>794</v>
          </cell>
          <cell r="G10">
            <v>503</v>
          </cell>
          <cell r="H10">
            <v>291</v>
          </cell>
          <cell r="I10">
            <v>0</v>
          </cell>
          <cell r="J10">
            <v>0</v>
          </cell>
        </row>
        <row r="11">
          <cell r="E11">
            <v>277</v>
          </cell>
          <cell r="G11">
            <v>239</v>
          </cell>
          <cell r="H11">
            <v>38</v>
          </cell>
          <cell r="I11">
            <v>0</v>
          </cell>
          <cell r="J11">
            <v>0</v>
          </cell>
        </row>
        <row r="12">
          <cell r="E12">
            <v>3177</v>
          </cell>
          <cell r="G12">
            <v>2033</v>
          </cell>
          <cell r="H12">
            <v>1144</v>
          </cell>
          <cell r="I12">
            <v>0</v>
          </cell>
          <cell r="J12">
            <v>0</v>
          </cell>
        </row>
        <row r="13">
          <cell r="E13">
            <v>686</v>
          </cell>
          <cell r="G13">
            <v>467</v>
          </cell>
          <cell r="H13">
            <v>219</v>
          </cell>
          <cell r="I13">
            <v>0</v>
          </cell>
          <cell r="J13">
            <v>0</v>
          </cell>
        </row>
        <row r="14">
          <cell r="E14">
            <v>2687</v>
          </cell>
          <cell r="G14">
            <v>1901</v>
          </cell>
          <cell r="H14">
            <v>786</v>
          </cell>
          <cell r="I14">
            <v>0</v>
          </cell>
          <cell r="J14">
            <v>0</v>
          </cell>
        </row>
        <row r="15">
          <cell r="E15">
            <v>128</v>
          </cell>
          <cell r="G15">
            <v>77</v>
          </cell>
          <cell r="H15">
            <v>51</v>
          </cell>
          <cell r="I15">
            <v>0</v>
          </cell>
          <cell r="J15">
            <v>0</v>
          </cell>
        </row>
        <row r="16">
          <cell r="E16">
            <v>1282</v>
          </cell>
          <cell r="G16">
            <v>774</v>
          </cell>
          <cell r="H16">
            <v>508</v>
          </cell>
          <cell r="I16">
            <v>0</v>
          </cell>
          <cell r="J16">
            <v>0</v>
          </cell>
        </row>
        <row r="17">
          <cell r="E17">
            <v>22</v>
          </cell>
          <cell r="G17">
            <v>17</v>
          </cell>
          <cell r="H17">
            <v>5</v>
          </cell>
          <cell r="I17">
            <v>0</v>
          </cell>
          <cell r="J17">
            <v>0</v>
          </cell>
        </row>
        <row r="18">
          <cell r="E18">
            <v>3270</v>
          </cell>
          <cell r="G18">
            <v>1983</v>
          </cell>
          <cell r="H18">
            <v>1287</v>
          </cell>
          <cell r="I18">
            <v>0</v>
          </cell>
          <cell r="J18">
            <v>0</v>
          </cell>
        </row>
        <row r="19">
          <cell r="E19">
            <v>0</v>
          </cell>
          <cell r="G19">
            <v>0</v>
          </cell>
          <cell r="H19">
            <v>0</v>
          </cell>
          <cell r="I19">
            <v>0</v>
          </cell>
          <cell r="J19">
            <v>0</v>
          </cell>
        </row>
        <row r="20">
          <cell r="E20">
            <v>346</v>
          </cell>
          <cell r="G20">
            <v>215</v>
          </cell>
          <cell r="H20">
            <v>131</v>
          </cell>
          <cell r="I20">
            <v>0</v>
          </cell>
          <cell r="J20">
            <v>0</v>
          </cell>
        </row>
        <row r="21">
          <cell r="E21">
            <v>506</v>
          </cell>
          <cell r="G21">
            <v>340</v>
          </cell>
          <cell r="H21">
            <v>166</v>
          </cell>
          <cell r="I21">
            <v>0</v>
          </cell>
          <cell r="J21">
            <v>0</v>
          </cell>
        </row>
        <row r="22">
          <cell r="E22">
            <v>204</v>
          </cell>
          <cell r="G22">
            <v>129</v>
          </cell>
          <cell r="H22">
            <v>75</v>
          </cell>
          <cell r="I22">
            <v>0</v>
          </cell>
          <cell r="J22">
            <v>0</v>
          </cell>
        </row>
        <row r="23">
          <cell r="E23">
            <v>8004</v>
          </cell>
          <cell r="G23">
            <v>5042</v>
          </cell>
          <cell r="H23">
            <v>2962</v>
          </cell>
          <cell r="I23">
            <v>0</v>
          </cell>
          <cell r="J23">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7565</v>
          </cell>
          <cell r="G7">
            <v>5125</v>
          </cell>
          <cell r="H7">
            <v>2440</v>
          </cell>
          <cell r="I7">
            <v>0</v>
          </cell>
          <cell r="J7">
            <v>0</v>
          </cell>
        </row>
        <row r="8">
          <cell r="E8">
            <v>14035</v>
          </cell>
          <cell r="G8">
            <v>5644</v>
          </cell>
          <cell r="H8">
            <v>8391</v>
          </cell>
          <cell r="I8">
            <v>0</v>
          </cell>
          <cell r="J8">
            <v>0</v>
          </cell>
        </row>
        <row r="9">
          <cell r="E9">
            <v>889</v>
          </cell>
          <cell r="G9">
            <v>491</v>
          </cell>
          <cell r="H9">
            <v>398</v>
          </cell>
          <cell r="I9">
            <v>0</v>
          </cell>
          <cell r="J9">
            <v>0</v>
          </cell>
        </row>
        <row r="10">
          <cell r="E10">
            <v>39</v>
          </cell>
          <cell r="G10">
            <v>16</v>
          </cell>
          <cell r="H10">
            <v>23</v>
          </cell>
          <cell r="I10">
            <v>0</v>
          </cell>
          <cell r="J10">
            <v>0</v>
          </cell>
        </row>
        <row r="11">
          <cell r="E11">
            <v>77</v>
          </cell>
          <cell r="G11">
            <v>32</v>
          </cell>
          <cell r="H11">
            <v>45</v>
          </cell>
          <cell r="I11">
            <v>0</v>
          </cell>
          <cell r="J11">
            <v>0</v>
          </cell>
        </row>
        <row r="12">
          <cell r="E12">
            <v>3992</v>
          </cell>
          <cell r="G12">
            <v>1312</v>
          </cell>
          <cell r="H12">
            <v>2680</v>
          </cell>
          <cell r="I12">
            <v>0</v>
          </cell>
          <cell r="J12">
            <v>0</v>
          </cell>
        </row>
        <row r="13">
          <cell r="E13">
            <v>461</v>
          </cell>
          <cell r="G13">
            <v>240</v>
          </cell>
          <cell r="H13">
            <v>221</v>
          </cell>
          <cell r="I13">
            <v>0</v>
          </cell>
          <cell r="J13">
            <v>0</v>
          </cell>
        </row>
        <row r="14">
          <cell r="E14">
            <v>1199</v>
          </cell>
          <cell r="G14">
            <v>433</v>
          </cell>
          <cell r="H14">
            <v>766</v>
          </cell>
          <cell r="I14">
            <v>0</v>
          </cell>
          <cell r="J14">
            <v>0</v>
          </cell>
        </row>
        <row r="15">
          <cell r="E15">
            <v>5</v>
          </cell>
          <cell r="G15">
            <v>4</v>
          </cell>
          <cell r="H15">
            <v>1</v>
          </cell>
          <cell r="I15">
            <v>0</v>
          </cell>
          <cell r="J15">
            <v>0</v>
          </cell>
        </row>
        <row r="16">
          <cell r="E16">
            <v>1415</v>
          </cell>
          <cell r="G16">
            <v>809</v>
          </cell>
          <cell r="H16">
            <v>606</v>
          </cell>
          <cell r="I16">
            <v>0</v>
          </cell>
          <cell r="J16">
            <v>0</v>
          </cell>
        </row>
        <row r="17">
          <cell r="E17">
            <v>761</v>
          </cell>
          <cell r="G17">
            <v>389</v>
          </cell>
          <cell r="H17">
            <v>372</v>
          </cell>
          <cell r="I17">
            <v>0</v>
          </cell>
          <cell r="J17">
            <v>0</v>
          </cell>
        </row>
        <row r="18">
          <cell r="E18">
            <v>116</v>
          </cell>
          <cell r="G18">
            <v>65</v>
          </cell>
          <cell r="H18">
            <v>51</v>
          </cell>
          <cell r="I18">
            <v>0</v>
          </cell>
          <cell r="J18">
            <v>0</v>
          </cell>
        </row>
        <row r="19">
          <cell r="E19">
            <v>252</v>
          </cell>
          <cell r="G19">
            <v>88</v>
          </cell>
          <cell r="H19">
            <v>164</v>
          </cell>
          <cell r="I19">
            <v>0</v>
          </cell>
          <cell r="J19">
            <v>0</v>
          </cell>
        </row>
        <row r="20">
          <cell r="E20">
            <v>240</v>
          </cell>
          <cell r="G20">
            <v>105</v>
          </cell>
          <cell r="H20">
            <v>135</v>
          </cell>
          <cell r="I20">
            <v>0</v>
          </cell>
          <cell r="J20">
            <v>0</v>
          </cell>
        </row>
        <row r="21">
          <cell r="E21">
            <v>1140</v>
          </cell>
          <cell r="G21">
            <v>414</v>
          </cell>
          <cell r="H21">
            <v>726</v>
          </cell>
          <cell r="I21">
            <v>0</v>
          </cell>
          <cell r="J21">
            <v>0</v>
          </cell>
        </row>
        <row r="22">
          <cell r="E22">
            <v>16</v>
          </cell>
          <cell r="G22">
            <v>12</v>
          </cell>
          <cell r="H22">
            <v>4</v>
          </cell>
          <cell r="I22">
            <v>0</v>
          </cell>
          <cell r="J22">
            <v>0</v>
          </cell>
        </row>
        <row r="23">
          <cell r="E23">
            <v>2240</v>
          </cell>
          <cell r="G23">
            <v>881</v>
          </cell>
          <cell r="H23">
            <v>1359</v>
          </cell>
          <cell r="I23">
            <v>0</v>
          </cell>
          <cell r="J23">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3783</v>
          </cell>
          <cell r="G7">
            <v>1431</v>
          </cell>
          <cell r="H7">
            <v>2352</v>
          </cell>
          <cell r="I7">
            <v>0</v>
          </cell>
          <cell r="J7">
            <v>0</v>
          </cell>
        </row>
        <row r="8">
          <cell r="E8">
            <v>7773</v>
          </cell>
          <cell r="G8">
            <v>3094</v>
          </cell>
          <cell r="H8">
            <v>4679</v>
          </cell>
          <cell r="I8">
            <v>0</v>
          </cell>
          <cell r="J8">
            <v>0</v>
          </cell>
        </row>
        <row r="9">
          <cell r="E9">
            <v>1058</v>
          </cell>
          <cell r="G9">
            <v>426</v>
          </cell>
          <cell r="H9">
            <v>632</v>
          </cell>
          <cell r="I9">
            <v>0</v>
          </cell>
          <cell r="J9">
            <v>0</v>
          </cell>
        </row>
        <row r="10">
          <cell r="E10">
            <v>88</v>
          </cell>
          <cell r="G10">
            <v>48</v>
          </cell>
          <cell r="H10">
            <v>40</v>
          </cell>
          <cell r="I10">
            <v>0</v>
          </cell>
          <cell r="J10">
            <v>0</v>
          </cell>
        </row>
        <row r="11">
          <cell r="E11">
            <v>9</v>
          </cell>
          <cell r="G11">
            <v>4</v>
          </cell>
          <cell r="H11">
            <v>5</v>
          </cell>
          <cell r="I11">
            <v>0</v>
          </cell>
          <cell r="J11">
            <v>0</v>
          </cell>
        </row>
        <row r="12">
          <cell r="E12">
            <v>936</v>
          </cell>
          <cell r="G12">
            <v>304</v>
          </cell>
          <cell r="H12">
            <v>632</v>
          </cell>
          <cell r="I12">
            <v>0</v>
          </cell>
          <cell r="J12">
            <v>0</v>
          </cell>
        </row>
        <row r="13">
          <cell r="E13">
            <v>236</v>
          </cell>
          <cell r="G13">
            <v>68</v>
          </cell>
          <cell r="H13">
            <v>168</v>
          </cell>
          <cell r="I13">
            <v>0</v>
          </cell>
          <cell r="J13">
            <v>0</v>
          </cell>
        </row>
        <row r="14">
          <cell r="E14">
            <v>1457</v>
          </cell>
          <cell r="G14">
            <v>153</v>
          </cell>
          <cell r="H14">
            <v>1304</v>
          </cell>
          <cell r="I14">
            <v>0</v>
          </cell>
          <cell r="J14">
            <v>0</v>
          </cell>
        </row>
        <row r="15">
          <cell r="E15">
            <v>6</v>
          </cell>
          <cell r="G15">
            <v>0</v>
          </cell>
          <cell r="H15">
            <v>6</v>
          </cell>
          <cell r="I15">
            <v>0</v>
          </cell>
          <cell r="J15">
            <v>0</v>
          </cell>
        </row>
        <row r="16">
          <cell r="E16">
            <v>54</v>
          </cell>
          <cell r="G16">
            <v>23</v>
          </cell>
          <cell r="H16">
            <v>31</v>
          </cell>
          <cell r="I16">
            <v>0</v>
          </cell>
          <cell r="J16">
            <v>0</v>
          </cell>
        </row>
        <row r="17">
          <cell r="E17">
            <v>46</v>
          </cell>
          <cell r="G17">
            <v>18</v>
          </cell>
          <cell r="H17">
            <v>28</v>
          </cell>
          <cell r="I17">
            <v>0</v>
          </cell>
          <cell r="J17">
            <v>0</v>
          </cell>
        </row>
        <row r="18">
          <cell r="E18">
            <v>51</v>
          </cell>
          <cell r="G18">
            <v>26</v>
          </cell>
          <cell r="H18">
            <v>25</v>
          </cell>
          <cell r="I18">
            <v>0</v>
          </cell>
          <cell r="J18">
            <v>0</v>
          </cell>
        </row>
        <row r="19">
          <cell r="E19">
            <v>10</v>
          </cell>
          <cell r="G19">
            <v>3</v>
          </cell>
          <cell r="H19">
            <v>7</v>
          </cell>
          <cell r="I19">
            <v>0</v>
          </cell>
          <cell r="J19">
            <v>0</v>
          </cell>
        </row>
        <row r="20">
          <cell r="E20">
            <v>51</v>
          </cell>
          <cell r="G20">
            <v>15</v>
          </cell>
          <cell r="H20">
            <v>36</v>
          </cell>
          <cell r="I20">
            <v>0</v>
          </cell>
          <cell r="J20">
            <v>0</v>
          </cell>
        </row>
        <row r="21">
          <cell r="E21">
            <v>54</v>
          </cell>
          <cell r="G21">
            <v>25</v>
          </cell>
          <cell r="H21">
            <v>29</v>
          </cell>
          <cell r="I21">
            <v>0</v>
          </cell>
          <cell r="J21">
            <v>0</v>
          </cell>
        </row>
        <row r="22">
          <cell r="E22">
            <v>44</v>
          </cell>
          <cell r="G22">
            <v>22</v>
          </cell>
          <cell r="H22">
            <v>22</v>
          </cell>
          <cell r="I22">
            <v>0</v>
          </cell>
          <cell r="J22">
            <v>0</v>
          </cell>
        </row>
        <row r="23">
          <cell r="E23">
            <v>58</v>
          </cell>
          <cell r="G23">
            <v>16</v>
          </cell>
          <cell r="H23">
            <v>42</v>
          </cell>
          <cell r="I23">
            <v>0</v>
          </cell>
          <cell r="J23">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8676</v>
          </cell>
          <cell r="G7">
            <v>4598</v>
          </cell>
          <cell r="H7">
            <v>4056</v>
          </cell>
          <cell r="I7">
            <v>0</v>
          </cell>
          <cell r="J7">
            <v>0</v>
          </cell>
        </row>
        <row r="8">
          <cell r="E8">
            <v>3853</v>
          </cell>
          <cell r="G8">
            <v>3244</v>
          </cell>
          <cell r="H8">
            <v>595</v>
          </cell>
          <cell r="I8">
            <v>0</v>
          </cell>
          <cell r="J8">
            <v>0</v>
          </cell>
        </row>
        <row r="9">
          <cell r="E9">
            <v>3704</v>
          </cell>
          <cell r="G9">
            <v>1966</v>
          </cell>
          <cell r="H9">
            <v>1682</v>
          </cell>
          <cell r="I9">
            <v>50</v>
          </cell>
          <cell r="J9">
            <v>0</v>
          </cell>
        </row>
        <row r="10">
          <cell r="E10">
            <v>838</v>
          </cell>
          <cell r="G10">
            <v>323</v>
          </cell>
          <cell r="H10">
            <v>496</v>
          </cell>
          <cell r="I10">
            <v>5</v>
          </cell>
          <cell r="J10">
            <v>0</v>
          </cell>
        </row>
        <row r="11">
          <cell r="E11">
            <v>399</v>
          </cell>
          <cell r="G11">
            <v>56</v>
          </cell>
          <cell r="H11">
            <v>332</v>
          </cell>
          <cell r="I11">
            <v>4</v>
          </cell>
          <cell r="J11">
            <v>0</v>
          </cell>
        </row>
        <row r="12">
          <cell r="E12">
            <v>3066</v>
          </cell>
          <cell r="G12">
            <v>1918</v>
          </cell>
          <cell r="H12">
            <v>1157</v>
          </cell>
          <cell r="I12">
            <v>0</v>
          </cell>
          <cell r="J12">
            <v>0</v>
          </cell>
        </row>
        <row r="13">
          <cell r="E13">
            <v>236</v>
          </cell>
          <cell r="G13">
            <v>177</v>
          </cell>
          <cell r="H13">
            <v>88</v>
          </cell>
          <cell r="I13">
            <v>0</v>
          </cell>
          <cell r="J13">
            <v>0</v>
          </cell>
        </row>
        <row r="14">
          <cell r="E14">
            <v>2822</v>
          </cell>
          <cell r="G14">
            <v>2245</v>
          </cell>
          <cell r="H14">
            <v>601</v>
          </cell>
          <cell r="I14">
            <v>0</v>
          </cell>
          <cell r="J14">
            <v>0</v>
          </cell>
        </row>
        <row r="15">
          <cell r="E15">
            <v>586</v>
          </cell>
          <cell r="G15">
            <v>204</v>
          </cell>
          <cell r="H15">
            <v>391</v>
          </cell>
          <cell r="I15">
            <v>0</v>
          </cell>
          <cell r="J15">
            <v>0</v>
          </cell>
        </row>
        <row r="16">
          <cell r="E16">
            <v>262</v>
          </cell>
          <cell r="G16">
            <v>175</v>
          </cell>
          <cell r="H16">
            <v>94</v>
          </cell>
          <cell r="I16">
            <v>0</v>
          </cell>
          <cell r="J16">
            <v>0</v>
          </cell>
        </row>
        <row r="17">
          <cell r="E17">
            <v>52</v>
          </cell>
          <cell r="G17">
            <v>35</v>
          </cell>
          <cell r="H17">
            <v>19</v>
          </cell>
          <cell r="I17">
            <v>0</v>
          </cell>
          <cell r="J17">
            <v>0</v>
          </cell>
        </row>
        <row r="18">
          <cell r="E18">
            <v>135</v>
          </cell>
          <cell r="G18">
            <v>66</v>
          </cell>
          <cell r="H18">
            <v>61</v>
          </cell>
          <cell r="I18">
            <v>0</v>
          </cell>
          <cell r="J18">
            <v>0</v>
          </cell>
        </row>
        <row r="19">
          <cell r="E19">
            <v>42</v>
          </cell>
          <cell r="G19">
            <v>25</v>
          </cell>
          <cell r="H19">
            <v>17</v>
          </cell>
          <cell r="I19">
            <v>0</v>
          </cell>
          <cell r="J19">
            <v>0</v>
          </cell>
        </row>
        <row r="20">
          <cell r="E20">
            <v>260</v>
          </cell>
          <cell r="G20">
            <v>136</v>
          </cell>
          <cell r="H20">
            <v>128</v>
          </cell>
          <cell r="I20">
            <v>0</v>
          </cell>
          <cell r="J20">
            <v>0</v>
          </cell>
        </row>
        <row r="21">
          <cell r="E21">
            <v>1005</v>
          </cell>
          <cell r="G21">
            <v>429</v>
          </cell>
          <cell r="H21">
            <v>571</v>
          </cell>
          <cell r="I21">
            <v>0</v>
          </cell>
          <cell r="J21">
            <v>0</v>
          </cell>
        </row>
        <row r="22">
          <cell r="E22">
            <v>760</v>
          </cell>
          <cell r="G22">
            <v>261</v>
          </cell>
          <cell r="H22">
            <v>514</v>
          </cell>
          <cell r="I22">
            <v>0</v>
          </cell>
          <cell r="J22">
            <v>0</v>
          </cell>
        </row>
        <row r="23">
          <cell r="E23">
            <v>2598</v>
          </cell>
          <cell r="G23">
            <v>1258</v>
          </cell>
          <cell r="H23">
            <v>1326</v>
          </cell>
          <cell r="I23">
            <v>15</v>
          </cell>
          <cell r="J2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 val="Sheet1"/>
    </sheetNames>
    <sheetDataSet>
      <sheetData sheetId="0">
        <row r="7">
          <cell r="E7">
            <v>5756</v>
          </cell>
          <cell r="G7">
            <v>5756</v>
          </cell>
          <cell r="H7">
            <v>0</v>
          </cell>
          <cell r="I7">
            <v>0</v>
          </cell>
          <cell r="J7">
            <v>0</v>
          </cell>
        </row>
        <row r="8">
          <cell r="E8">
            <v>4531</v>
          </cell>
          <cell r="G8">
            <v>4531</v>
          </cell>
          <cell r="H8">
            <v>0</v>
          </cell>
          <cell r="I8">
            <v>0</v>
          </cell>
          <cell r="J8">
            <v>0</v>
          </cell>
        </row>
        <row r="9">
          <cell r="E9">
            <v>800</v>
          </cell>
          <cell r="G9">
            <v>800</v>
          </cell>
          <cell r="H9">
            <v>0</v>
          </cell>
          <cell r="I9">
            <v>0</v>
          </cell>
          <cell r="J9">
            <v>0</v>
          </cell>
        </row>
        <row r="10">
          <cell r="E10">
            <v>846</v>
          </cell>
          <cell r="G10">
            <v>846</v>
          </cell>
          <cell r="H10">
            <v>0</v>
          </cell>
          <cell r="I10">
            <v>0</v>
          </cell>
          <cell r="J10">
            <v>0</v>
          </cell>
        </row>
        <row r="11">
          <cell r="E11">
            <v>223</v>
          </cell>
          <cell r="G11">
            <v>223</v>
          </cell>
          <cell r="H11">
            <v>0</v>
          </cell>
          <cell r="I11">
            <v>0</v>
          </cell>
          <cell r="J11">
            <v>0</v>
          </cell>
        </row>
        <row r="12">
          <cell r="E12">
            <v>451</v>
          </cell>
          <cell r="G12">
            <v>451</v>
          </cell>
          <cell r="H12">
            <v>0</v>
          </cell>
          <cell r="I12">
            <v>0</v>
          </cell>
          <cell r="J12">
            <v>0</v>
          </cell>
        </row>
        <row r="13">
          <cell r="E13">
            <v>502</v>
          </cell>
          <cell r="G13">
            <v>502</v>
          </cell>
          <cell r="H13">
            <v>0</v>
          </cell>
          <cell r="I13">
            <v>0</v>
          </cell>
          <cell r="J13">
            <v>0</v>
          </cell>
        </row>
        <row r="14">
          <cell r="E14">
            <v>1087</v>
          </cell>
          <cell r="G14">
            <v>1087</v>
          </cell>
          <cell r="H14">
            <v>0</v>
          </cell>
          <cell r="I14">
            <v>0</v>
          </cell>
          <cell r="J14">
            <v>0</v>
          </cell>
        </row>
        <row r="15">
          <cell r="E15">
            <v>127</v>
          </cell>
          <cell r="G15">
            <v>127</v>
          </cell>
          <cell r="H15">
            <v>0</v>
          </cell>
          <cell r="I15">
            <v>0</v>
          </cell>
          <cell r="J15">
            <v>0</v>
          </cell>
        </row>
        <row r="16">
          <cell r="E16">
            <v>577</v>
          </cell>
          <cell r="G16">
            <v>577</v>
          </cell>
          <cell r="H16">
            <v>0</v>
          </cell>
          <cell r="I16">
            <v>0</v>
          </cell>
          <cell r="J16">
            <v>0</v>
          </cell>
        </row>
        <row r="17">
          <cell r="E17">
            <v>684</v>
          </cell>
          <cell r="G17">
            <v>684</v>
          </cell>
          <cell r="H17">
            <v>0</v>
          </cell>
          <cell r="I17">
            <v>0</v>
          </cell>
          <cell r="J17">
            <v>0</v>
          </cell>
        </row>
        <row r="18">
          <cell r="E18">
            <v>75</v>
          </cell>
          <cell r="G18">
            <v>75</v>
          </cell>
          <cell r="H18">
            <v>0</v>
          </cell>
          <cell r="I18">
            <v>0</v>
          </cell>
          <cell r="J18">
            <v>0</v>
          </cell>
        </row>
        <row r="19">
          <cell r="E19">
            <v>88</v>
          </cell>
          <cell r="G19">
            <v>88</v>
          </cell>
          <cell r="H19">
            <v>0</v>
          </cell>
          <cell r="I19">
            <v>0</v>
          </cell>
          <cell r="J19">
            <v>0</v>
          </cell>
        </row>
        <row r="20">
          <cell r="E20">
            <v>389</v>
          </cell>
          <cell r="G20">
            <v>389</v>
          </cell>
          <cell r="H20">
            <v>0</v>
          </cell>
          <cell r="I20">
            <v>0</v>
          </cell>
          <cell r="J20">
            <v>0</v>
          </cell>
        </row>
        <row r="21">
          <cell r="E21">
            <v>511</v>
          </cell>
          <cell r="G21">
            <v>511</v>
          </cell>
          <cell r="H21">
            <v>0</v>
          </cell>
          <cell r="I21">
            <v>0</v>
          </cell>
          <cell r="J21">
            <v>0</v>
          </cell>
        </row>
        <row r="22">
          <cell r="E22">
            <v>56</v>
          </cell>
          <cell r="G22">
            <v>56</v>
          </cell>
          <cell r="H22">
            <v>0</v>
          </cell>
          <cell r="I22">
            <v>0</v>
          </cell>
          <cell r="J22">
            <v>0</v>
          </cell>
        </row>
        <row r="23">
          <cell r="E23">
            <v>3266</v>
          </cell>
          <cell r="G23">
            <v>3266</v>
          </cell>
          <cell r="H23">
            <v>0</v>
          </cell>
          <cell r="I23">
            <v>0</v>
          </cell>
          <cell r="J23">
            <v>0</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24"/>
    </sheetNames>
    <sheetDataSet>
      <sheetData sheetId="0">
        <row r="7">
          <cell r="E7">
            <v>3006</v>
          </cell>
          <cell r="G7">
            <v>1977</v>
          </cell>
          <cell r="H7">
            <v>1029</v>
          </cell>
          <cell r="I7">
            <v>0</v>
          </cell>
          <cell r="J7">
            <v>0</v>
          </cell>
        </row>
        <row r="8">
          <cell r="E8">
            <v>3005</v>
          </cell>
          <cell r="G8">
            <v>2448</v>
          </cell>
          <cell r="H8">
            <v>557</v>
          </cell>
          <cell r="I8">
            <v>0</v>
          </cell>
          <cell r="J8">
            <v>0</v>
          </cell>
        </row>
        <row r="9">
          <cell r="E9">
            <v>1888</v>
          </cell>
          <cell r="G9">
            <v>1482</v>
          </cell>
          <cell r="H9">
            <v>406</v>
          </cell>
          <cell r="I9">
            <v>0</v>
          </cell>
          <cell r="J9">
            <v>0</v>
          </cell>
        </row>
        <row r="10">
          <cell r="E10">
            <v>520</v>
          </cell>
          <cell r="G10">
            <v>492</v>
          </cell>
          <cell r="H10">
            <v>28</v>
          </cell>
          <cell r="I10">
            <v>0</v>
          </cell>
          <cell r="J10">
            <v>0</v>
          </cell>
        </row>
        <row r="11">
          <cell r="E11">
            <v>304</v>
          </cell>
          <cell r="G11">
            <v>272</v>
          </cell>
          <cell r="H11">
            <v>32</v>
          </cell>
          <cell r="I11">
            <v>0</v>
          </cell>
          <cell r="J11">
            <v>0</v>
          </cell>
        </row>
        <row r="12">
          <cell r="E12">
            <v>2036</v>
          </cell>
          <cell r="G12">
            <v>1584</v>
          </cell>
          <cell r="H12">
            <v>452</v>
          </cell>
          <cell r="I12">
            <v>0</v>
          </cell>
          <cell r="J12">
            <v>0</v>
          </cell>
        </row>
        <row r="13">
          <cell r="E13">
            <v>2224</v>
          </cell>
          <cell r="G13">
            <v>1991</v>
          </cell>
          <cell r="H13">
            <v>233</v>
          </cell>
          <cell r="I13">
            <v>0</v>
          </cell>
          <cell r="J13">
            <v>0</v>
          </cell>
        </row>
        <row r="14">
          <cell r="E14">
            <v>1889</v>
          </cell>
          <cell r="G14">
            <v>1618</v>
          </cell>
          <cell r="H14">
            <v>271</v>
          </cell>
          <cell r="I14">
            <v>0</v>
          </cell>
          <cell r="J14">
            <v>0</v>
          </cell>
        </row>
        <row r="15">
          <cell r="E15">
            <v>0</v>
          </cell>
          <cell r="G15">
            <v>0</v>
          </cell>
          <cell r="H15">
            <v>0</v>
          </cell>
          <cell r="I15">
            <v>0</v>
          </cell>
          <cell r="J15">
            <v>0</v>
          </cell>
        </row>
        <row r="16">
          <cell r="E16">
            <v>1284</v>
          </cell>
          <cell r="G16">
            <v>996</v>
          </cell>
          <cell r="H16">
            <v>288</v>
          </cell>
          <cell r="I16">
            <v>0</v>
          </cell>
          <cell r="J16">
            <v>0</v>
          </cell>
        </row>
        <row r="17">
          <cell r="E17">
            <v>1298</v>
          </cell>
          <cell r="G17">
            <v>1082</v>
          </cell>
          <cell r="H17">
            <v>216</v>
          </cell>
          <cell r="I17">
            <v>0</v>
          </cell>
          <cell r="J17">
            <v>0</v>
          </cell>
        </row>
        <row r="18">
          <cell r="E18">
            <v>276</v>
          </cell>
          <cell r="G18">
            <v>220</v>
          </cell>
          <cell r="H18">
            <v>56</v>
          </cell>
          <cell r="I18">
            <v>0</v>
          </cell>
          <cell r="J18">
            <v>0</v>
          </cell>
        </row>
        <row r="19">
          <cell r="E19">
            <v>74</v>
          </cell>
          <cell r="G19">
            <v>68</v>
          </cell>
          <cell r="H19">
            <v>6</v>
          </cell>
          <cell r="I19">
            <v>0</v>
          </cell>
          <cell r="J19">
            <v>0</v>
          </cell>
        </row>
        <row r="20">
          <cell r="E20">
            <v>1548</v>
          </cell>
          <cell r="G20">
            <v>1462</v>
          </cell>
          <cell r="H20">
            <v>86</v>
          </cell>
          <cell r="I20">
            <v>0</v>
          </cell>
          <cell r="J20">
            <v>0</v>
          </cell>
        </row>
        <row r="21">
          <cell r="E21">
            <v>1469</v>
          </cell>
          <cell r="G21">
            <v>1354</v>
          </cell>
          <cell r="H21">
            <v>115</v>
          </cell>
          <cell r="I21">
            <v>0</v>
          </cell>
          <cell r="J21">
            <v>0</v>
          </cell>
        </row>
        <row r="22">
          <cell r="E22">
            <v>762</v>
          </cell>
          <cell r="G22">
            <v>748</v>
          </cell>
          <cell r="H22">
            <v>14</v>
          </cell>
          <cell r="I22">
            <v>0</v>
          </cell>
          <cell r="J22">
            <v>0</v>
          </cell>
        </row>
        <row r="23">
          <cell r="E23">
            <v>2526</v>
          </cell>
          <cell r="G23">
            <v>2184</v>
          </cell>
          <cell r="H23">
            <v>342</v>
          </cell>
          <cell r="I23">
            <v>0</v>
          </cell>
          <cell r="J23">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 val="008"/>
      <sheetName val="009"/>
      <sheetName val="016"/>
      <sheetName val="SOP016"/>
    </sheetNames>
    <sheetDataSet>
      <sheetData sheetId="0">
        <row r="9">
          <cell r="D9">
            <v>6775</v>
          </cell>
          <cell r="F9">
            <v>4746</v>
          </cell>
          <cell r="G9">
            <v>2029</v>
          </cell>
          <cell r="H9">
            <v>0</v>
          </cell>
          <cell r="I9">
            <v>0</v>
          </cell>
        </row>
        <row r="10">
          <cell r="D10">
            <v>3001</v>
          </cell>
          <cell r="F10">
            <v>1956</v>
          </cell>
          <cell r="G10">
            <v>1045</v>
          </cell>
          <cell r="H10">
            <v>0</v>
          </cell>
          <cell r="I10">
            <v>0</v>
          </cell>
        </row>
        <row r="11">
          <cell r="D11">
            <v>932</v>
          </cell>
          <cell r="F11">
            <v>521</v>
          </cell>
          <cell r="G11">
            <v>411</v>
          </cell>
          <cell r="H11">
            <v>0</v>
          </cell>
          <cell r="I11">
            <v>0</v>
          </cell>
        </row>
        <row r="12">
          <cell r="D12">
            <v>70</v>
          </cell>
          <cell r="F12">
            <v>62</v>
          </cell>
          <cell r="G12">
            <v>8</v>
          </cell>
          <cell r="H12">
            <v>0</v>
          </cell>
          <cell r="I12">
            <v>0</v>
          </cell>
        </row>
        <row r="13">
          <cell r="D13">
            <v>33</v>
          </cell>
          <cell r="F13">
            <v>30</v>
          </cell>
          <cell r="G13">
            <v>3</v>
          </cell>
          <cell r="H13">
            <v>0</v>
          </cell>
          <cell r="I13">
            <v>0</v>
          </cell>
        </row>
        <row r="14">
          <cell r="D14">
            <v>93</v>
          </cell>
          <cell r="F14">
            <v>77</v>
          </cell>
          <cell r="G14">
            <v>16</v>
          </cell>
          <cell r="H14">
            <v>0</v>
          </cell>
          <cell r="I14">
            <v>0</v>
          </cell>
        </row>
        <row r="15">
          <cell r="D15">
            <v>102</v>
          </cell>
          <cell r="F15">
            <v>78</v>
          </cell>
          <cell r="G15">
            <v>24</v>
          </cell>
          <cell r="H15">
            <v>0</v>
          </cell>
          <cell r="I15">
            <v>0</v>
          </cell>
        </row>
        <row r="16">
          <cell r="D16">
            <v>106</v>
          </cell>
          <cell r="F16">
            <v>91</v>
          </cell>
          <cell r="G16">
            <v>15</v>
          </cell>
          <cell r="H16">
            <v>0</v>
          </cell>
          <cell r="I16">
            <v>0</v>
          </cell>
        </row>
        <row r="17">
          <cell r="D17">
            <v>43</v>
          </cell>
          <cell r="F17">
            <v>41</v>
          </cell>
          <cell r="G17">
            <v>2</v>
          </cell>
          <cell r="H17">
            <v>0</v>
          </cell>
          <cell r="I17">
            <v>0</v>
          </cell>
        </row>
        <row r="18">
          <cell r="D18">
            <v>55</v>
          </cell>
          <cell r="F18">
            <v>53</v>
          </cell>
          <cell r="G18">
            <v>2</v>
          </cell>
          <cell r="H18">
            <v>0</v>
          </cell>
          <cell r="I18">
            <v>0</v>
          </cell>
        </row>
        <row r="19">
          <cell r="D19">
            <v>54</v>
          </cell>
          <cell r="F19">
            <v>54</v>
          </cell>
          <cell r="G19">
            <v>0</v>
          </cell>
          <cell r="H19">
            <v>0</v>
          </cell>
          <cell r="I19">
            <v>0</v>
          </cell>
        </row>
        <row r="20">
          <cell r="D20">
            <v>49</v>
          </cell>
          <cell r="F20">
            <v>47</v>
          </cell>
          <cell r="G20">
            <v>2</v>
          </cell>
          <cell r="H20">
            <v>0</v>
          </cell>
          <cell r="I20">
            <v>0</v>
          </cell>
        </row>
        <row r="21">
          <cell r="D21">
            <v>38</v>
          </cell>
          <cell r="F21">
            <v>36</v>
          </cell>
          <cell r="G21">
            <v>2</v>
          </cell>
          <cell r="H21">
            <v>0</v>
          </cell>
          <cell r="I21">
            <v>0</v>
          </cell>
        </row>
        <row r="22">
          <cell r="D22">
            <v>42</v>
          </cell>
          <cell r="F22">
            <v>40</v>
          </cell>
          <cell r="G22">
            <v>2</v>
          </cell>
          <cell r="H22">
            <v>0</v>
          </cell>
          <cell r="I22">
            <v>0</v>
          </cell>
        </row>
        <row r="23">
          <cell r="D23">
            <v>64</v>
          </cell>
          <cell r="F23">
            <v>56</v>
          </cell>
          <cell r="G23">
            <v>8</v>
          </cell>
          <cell r="H23">
            <v>0</v>
          </cell>
          <cell r="I23">
            <v>0</v>
          </cell>
        </row>
        <row r="24">
          <cell r="D24">
            <v>45</v>
          </cell>
          <cell r="F24">
            <v>39</v>
          </cell>
          <cell r="G24">
            <v>6</v>
          </cell>
          <cell r="H24">
            <v>0</v>
          </cell>
          <cell r="I24">
            <v>0</v>
          </cell>
        </row>
        <row r="25">
          <cell r="D25">
            <v>39</v>
          </cell>
          <cell r="F25">
            <v>28</v>
          </cell>
          <cell r="G25">
            <v>11</v>
          </cell>
          <cell r="H25">
            <v>0</v>
          </cell>
          <cell r="I25">
            <v>0</v>
          </cell>
        </row>
      </sheetData>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VNC"/>
      <sheetName val="AMRC 3B"/>
      <sheetName val="BVNC 3B "/>
      <sheetName val="BTDC 3B"/>
    </sheetNames>
    <sheetDataSet>
      <sheetData sheetId="0">
        <row r="7">
          <cell r="E7">
            <v>11256</v>
          </cell>
          <cell r="G7">
            <v>7028</v>
          </cell>
          <cell r="H7">
            <v>4228</v>
          </cell>
          <cell r="I7">
            <v>0</v>
          </cell>
          <cell r="J7">
            <v>0</v>
          </cell>
        </row>
        <row r="8">
          <cell r="E8">
            <v>1948</v>
          </cell>
          <cell r="G8">
            <v>1208</v>
          </cell>
          <cell r="H8">
            <v>740</v>
          </cell>
          <cell r="I8">
            <v>0</v>
          </cell>
          <cell r="J8">
            <v>0</v>
          </cell>
        </row>
        <row r="9">
          <cell r="E9">
            <v>952</v>
          </cell>
          <cell r="G9">
            <v>492</v>
          </cell>
          <cell r="H9">
            <v>460</v>
          </cell>
          <cell r="I9">
            <v>0</v>
          </cell>
          <cell r="J9">
            <v>0</v>
          </cell>
        </row>
        <row r="10">
          <cell r="E10">
            <v>64</v>
          </cell>
          <cell r="G10">
            <v>40</v>
          </cell>
          <cell r="H10">
            <v>24</v>
          </cell>
          <cell r="I10">
            <v>0</v>
          </cell>
          <cell r="J10">
            <v>0</v>
          </cell>
        </row>
        <row r="11">
          <cell r="E11">
            <v>59</v>
          </cell>
          <cell r="G11">
            <v>33</v>
          </cell>
          <cell r="H11">
            <v>26</v>
          </cell>
          <cell r="I11">
            <v>0</v>
          </cell>
          <cell r="J11">
            <v>0</v>
          </cell>
        </row>
        <row r="12">
          <cell r="E12">
            <v>1872</v>
          </cell>
          <cell r="G12">
            <v>1246</v>
          </cell>
          <cell r="H12">
            <v>626</v>
          </cell>
          <cell r="I12">
            <v>0</v>
          </cell>
          <cell r="J12">
            <v>0</v>
          </cell>
        </row>
        <row r="13">
          <cell r="E13">
            <v>994</v>
          </cell>
          <cell r="G13">
            <v>676</v>
          </cell>
          <cell r="H13">
            <v>318</v>
          </cell>
          <cell r="I13">
            <v>0</v>
          </cell>
          <cell r="J13">
            <v>0</v>
          </cell>
        </row>
        <row r="14">
          <cell r="E14">
            <v>507</v>
          </cell>
          <cell r="G14">
            <v>349</v>
          </cell>
          <cell r="H14">
            <v>158</v>
          </cell>
          <cell r="I14">
            <v>0</v>
          </cell>
          <cell r="J14">
            <v>0</v>
          </cell>
        </row>
        <row r="15">
          <cell r="E15">
            <v>166</v>
          </cell>
          <cell r="G15">
            <v>132</v>
          </cell>
          <cell r="H15">
            <v>34</v>
          </cell>
          <cell r="I15">
            <v>0</v>
          </cell>
          <cell r="J15">
            <v>0</v>
          </cell>
        </row>
        <row r="16">
          <cell r="E16">
            <v>143</v>
          </cell>
          <cell r="G16">
            <v>99</v>
          </cell>
          <cell r="H16">
            <v>44</v>
          </cell>
          <cell r="I16">
            <v>0</v>
          </cell>
          <cell r="J16">
            <v>0</v>
          </cell>
        </row>
        <row r="17">
          <cell r="E17">
            <v>940</v>
          </cell>
          <cell r="G17">
            <v>637</v>
          </cell>
          <cell r="H17">
            <v>303</v>
          </cell>
          <cell r="I17">
            <v>0</v>
          </cell>
          <cell r="J17">
            <v>0</v>
          </cell>
        </row>
        <row r="18">
          <cell r="E18">
            <v>80</v>
          </cell>
          <cell r="G18">
            <v>43</v>
          </cell>
          <cell r="H18">
            <v>37</v>
          </cell>
          <cell r="I18">
            <v>0</v>
          </cell>
          <cell r="J18">
            <v>0</v>
          </cell>
        </row>
        <row r="19">
          <cell r="E19">
            <v>12</v>
          </cell>
          <cell r="G19">
            <v>0</v>
          </cell>
          <cell r="H19">
            <v>12</v>
          </cell>
          <cell r="I19">
            <v>0</v>
          </cell>
          <cell r="J19">
            <v>0</v>
          </cell>
        </row>
        <row r="20">
          <cell r="E20">
            <v>413</v>
          </cell>
          <cell r="G20">
            <v>344</v>
          </cell>
          <cell r="H20">
            <v>69</v>
          </cell>
          <cell r="I20">
            <v>0</v>
          </cell>
          <cell r="J20">
            <v>0</v>
          </cell>
        </row>
        <row r="21">
          <cell r="E21">
            <v>1427</v>
          </cell>
          <cell r="G21">
            <v>971</v>
          </cell>
          <cell r="H21">
            <v>456</v>
          </cell>
          <cell r="I21">
            <v>0</v>
          </cell>
          <cell r="J21">
            <v>0</v>
          </cell>
        </row>
        <row r="22">
          <cell r="E22">
            <v>136</v>
          </cell>
          <cell r="G22">
            <v>99</v>
          </cell>
          <cell r="H22">
            <v>37</v>
          </cell>
          <cell r="I22">
            <v>0</v>
          </cell>
          <cell r="J22">
            <v>0</v>
          </cell>
        </row>
        <row r="23">
          <cell r="E23">
            <v>368</v>
          </cell>
          <cell r="G23">
            <v>233</v>
          </cell>
          <cell r="H23">
            <v>135</v>
          </cell>
          <cell r="I23">
            <v>0</v>
          </cell>
          <cell r="J23">
            <v>0</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C 3B"/>
      <sheetName val="BVNC 3B "/>
      <sheetName val="BTDC 3B"/>
      <sheetName val="SNRC 3B"/>
    </sheetNames>
    <sheetDataSet>
      <sheetData sheetId="0"/>
      <sheetData sheetId="1"/>
      <sheetData sheetId="2">
        <row r="7">
          <cell r="E7">
            <v>2894</v>
          </cell>
          <cell r="G7">
            <v>1891</v>
          </cell>
          <cell r="H7">
            <v>1003</v>
          </cell>
          <cell r="I7">
            <v>0</v>
          </cell>
          <cell r="J7">
            <v>0</v>
          </cell>
        </row>
        <row r="8">
          <cell r="E8">
            <v>1001</v>
          </cell>
          <cell r="G8">
            <v>693</v>
          </cell>
          <cell r="H8">
            <v>308</v>
          </cell>
          <cell r="I8">
            <v>0</v>
          </cell>
          <cell r="J8">
            <v>0</v>
          </cell>
        </row>
        <row r="9">
          <cell r="E9">
            <v>383</v>
          </cell>
          <cell r="G9">
            <v>236</v>
          </cell>
          <cell r="H9">
            <v>147</v>
          </cell>
          <cell r="I9">
            <v>0</v>
          </cell>
          <cell r="J9">
            <v>0</v>
          </cell>
        </row>
        <row r="10">
          <cell r="E10">
            <v>24</v>
          </cell>
          <cell r="G10">
            <v>15</v>
          </cell>
          <cell r="H10">
            <v>9</v>
          </cell>
          <cell r="I10">
            <v>0</v>
          </cell>
          <cell r="J10">
            <v>0</v>
          </cell>
        </row>
        <row r="11">
          <cell r="E11">
            <v>105</v>
          </cell>
          <cell r="G11">
            <v>72</v>
          </cell>
          <cell r="H11">
            <v>33</v>
          </cell>
          <cell r="I11">
            <v>0</v>
          </cell>
          <cell r="J11">
            <v>0</v>
          </cell>
        </row>
        <row r="12">
          <cell r="E12">
            <v>759</v>
          </cell>
          <cell r="G12">
            <v>563</v>
          </cell>
          <cell r="H12">
            <v>196</v>
          </cell>
          <cell r="I12">
            <v>0</v>
          </cell>
          <cell r="J12">
            <v>0</v>
          </cell>
        </row>
        <row r="13">
          <cell r="E13">
            <v>349</v>
          </cell>
          <cell r="G13">
            <v>238</v>
          </cell>
          <cell r="H13">
            <v>111</v>
          </cell>
          <cell r="I13">
            <v>0</v>
          </cell>
          <cell r="J13">
            <v>0</v>
          </cell>
        </row>
        <row r="14">
          <cell r="E14">
            <v>236</v>
          </cell>
          <cell r="G14">
            <v>173</v>
          </cell>
          <cell r="H14">
            <v>63</v>
          </cell>
          <cell r="I14">
            <v>0</v>
          </cell>
          <cell r="J14">
            <v>0</v>
          </cell>
        </row>
        <row r="15">
          <cell r="E15">
            <v>36</v>
          </cell>
          <cell r="G15">
            <v>21</v>
          </cell>
          <cell r="H15">
            <v>15</v>
          </cell>
          <cell r="I15">
            <v>0</v>
          </cell>
          <cell r="J15">
            <v>0</v>
          </cell>
        </row>
        <row r="16">
          <cell r="E16">
            <v>18</v>
          </cell>
          <cell r="G16">
            <v>13</v>
          </cell>
          <cell r="H16">
            <v>5</v>
          </cell>
          <cell r="I16">
            <v>0</v>
          </cell>
          <cell r="J16">
            <v>0</v>
          </cell>
        </row>
        <row r="17">
          <cell r="E17">
            <v>18</v>
          </cell>
          <cell r="G17">
            <v>10</v>
          </cell>
          <cell r="H17">
            <v>8</v>
          </cell>
          <cell r="I17">
            <v>0</v>
          </cell>
          <cell r="J17">
            <v>0</v>
          </cell>
        </row>
        <row r="18">
          <cell r="E18">
            <v>12</v>
          </cell>
          <cell r="G18">
            <v>8</v>
          </cell>
          <cell r="H18">
            <v>4</v>
          </cell>
          <cell r="I18">
            <v>0</v>
          </cell>
          <cell r="J18">
            <v>0</v>
          </cell>
        </row>
        <row r="19">
          <cell r="E19">
            <v>18</v>
          </cell>
          <cell r="G19">
            <v>12</v>
          </cell>
          <cell r="H19">
            <v>6</v>
          </cell>
          <cell r="I19">
            <v>0</v>
          </cell>
          <cell r="J19">
            <v>0</v>
          </cell>
        </row>
        <row r="20">
          <cell r="E20">
            <v>47</v>
          </cell>
          <cell r="G20">
            <v>35</v>
          </cell>
          <cell r="H20">
            <v>12</v>
          </cell>
          <cell r="I20">
            <v>0</v>
          </cell>
          <cell r="J20">
            <v>0</v>
          </cell>
        </row>
        <row r="21">
          <cell r="E21">
            <v>110</v>
          </cell>
          <cell r="G21">
            <v>72</v>
          </cell>
          <cell r="H21">
            <v>38</v>
          </cell>
          <cell r="I21">
            <v>0</v>
          </cell>
          <cell r="J21">
            <v>0</v>
          </cell>
        </row>
        <row r="22">
          <cell r="E22">
            <v>21</v>
          </cell>
          <cell r="G22">
            <v>15</v>
          </cell>
          <cell r="H22">
            <v>6</v>
          </cell>
          <cell r="I22">
            <v>0</v>
          </cell>
          <cell r="J22">
            <v>0</v>
          </cell>
        </row>
        <row r="23">
          <cell r="E23">
            <v>100</v>
          </cell>
          <cell r="G23">
            <v>79</v>
          </cell>
          <cell r="H23">
            <v>21</v>
          </cell>
          <cell r="I23">
            <v>0</v>
          </cell>
          <cell r="J23">
            <v>0</v>
          </cell>
        </row>
      </sheetData>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15013</v>
          </cell>
          <cell r="G7">
            <v>7337</v>
          </cell>
          <cell r="H7">
            <v>7602</v>
          </cell>
          <cell r="I7">
            <v>74</v>
          </cell>
          <cell r="J7">
            <v>0</v>
          </cell>
        </row>
        <row r="8">
          <cell r="E8">
            <v>15819</v>
          </cell>
          <cell r="G8">
            <v>5967</v>
          </cell>
          <cell r="H8">
            <v>9777</v>
          </cell>
          <cell r="I8">
            <v>75</v>
          </cell>
          <cell r="J8">
            <v>0</v>
          </cell>
        </row>
        <row r="9">
          <cell r="E9">
            <v>2281</v>
          </cell>
          <cell r="G9">
            <v>496</v>
          </cell>
          <cell r="H9">
            <v>1766</v>
          </cell>
          <cell r="I9">
            <v>19</v>
          </cell>
          <cell r="J9">
            <v>0</v>
          </cell>
        </row>
        <row r="10">
          <cell r="E10">
            <v>1498</v>
          </cell>
          <cell r="G10">
            <v>504</v>
          </cell>
          <cell r="H10">
            <v>956</v>
          </cell>
          <cell r="I10">
            <v>38</v>
          </cell>
          <cell r="J10">
            <v>0</v>
          </cell>
        </row>
        <row r="11">
          <cell r="E11">
            <v>70</v>
          </cell>
          <cell r="G11">
            <v>40</v>
          </cell>
          <cell r="H11">
            <v>30</v>
          </cell>
          <cell r="I11">
            <v>0</v>
          </cell>
          <cell r="J11">
            <v>0</v>
          </cell>
        </row>
        <row r="12">
          <cell r="E12">
            <v>4192</v>
          </cell>
          <cell r="G12">
            <v>774</v>
          </cell>
          <cell r="H12">
            <v>2232</v>
          </cell>
          <cell r="I12">
            <v>87</v>
          </cell>
          <cell r="J12">
            <v>0</v>
          </cell>
        </row>
        <row r="13">
          <cell r="E13">
            <v>349</v>
          </cell>
          <cell r="G13">
            <v>142</v>
          </cell>
          <cell r="H13">
            <v>207</v>
          </cell>
          <cell r="I13">
            <v>0</v>
          </cell>
          <cell r="J13">
            <v>0</v>
          </cell>
        </row>
        <row r="14">
          <cell r="E14">
            <v>1351</v>
          </cell>
          <cell r="G14">
            <v>166</v>
          </cell>
          <cell r="H14">
            <v>1185</v>
          </cell>
          <cell r="I14">
            <v>0</v>
          </cell>
          <cell r="J14">
            <v>0</v>
          </cell>
        </row>
        <row r="15">
          <cell r="E15">
            <v>105</v>
          </cell>
          <cell r="G15">
            <v>42</v>
          </cell>
          <cell r="H15">
            <v>56</v>
          </cell>
          <cell r="I15">
            <v>7</v>
          </cell>
          <cell r="J15">
            <v>0</v>
          </cell>
        </row>
        <row r="16">
          <cell r="E16">
            <v>1058</v>
          </cell>
          <cell r="G16">
            <v>416</v>
          </cell>
          <cell r="H16">
            <v>599</v>
          </cell>
          <cell r="I16">
            <v>62</v>
          </cell>
          <cell r="J16">
            <v>0</v>
          </cell>
        </row>
        <row r="17">
          <cell r="E17">
            <v>420</v>
          </cell>
          <cell r="G17">
            <v>119</v>
          </cell>
          <cell r="H17">
            <v>301</v>
          </cell>
          <cell r="I17">
            <v>0</v>
          </cell>
          <cell r="J17">
            <v>0</v>
          </cell>
        </row>
        <row r="18">
          <cell r="E18">
            <v>592</v>
          </cell>
          <cell r="G18">
            <v>129</v>
          </cell>
          <cell r="H18">
            <v>463</v>
          </cell>
          <cell r="I18">
            <v>0</v>
          </cell>
          <cell r="J18">
            <v>0</v>
          </cell>
        </row>
        <row r="19">
          <cell r="E19">
            <v>115</v>
          </cell>
          <cell r="G19">
            <v>23</v>
          </cell>
          <cell r="H19">
            <v>92</v>
          </cell>
          <cell r="I19">
            <v>0</v>
          </cell>
          <cell r="J19">
            <v>0</v>
          </cell>
        </row>
        <row r="20">
          <cell r="E20">
            <v>235</v>
          </cell>
          <cell r="G20">
            <v>47</v>
          </cell>
          <cell r="H20">
            <v>188</v>
          </cell>
          <cell r="I20">
            <v>0</v>
          </cell>
          <cell r="J20">
            <v>0</v>
          </cell>
        </row>
        <row r="21">
          <cell r="E21">
            <v>220</v>
          </cell>
          <cell r="G21">
            <v>65</v>
          </cell>
          <cell r="H21">
            <v>143</v>
          </cell>
          <cell r="I21">
            <v>12</v>
          </cell>
          <cell r="J21">
            <v>0</v>
          </cell>
        </row>
        <row r="22">
          <cell r="E22">
            <v>108</v>
          </cell>
          <cell r="G22">
            <v>22</v>
          </cell>
          <cell r="H22">
            <v>86</v>
          </cell>
          <cell r="I22">
            <v>0</v>
          </cell>
          <cell r="J22">
            <v>0</v>
          </cell>
        </row>
        <row r="23">
          <cell r="E23">
            <v>8465</v>
          </cell>
          <cell r="G23">
            <v>2971</v>
          </cell>
          <cell r="H23">
            <v>5464</v>
          </cell>
          <cell r="I23">
            <v>32</v>
          </cell>
          <cell r="J23">
            <v>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1515</v>
          </cell>
          <cell r="G7">
            <v>921</v>
          </cell>
          <cell r="H7">
            <v>490</v>
          </cell>
          <cell r="I7">
            <v>84</v>
          </cell>
          <cell r="J7">
            <v>20</v>
          </cell>
        </row>
        <row r="8">
          <cell r="E8">
            <v>1425</v>
          </cell>
          <cell r="G8">
            <v>845</v>
          </cell>
          <cell r="H8">
            <v>485</v>
          </cell>
          <cell r="I8">
            <v>80</v>
          </cell>
          <cell r="J8">
            <v>15</v>
          </cell>
        </row>
        <row r="9">
          <cell r="E9">
            <v>1314</v>
          </cell>
          <cell r="G9">
            <v>809</v>
          </cell>
          <cell r="H9">
            <v>434</v>
          </cell>
          <cell r="I9">
            <v>61</v>
          </cell>
          <cell r="J9">
            <v>10</v>
          </cell>
        </row>
        <row r="10">
          <cell r="E10">
            <v>467</v>
          </cell>
          <cell r="G10">
            <v>205</v>
          </cell>
          <cell r="H10">
            <v>237</v>
          </cell>
          <cell r="I10">
            <v>25</v>
          </cell>
          <cell r="J10">
            <v>0</v>
          </cell>
        </row>
        <row r="11">
          <cell r="E11">
            <v>260</v>
          </cell>
          <cell r="G11">
            <v>110</v>
          </cell>
          <cell r="H11">
            <v>120</v>
          </cell>
          <cell r="I11">
            <v>23</v>
          </cell>
          <cell r="J11">
            <v>7</v>
          </cell>
        </row>
        <row r="12">
          <cell r="E12">
            <v>640</v>
          </cell>
          <cell r="G12">
            <v>355</v>
          </cell>
          <cell r="H12">
            <v>275</v>
          </cell>
          <cell r="I12">
            <v>10</v>
          </cell>
          <cell r="J12">
            <v>0</v>
          </cell>
        </row>
        <row r="13">
          <cell r="E13">
            <v>855</v>
          </cell>
          <cell r="G13">
            <v>510</v>
          </cell>
          <cell r="H13">
            <v>290</v>
          </cell>
          <cell r="I13">
            <v>50</v>
          </cell>
          <cell r="J13">
            <v>5</v>
          </cell>
        </row>
        <row r="14">
          <cell r="E14">
            <v>376</v>
          </cell>
          <cell r="G14">
            <v>195</v>
          </cell>
          <cell r="H14">
            <v>151</v>
          </cell>
          <cell r="I14">
            <v>30</v>
          </cell>
          <cell r="J14">
            <v>0</v>
          </cell>
        </row>
        <row r="15">
          <cell r="E15">
            <v>360</v>
          </cell>
          <cell r="G15">
            <v>232</v>
          </cell>
          <cell r="H15">
            <v>114</v>
          </cell>
          <cell r="I15">
            <v>10</v>
          </cell>
          <cell r="J15">
            <v>4</v>
          </cell>
        </row>
        <row r="16">
          <cell r="E16">
            <v>470</v>
          </cell>
          <cell r="G16">
            <v>305</v>
          </cell>
          <cell r="H16">
            <v>140</v>
          </cell>
          <cell r="I16">
            <v>20</v>
          </cell>
          <cell r="J16">
            <v>5</v>
          </cell>
        </row>
        <row r="17">
          <cell r="E17">
            <v>103</v>
          </cell>
          <cell r="G17">
            <v>41</v>
          </cell>
          <cell r="H17">
            <v>55</v>
          </cell>
          <cell r="I17">
            <v>4</v>
          </cell>
          <cell r="J17">
            <v>3</v>
          </cell>
        </row>
        <row r="18">
          <cell r="E18">
            <v>120</v>
          </cell>
          <cell r="G18">
            <v>69</v>
          </cell>
          <cell r="H18">
            <v>37</v>
          </cell>
          <cell r="I18">
            <v>13</v>
          </cell>
          <cell r="J18">
            <v>1</v>
          </cell>
        </row>
        <row r="19">
          <cell r="E19">
            <v>115</v>
          </cell>
          <cell r="G19">
            <v>45</v>
          </cell>
          <cell r="H19">
            <v>65</v>
          </cell>
          <cell r="I19">
            <v>3</v>
          </cell>
          <cell r="J19">
            <v>2</v>
          </cell>
        </row>
        <row r="20">
          <cell r="E20">
            <v>300</v>
          </cell>
          <cell r="G20">
            <v>163</v>
          </cell>
          <cell r="H20">
            <v>102</v>
          </cell>
          <cell r="I20">
            <v>30</v>
          </cell>
          <cell r="J20">
            <v>5</v>
          </cell>
        </row>
        <row r="21">
          <cell r="E21">
            <v>210</v>
          </cell>
          <cell r="G21">
            <v>100</v>
          </cell>
          <cell r="H21">
            <v>90</v>
          </cell>
          <cell r="I21">
            <v>15</v>
          </cell>
          <cell r="J21">
            <v>5</v>
          </cell>
        </row>
        <row r="22">
          <cell r="E22">
            <v>226</v>
          </cell>
          <cell r="G22">
            <v>110</v>
          </cell>
          <cell r="H22">
            <v>96</v>
          </cell>
          <cell r="I22">
            <v>20</v>
          </cell>
          <cell r="J22">
            <v>0</v>
          </cell>
        </row>
        <row r="23">
          <cell r="E23">
            <v>789</v>
          </cell>
          <cell r="G23">
            <v>385</v>
          </cell>
          <cell r="H23">
            <v>379</v>
          </cell>
          <cell r="I23">
            <v>25</v>
          </cell>
          <cell r="J23">
            <v>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Cat.-wise"/>
      <sheetName val="Circle Wise Dist. wise Data"/>
      <sheetName val="District-Taluka"/>
      <sheetName val="Feeder wise Data"/>
      <sheetName val="SDn Data"/>
      <sheetName val="Div. Data"/>
      <sheetName val="CIR WISE PIVOT"/>
      <sheetName val="Jobwise TC Fail in Month"/>
      <sheetName val="Repairing Agencies"/>
      <sheetName val="AT Wise Data"/>
      <sheetName val="Sheet1"/>
    </sheetNames>
    <sheetDataSet>
      <sheetData sheetId="0"/>
      <sheetData sheetId="1"/>
      <sheetData sheetId="2"/>
      <sheetData sheetId="3"/>
      <sheetData sheetId="4">
        <row r="311">
          <cell r="AK311">
            <v>16852</v>
          </cell>
          <cell r="CM311">
            <v>492</v>
          </cell>
        </row>
        <row r="312">
          <cell r="AK312">
            <v>190053</v>
          </cell>
          <cell r="CM312">
            <v>15884</v>
          </cell>
        </row>
        <row r="313">
          <cell r="AK313">
            <v>69900</v>
          </cell>
          <cell r="CM313">
            <v>7074</v>
          </cell>
        </row>
        <row r="314">
          <cell r="AK314">
            <v>83974</v>
          </cell>
          <cell r="CM314">
            <v>10174</v>
          </cell>
        </row>
        <row r="315">
          <cell r="AK315">
            <v>173830</v>
          </cell>
          <cell r="CM315">
            <v>24892</v>
          </cell>
        </row>
        <row r="316">
          <cell r="AK316">
            <v>56225</v>
          </cell>
          <cell r="CM316">
            <v>6011</v>
          </cell>
        </row>
        <row r="317">
          <cell r="AK317">
            <v>34658</v>
          </cell>
          <cell r="CM317">
            <v>3538</v>
          </cell>
        </row>
        <row r="318">
          <cell r="AK318">
            <v>92309</v>
          </cell>
          <cell r="CM318">
            <v>9449</v>
          </cell>
        </row>
        <row r="319">
          <cell r="AK319">
            <v>104413</v>
          </cell>
          <cell r="CM319">
            <v>9514</v>
          </cell>
        </row>
        <row r="320">
          <cell r="AK320">
            <v>64768</v>
          </cell>
          <cell r="CM320">
            <v>5244</v>
          </cell>
        </row>
        <row r="321">
          <cell r="AK321">
            <v>156056</v>
          </cell>
          <cell r="CM321">
            <v>21090</v>
          </cell>
        </row>
        <row r="322">
          <cell r="AK322">
            <v>83182</v>
          </cell>
          <cell r="CM322">
            <v>8224</v>
          </cell>
        </row>
      </sheetData>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Cat.-wise"/>
      <sheetName val="Circle Wise Dist. wise Data"/>
      <sheetName val="District-Taluka"/>
      <sheetName val="Feeder wise Data"/>
      <sheetName val="SDn Data"/>
      <sheetName val="Div. Data"/>
      <sheetName val="CIR WISE PIVOT"/>
      <sheetName val="Jobwise TC Fail in Month"/>
      <sheetName val="Repairing Agencies"/>
      <sheetName val="AT Wise Data"/>
      <sheetName val="Sheet1"/>
    </sheetNames>
    <sheetDataSet>
      <sheetData sheetId="0"/>
      <sheetData sheetId="1"/>
      <sheetData sheetId="2"/>
      <sheetData sheetId="3"/>
      <sheetData sheetId="4">
        <row r="311">
          <cell r="AK311">
            <v>16733</v>
          </cell>
          <cell r="CM311">
            <v>391</v>
          </cell>
        </row>
        <row r="312">
          <cell r="AK312">
            <v>188177</v>
          </cell>
          <cell r="CM312">
            <v>13559</v>
          </cell>
        </row>
        <row r="313">
          <cell r="AK313">
            <v>68701</v>
          </cell>
          <cell r="CM313">
            <v>5697</v>
          </cell>
        </row>
        <row r="314">
          <cell r="AK314">
            <v>83647</v>
          </cell>
          <cell r="CM314">
            <v>8694</v>
          </cell>
        </row>
        <row r="315">
          <cell r="AK315">
            <v>171584</v>
          </cell>
          <cell r="CM315">
            <v>21596</v>
          </cell>
        </row>
        <row r="316">
          <cell r="AK316">
            <v>55436</v>
          </cell>
          <cell r="CM316">
            <v>4773</v>
          </cell>
        </row>
        <row r="317">
          <cell r="AK317">
            <v>33837</v>
          </cell>
          <cell r="CM317">
            <v>2955</v>
          </cell>
        </row>
        <row r="318">
          <cell r="AK318">
            <v>91418</v>
          </cell>
          <cell r="CM318">
            <v>8134</v>
          </cell>
        </row>
        <row r="319">
          <cell r="AK319">
            <v>103431</v>
          </cell>
          <cell r="CM319">
            <v>7813</v>
          </cell>
        </row>
        <row r="320">
          <cell r="AK320">
            <v>62088</v>
          </cell>
          <cell r="CM320">
            <v>4729</v>
          </cell>
        </row>
        <row r="321">
          <cell r="AK321">
            <v>154402</v>
          </cell>
          <cell r="CM321">
            <v>18258</v>
          </cell>
        </row>
        <row r="322">
          <cell r="AK322">
            <v>81685</v>
          </cell>
          <cell r="CM322">
            <v>7059</v>
          </cell>
        </row>
      </sheetData>
      <sheetData sheetId="5"/>
      <sheetData sheetId="6"/>
      <sheetData sheetId="7"/>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Cat.-wise"/>
      <sheetName val="Circle Wise Dist. wise Data"/>
      <sheetName val="District-Taluka"/>
      <sheetName val="Feeder wise Data"/>
      <sheetName val="SDn Data"/>
      <sheetName val="Div. Data"/>
      <sheetName val="CIR WISE PIVOT"/>
      <sheetName val="Jobwise TC Fail in Month"/>
      <sheetName val="Repairing Agencies"/>
      <sheetName val="AT Wise Data"/>
      <sheetName val="Sheet1"/>
    </sheetNames>
    <sheetDataSet>
      <sheetData sheetId="0"/>
      <sheetData sheetId="1"/>
      <sheetData sheetId="2"/>
      <sheetData sheetId="3"/>
      <sheetData sheetId="4">
        <row r="311">
          <cell r="AK311">
            <v>16557</v>
          </cell>
          <cell r="CM311">
            <v>277</v>
          </cell>
        </row>
        <row r="312">
          <cell r="AK312">
            <v>186623</v>
          </cell>
          <cell r="CM312">
            <v>8516</v>
          </cell>
        </row>
        <row r="313">
          <cell r="AK313">
            <v>68006</v>
          </cell>
          <cell r="CM313">
            <v>3785</v>
          </cell>
        </row>
        <row r="314">
          <cell r="AK314">
            <v>83388</v>
          </cell>
          <cell r="CM314">
            <v>5739</v>
          </cell>
        </row>
        <row r="315">
          <cell r="AK315">
            <v>170051</v>
          </cell>
          <cell r="CM315">
            <v>15052</v>
          </cell>
        </row>
        <row r="316">
          <cell r="AK316">
            <v>54495</v>
          </cell>
          <cell r="CM316">
            <v>2844</v>
          </cell>
        </row>
        <row r="317">
          <cell r="AK317">
            <v>33705</v>
          </cell>
          <cell r="CM317">
            <v>1875</v>
          </cell>
        </row>
        <row r="318">
          <cell r="AK318">
            <v>90365</v>
          </cell>
          <cell r="CM318">
            <v>4887</v>
          </cell>
        </row>
        <row r="319">
          <cell r="AK319">
            <v>101827</v>
          </cell>
          <cell r="CM319">
            <v>5225</v>
          </cell>
        </row>
        <row r="320">
          <cell r="AK320">
            <v>61236</v>
          </cell>
          <cell r="CM320">
            <v>3525</v>
          </cell>
        </row>
        <row r="321">
          <cell r="AK321">
            <v>153241</v>
          </cell>
          <cell r="CM321">
            <v>12518</v>
          </cell>
        </row>
        <row r="322">
          <cell r="AK322">
            <v>79917</v>
          </cell>
          <cell r="CM322">
            <v>4826</v>
          </cell>
        </row>
      </sheetData>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PRO_39_C"/>
      <sheetName val="shp_T&amp;D_drive"/>
      <sheetName val="shp_T_D_drive"/>
      <sheetName val="mpmla wise pp01_02"/>
      <sheetName val="Book1"/>
      <sheetName val="MPZPJAN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Cat.-wise"/>
      <sheetName val="Circle Wise Dist. wise Data"/>
      <sheetName val="District-Taluka"/>
      <sheetName val="Feeder wise Data"/>
      <sheetName val="SDn Data"/>
      <sheetName val="Div. Data"/>
      <sheetName val="Jobwise TC Fail in Month"/>
      <sheetName val="Repairing Agencies"/>
      <sheetName val="AT Wise Data"/>
      <sheetName val="Sheet1"/>
    </sheetNames>
    <sheetDataSet>
      <sheetData sheetId="0"/>
      <sheetData sheetId="1"/>
      <sheetData sheetId="2"/>
      <sheetData sheetId="3"/>
      <sheetData sheetId="4">
        <row r="309">
          <cell r="AK309">
            <v>16021</v>
          </cell>
        </row>
        <row r="310">
          <cell r="AK310">
            <v>184415</v>
          </cell>
        </row>
        <row r="311">
          <cell r="AK311">
            <v>66034</v>
          </cell>
        </row>
        <row r="312">
          <cell r="AK312">
            <v>82934</v>
          </cell>
        </row>
        <row r="313">
          <cell r="AK313">
            <v>168567</v>
          </cell>
        </row>
        <row r="314">
          <cell r="AK314">
            <v>53649</v>
          </cell>
        </row>
        <row r="315">
          <cell r="AK315">
            <v>33332</v>
          </cell>
        </row>
        <row r="316">
          <cell r="AK316">
            <v>88111</v>
          </cell>
        </row>
        <row r="317">
          <cell r="AK317">
            <v>100535</v>
          </cell>
        </row>
        <row r="318">
          <cell r="AK318">
            <v>57901</v>
          </cell>
        </row>
        <row r="319">
          <cell r="AK319">
            <v>142227</v>
          </cell>
        </row>
        <row r="320">
          <cell r="AK320">
            <v>77630</v>
          </cell>
        </row>
      </sheetData>
      <sheetData sheetId="5"/>
      <sheetData sheetId="6"/>
      <sheetData sheetId="7"/>
      <sheetData sheetId="8"/>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Cat.-wise"/>
      <sheetName val="Circle Wise Dist. wise Data"/>
      <sheetName val="District-Taluka"/>
      <sheetName val="Feeder wise Data"/>
      <sheetName val="SDn Data"/>
      <sheetName val="Div. Data"/>
      <sheetName val="Jobwise TC Fail in Month"/>
      <sheetName val="Repairing Agencies"/>
      <sheetName val="AT Wise Data"/>
      <sheetName val="Sheet1"/>
    </sheetNames>
    <sheetDataSet>
      <sheetData sheetId="0"/>
      <sheetData sheetId="1"/>
      <sheetData sheetId="2"/>
      <sheetData sheetId="3"/>
      <sheetData sheetId="4">
        <row r="311">
          <cell r="AK311">
            <v>16303</v>
          </cell>
          <cell r="CM311">
            <v>136</v>
          </cell>
        </row>
        <row r="312">
          <cell r="AK312">
            <v>185217</v>
          </cell>
          <cell r="CM312">
            <v>3008</v>
          </cell>
        </row>
        <row r="313">
          <cell r="AK313">
            <v>67087</v>
          </cell>
          <cell r="CM313">
            <v>1543</v>
          </cell>
        </row>
        <row r="314">
          <cell r="AK314">
            <v>83104</v>
          </cell>
          <cell r="CM314">
            <v>1739</v>
          </cell>
        </row>
        <row r="315">
          <cell r="AK315">
            <v>168565</v>
          </cell>
          <cell r="CM315">
            <v>3847</v>
          </cell>
        </row>
        <row r="316">
          <cell r="AK316">
            <v>54055</v>
          </cell>
          <cell r="CM316">
            <v>1305</v>
          </cell>
        </row>
        <row r="317">
          <cell r="AK317">
            <v>33500</v>
          </cell>
          <cell r="CM317">
            <v>756</v>
          </cell>
        </row>
        <row r="318">
          <cell r="AK318">
            <v>89884</v>
          </cell>
          <cell r="CM318">
            <v>1853</v>
          </cell>
        </row>
        <row r="319">
          <cell r="AK319">
            <v>101222</v>
          </cell>
          <cell r="CM319">
            <v>2118</v>
          </cell>
        </row>
        <row r="320">
          <cell r="AK320">
            <v>60587</v>
          </cell>
          <cell r="CM320">
            <v>1387</v>
          </cell>
        </row>
        <row r="321">
          <cell r="AK321">
            <v>152544</v>
          </cell>
          <cell r="CM321">
            <v>4637</v>
          </cell>
        </row>
        <row r="322">
          <cell r="AK322">
            <v>78515</v>
          </cell>
          <cell r="CM322">
            <v>1726</v>
          </cell>
        </row>
      </sheetData>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VCL CAT 1ST QTR"/>
      <sheetName val="1ST QTR-CAT"/>
      <sheetName val="1ST QTR-EACH MONTH"/>
      <sheetName val="1ST QTR-TOTAL"/>
      <sheetName val="PGVCL CAT 2ND QTR"/>
      <sheetName val="2ND QTR-CAT"/>
      <sheetName val="2ND QTR-EACH MONTH"/>
      <sheetName val="2ND QTR-TOAL"/>
      <sheetName val="PGVCL CAT 3RD QTR"/>
      <sheetName val="3RD QTR-CAT"/>
      <sheetName val="3RD QTR-EACH MONTH"/>
      <sheetName val="3RD QTR-TOAL"/>
      <sheetName val="PGVCL CAT 4TH QTR"/>
      <sheetName val="4TH QTR-CAT"/>
      <sheetName val="4TH QTR-EACH MONTH"/>
      <sheetName val="4TH QTR-TOTAL"/>
    </sheetNames>
    <sheetDataSet>
      <sheetData sheetId="0" refreshError="1">
        <row r="5">
          <cell r="G5">
            <v>17.665623255669523</v>
          </cell>
          <cell r="S5">
            <v>2.6279815228355869</v>
          </cell>
          <cell r="AA5">
            <v>14.381689740111643</v>
          </cell>
        </row>
        <row r="6">
          <cell r="G6">
            <v>10.258843138049881</v>
          </cell>
          <cell r="S6">
            <v>0.81178257198235171</v>
          </cell>
          <cell r="AA6">
            <v>11.1773115350189</v>
          </cell>
        </row>
        <row r="7">
          <cell r="G7">
            <v>6.0613315225027691</v>
          </cell>
          <cell r="S7">
            <v>0.36328471839742943</v>
          </cell>
          <cell r="AA7">
            <v>4.5581264800166279</v>
          </cell>
        </row>
        <row r="8">
          <cell r="G8">
            <v>3.4657609693409217</v>
          </cell>
          <cell r="S8">
            <v>0.33357857406606412</v>
          </cell>
          <cell r="AA8">
            <v>2.0185143120299465</v>
          </cell>
        </row>
        <row r="9">
          <cell r="G9">
            <v>10.046698080822646</v>
          </cell>
          <cell r="S9">
            <v>1.0224127509217731</v>
          </cell>
          <cell r="AA9">
            <v>8.9785194679194458</v>
          </cell>
        </row>
        <row r="11">
          <cell r="G11">
            <v>11.497219702257661</v>
          </cell>
          <cell r="S11">
            <v>1.0179224979530814</v>
          </cell>
          <cell r="AA11">
            <v>12.090505758782172</v>
          </cell>
        </row>
        <row r="12">
          <cell r="G12">
            <v>6.0503596767617411</v>
          </cell>
          <cell r="S12">
            <v>0.29706944929924123</v>
          </cell>
          <cell r="AA12">
            <v>8.08419803495355</v>
          </cell>
        </row>
        <row r="13">
          <cell r="G13">
            <v>3.4333275668335959</v>
          </cell>
          <cell r="S13">
            <v>0.16820516352650836</v>
          </cell>
          <cell r="AA13">
            <v>3.4234652202544495</v>
          </cell>
        </row>
        <row r="14">
          <cell r="G14">
            <v>2.1063415182544665</v>
          </cell>
          <cell r="S14">
            <v>0.12354818360954738</v>
          </cell>
          <cell r="AA14">
            <v>1.5653029295209901</v>
          </cell>
        </row>
        <row r="15">
          <cell r="G15">
            <v>6.1099243060399209</v>
          </cell>
          <cell r="S15">
            <v>0.40151101357758956</v>
          </cell>
          <cell r="AA15">
            <v>6.9271687993428488</v>
          </cell>
        </row>
        <row r="17">
          <cell r="G17">
            <v>16.491773149621814</v>
          </cell>
          <cell r="S17">
            <v>1.7071214155159431</v>
          </cell>
          <cell r="AA17">
            <v>14.672531944886545</v>
          </cell>
        </row>
        <row r="18">
          <cell r="G18">
            <v>8.1775639097448245</v>
          </cell>
          <cell r="S18">
            <v>0.42929320575425234</v>
          </cell>
          <cell r="AA18">
            <v>9.7160170790291556</v>
          </cell>
        </row>
        <row r="19">
          <cell r="G19">
            <v>4.9079461625045777</v>
          </cell>
          <cell r="S19">
            <v>0.23977021923859909</v>
          </cell>
          <cell r="AA19">
            <v>3.7128887375575199</v>
          </cell>
        </row>
        <row r="20">
          <cell r="G20">
            <v>2.7754273663780231</v>
          </cell>
          <cell r="S20">
            <v>0.13819751076191908</v>
          </cell>
          <cell r="AA20">
            <v>1.7528553299492386</v>
          </cell>
        </row>
        <row r="21">
          <cell r="G21">
            <v>8.5809358041001058</v>
          </cell>
          <cell r="S21">
            <v>0.63084765842731649</v>
          </cell>
          <cell r="AA21">
            <v>8.1895295993304504</v>
          </cell>
        </row>
        <row r="24">
          <cell r="G24">
            <v>24.993096714075229</v>
          </cell>
          <cell r="S24">
            <v>5.1538046592074567</v>
          </cell>
          <cell r="AA24">
            <v>16.378006147683575</v>
          </cell>
        </row>
        <row r="25">
          <cell r="G25">
            <v>16.538617425183553</v>
          </cell>
          <cell r="S25">
            <v>1.7076829967185572</v>
          </cell>
          <cell r="AA25">
            <v>15.724421303186505</v>
          </cell>
        </row>
        <row r="26">
          <cell r="G26">
            <v>9.8192879216786846</v>
          </cell>
          <cell r="S26">
            <v>0.67988773671054803</v>
          </cell>
          <cell r="AA26">
            <v>6.5256028616155799</v>
          </cell>
        </row>
        <row r="27">
          <cell r="G27">
            <v>5.504466612074741</v>
          </cell>
          <cell r="S27">
            <v>0.73703881842601404</v>
          </cell>
          <cell r="AA27">
            <v>2.7336038115089702</v>
          </cell>
        </row>
        <row r="28">
          <cell r="G28">
            <v>15.429277198939451</v>
          </cell>
          <cell r="S28">
            <v>2.0311744514906338</v>
          </cell>
          <cell r="AA28">
            <v>11.808373295698674</v>
          </cell>
        </row>
      </sheetData>
      <sheetData sheetId="1" refreshError="1"/>
      <sheetData sheetId="2" refreshError="1"/>
      <sheetData sheetId="3" refreshError="1"/>
      <sheetData sheetId="4" refreshError="1">
        <row r="5">
          <cell r="G5">
            <v>20.602477652862017</v>
          </cell>
          <cell r="S5">
            <v>2.0418264179512038</v>
          </cell>
          <cell r="AA5">
            <v>14.960718209699113</v>
          </cell>
        </row>
        <row r="6">
          <cell r="G6">
            <v>9.7438729406889948</v>
          </cell>
          <cell r="S6">
            <v>0.45697433351154471</v>
          </cell>
          <cell r="AA6">
            <v>9.7356573798738317</v>
          </cell>
        </row>
        <row r="7">
          <cell r="G7">
            <v>5.1977863058328326</v>
          </cell>
          <cell r="S7">
            <v>0.2081002991132288</v>
          </cell>
          <cell r="AA7">
            <v>3.674281833693378</v>
          </cell>
        </row>
        <row r="8">
          <cell r="G8">
            <v>2.6292989833792046</v>
          </cell>
          <cell r="S8">
            <v>0.13361386067529452</v>
          </cell>
          <cell r="AA8">
            <v>1.2766810567640443</v>
          </cell>
        </row>
        <row r="9">
          <cell r="G9">
            <v>10.197176247012047</v>
          </cell>
          <cell r="S9">
            <v>0.70513783236885119</v>
          </cell>
          <cell r="AA9">
            <v>8.273360721595127</v>
          </cell>
        </row>
        <row r="11">
          <cell r="G11">
            <v>20.48072282286055</v>
          </cell>
          <cell r="S11">
            <v>2.5244753266485729</v>
          </cell>
          <cell r="AA11">
            <v>15.010254258837413</v>
          </cell>
        </row>
        <row r="12">
          <cell r="G12">
            <v>12.142796241816423</v>
          </cell>
          <cell r="S12">
            <v>0.56604303816792645</v>
          </cell>
          <cell r="AA12">
            <v>11.679370754730881</v>
          </cell>
        </row>
        <row r="13">
          <cell r="G13">
            <v>7.0158775399827205</v>
          </cell>
          <cell r="S13">
            <v>0.27281834105479164</v>
          </cell>
          <cell r="AA13">
            <v>4.3787816191587847</v>
          </cell>
        </row>
        <row r="14">
          <cell r="G14">
            <v>3.3369438026384439</v>
          </cell>
          <cell r="S14">
            <v>0.16405370363469243</v>
          </cell>
          <cell r="AA14">
            <v>1.4947175225460236</v>
          </cell>
        </row>
        <row r="15">
          <cell r="G15">
            <v>11.714764747074007</v>
          </cell>
          <cell r="S15">
            <v>0.87422453215252016</v>
          </cell>
          <cell r="AA15">
            <v>9.2050487664172191</v>
          </cell>
        </row>
        <row r="17">
          <cell r="G17">
            <v>22.50444324928586</v>
          </cell>
          <cell r="S17">
            <v>1.7945618537940546</v>
          </cell>
          <cell r="AA17">
            <v>15.433558695319295</v>
          </cell>
        </row>
        <row r="18">
          <cell r="G18">
            <v>8.550846600091365</v>
          </cell>
          <cell r="S18">
            <v>0.41393114855494267</v>
          </cell>
          <cell r="AA18">
            <v>8.0687192686868485</v>
          </cell>
        </row>
        <row r="19">
          <cell r="G19">
            <v>4.3169882036666287</v>
          </cell>
          <cell r="S19">
            <v>0.1831908571356379</v>
          </cell>
          <cell r="AA19">
            <v>3.0702692754989656</v>
          </cell>
        </row>
        <row r="20">
          <cell r="G20">
            <v>2.6140038749580832</v>
          </cell>
          <cell r="S20">
            <v>0.13102190375945444</v>
          </cell>
          <cell r="AA20">
            <v>1.2130761205708112</v>
          </cell>
        </row>
        <row r="21">
          <cell r="G21">
            <v>9.8002890250341235</v>
          </cell>
          <cell r="S21">
            <v>0.62127087812496951</v>
          </cell>
          <cell r="AA21">
            <v>7.5122284746601062</v>
          </cell>
        </row>
        <row r="24">
          <cell r="G24">
            <v>18.824294278660005</v>
          </cell>
          <cell r="S24">
            <v>1.8068664621976567</v>
          </cell>
          <cell r="AA24">
            <v>14.438963307086258</v>
          </cell>
        </row>
        <row r="25">
          <cell r="G25">
            <v>8.5394275473173238</v>
          </cell>
          <cell r="S25">
            <v>0.39103156830277597</v>
          </cell>
          <cell r="AA25">
            <v>9.4590102906504239</v>
          </cell>
        </row>
        <row r="26">
          <cell r="G26">
            <v>4.2610234101567759</v>
          </cell>
          <cell r="S26">
            <v>0.16831193967708971</v>
          </cell>
          <cell r="AA26">
            <v>3.573944386895759</v>
          </cell>
        </row>
        <row r="27">
          <cell r="G27">
            <v>2.6445913853317813</v>
          </cell>
          <cell r="S27">
            <v>0.13620535894450916</v>
          </cell>
          <cell r="AA27">
            <v>1.3402747380675204</v>
          </cell>
        </row>
        <row r="28">
          <cell r="G28">
            <v>8.9536481617168704</v>
          </cell>
          <cell r="S28">
            <v>0.61023255192364545</v>
          </cell>
          <cell r="AA28">
            <v>7.9805734805757531</v>
          </cell>
        </row>
      </sheetData>
      <sheetData sheetId="5" refreshError="1"/>
      <sheetData sheetId="6" refreshError="1"/>
      <sheetData sheetId="7" refreshError="1"/>
      <sheetData sheetId="8" refreshError="1">
        <row r="5">
          <cell r="G5">
            <v>14.153607869195518</v>
          </cell>
          <cell r="S5">
            <v>1.1514237695237703</v>
          </cell>
          <cell r="AA5">
            <v>14.412079784837422</v>
          </cell>
        </row>
        <row r="6">
          <cell r="G6">
            <v>6.3855334251862752</v>
          </cell>
          <cell r="S6">
            <v>0.33108719972837813</v>
          </cell>
          <cell r="AA6">
            <v>8.2975419960608328</v>
          </cell>
        </row>
        <row r="7">
          <cell r="G7">
            <v>3.5778730034650392</v>
          </cell>
          <cell r="S7">
            <v>0.16630206383982932</v>
          </cell>
          <cell r="AA7">
            <v>3.6637479334282022</v>
          </cell>
        </row>
        <row r="8">
          <cell r="G8">
            <v>3.8236978251042242</v>
          </cell>
          <cell r="S8">
            <v>0.18250306603378694</v>
          </cell>
          <cell r="AA8">
            <v>2.692204530614295</v>
          </cell>
        </row>
        <row r="9">
          <cell r="G9">
            <v>6.7316200722585178</v>
          </cell>
          <cell r="S9">
            <v>0.42505033107289841</v>
          </cell>
          <cell r="AA9">
            <v>7.4984258885485424</v>
          </cell>
        </row>
        <row r="11">
          <cell r="G11">
            <v>15.771355621519294</v>
          </cell>
          <cell r="S11">
            <v>1.2364764429706803</v>
          </cell>
          <cell r="AA11">
            <v>15.064895648643896</v>
          </cell>
        </row>
        <row r="12">
          <cell r="G12">
            <v>6.8722870580687996</v>
          </cell>
          <cell r="S12">
            <v>0.36630530628255009</v>
          </cell>
          <cell r="AA12">
            <v>8.1769724892116376</v>
          </cell>
        </row>
        <row r="13">
          <cell r="G13">
            <v>3.4806732199955679</v>
          </cell>
          <cell r="S13">
            <v>0.19717723898808581</v>
          </cell>
          <cell r="AA13">
            <v>3.1356550954506601</v>
          </cell>
        </row>
        <row r="14">
          <cell r="G14">
            <v>3.8079926784624769</v>
          </cell>
          <cell r="S14">
            <v>0.19280193715680294</v>
          </cell>
          <cell r="AA14">
            <v>2.3480933496034169</v>
          </cell>
        </row>
        <row r="15">
          <cell r="G15">
            <v>7.1930496727933111</v>
          </cell>
          <cell r="S15">
            <v>0.46823182666498014</v>
          </cell>
          <cell r="AA15">
            <v>7.3586806158522897</v>
          </cell>
        </row>
        <row r="17">
          <cell r="G17">
            <v>13.067536608722252</v>
          </cell>
          <cell r="S17">
            <v>1.1815625145470627</v>
          </cell>
          <cell r="AA17">
            <v>15.138182963810234</v>
          </cell>
        </row>
        <row r="18">
          <cell r="G18">
            <v>5.9863619923277476</v>
          </cell>
          <cell r="S18">
            <v>0.30440943764126732</v>
          </cell>
          <cell r="AA18">
            <v>9.1012400262351729</v>
          </cell>
        </row>
        <row r="19">
          <cell r="G19">
            <v>3.5901259429929775</v>
          </cell>
          <cell r="S19">
            <v>0.14833390885273218</v>
          </cell>
          <cell r="AA19">
            <v>3.9603197637112806</v>
          </cell>
        </row>
        <row r="20">
          <cell r="G20">
            <v>3.6841255086024289</v>
          </cell>
          <cell r="S20">
            <v>0.17122645570777617</v>
          </cell>
          <cell r="AA20">
            <v>3.3092759939653464</v>
          </cell>
        </row>
        <row r="21">
          <cell r="G21">
            <v>6.3728005440576974</v>
          </cell>
          <cell r="S21">
            <v>0.41386777474496311</v>
          </cell>
          <cell r="AA21">
            <v>8.0696961307997537</v>
          </cell>
        </row>
        <row r="24">
          <cell r="G24">
            <v>13.627813773405794</v>
          </cell>
          <cell r="S24">
            <v>1.0367711110558395</v>
          </cell>
          <cell r="AA24">
            <v>13.038597538479396</v>
          </cell>
        </row>
        <row r="25">
          <cell r="G25">
            <v>6.2991217780149844</v>
          </cell>
          <cell r="S25">
            <v>0.32264195204093804</v>
          </cell>
          <cell r="AA25">
            <v>7.6174513030634916</v>
          </cell>
        </row>
        <row r="26">
          <cell r="G26">
            <v>3.6622938256470943</v>
          </cell>
          <cell r="S26">
            <v>0.15351004041461869</v>
          </cell>
          <cell r="AA26">
            <v>3.8932622107382584</v>
          </cell>
        </row>
        <row r="27">
          <cell r="G27">
            <v>3.9737295498387546</v>
          </cell>
          <cell r="S27">
            <v>0.18345711417730579</v>
          </cell>
          <cell r="AA27">
            <v>2.4281317645672886</v>
          </cell>
        </row>
        <row r="28">
          <cell r="G28">
            <v>6.6303900557509436</v>
          </cell>
          <cell r="S28">
            <v>0.39327447945644334</v>
          </cell>
          <cell r="AA28">
            <v>7.0684232867146441</v>
          </cell>
        </row>
      </sheetData>
      <sheetData sheetId="9" refreshError="1"/>
      <sheetData sheetId="10" refreshError="1"/>
      <sheetData sheetId="11" refreshError="1"/>
      <sheetData sheetId="12" refreshError="1">
        <row r="5">
          <cell r="G5">
            <v>12.971172300200516</v>
          </cell>
          <cell r="S5">
            <v>0.88814034676507903</v>
          </cell>
          <cell r="AA5">
            <v>14.530594055042638</v>
          </cell>
        </row>
        <row r="6">
          <cell r="G6">
            <v>6.5984719797556552</v>
          </cell>
          <cell r="S6">
            <v>0.29012689693916366</v>
          </cell>
          <cell r="AA6">
            <v>7.5728272452318617</v>
          </cell>
        </row>
        <row r="7">
          <cell r="G7">
            <v>4.1196037638179401</v>
          </cell>
          <cell r="S7">
            <v>0.1777915477682365</v>
          </cell>
          <cell r="AA7">
            <v>4.2685290208782529</v>
          </cell>
        </row>
        <row r="8">
          <cell r="G8">
            <v>3.3593347707373105</v>
          </cell>
          <cell r="S8">
            <v>0.1725840702867831</v>
          </cell>
          <cell r="AA8">
            <v>2.1830256542540507</v>
          </cell>
        </row>
        <row r="9">
          <cell r="G9">
            <v>6.799582860313655</v>
          </cell>
          <cell r="S9">
            <v>0.36214028759382816</v>
          </cell>
          <cell r="AA9">
            <v>7.5176565746451942</v>
          </cell>
        </row>
        <row r="11">
          <cell r="G11">
            <v>12.965039991321895</v>
          </cell>
          <cell r="S11">
            <v>0.9487330426416769</v>
          </cell>
          <cell r="AA11">
            <v>13.161176744336254</v>
          </cell>
        </row>
        <row r="12">
          <cell r="G12">
            <v>7.2358453497972066</v>
          </cell>
          <cell r="S12">
            <v>0.36612648454986446</v>
          </cell>
          <cell r="AA12">
            <v>8.6782661714931297</v>
          </cell>
        </row>
        <row r="13">
          <cell r="G13">
            <v>5.8831356977631595</v>
          </cell>
          <cell r="S13">
            <v>0.25220320797129914</v>
          </cell>
          <cell r="AA13">
            <v>6.2080226501119542</v>
          </cell>
        </row>
        <row r="14">
          <cell r="G14">
            <v>4.4732929233915142</v>
          </cell>
          <cell r="S14">
            <v>0.25407229362934808</v>
          </cell>
          <cell r="AA14">
            <v>2.7805155919082742</v>
          </cell>
        </row>
        <row r="15">
          <cell r="G15">
            <v>7.7873077803948254</v>
          </cell>
          <cell r="S15">
            <v>0.4341749777316713</v>
          </cell>
          <cell r="AA15">
            <v>8.4675151188470448</v>
          </cell>
        </row>
        <row r="17">
          <cell r="G17">
            <v>11.771050644477453</v>
          </cell>
          <cell r="S17">
            <v>0.87835001585858441</v>
          </cell>
          <cell r="AA17">
            <v>13.144655075270274</v>
          </cell>
        </row>
        <row r="18">
          <cell r="G18">
            <v>5.9891846760525933</v>
          </cell>
          <cell r="S18">
            <v>0.28442354357206773</v>
          </cell>
          <cell r="AA18">
            <v>6.8444149672674106</v>
          </cell>
        </row>
        <row r="19">
          <cell r="G19">
            <v>3.4143809893682247</v>
          </cell>
          <cell r="S19">
            <v>0.17615227953309295</v>
          </cell>
          <cell r="AA19">
            <v>3.3624625187036843</v>
          </cell>
        </row>
        <row r="20">
          <cell r="G20">
            <v>2.91876067689702</v>
          </cell>
          <cell r="S20">
            <v>0.14651091172791725</v>
          </cell>
          <cell r="AA20">
            <v>2.1295098482968067</v>
          </cell>
        </row>
        <row r="21">
          <cell r="G21">
            <v>6.0323010979899161</v>
          </cell>
          <cell r="S21">
            <v>0.35712041535923722</v>
          </cell>
          <cell r="AA21">
            <v>6.5889712864269185</v>
          </cell>
        </row>
        <row r="24">
          <cell r="G24">
            <v>14.175296169689872</v>
          </cell>
          <cell r="S24">
            <v>0.83756706375878132</v>
          </cell>
          <cell r="AA24">
            <v>17.277953759179919</v>
          </cell>
        </row>
        <row r="25">
          <cell r="G25">
            <v>6.5714014317498011</v>
          </cell>
          <cell r="S25">
            <v>0.22001432556745482</v>
          </cell>
          <cell r="AA25">
            <v>7.1978687447404521</v>
          </cell>
        </row>
        <row r="26">
          <cell r="G26">
            <v>3.059517239719816</v>
          </cell>
          <cell r="S26">
            <v>0.10493065107372762</v>
          </cell>
          <cell r="AA26">
            <v>3.23320987737111</v>
          </cell>
        </row>
        <row r="27">
          <cell r="G27">
            <v>2.6865375352143515</v>
          </cell>
          <cell r="S27">
            <v>0.11721372982625164</v>
          </cell>
          <cell r="AA27">
            <v>1.6394196382956985</v>
          </cell>
        </row>
        <row r="28">
          <cell r="G28">
            <v>6.5799693088954072</v>
          </cell>
          <cell r="S28">
            <v>0.29521113197439536</v>
          </cell>
          <cell r="AA28">
            <v>7.4971868715324632</v>
          </cell>
        </row>
      </sheetData>
      <sheetData sheetId="13" refreshError="1"/>
      <sheetData sheetId="14" refreshError="1"/>
      <sheetData sheetId="1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23"/>
      <sheetName val="Feb23"/>
      <sheetName val="Mar23"/>
      <sheetName val="Jan23 to Mar23"/>
      <sheetName val="Apr"/>
      <sheetName val="May"/>
      <sheetName val="Jun23"/>
      <sheetName val="Apr23 to Jun23"/>
      <sheetName val="Jul23"/>
      <sheetName val="Aug23"/>
      <sheetName val="Sep23"/>
      <sheetName val="Jul23 to Sep23"/>
      <sheetName val="Oct23"/>
      <sheetName val="Nov23"/>
      <sheetName val="Dec23"/>
      <sheetName val="Oct23 to Dec23"/>
      <sheetName val="Jan24"/>
      <sheetName val="Feb24"/>
      <sheetName val="Mar24"/>
      <sheetName val="Jan24 to Mar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H4">
            <v>0</v>
          </cell>
        </row>
        <row r="5">
          <cell r="H5">
            <v>0</v>
          </cell>
        </row>
        <row r="6">
          <cell r="H6">
            <v>0</v>
          </cell>
        </row>
        <row r="7">
          <cell r="H7">
            <v>0</v>
          </cell>
        </row>
        <row r="8">
          <cell r="H8">
            <v>0</v>
          </cell>
        </row>
        <row r="9">
          <cell r="H9">
            <v>0</v>
          </cell>
        </row>
        <row r="10">
          <cell r="H10">
            <v>0</v>
          </cell>
        </row>
        <row r="11">
          <cell r="H11">
            <v>0</v>
          </cell>
        </row>
        <row r="12">
          <cell r="H12">
            <v>0</v>
          </cell>
        </row>
        <row r="13">
          <cell r="H13">
            <v>0</v>
          </cell>
        </row>
        <row r="14">
          <cell r="H14">
            <v>0</v>
          </cell>
        </row>
        <row r="15">
          <cell r="H15">
            <v>0</v>
          </cell>
        </row>
        <row r="17">
          <cell r="H17">
            <v>814</v>
          </cell>
        </row>
        <row r="18">
          <cell r="H18">
            <v>2155</v>
          </cell>
        </row>
        <row r="19">
          <cell r="H19">
            <v>2189</v>
          </cell>
        </row>
        <row r="20">
          <cell r="H20">
            <v>2429</v>
          </cell>
        </row>
        <row r="21">
          <cell r="H21">
            <v>5902</v>
          </cell>
        </row>
        <row r="22">
          <cell r="H22">
            <v>4500</v>
          </cell>
        </row>
        <row r="23">
          <cell r="H23">
            <v>1798</v>
          </cell>
        </row>
        <row r="24">
          <cell r="H24">
            <v>2011</v>
          </cell>
        </row>
        <row r="25">
          <cell r="H25">
            <v>2940</v>
          </cell>
        </row>
        <row r="26">
          <cell r="H26">
            <v>974</v>
          </cell>
        </row>
        <row r="27">
          <cell r="H27">
            <v>4434</v>
          </cell>
        </row>
        <row r="28">
          <cell r="H28">
            <v>3472</v>
          </cell>
        </row>
        <row r="30">
          <cell r="H30">
            <v>313</v>
          </cell>
        </row>
        <row r="31">
          <cell r="H31">
            <v>5465</v>
          </cell>
        </row>
        <row r="32">
          <cell r="H32">
            <v>2832</v>
          </cell>
        </row>
        <row r="33">
          <cell r="H33">
            <v>1720</v>
          </cell>
        </row>
        <row r="34">
          <cell r="H34">
            <v>10844</v>
          </cell>
        </row>
        <row r="35">
          <cell r="H35">
            <v>1491</v>
          </cell>
        </row>
        <row r="36">
          <cell r="H36">
            <v>714</v>
          </cell>
        </row>
        <row r="37">
          <cell r="H37">
            <v>2142</v>
          </cell>
        </row>
        <row r="38">
          <cell r="H38">
            <v>3859</v>
          </cell>
        </row>
        <row r="39">
          <cell r="H39">
            <v>1488</v>
          </cell>
        </row>
        <row r="40">
          <cell r="H40">
            <v>9725</v>
          </cell>
        </row>
        <row r="41">
          <cell r="H41">
            <v>2783</v>
          </cell>
        </row>
      </sheetData>
      <sheetData sheetId="15" refreshError="1"/>
      <sheetData sheetId="16">
        <row r="17">
          <cell r="E17">
            <v>634</v>
          </cell>
          <cell r="G17">
            <v>725</v>
          </cell>
        </row>
        <row r="18">
          <cell r="E18">
            <v>743</v>
          </cell>
          <cell r="G18">
            <v>972</v>
          </cell>
        </row>
        <row r="19">
          <cell r="E19">
            <v>852</v>
          </cell>
          <cell r="G19">
            <v>562</v>
          </cell>
        </row>
        <row r="20">
          <cell r="E20">
            <v>762</v>
          </cell>
          <cell r="G20">
            <v>731</v>
          </cell>
        </row>
        <row r="21">
          <cell r="E21">
            <v>1474</v>
          </cell>
          <cell r="G21">
            <v>1957</v>
          </cell>
        </row>
        <row r="22">
          <cell r="E22">
            <v>343</v>
          </cell>
          <cell r="G22">
            <v>1077</v>
          </cell>
        </row>
        <row r="23">
          <cell r="E23">
            <v>586</v>
          </cell>
          <cell r="G23">
            <v>458</v>
          </cell>
        </row>
        <row r="24">
          <cell r="E24">
            <v>470</v>
          </cell>
          <cell r="G24">
            <v>684</v>
          </cell>
        </row>
        <row r="25">
          <cell r="E25">
            <v>177</v>
          </cell>
          <cell r="G25">
            <v>515</v>
          </cell>
        </row>
        <row r="26">
          <cell r="E26">
            <v>905</v>
          </cell>
          <cell r="G26">
            <v>993</v>
          </cell>
        </row>
        <row r="27">
          <cell r="E27">
            <v>1176</v>
          </cell>
          <cell r="G27">
            <v>1066</v>
          </cell>
        </row>
        <row r="28">
          <cell r="E28">
            <v>261</v>
          </cell>
          <cell r="G28">
            <v>115</v>
          </cell>
        </row>
        <row r="30">
          <cell r="E30">
            <v>555</v>
          </cell>
          <cell r="G30">
            <v>557</v>
          </cell>
        </row>
        <row r="31">
          <cell r="E31">
            <v>956</v>
          </cell>
          <cell r="G31">
            <v>1025</v>
          </cell>
        </row>
        <row r="32">
          <cell r="E32">
            <v>1097</v>
          </cell>
          <cell r="G32">
            <v>472</v>
          </cell>
        </row>
        <row r="33">
          <cell r="E33">
            <v>736</v>
          </cell>
          <cell r="G33">
            <v>496</v>
          </cell>
        </row>
        <row r="34">
          <cell r="E34">
            <v>1000</v>
          </cell>
          <cell r="G34">
            <v>1006</v>
          </cell>
        </row>
        <row r="35">
          <cell r="E35">
            <v>202</v>
          </cell>
          <cell r="G35">
            <v>195</v>
          </cell>
        </row>
        <row r="36">
          <cell r="E36">
            <v>193</v>
          </cell>
          <cell r="G36">
            <v>84</v>
          </cell>
        </row>
        <row r="37">
          <cell r="E37">
            <v>749</v>
          </cell>
          <cell r="G37">
            <v>663</v>
          </cell>
        </row>
        <row r="38">
          <cell r="E38">
            <v>578</v>
          </cell>
          <cell r="G38">
            <v>416</v>
          </cell>
        </row>
        <row r="39">
          <cell r="E39">
            <v>934</v>
          </cell>
          <cell r="G39">
            <v>671</v>
          </cell>
        </row>
        <row r="40">
          <cell r="E40">
            <v>1218</v>
          </cell>
          <cell r="G40">
            <v>1086</v>
          </cell>
        </row>
        <row r="41">
          <cell r="E41">
            <v>588</v>
          </cell>
          <cell r="G41">
            <v>60</v>
          </cell>
        </row>
      </sheetData>
      <sheetData sheetId="17">
        <row r="17">
          <cell r="E17">
            <v>832</v>
          </cell>
          <cell r="G17">
            <v>723</v>
          </cell>
        </row>
        <row r="18">
          <cell r="E18">
            <v>1190</v>
          </cell>
          <cell r="G18">
            <v>1428</v>
          </cell>
        </row>
        <row r="19">
          <cell r="E19">
            <v>457</v>
          </cell>
          <cell r="G19">
            <v>336</v>
          </cell>
        </row>
        <row r="20">
          <cell r="E20">
            <v>713</v>
          </cell>
          <cell r="G20">
            <v>417</v>
          </cell>
        </row>
        <row r="21">
          <cell r="E21">
            <v>592</v>
          </cell>
          <cell r="G21">
            <v>1288</v>
          </cell>
        </row>
        <row r="22">
          <cell r="E22">
            <v>982</v>
          </cell>
          <cell r="G22">
            <v>1018</v>
          </cell>
        </row>
        <row r="23">
          <cell r="E23">
            <v>241</v>
          </cell>
          <cell r="G23">
            <v>408</v>
          </cell>
        </row>
        <row r="24">
          <cell r="E24">
            <v>272</v>
          </cell>
          <cell r="G24">
            <v>355</v>
          </cell>
        </row>
        <row r="25">
          <cell r="E25">
            <v>194</v>
          </cell>
          <cell r="G25">
            <v>323</v>
          </cell>
        </row>
        <row r="26">
          <cell r="E26">
            <v>341</v>
          </cell>
          <cell r="G26">
            <v>452</v>
          </cell>
        </row>
        <row r="27">
          <cell r="E27">
            <v>558</v>
          </cell>
          <cell r="G27">
            <v>764</v>
          </cell>
        </row>
        <row r="28">
          <cell r="E28">
            <v>201</v>
          </cell>
          <cell r="G28">
            <v>117</v>
          </cell>
        </row>
        <row r="30">
          <cell r="E30">
            <v>475</v>
          </cell>
          <cell r="G30">
            <v>495</v>
          </cell>
        </row>
        <row r="31">
          <cell r="E31">
            <v>651</v>
          </cell>
          <cell r="G31">
            <v>1249</v>
          </cell>
        </row>
        <row r="32">
          <cell r="E32">
            <v>42</v>
          </cell>
          <cell r="G32">
            <v>179</v>
          </cell>
        </row>
        <row r="33">
          <cell r="E33">
            <v>683</v>
          </cell>
          <cell r="G33">
            <v>396</v>
          </cell>
        </row>
        <row r="34">
          <cell r="E34">
            <v>204</v>
          </cell>
          <cell r="G34">
            <v>1416</v>
          </cell>
        </row>
        <row r="35">
          <cell r="E35">
            <v>201</v>
          </cell>
          <cell r="G35">
            <v>131</v>
          </cell>
        </row>
        <row r="36">
          <cell r="E36">
            <v>163</v>
          </cell>
          <cell r="G36">
            <v>124</v>
          </cell>
        </row>
        <row r="37">
          <cell r="E37">
            <v>374</v>
          </cell>
          <cell r="G37">
            <v>435</v>
          </cell>
        </row>
        <row r="38">
          <cell r="E38">
            <v>310</v>
          </cell>
          <cell r="G38">
            <v>191</v>
          </cell>
        </row>
        <row r="39">
          <cell r="E39">
            <v>464</v>
          </cell>
          <cell r="G39">
            <v>448</v>
          </cell>
        </row>
        <row r="40">
          <cell r="E40">
            <v>633</v>
          </cell>
          <cell r="G40">
            <v>694</v>
          </cell>
        </row>
        <row r="41">
          <cell r="E41">
            <v>229</v>
          </cell>
          <cell r="G41">
            <v>51</v>
          </cell>
        </row>
      </sheetData>
      <sheetData sheetId="18">
        <row r="17">
          <cell r="E17">
            <v>715</v>
          </cell>
          <cell r="G17">
            <v>659</v>
          </cell>
        </row>
        <row r="18">
          <cell r="E18">
            <v>758</v>
          </cell>
          <cell r="G18">
            <v>939</v>
          </cell>
        </row>
        <row r="19">
          <cell r="E19">
            <v>114</v>
          </cell>
          <cell r="G19">
            <v>360</v>
          </cell>
        </row>
        <row r="20">
          <cell r="E20">
            <v>525</v>
          </cell>
          <cell r="G20">
            <v>205</v>
          </cell>
        </row>
        <row r="21">
          <cell r="E21">
            <v>56</v>
          </cell>
          <cell r="G21">
            <v>455</v>
          </cell>
        </row>
        <row r="22">
          <cell r="E22">
            <v>1087</v>
          </cell>
          <cell r="G22">
            <v>997</v>
          </cell>
        </row>
        <row r="23">
          <cell r="E23">
            <v>1019</v>
          </cell>
          <cell r="G23">
            <v>1258</v>
          </cell>
        </row>
        <row r="24">
          <cell r="E24">
            <v>53</v>
          </cell>
          <cell r="G24">
            <v>199</v>
          </cell>
        </row>
        <row r="25">
          <cell r="E25">
            <v>489</v>
          </cell>
          <cell r="G25">
            <v>652</v>
          </cell>
        </row>
        <row r="26">
          <cell r="E26">
            <v>248</v>
          </cell>
          <cell r="G26">
            <v>337</v>
          </cell>
        </row>
        <row r="27">
          <cell r="E27">
            <v>47</v>
          </cell>
          <cell r="G27">
            <v>399</v>
          </cell>
        </row>
        <row r="28">
          <cell r="E28">
            <v>220</v>
          </cell>
          <cell r="G28">
            <v>362</v>
          </cell>
        </row>
        <row r="30">
          <cell r="E30">
            <v>418</v>
          </cell>
          <cell r="G30">
            <v>492</v>
          </cell>
        </row>
        <row r="31">
          <cell r="E31">
            <v>179</v>
          </cell>
          <cell r="G31">
            <v>932</v>
          </cell>
        </row>
        <row r="32">
          <cell r="E32">
            <v>91</v>
          </cell>
          <cell r="G32">
            <v>427</v>
          </cell>
        </row>
        <row r="33">
          <cell r="E33">
            <v>167</v>
          </cell>
          <cell r="G33">
            <v>134</v>
          </cell>
        </row>
        <row r="34">
          <cell r="E34">
            <v>161</v>
          </cell>
          <cell r="G34">
            <v>952</v>
          </cell>
        </row>
        <row r="35">
          <cell r="E35">
            <v>170</v>
          </cell>
          <cell r="G35">
            <v>235</v>
          </cell>
        </row>
        <row r="36">
          <cell r="E36">
            <v>59</v>
          </cell>
          <cell r="G36">
            <v>88</v>
          </cell>
        </row>
        <row r="37">
          <cell r="E37">
            <v>79</v>
          </cell>
          <cell r="G37">
            <v>211</v>
          </cell>
        </row>
        <row r="38">
          <cell r="E38">
            <v>90</v>
          </cell>
          <cell r="G38">
            <v>64</v>
          </cell>
        </row>
        <row r="39">
          <cell r="E39">
            <v>149</v>
          </cell>
          <cell r="G39">
            <v>225</v>
          </cell>
        </row>
        <row r="40">
          <cell r="E40">
            <v>55</v>
          </cell>
          <cell r="G40">
            <v>320</v>
          </cell>
        </row>
        <row r="41">
          <cell r="E41">
            <v>60</v>
          </cell>
          <cell r="G41">
            <v>146</v>
          </cell>
        </row>
      </sheetData>
      <sheetData sheetId="1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FI"/>
      <sheetName val="SAIDI"/>
      <sheetName val="MAIFI"/>
      <sheetName val="SEPT-CAT"/>
      <sheetName val="SEPT-TOT"/>
      <sheetName val="DEC-CAT"/>
      <sheetName val="DEC-TOT"/>
      <sheetName val="JAN-CAT"/>
      <sheetName val="JAN-TOT"/>
      <sheetName val="FEB-CAT"/>
      <sheetName val="FEB-TOT"/>
      <sheetName val="MAR-CAT"/>
      <sheetName val="MAR-TOT"/>
      <sheetName val="APR-CAT"/>
      <sheetName val="APR-TOT"/>
      <sheetName val="MAY-CAT"/>
      <sheetName val="MAY-TOT"/>
      <sheetName val="JUNE-CAT"/>
      <sheetName val="JUNE-TOT"/>
      <sheetName val="JULY-CAT"/>
      <sheetName val="JULY-TOT"/>
      <sheetName val="AUG-CAT"/>
      <sheetName val="AUG-TOT"/>
      <sheetName val="OCT-CAT"/>
      <sheetName val="OCT-TOT"/>
      <sheetName val="NOV-CAT"/>
      <sheetName val="NOV-TOT"/>
    </sheetNames>
    <sheetDataSet>
      <sheetData sheetId="0"/>
      <sheetData sheetId="1"/>
      <sheetData sheetId="2"/>
      <sheetData sheetId="3">
        <row r="20">
          <cell r="C20">
            <v>1296918</v>
          </cell>
          <cell r="D20">
            <v>1327259</v>
          </cell>
          <cell r="F20">
            <v>24984714</v>
          </cell>
          <cell r="M20">
            <v>0.11303690839224911</v>
          </cell>
          <cell r="N20">
            <v>1296918</v>
          </cell>
          <cell r="O20">
            <v>146599.60115825894</v>
          </cell>
          <cell r="P20">
            <v>1327259</v>
          </cell>
          <cell r="R20">
            <v>2398179.7737499997</v>
          </cell>
          <cell r="S20">
            <v>1.8068664621976567</v>
          </cell>
          <cell r="V20">
            <v>56397</v>
          </cell>
          <cell r="W20">
            <v>1248983</v>
          </cell>
          <cell r="X20">
            <v>70438894251</v>
          </cell>
          <cell r="Y20">
            <v>1327259</v>
          </cell>
          <cell r="Z20">
            <v>19164244</v>
          </cell>
          <cell r="AA20">
            <v>14.438963307086258</v>
          </cell>
        </row>
        <row r="33">
          <cell r="C33">
            <v>1926731</v>
          </cell>
          <cell r="D33">
            <v>2038841</v>
          </cell>
          <cell r="F33">
            <v>17410535</v>
          </cell>
          <cell r="G33">
            <v>8.5394275473173238</v>
          </cell>
          <cell r="M33">
            <v>5.1072554256291813E-2</v>
          </cell>
          <cell r="N33">
            <v>1926731</v>
          </cell>
          <cell r="O33">
            <v>98403.073534779382</v>
          </cell>
          <cell r="P33">
            <v>2038841</v>
          </cell>
          <cell r="R33">
            <v>797251.19375000009</v>
          </cell>
          <cell r="S33">
            <v>0.39103156830277597</v>
          </cell>
          <cell r="V33">
            <v>13304</v>
          </cell>
          <cell r="W33">
            <v>1886563</v>
          </cell>
          <cell r="X33">
            <v>25098834152</v>
          </cell>
          <cell r="Y33">
            <v>2038841</v>
          </cell>
          <cell r="Z33">
            <v>19285418</v>
          </cell>
          <cell r="AA33">
            <v>9.4590102906504239</v>
          </cell>
        </row>
        <row r="46">
          <cell r="C46">
            <v>2015585</v>
          </cell>
          <cell r="D46">
            <v>2467476</v>
          </cell>
          <cell r="F46">
            <v>10513973</v>
          </cell>
          <cell r="G46">
            <v>4.2610234101567759</v>
          </cell>
          <cell r="M46">
            <v>3.9881851576688124E-2</v>
          </cell>
          <cell r="N46">
            <v>2015585</v>
          </cell>
          <cell r="O46">
            <v>80385.261810198936</v>
          </cell>
          <cell r="P46">
            <v>2467476</v>
          </cell>
          <cell r="R46">
            <v>415305.67166666663</v>
          </cell>
          <cell r="S46">
            <v>0.16831193967708971</v>
          </cell>
          <cell r="V46">
            <v>2982</v>
          </cell>
          <cell r="W46">
            <v>1949522</v>
          </cell>
          <cell r="X46">
            <v>5813474604</v>
          </cell>
          <cell r="Y46">
            <v>2467476</v>
          </cell>
          <cell r="Z46">
            <v>8818622</v>
          </cell>
          <cell r="AA46">
            <v>3.573944386895759</v>
          </cell>
        </row>
        <row r="59">
          <cell r="C59">
            <v>52157</v>
          </cell>
          <cell r="D59">
            <v>107375</v>
          </cell>
          <cell r="F59">
            <v>283963</v>
          </cell>
          <cell r="G59">
            <v>2.6445913853317813</v>
          </cell>
          <cell r="N59">
            <v>52157</v>
          </cell>
          <cell r="O59">
            <v>3306.4370737381682</v>
          </cell>
          <cell r="P59">
            <v>107375</v>
          </cell>
          <cell r="R59">
            <v>14625.050416666671</v>
          </cell>
          <cell r="S59">
            <v>0.13620535894450916</v>
          </cell>
          <cell r="V59">
            <v>1756</v>
          </cell>
          <cell r="W59">
            <v>33670</v>
          </cell>
          <cell r="X59">
            <v>59124520</v>
          </cell>
          <cell r="Y59">
            <v>107375</v>
          </cell>
          <cell r="Z59">
            <v>143912</v>
          </cell>
          <cell r="AA59">
            <v>1.3402747380675204</v>
          </cell>
        </row>
        <row r="72">
          <cell r="M72">
            <v>9.9115722996669819E-2</v>
          </cell>
          <cell r="N72">
            <v>5291391</v>
          </cell>
          <cell r="O72">
            <v>524460.04462307168</v>
          </cell>
          <cell r="P72">
            <v>5940951</v>
          </cell>
          <cell r="R72">
            <v>3625361.6895833332</v>
          </cell>
        </row>
      </sheetData>
      <sheetData sheetId="4"/>
      <sheetData sheetId="5">
        <row r="20">
          <cell r="C20">
            <v>1160352</v>
          </cell>
          <cell r="D20">
            <v>1206165</v>
          </cell>
          <cell r="F20">
            <v>16437392</v>
          </cell>
          <cell r="M20">
            <v>8.2110463818579532E-2</v>
          </cell>
          <cell r="N20">
            <v>1160352</v>
          </cell>
          <cell r="O20">
            <v>95277.040912816403</v>
          </cell>
          <cell r="P20">
            <v>1206165</v>
          </cell>
          <cell r="R20">
            <v>1250517.0271666667</v>
          </cell>
          <cell r="S20">
            <v>1.0367711110558395</v>
          </cell>
          <cell r="V20">
            <v>49748</v>
          </cell>
          <cell r="W20">
            <v>1125250</v>
          </cell>
          <cell r="X20">
            <v>55978937000</v>
          </cell>
          <cell r="Y20">
            <v>1206165</v>
          </cell>
          <cell r="Z20">
            <v>15726700</v>
          </cell>
          <cell r="AA20">
            <v>13.038597538479396</v>
          </cell>
        </row>
        <row r="33">
          <cell r="C33">
            <v>1959974</v>
          </cell>
          <cell r="D33">
            <v>2158452</v>
          </cell>
          <cell r="F33">
            <v>13596352</v>
          </cell>
          <cell r="G33">
            <v>6.2991217780149844</v>
          </cell>
          <cell r="M33">
            <v>5.1156224367467966E-2</v>
          </cell>
          <cell r="N33">
            <v>1959974</v>
          </cell>
          <cell r="O33">
            <v>100264.86969840367</v>
          </cell>
          <cell r="P33">
            <v>2158452</v>
          </cell>
          <cell r="R33">
            <v>696407.16666666674</v>
          </cell>
          <cell r="S33">
            <v>0.32264195204093804</v>
          </cell>
          <cell r="V33">
            <v>11369</v>
          </cell>
          <cell r="W33">
            <v>1982094</v>
          </cell>
          <cell r="X33">
            <v>22534426686</v>
          </cell>
          <cell r="Y33">
            <v>2158452</v>
          </cell>
          <cell r="Z33">
            <v>16441903</v>
          </cell>
          <cell r="AA33">
            <v>7.6174513030634916</v>
          </cell>
        </row>
        <row r="46">
          <cell r="C46">
            <v>1978887</v>
          </cell>
          <cell r="D46">
            <v>2541902</v>
          </cell>
          <cell r="F46">
            <v>9309192</v>
          </cell>
          <cell r="G46">
            <v>3.6622938256470943</v>
          </cell>
          <cell r="M46">
            <v>4.1538278827882795E-2</v>
          </cell>
          <cell r="N46">
            <v>1978887</v>
          </cell>
          <cell r="O46">
            <v>82199.559974872507</v>
          </cell>
          <cell r="P46">
            <v>2541902</v>
          </cell>
          <cell r="R46">
            <v>390207.47875000007</v>
          </cell>
          <cell r="S46">
            <v>0.15351004041461869</v>
          </cell>
          <cell r="V46">
            <v>3019</v>
          </cell>
          <cell r="W46">
            <v>1996929</v>
          </cell>
          <cell r="X46">
            <v>6028728651</v>
          </cell>
          <cell r="Y46">
            <v>2541902</v>
          </cell>
          <cell r="Z46">
            <v>9896291</v>
          </cell>
          <cell r="AA46">
            <v>3.8932622107382584</v>
          </cell>
        </row>
        <row r="59">
          <cell r="C59">
            <v>50710</v>
          </cell>
          <cell r="D59">
            <v>67909</v>
          </cell>
          <cell r="F59">
            <v>269852</v>
          </cell>
          <cell r="G59">
            <v>3.9737295498387546</v>
          </cell>
          <cell r="N59">
            <v>50710</v>
          </cell>
          <cell r="O59">
            <v>3101.6795230381567</v>
          </cell>
          <cell r="P59">
            <v>67909</v>
          </cell>
          <cell r="R59">
            <v>12458.389166666659</v>
          </cell>
          <cell r="S59">
            <v>0.18345711417730579</v>
          </cell>
          <cell r="V59">
            <v>1483</v>
          </cell>
          <cell r="W59">
            <v>37672</v>
          </cell>
          <cell r="X59">
            <v>55867576</v>
          </cell>
          <cell r="Y59">
            <v>67909</v>
          </cell>
          <cell r="Z59">
            <v>164892</v>
          </cell>
          <cell r="AA59">
            <v>2.4281317645672886</v>
          </cell>
        </row>
        <row r="72">
          <cell r="M72">
            <v>7.465199635919377E-2</v>
          </cell>
          <cell r="N72">
            <v>5149923</v>
          </cell>
          <cell r="O72">
            <v>384452.03304612829</v>
          </cell>
          <cell r="P72">
            <v>5974428</v>
          </cell>
          <cell r="R72">
            <v>2349590.0617499999</v>
          </cell>
        </row>
      </sheetData>
      <sheetData sheetId="6"/>
      <sheetData sheetId="7">
        <row r="20">
          <cell r="C20">
            <v>1153052</v>
          </cell>
          <cell r="D20">
            <v>1207637</v>
          </cell>
          <cell r="F20">
            <v>15657062</v>
          </cell>
          <cell r="M20">
            <v>7.9478587273208848E-2</v>
          </cell>
          <cell r="N20">
            <v>1153052</v>
          </cell>
          <cell r="O20">
            <v>91642.944012548003</v>
          </cell>
          <cell r="P20">
            <v>1207637</v>
          </cell>
          <cell r="R20">
            <v>1145725.1254166667</v>
          </cell>
          <cell r="S20">
            <v>0.9487330426416769</v>
          </cell>
          <cell r="V20">
            <v>50482</v>
          </cell>
          <cell r="W20">
            <v>1125060</v>
          </cell>
          <cell r="X20">
            <v>56795278920</v>
          </cell>
          <cell r="Y20">
            <v>1207637</v>
          </cell>
          <cell r="Z20">
            <v>15893924</v>
          </cell>
          <cell r="AA20">
            <v>13.161176744336254</v>
          </cell>
        </row>
        <row r="33">
          <cell r="C33">
            <v>2013193</v>
          </cell>
          <cell r="D33">
            <v>2163282</v>
          </cell>
          <cell r="F33">
            <v>15653174</v>
          </cell>
          <cell r="G33">
            <v>7.2358453497972066</v>
          </cell>
          <cell r="M33">
            <v>5.157243943047423E-2</v>
          </cell>
          <cell r="N33">
            <v>2013193</v>
          </cell>
          <cell r="O33">
            <v>103825.27405435471</v>
          </cell>
          <cell r="P33">
            <v>2163282</v>
          </cell>
          <cell r="R33">
            <v>792034.83374999987</v>
          </cell>
          <cell r="S33">
            <v>0.36612648454986446</v>
          </cell>
          <cell r="V33">
            <v>12489</v>
          </cell>
          <cell r="W33">
            <v>2002384</v>
          </cell>
          <cell r="X33">
            <v>25007773776</v>
          </cell>
          <cell r="Y33">
            <v>2163282</v>
          </cell>
          <cell r="Z33">
            <v>18773537</v>
          </cell>
          <cell r="AA33">
            <v>8.6782661714931297</v>
          </cell>
        </row>
        <row r="46">
          <cell r="C46">
            <v>2025557</v>
          </cell>
          <cell r="D46">
            <v>2538089</v>
          </cell>
          <cell r="F46">
            <v>14931922</v>
          </cell>
          <cell r="G46">
            <v>5.8831356977631595</v>
          </cell>
          <cell r="M46">
            <v>4.5782623059134456E-2</v>
          </cell>
          <cell r="N46">
            <v>2025557</v>
          </cell>
          <cell r="O46">
            <v>92735.312615791205</v>
          </cell>
          <cell r="P46">
            <v>2538089</v>
          </cell>
          <cell r="R46">
            <v>640114.18791666662</v>
          </cell>
          <cell r="S46">
            <v>0.25220320797129914</v>
          </cell>
          <cell r="V46">
            <v>4645</v>
          </cell>
          <cell r="W46">
            <v>2154802</v>
          </cell>
          <cell r="X46">
            <v>10009055290</v>
          </cell>
          <cell r="Y46">
            <v>2538089</v>
          </cell>
          <cell r="Z46">
            <v>15756514</v>
          </cell>
          <cell r="AA46">
            <v>6.2080226501119542</v>
          </cell>
        </row>
        <row r="59">
          <cell r="C59">
            <v>52167</v>
          </cell>
          <cell r="D59">
            <v>68465</v>
          </cell>
          <cell r="F59">
            <v>306264</v>
          </cell>
          <cell r="G59">
            <v>4.4732929233915142</v>
          </cell>
          <cell r="N59">
            <v>52167</v>
          </cell>
          <cell r="O59">
            <v>3772.0505526466104</v>
          </cell>
          <cell r="P59">
            <v>68465</v>
          </cell>
          <cell r="R59">
            <v>17395.059583333317</v>
          </cell>
          <cell r="S59">
            <v>0.25407229362934808</v>
          </cell>
          <cell r="V59">
            <v>1635</v>
          </cell>
          <cell r="W59">
            <v>39906</v>
          </cell>
          <cell r="X59">
            <v>65246310</v>
          </cell>
          <cell r="Y59">
            <v>68465</v>
          </cell>
          <cell r="Z59">
            <v>190368</v>
          </cell>
          <cell r="AA59">
            <v>2.7805155919082742</v>
          </cell>
        </row>
        <row r="72">
          <cell r="M72">
            <v>7.2112137272644566E-2</v>
          </cell>
          <cell r="N72">
            <v>5243969</v>
          </cell>
          <cell r="O72">
            <v>378153.81238149264</v>
          </cell>
          <cell r="P72">
            <v>5977473</v>
          </cell>
          <cell r="R72">
            <v>2595269.2066666665</v>
          </cell>
        </row>
      </sheetData>
      <sheetData sheetId="8"/>
      <sheetData sheetId="9">
        <row r="20">
          <cell r="C20">
            <v>1151758</v>
          </cell>
          <cell r="D20">
            <v>1210438</v>
          </cell>
          <cell r="F20">
            <v>14248127</v>
          </cell>
          <cell r="M20">
            <v>8.0365563108516697E-2</v>
          </cell>
          <cell r="N20">
            <v>1151758</v>
          </cell>
          <cell r="O20">
            <v>92561.680234738975</v>
          </cell>
          <cell r="P20">
            <v>1210438</v>
          </cell>
          <cell r="R20">
            <v>1063188.2364958331</v>
          </cell>
          <cell r="S20">
            <v>0.87835001585858441</v>
          </cell>
          <cell r="V20">
            <v>50323</v>
          </cell>
          <cell r="W20">
            <v>1115184</v>
          </cell>
          <cell r="X20">
            <v>56119404432</v>
          </cell>
          <cell r="Y20">
            <v>1210438</v>
          </cell>
          <cell r="Z20">
            <v>15910790</v>
          </cell>
          <cell r="AA20">
            <v>13.144655075270274</v>
          </cell>
        </row>
        <row r="33">
          <cell r="C33">
            <v>1960783</v>
          </cell>
          <cell r="D33">
            <v>2166648</v>
          </cell>
          <cell r="F33">
            <v>12976455</v>
          </cell>
          <cell r="G33">
            <v>5.9891846760525933</v>
          </cell>
          <cell r="M33">
            <v>4.6751677852348988E-2</v>
          </cell>
          <cell r="N33">
            <v>1960783</v>
          </cell>
          <cell r="O33">
            <v>91669.895154362413</v>
          </cell>
          <cell r="P33">
            <v>2166648</v>
          </cell>
          <cell r="R33">
            <v>616245.70183333335</v>
          </cell>
          <cell r="S33">
            <v>0.28442354357206773</v>
          </cell>
          <cell r="V33">
            <v>10257</v>
          </cell>
          <cell r="W33">
            <v>1930504</v>
          </cell>
          <cell r="X33">
            <v>19801179528</v>
          </cell>
          <cell r="Y33">
            <v>2166648</v>
          </cell>
          <cell r="Z33">
            <v>14829438</v>
          </cell>
          <cell r="AA33">
            <v>6.8444149672674106</v>
          </cell>
        </row>
        <row r="46">
          <cell r="C46">
            <v>1982446</v>
          </cell>
          <cell r="D46">
            <v>2536265</v>
          </cell>
          <cell r="F46">
            <v>8659775</v>
          </cell>
          <cell r="G46">
            <v>3.4143809893682247</v>
          </cell>
          <cell r="M46">
            <v>5.2139250211505915E-2</v>
          </cell>
          <cell r="N46">
            <v>1982446</v>
          </cell>
          <cell r="O46">
            <v>103363.24802479906</v>
          </cell>
          <cell r="P46">
            <v>2536265</v>
          </cell>
          <cell r="R46">
            <v>446768.86125000002</v>
          </cell>
          <cell r="S46">
            <v>0.17615227953309295</v>
          </cell>
          <cell r="V46">
            <v>2709</v>
          </cell>
          <cell r="W46">
            <v>1889160</v>
          </cell>
          <cell r="X46">
            <v>5117734440</v>
          </cell>
          <cell r="Y46">
            <v>2536265</v>
          </cell>
          <cell r="Z46">
            <v>8528096</v>
          </cell>
          <cell r="AA46">
            <v>3.3624625187036843</v>
          </cell>
        </row>
        <row r="59">
          <cell r="C59">
            <v>46651</v>
          </cell>
          <cell r="D59">
            <v>68489</v>
          </cell>
          <cell r="F59">
            <v>199903</v>
          </cell>
          <cell r="G59">
            <v>2.91876067689702</v>
          </cell>
          <cell r="N59">
            <v>46651</v>
          </cell>
          <cell r="O59">
            <v>3122.6174433164151</v>
          </cell>
          <cell r="P59">
            <v>68489</v>
          </cell>
          <cell r="R59">
            <v>10034.385833333325</v>
          </cell>
          <cell r="S59">
            <v>0.14651091172791725</v>
          </cell>
          <cell r="V59">
            <v>1346</v>
          </cell>
          <cell r="W59">
            <v>36426</v>
          </cell>
          <cell r="X59">
            <v>49029396</v>
          </cell>
          <cell r="Y59">
            <v>68489</v>
          </cell>
          <cell r="Z59">
            <v>145848</v>
          </cell>
          <cell r="AA59">
            <v>2.1295098482968067</v>
          </cell>
        </row>
        <row r="72">
          <cell r="M72">
            <v>7.2931070320312152E-2</v>
          </cell>
          <cell r="N72">
            <v>5141638</v>
          </cell>
          <cell r="O72">
            <v>374985.16253958916</v>
          </cell>
          <cell r="P72">
            <v>5981840</v>
          </cell>
          <cell r="R72">
            <v>2136237.1854124996</v>
          </cell>
        </row>
      </sheetData>
      <sheetData sheetId="10"/>
      <sheetData sheetId="11">
        <row r="20">
          <cell r="C20">
            <v>1102610</v>
          </cell>
          <cell r="D20">
            <v>1212565</v>
          </cell>
          <cell r="F20">
            <v>17188468</v>
          </cell>
          <cell r="M20">
            <v>6.5105858676486161E-2</v>
          </cell>
          <cell r="N20">
            <v>1102610</v>
          </cell>
          <cell r="O20">
            <v>71786.37083528041</v>
          </cell>
          <cell r="P20">
            <v>1212565</v>
          </cell>
          <cell r="R20">
            <v>1015604.5066666667</v>
          </cell>
          <cell r="S20">
            <v>0.83756706375878132</v>
          </cell>
          <cell r="V20">
            <v>66715</v>
          </cell>
          <cell r="W20">
            <v>1060344</v>
          </cell>
          <cell r="X20">
            <v>70740849960</v>
          </cell>
          <cell r="Y20">
            <v>1212565</v>
          </cell>
          <cell r="Z20">
            <v>20950642</v>
          </cell>
          <cell r="AA20">
            <v>17.277953759179919</v>
          </cell>
        </row>
        <row r="33">
          <cell r="C33">
            <v>1850339</v>
          </cell>
          <cell r="D33">
            <v>2168675</v>
          </cell>
          <cell r="F33">
            <v>14251234</v>
          </cell>
          <cell r="G33">
            <v>6.5714014317498011</v>
          </cell>
          <cell r="M33">
            <v>3.3416538713071167E-2</v>
          </cell>
          <cell r="N33">
            <v>1850339</v>
          </cell>
          <cell r="O33">
            <v>61831.924825805392</v>
          </cell>
          <cell r="P33">
            <v>2168675</v>
          </cell>
          <cell r="R33">
            <v>477139.56750000006</v>
          </cell>
          <cell r="S33">
            <v>0.22001432556745482</v>
          </cell>
          <cell r="V33">
            <v>10871</v>
          </cell>
          <cell r="W33">
            <v>1823823</v>
          </cell>
          <cell r="X33">
            <v>19826779833</v>
          </cell>
          <cell r="Y33">
            <v>2168675</v>
          </cell>
          <cell r="Z33">
            <v>15609838</v>
          </cell>
          <cell r="AA33">
            <v>7.1978687447404521</v>
          </cell>
        </row>
        <row r="46">
          <cell r="C46">
            <v>1787284</v>
          </cell>
          <cell r="D46">
            <v>2535047</v>
          </cell>
          <cell r="F46">
            <v>7756020</v>
          </cell>
          <cell r="G46">
            <v>3.059517239719816</v>
          </cell>
          <cell r="M46">
            <v>3.5665762856805845E-2</v>
          </cell>
          <cell r="N46">
            <v>1787284</v>
          </cell>
          <cell r="O46">
            <v>63744.847301763381</v>
          </cell>
          <cell r="P46">
            <v>2535047</v>
          </cell>
          <cell r="R46">
            <v>266004.13221249997</v>
          </cell>
          <cell r="S46">
            <v>0.10493065107372762</v>
          </cell>
          <cell r="V46">
            <v>2693</v>
          </cell>
          <cell r="W46">
            <v>1896609</v>
          </cell>
          <cell r="X46">
            <v>5107568037</v>
          </cell>
          <cell r="Y46">
            <v>2535047</v>
          </cell>
          <cell r="Z46">
            <v>8196339</v>
          </cell>
          <cell r="AA46">
            <v>3.23320987737111</v>
          </cell>
        </row>
        <row r="59">
          <cell r="C59">
            <v>42909</v>
          </cell>
          <cell r="D59">
            <v>68509</v>
          </cell>
          <cell r="F59">
            <v>184052</v>
          </cell>
          <cell r="G59">
            <v>2.6865375352143515</v>
          </cell>
          <cell r="N59">
            <v>42909</v>
          </cell>
          <cell r="O59">
            <v>235.05180477385667</v>
          </cell>
          <cell r="P59">
            <v>68509</v>
          </cell>
          <cell r="R59">
            <v>8030.1954166666737</v>
          </cell>
          <cell r="S59">
            <v>0.11721372982625164</v>
          </cell>
          <cell r="V59">
            <v>1199</v>
          </cell>
          <cell r="W59">
            <v>29588</v>
          </cell>
          <cell r="X59">
            <v>35476012</v>
          </cell>
          <cell r="Y59">
            <v>68509</v>
          </cell>
          <cell r="Z59">
            <v>112315</v>
          </cell>
          <cell r="AA59">
            <v>1.6394196382956985</v>
          </cell>
        </row>
        <row r="72">
          <cell r="M72">
            <v>4.6526914425961789E-2</v>
          </cell>
          <cell r="N72">
            <v>4783142</v>
          </cell>
          <cell r="O72">
            <v>222544.83852122372</v>
          </cell>
          <cell r="P72">
            <v>5984796</v>
          </cell>
          <cell r="R72">
            <v>1766778.4017958334</v>
          </cell>
        </row>
      </sheetData>
      <sheetData sheetId="12"/>
      <sheetData sheetId="13">
        <row r="20">
          <cell r="C20">
            <v>1276799</v>
          </cell>
          <cell r="D20">
            <v>1319463</v>
          </cell>
          <cell r="F20">
            <v>15170156</v>
          </cell>
          <cell r="M20">
            <v>9.8692673958862179E-2</v>
          </cell>
          <cell r="N20">
            <v>1276799</v>
          </cell>
          <cell r="O20">
            <v>126010.70741800127</v>
          </cell>
          <cell r="P20">
            <v>1319463</v>
          </cell>
          <cell r="R20">
            <v>1343111.0729166667</v>
          </cell>
          <cell r="S20">
            <v>1.0179224979530814</v>
          </cell>
          <cell r="V20">
            <v>46946</v>
          </cell>
          <cell r="W20">
            <v>1238383</v>
          </cell>
          <cell r="X20">
            <v>58137128318</v>
          </cell>
          <cell r="Y20">
            <v>1319463</v>
          </cell>
          <cell r="Z20">
            <v>15952975</v>
          </cell>
          <cell r="AA20">
            <v>12.090505758782172</v>
          </cell>
        </row>
        <row r="33">
          <cell r="C33">
            <v>1846302</v>
          </cell>
          <cell r="D33">
            <v>2028349</v>
          </cell>
          <cell r="F33">
            <v>12272241</v>
          </cell>
          <cell r="G33">
            <v>6.0503596767617411</v>
          </cell>
          <cell r="M33">
            <v>5.1383644589583964E-2</v>
          </cell>
          <cell r="N33">
            <v>1846302</v>
          </cell>
          <cell r="O33">
            <v>94869.725773038052</v>
          </cell>
          <cell r="P33">
            <v>2028349</v>
          </cell>
          <cell r="R33">
            <v>602560.52041666664</v>
          </cell>
          <cell r="S33">
            <v>0.29706944929924123</v>
          </cell>
          <cell r="V33">
            <v>11694</v>
          </cell>
          <cell r="W33">
            <v>1885749</v>
          </cell>
          <cell r="X33">
            <v>22051948806</v>
          </cell>
          <cell r="Y33">
            <v>2028349</v>
          </cell>
          <cell r="Z33">
            <v>16397575</v>
          </cell>
          <cell r="AA33">
            <v>8.08419803495355</v>
          </cell>
        </row>
        <row r="46">
          <cell r="C46">
            <v>1951295</v>
          </cell>
          <cell r="D46">
            <v>2450938</v>
          </cell>
          <cell r="F46">
            <v>8414873</v>
          </cell>
          <cell r="G46">
            <v>3.4333275668335959</v>
          </cell>
          <cell r="M46">
            <v>5.3467318702290073E-2</v>
          </cell>
          <cell r="N46">
            <v>1951295</v>
          </cell>
          <cell r="O46">
            <v>104330.51164718511</v>
          </cell>
          <cell r="P46">
            <v>2450938</v>
          </cell>
          <cell r="R46">
            <v>412260.42708333331</v>
          </cell>
          <cell r="S46">
            <v>0.16820516352650836</v>
          </cell>
          <cell r="V46">
            <v>2715</v>
          </cell>
          <cell r="W46">
            <v>1903931</v>
          </cell>
          <cell r="X46">
            <v>5169172665</v>
          </cell>
          <cell r="Y46">
            <v>2450938</v>
          </cell>
          <cell r="Z46">
            <v>8390701</v>
          </cell>
          <cell r="AA46">
            <v>3.4234652202544495</v>
          </cell>
        </row>
        <row r="59">
          <cell r="C59">
            <v>51260</v>
          </cell>
          <cell r="D59">
            <v>106741</v>
          </cell>
          <cell r="F59">
            <v>224833</v>
          </cell>
          <cell r="G59">
            <v>2.1063415182544665</v>
          </cell>
          <cell r="M59">
            <v>7.0608430897591168E-2</v>
          </cell>
          <cell r="N59">
            <v>51260</v>
          </cell>
          <cell r="O59">
            <v>3619.3881678105231</v>
          </cell>
          <cell r="P59">
            <v>106741</v>
          </cell>
          <cell r="R59">
            <v>13187.656666666697</v>
          </cell>
          <cell r="S59">
            <v>0.12354818360954738</v>
          </cell>
          <cell r="V59">
            <v>1540</v>
          </cell>
          <cell r="W59">
            <v>38423</v>
          </cell>
          <cell r="X59">
            <v>59171420</v>
          </cell>
          <cell r="Y59">
            <v>106741</v>
          </cell>
          <cell r="Z59">
            <v>167082</v>
          </cell>
          <cell r="AA59">
            <v>1.5653029295209901</v>
          </cell>
        </row>
        <row r="72">
          <cell r="M72">
            <v>8.7198403512952313E-2</v>
          </cell>
          <cell r="N72">
            <v>5125656</v>
          </cell>
          <cell r="O72">
            <v>446949.02015658509</v>
          </cell>
          <cell r="P72">
            <v>5905491</v>
          </cell>
          <cell r="R72">
            <v>2371119.677083333</v>
          </cell>
        </row>
      </sheetData>
      <sheetData sheetId="14"/>
      <sheetData sheetId="15">
        <row r="20">
          <cell r="C20">
            <v>1272967</v>
          </cell>
          <cell r="D20">
            <v>1319460</v>
          </cell>
          <cell r="F20">
            <v>21760235</v>
          </cell>
          <cell r="M20">
            <v>0.12003751311822011</v>
          </cell>
          <cell r="N20">
            <v>1272967</v>
          </cell>
          <cell r="O20">
            <v>152803.7929615613</v>
          </cell>
          <cell r="P20">
            <v>1319460</v>
          </cell>
          <cell r="R20">
            <v>2252478.4229166661</v>
          </cell>
          <cell r="S20">
            <v>1.7071214155159431</v>
          </cell>
          <cell r="V20">
            <v>56253</v>
          </cell>
          <cell r="W20">
            <v>1235792</v>
          </cell>
          <cell r="X20">
            <v>69517007376</v>
          </cell>
          <cell r="Y20">
            <v>1319460</v>
          </cell>
          <cell r="Z20">
            <v>19359819</v>
          </cell>
          <cell r="AA20">
            <v>14.672531944886545</v>
          </cell>
        </row>
        <row r="33">
          <cell r="C33">
            <v>1909288</v>
          </cell>
          <cell r="D33">
            <v>2031263</v>
          </cell>
          <cell r="F33">
            <v>16610783</v>
          </cell>
          <cell r="G33">
            <v>8.1775639097448245</v>
          </cell>
          <cell r="M33">
            <v>5.4434544057247951E-2</v>
          </cell>
          <cell r="N33">
            <v>1909288</v>
          </cell>
          <cell r="O33">
            <v>103931.22175397482</v>
          </cell>
          <cell r="P33">
            <v>2031263</v>
          </cell>
          <cell r="R33">
            <v>872007.40499999991</v>
          </cell>
          <cell r="S33">
            <v>0.42929320575425234</v>
          </cell>
          <cell r="V33">
            <v>14019</v>
          </cell>
          <cell r="W33">
            <v>1917058</v>
          </cell>
          <cell r="X33">
            <v>26875236102</v>
          </cell>
          <cell r="Y33">
            <v>2031263</v>
          </cell>
          <cell r="Z33">
            <v>19735786</v>
          </cell>
          <cell r="AA33">
            <v>9.7160170790291556</v>
          </cell>
        </row>
        <row r="46">
          <cell r="C46">
            <v>2048727</v>
          </cell>
          <cell r="D46">
            <v>2449371</v>
          </cell>
          <cell r="F46">
            <v>12021381</v>
          </cell>
          <cell r="G46">
            <v>4.9079461625045777</v>
          </cell>
          <cell r="M46">
            <v>4.9206142339075248E-2</v>
          </cell>
          <cell r="N46">
            <v>2048727</v>
          </cell>
          <cell r="O46">
            <v>100809.95237590662</v>
          </cell>
          <cell r="P46">
            <v>2449371</v>
          </cell>
          <cell r="R46">
            <v>587286.22166666668</v>
          </cell>
          <cell r="S46">
            <v>0.23977021923859909</v>
          </cell>
          <cell r="V46">
            <v>2998</v>
          </cell>
          <cell r="W46">
            <v>1905976</v>
          </cell>
          <cell r="X46">
            <v>5714116048</v>
          </cell>
          <cell r="Y46">
            <v>2449371</v>
          </cell>
          <cell r="Z46">
            <v>9094242</v>
          </cell>
          <cell r="AA46">
            <v>3.7128887375575199</v>
          </cell>
        </row>
        <row r="59">
          <cell r="C59">
            <v>49939</v>
          </cell>
          <cell r="D59">
            <v>107168</v>
          </cell>
          <cell r="F59">
            <v>297437</v>
          </cell>
          <cell r="G59">
            <v>2.7754273663780231</v>
          </cell>
          <cell r="M59">
            <v>7.7032508900131177E-2</v>
          </cell>
          <cell r="N59">
            <v>49939</v>
          </cell>
          <cell r="O59">
            <v>3846.926461963651</v>
          </cell>
          <cell r="P59">
            <v>107168</v>
          </cell>
          <cell r="R59">
            <v>14810.350833333343</v>
          </cell>
          <cell r="S59">
            <v>0.13819751076191908</v>
          </cell>
          <cell r="V59">
            <v>1766</v>
          </cell>
          <cell r="W59">
            <v>36634</v>
          </cell>
          <cell r="X59">
            <v>64695644</v>
          </cell>
          <cell r="Y59">
            <v>107168</v>
          </cell>
          <cell r="Z59">
            <v>187850</v>
          </cell>
          <cell r="AA59">
            <v>1.7528553299492386</v>
          </cell>
        </row>
        <row r="72">
          <cell r="M72">
            <v>0.10458912250517502</v>
          </cell>
          <cell r="N72">
            <v>5280921</v>
          </cell>
          <cell r="O72">
            <v>552326.89340915135</v>
          </cell>
          <cell r="P72">
            <v>5907262</v>
          </cell>
          <cell r="R72">
            <v>3726582.4004166666</v>
          </cell>
        </row>
      </sheetData>
      <sheetData sheetId="16"/>
      <sheetData sheetId="17">
        <row r="20">
          <cell r="C20">
            <v>1303005</v>
          </cell>
          <cell r="D20">
            <v>1322124</v>
          </cell>
          <cell r="F20">
            <v>33043973</v>
          </cell>
          <cell r="M20">
            <v>0.26302105372431928</v>
          </cell>
          <cell r="N20">
            <v>1303005</v>
          </cell>
          <cell r="O20">
            <v>342717.74810805666</v>
          </cell>
          <cell r="P20">
            <v>1322124</v>
          </cell>
          <cell r="R20">
            <v>6813968.8312499998</v>
          </cell>
          <cell r="S20">
            <v>5.1538046592074567</v>
          </cell>
          <cell r="V20">
            <v>62756</v>
          </cell>
          <cell r="W20">
            <v>1276862</v>
          </cell>
          <cell r="X20">
            <v>80130751672</v>
          </cell>
          <cell r="Y20">
            <v>1322124</v>
          </cell>
          <cell r="Z20">
            <v>21653755</v>
          </cell>
          <cell r="AA20">
            <v>16.378006147683575</v>
          </cell>
        </row>
        <row r="33">
          <cell r="C33">
            <v>1962994</v>
          </cell>
          <cell r="D33">
            <v>2032541</v>
          </cell>
          <cell r="F33">
            <v>33615418</v>
          </cell>
          <cell r="G33">
            <v>16.538617425183553</v>
          </cell>
          <cell r="M33">
            <v>0.10768017727093791</v>
          </cell>
          <cell r="N33">
            <v>1962994</v>
          </cell>
          <cell r="O33">
            <v>211375.54190178751</v>
          </cell>
          <cell r="P33">
            <v>2032541</v>
          </cell>
          <cell r="R33">
            <v>3470935.7058333331</v>
          </cell>
          <cell r="S33">
            <v>1.7076829967185572</v>
          </cell>
          <cell r="V33">
            <v>22534</v>
          </cell>
          <cell r="W33">
            <v>1933660</v>
          </cell>
          <cell r="X33">
            <v>43573094440</v>
          </cell>
          <cell r="Y33">
            <v>2032541</v>
          </cell>
          <cell r="Z33">
            <v>31960531</v>
          </cell>
          <cell r="AA33">
            <v>15.724421303186505</v>
          </cell>
        </row>
        <row r="46">
          <cell r="C46">
            <v>2132616</v>
          </cell>
          <cell r="D46">
            <v>2465740</v>
          </cell>
          <cell r="F46">
            <v>24211811</v>
          </cell>
          <cell r="G46">
            <v>9.8192879216786846</v>
          </cell>
          <cell r="M46">
            <v>7.1354545971779718E-2</v>
          </cell>
          <cell r="N46">
            <v>2132616</v>
          </cell>
          <cell r="O46">
            <v>152171.84641215298</v>
          </cell>
          <cell r="P46">
            <v>2465740</v>
          </cell>
          <cell r="R46">
            <v>1676426.3879166667</v>
          </cell>
          <cell r="S46">
            <v>0.67988773671054803</v>
          </cell>
          <cell r="V46">
            <v>5538</v>
          </cell>
          <cell r="W46">
            <v>2073948</v>
          </cell>
          <cell r="X46">
            <v>11485524024</v>
          </cell>
          <cell r="Y46">
            <v>2465740</v>
          </cell>
          <cell r="Z46">
            <v>16090440</v>
          </cell>
          <cell r="AA46">
            <v>6.5256028616155799</v>
          </cell>
        </row>
        <row r="59">
          <cell r="C59">
            <v>54140</v>
          </cell>
          <cell r="D59">
            <v>107464</v>
          </cell>
          <cell r="F59">
            <v>591532</v>
          </cell>
          <cell r="G59">
            <v>5.504466612074741</v>
          </cell>
          <cell r="M59">
            <v>0.20655315191357082</v>
          </cell>
          <cell r="N59">
            <v>54140</v>
          </cell>
          <cell r="O59">
            <v>11182.787644600725</v>
          </cell>
          <cell r="P59">
            <v>107464</v>
          </cell>
          <cell r="R59">
            <v>79205.139583333177</v>
          </cell>
          <cell r="S59">
            <v>0.73703881842601404</v>
          </cell>
          <cell r="V59">
            <v>3661</v>
          </cell>
          <cell r="W59">
            <v>39625</v>
          </cell>
          <cell r="X59">
            <v>145067125</v>
          </cell>
          <cell r="Y59">
            <v>107464</v>
          </cell>
          <cell r="Z59">
            <v>293764</v>
          </cell>
          <cell r="AA59">
            <v>2.7336038115089702</v>
          </cell>
        </row>
        <row r="72">
          <cell r="M72">
            <v>0.21939916487312899</v>
          </cell>
          <cell r="N72">
            <v>5452755</v>
          </cell>
          <cell r="O72">
            <v>1196329.8932577784</v>
          </cell>
          <cell r="P72">
            <v>5927869</v>
          </cell>
          <cell r="R72">
            <v>12040536.064583333</v>
          </cell>
        </row>
      </sheetData>
      <sheetData sheetId="18"/>
      <sheetData sheetId="19">
        <row r="20">
          <cell r="C20">
            <v>1289051</v>
          </cell>
          <cell r="D20">
            <v>1325303</v>
          </cell>
          <cell r="F20">
            <v>27143163.399305556</v>
          </cell>
          <cell r="M20">
            <v>0.150255689954058</v>
          </cell>
          <cell r="N20">
            <v>1289051</v>
          </cell>
          <cell r="O20">
            <v>193687.2473909684</v>
          </cell>
          <cell r="P20">
            <v>1325303</v>
          </cell>
          <cell r="R20">
            <v>3345694.7238333337</v>
          </cell>
          <cell r="S20">
            <v>2.5244753266485729</v>
          </cell>
          <cell r="V20">
            <v>58608</v>
          </cell>
          <cell r="W20">
            <v>1238637</v>
          </cell>
          <cell r="X20">
            <v>72594037296</v>
          </cell>
          <cell r="Y20">
            <v>1325303</v>
          </cell>
          <cell r="Z20">
            <v>19893135</v>
          </cell>
          <cell r="AA20">
            <v>15.010254258837413</v>
          </cell>
        </row>
        <row r="33">
          <cell r="C33">
            <v>1930418</v>
          </cell>
          <cell r="D33">
            <v>2036090</v>
          </cell>
          <cell r="F33">
            <v>24723826</v>
          </cell>
          <cell r="G33">
            <v>12.142796241816423</v>
          </cell>
          <cell r="M33">
            <v>5.054948235935159E-2</v>
          </cell>
          <cell r="N33">
            <v>1930418</v>
          </cell>
          <cell r="O33">
            <v>97581.630637174778</v>
          </cell>
          <cell r="P33">
            <v>2036090</v>
          </cell>
          <cell r="R33">
            <v>1152514.5695833333</v>
          </cell>
          <cell r="S33">
            <v>0.56604303816792645</v>
          </cell>
          <cell r="V33">
            <v>16703</v>
          </cell>
          <cell r="W33">
            <v>1892667</v>
          </cell>
          <cell r="X33">
            <v>31613216901</v>
          </cell>
          <cell r="Y33">
            <v>2036090</v>
          </cell>
          <cell r="Z33">
            <v>23780250</v>
          </cell>
          <cell r="AA33">
            <v>11.679370754730881</v>
          </cell>
        </row>
        <row r="46">
          <cell r="C46">
            <v>2059698</v>
          </cell>
          <cell r="D46">
            <v>2466503</v>
          </cell>
          <cell r="F46">
            <v>17304683</v>
          </cell>
          <cell r="G46">
            <v>7.0158775399827205</v>
          </cell>
          <cell r="M46">
            <v>4.2038946606709045E-2</v>
          </cell>
          <cell r="N46">
            <v>2059698</v>
          </cell>
          <cell r="O46">
            <v>86587.534247945412</v>
          </cell>
          <cell r="P46">
            <v>2466503</v>
          </cell>
          <cell r="R46">
            <v>672907.25666666671</v>
          </cell>
          <cell r="S46">
            <v>0.27281834105479164</v>
          </cell>
          <cell r="V46">
            <v>3735</v>
          </cell>
          <cell r="W46">
            <v>1986683</v>
          </cell>
          <cell r="X46">
            <v>7420261005</v>
          </cell>
          <cell r="Y46">
            <v>2466503</v>
          </cell>
          <cell r="Z46">
            <v>10800278</v>
          </cell>
          <cell r="AA46">
            <v>4.3787816191587847</v>
          </cell>
        </row>
        <row r="59">
          <cell r="C59">
            <v>52320</v>
          </cell>
          <cell r="D59">
            <v>107336</v>
          </cell>
          <cell r="F59">
            <v>358174.2</v>
          </cell>
          <cell r="G59">
            <v>3.3369438026384439</v>
          </cell>
          <cell r="N59">
            <v>52320</v>
          </cell>
          <cell r="O59">
            <v>3205.9556597896594</v>
          </cell>
          <cell r="P59">
            <v>107336</v>
          </cell>
          <cell r="R59">
            <v>17608.868333333347</v>
          </cell>
          <cell r="S59">
            <v>0.16405370363469243</v>
          </cell>
          <cell r="V59">
            <v>2144</v>
          </cell>
          <cell r="W59">
            <v>34613</v>
          </cell>
          <cell r="X59">
            <v>74210272</v>
          </cell>
          <cell r="Y59">
            <v>107336</v>
          </cell>
          <cell r="Z59">
            <v>160437</v>
          </cell>
          <cell r="AA59">
            <v>1.4947175225460236</v>
          </cell>
        </row>
        <row r="72">
          <cell r="M72">
            <v>0.12319279236441713</v>
          </cell>
          <cell r="N72">
            <v>5331487</v>
          </cell>
          <cell r="O72">
            <v>656800.77098458924</v>
          </cell>
          <cell r="P72">
            <v>5935232</v>
          </cell>
          <cell r="R72">
            <v>5188725.4184166668</v>
          </cell>
        </row>
      </sheetData>
      <sheetData sheetId="20"/>
      <sheetData sheetId="21">
        <row r="20">
          <cell r="C20">
            <v>1304648</v>
          </cell>
          <cell r="D20">
            <v>1325719</v>
          </cell>
          <cell r="F20">
            <v>29834568</v>
          </cell>
          <cell r="M20">
            <v>8.8931793546638799E-2</v>
          </cell>
          <cell r="N20">
            <v>1304648</v>
          </cell>
          <cell r="O20">
            <v>116024.68658703522</v>
          </cell>
          <cell r="P20">
            <v>1325719</v>
          </cell>
          <cell r="R20">
            <v>2379084.7462500003</v>
          </cell>
          <cell r="S20">
            <v>1.7945618537940546</v>
          </cell>
          <cell r="V20">
            <v>59259</v>
          </cell>
          <cell r="W20">
            <v>1254116</v>
          </cell>
          <cell r="X20">
            <v>74317660044</v>
          </cell>
          <cell r="Y20">
            <v>1325719</v>
          </cell>
          <cell r="Z20">
            <v>20460562</v>
          </cell>
          <cell r="AA20">
            <v>15.433558695319295</v>
          </cell>
        </row>
        <row r="33">
          <cell r="C33">
            <v>1910074</v>
          </cell>
          <cell r="D33">
            <v>2035790</v>
          </cell>
          <cell r="F33">
            <v>17407728</v>
          </cell>
          <cell r="G33">
            <v>8.550846600091365</v>
          </cell>
          <cell r="M33">
            <v>4.9427587877110428E-2</v>
          </cell>
          <cell r="N33">
            <v>1910074</v>
          </cell>
          <cell r="O33">
            <v>94410.35048678382</v>
          </cell>
          <cell r="P33">
            <v>2035790</v>
          </cell>
          <cell r="R33">
            <v>842676.89291666669</v>
          </cell>
          <cell r="S33">
            <v>0.41393114855494267</v>
          </cell>
          <cell r="V33">
            <v>11863</v>
          </cell>
          <cell r="W33">
            <v>1865597</v>
          </cell>
          <cell r="X33">
            <v>22131577211</v>
          </cell>
          <cell r="Y33">
            <v>2035790</v>
          </cell>
          <cell r="Z33">
            <v>16426218</v>
          </cell>
          <cell r="AA33">
            <v>8.0687192686868485</v>
          </cell>
        </row>
        <row r="46">
          <cell r="C46">
            <v>1927521</v>
          </cell>
          <cell r="D46">
            <v>2466953</v>
          </cell>
          <cell r="F46">
            <v>10649807</v>
          </cell>
          <cell r="G46">
            <v>4.3169882036666287</v>
          </cell>
          <cell r="M46">
            <v>4.484284818067754E-2</v>
          </cell>
          <cell r="N46">
            <v>1927521</v>
          </cell>
          <cell r="O46">
            <v>86435.53156806776</v>
          </cell>
          <cell r="P46">
            <v>2466953</v>
          </cell>
          <cell r="R46">
            <v>451923.23458333331</v>
          </cell>
          <cell r="S46">
            <v>0.1831908571356379</v>
          </cell>
          <cell r="V46">
            <v>2606</v>
          </cell>
          <cell r="W46">
            <v>1787486</v>
          </cell>
          <cell r="X46">
            <v>4658188516</v>
          </cell>
          <cell r="Y46">
            <v>2466953</v>
          </cell>
          <cell r="Z46">
            <v>7574210</v>
          </cell>
          <cell r="AA46">
            <v>3.0702692754989656</v>
          </cell>
        </row>
        <row r="59">
          <cell r="C59">
            <v>50022</v>
          </cell>
          <cell r="D59">
            <v>107356</v>
          </cell>
          <cell r="F59">
            <v>280629</v>
          </cell>
          <cell r="G59">
            <v>2.6140038749580832</v>
          </cell>
          <cell r="N59">
            <v>50022</v>
          </cell>
          <cell r="O59">
            <v>3153.6698552338516</v>
          </cell>
          <cell r="P59">
            <v>107356</v>
          </cell>
          <cell r="R59">
            <v>14065.98749999999</v>
          </cell>
          <cell r="S59">
            <v>0.13102190375945444</v>
          </cell>
          <cell r="V59">
            <v>1521</v>
          </cell>
          <cell r="W59">
            <v>33682</v>
          </cell>
          <cell r="X59">
            <v>51230322</v>
          </cell>
          <cell r="Y59">
            <v>107356</v>
          </cell>
          <cell r="Z59">
            <v>130231</v>
          </cell>
          <cell r="AA59">
            <v>1.2130761205708112</v>
          </cell>
        </row>
        <row r="72">
          <cell r="M72">
            <v>8.1242984940644775E-2</v>
          </cell>
          <cell r="N72">
            <v>5192265</v>
          </cell>
          <cell r="O72">
            <v>421835.10720283695</v>
          </cell>
          <cell r="P72">
            <v>5935818</v>
          </cell>
          <cell r="R72">
            <v>3687750.8612500001</v>
          </cell>
        </row>
      </sheetData>
      <sheetData sheetId="22"/>
      <sheetData sheetId="23">
        <row r="20">
          <cell r="C20">
            <v>1175552</v>
          </cell>
          <cell r="D20">
            <v>1199649</v>
          </cell>
          <cell r="F20">
            <v>18920091</v>
          </cell>
          <cell r="M20">
            <v>8.5604500195236244E-2</v>
          </cell>
          <cell r="N20">
            <v>1175552</v>
          </cell>
          <cell r="O20">
            <v>100632.54141351036</v>
          </cell>
          <cell r="P20">
            <v>1199649</v>
          </cell>
          <cell r="R20">
            <v>1483337.7283333335</v>
          </cell>
          <cell r="S20">
            <v>1.2364764429706803</v>
          </cell>
          <cell r="V20">
            <v>56902</v>
          </cell>
          <cell r="W20">
            <v>1137928</v>
          </cell>
          <cell r="X20">
            <v>64750379056</v>
          </cell>
          <cell r="Y20">
            <v>1199649</v>
          </cell>
          <cell r="Z20">
            <v>18072587</v>
          </cell>
          <cell r="AA20">
            <v>15.064895648643896</v>
          </cell>
        </row>
        <row r="33">
          <cell r="C33">
            <v>2003042</v>
          </cell>
          <cell r="D33">
            <v>2144904</v>
          </cell>
          <cell r="F33">
            <v>14740396</v>
          </cell>
          <cell r="G33">
            <v>6.8722870580687996</v>
          </cell>
          <cell r="M33">
            <v>5.4710034531789555E-2</v>
          </cell>
          <cell r="N33">
            <v>2003042</v>
          </cell>
          <cell r="O33">
            <v>109586.49698862481</v>
          </cell>
          <cell r="P33">
            <v>2144904</v>
          </cell>
          <cell r="R33">
            <v>785689.71666666679</v>
          </cell>
          <cell r="S33">
            <v>0.36630530628255009</v>
          </cell>
          <cell r="V33">
            <v>12213</v>
          </cell>
          <cell r="W33">
            <v>1971294</v>
          </cell>
          <cell r="X33">
            <v>24075413622</v>
          </cell>
          <cell r="Y33">
            <v>2144904</v>
          </cell>
          <cell r="Z33">
            <v>17538821</v>
          </cell>
          <cell r="AA33">
            <v>8.1769724892116376</v>
          </cell>
        </row>
        <row r="46">
          <cell r="C46">
            <v>2008345</v>
          </cell>
          <cell r="D46">
            <v>2526960</v>
          </cell>
          <cell r="F46">
            <v>8795522</v>
          </cell>
          <cell r="G46">
            <v>3.4806732199955679</v>
          </cell>
          <cell r="M46">
            <v>5.4065167830811021E-2</v>
          </cell>
          <cell r="N46">
            <v>2008345</v>
          </cell>
          <cell r="O46">
            <v>108581.50948717016</v>
          </cell>
          <cell r="P46">
            <v>2526960</v>
          </cell>
          <cell r="R46">
            <v>498258.99583333329</v>
          </cell>
          <cell r="S46">
            <v>0.19717723898808581</v>
          </cell>
          <cell r="V46">
            <v>2644</v>
          </cell>
          <cell r="W46">
            <v>1935154</v>
          </cell>
          <cell r="X46">
            <v>5116547176</v>
          </cell>
          <cell r="Y46">
            <v>2526960</v>
          </cell>
          <cell r="Z46">
            <v>7923675</v>
          </cell>
          <cell r="AA46">
            <v>3.1356550954506601</v>
          </cell>
        </row>
        <row r="59">
          <cell r="C59">
            <v>49272</v>
          </cell>
          <cell r="D59">
            <v>65560</v>
          </cell>
          <cell r="F59">
            <v>249652</v>
          </cell>
          <cell r="G59">
            <v>3.8079926784624769</v>
          </cell>
          <cell r="N59">
            <v>49272</v>
          </cell>
          <cell r="O59">
            <v>3252.6660869565203</v>
          </cell>
          <cell r="P59">
            <v>65560</v>
          </cell>
          <cell r="R59">
            <v>12640.095000000001</v>
          </cell>
          <cell r="S59">
            <v>0.19280193715680294</v>
          </cell>
          <cell r="V59">
            <v>1854</v>
          </cell>
          <cell r="W59">
            <v>33365</v>
          </cell>
          <cell r="X59">
            <v>61858710</v>
          </cell>
          <cell r="Y59">
            <v>65560</v>
          </cell>
          <cell r="Z59">
            <v>153941</v>
          </cell>
          <cell r="AA59">
            <v>2.3480933496034169</v>
          </cell>
        </row>
        <row r="72">
          <cell r="M72">
            <v>7.8981609895075036E-2</v>
          </cell>
          <cell r="N72">
            <v>5236211</v>
          </cell>
          <cell r="O72">
            <v>413564.37453030073</v>
          </cell>
          <cell r="P72">
            <v>5937073</v>
          </cell>
          <cell r="R72">
            <v>2779926.5358333336</v>
          </cell>
        </row>
      </sheetData>
      <sheetData sheetId="24"/>
      <sheetData sheetId="25">
        <row r="20">
          <cell r="C20">
            <v>1168108</v>
          </cell>
          <cell r="D20">
            <v>1202992</v>
          </cell>
          <cell r="F20">
            <v>15720142</v>
          </cell>
          <cell r="M20">
            <v>0.10098305785394036</v>
          </cell>
          <cell r="N20">
            <v>1168108</v>
          </cell>
          <cell r="O20">
            <v>117959.11774365057</v>
          </cell>
          <cell r="P20">
            <v>1202992</v>
          </cell>
          <cell r="R20">
            <v>1421410.2525000002</v>
          </cell>
          <cell r="S20">
            <v>1.1815625145470627</v>
          </cell>
          <cell r="V20">
            <v>57945</v>
          </cell>
          <cell r="W20">
            <v>1125328</v>
          </cell>
          <cell r="X20">
            <v>65207130960</v>
          </cell>
          <cell r="Y20">
            <v>1202992</v>
          </cell>
          <cell r="Z20">
            <v>18211113</v>
          </cell>
          <cell r="AA20">
            <v>15.138182963810234</v>
          </cell>
        </row>
        <row r="33">
          <cell r="C33">
            <v>1969165</v>
          </cell>
          <cell r="D33">
            <v>2148261</v>
          </cell>
          <cell r="F33">
            <v>12860268</v>
          </cell>
          <cell r="G33">
            <v>5.9863619923277476</v>
          </cell>
          <cell r="M33">
            <v>5.2835207320367367E-2</v>
          </cell>
          <cell r="N33">
            <v>1969165</v>
          </cell>
          <cell r="O33">
            <v>104041.2410230112</v>
          </cell>
          <cell r="P33">
            <v>2148261</v>
          </cell>
          <cell r="R33">
            <v>653950.9229166666</v>
          </cell>
          <cell r="S33">
            <v>0.30440943764126732</v>
          </cell>
          <cell r="V33">
            <v>13764</v>
          </cell>
          <cell r="W33">
            <v>2001699</v>
          </cell>
          <cell r="X33">
            <v>27551385036</v>
          </cell>
          <cell r="Y33">
            <v>2148261</v>
          </cell>
          <cell r="Z33">
            <v>19551839</v>
          </cell>
          <cell r="AA33">
            <v>9.1012400262351729</v>
          </cell>
        </row>
        <row r="46">
          <cell r="C46">
            <v>1974628</v>
          </cell>
          <cell r="D46">
            <v>2532495</v>
          </cell>
          <cell r="F46">
            <v>9091976</v>
          </cell>
          <cell r="G46">
            <v>3.5901259429929775</v>
          </cell>
          <cell r="M46">
            <v>4.3047395673126217E-2</v>
          </cell>
          <cell r="N46">
            <v>1974628</v>
          </cell>
          <cell r="O46">
            <v>85002.592823233877</v>
          </cell>
          <cell r="P46">
            <v>2532495</v>
          </cell>
          <cell r="R46">
            <v>375654.88250000001</v>
          </cell>
          <cell r="S46">
            <v>0.14833390885273218</v>
          </cell>
          <cell r="V46">
            <v>3175</v>
          </cell>
          <cell r="W46">
            <v>1933139</v>
          </cell>
          <cell r="X46">
            <v>6137716325</v>
          </cell>
          <cell r="Y46">
            <v>2532495</v>
          </cell>
          <cell r="Z46">
            <v>10029490</v>
          </cell>
          <cell r="AA46">
            <v>3.9603197637112806</v>
          </cell>
        </row>
        <row r="59">
          <cell r="C59">
            <v>49102</v>
          </cell>
          <cell r="D59">
            <v>65621</v>
          </cell>
          <cell r="F59">
            <v>241756</v>
          </cell>
          <cell r="G59">
            <v>3.6841255086024289</v>
          </cell>
          <cell r="N59">
            <v>49102</v>
          </cell>
          <cell r="O59">
            <v>3285.8488944149722</v>
          </cell>
          <cell r="P59">
            <v>65621</v>
          </cell>
          <cell r="R59">
            <v>11236.05124999998</v>
          </cell>
          <cell r="S59">
            <v>0.17122645570777617</v>
          </cell>
          <cell r="V59">
            <v>1839</v>
          </cell>
          <cell r="W59">
            <v>36643</v>
          </cell>
          <cell r="X59">
            <v>67386477</v>
          </cell>
          <cell r="Y59">
            <v>65621</v>
          </cell>
          <cell r="Z59">
            <v>217158</v>
          </cell>
          <cell r="AA59">
            <v>3.3092759939653464</v>
          </cell>
        </row>
        <row r="72">
          <cell r="M72">
            <v>8.9825486666566257E-2</v>
          </cell>
          <cell r="N72">
            <v>5161003</v>
          </cell>
          <cell r="O72">
            <v>463589.60616260843</v>
          </cell>
          <cell r="P72">
            <v>5949369</v>
          </cell>
          <cell r="R72">
            <v>2462252.1091666664</v>
          </cell>
        </row>
      </sheetData>
      <sheetData sheetId="2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01"/>
      <sheetName val="002"/>
      <sheetName val="004"/>
      <sheetName val="002 OLD"/>
      <sheetName val="002 of FY 2021-22"/>
      <sheetName val="FY.20-21_002"/>
    </sheetNames>
    <sheetDataSet>
      <sheetData sheetId="0"/>
      <sheetData sheetId="1">
        <row r="18">
          <cell r="C18">
            <v>2</v>
          </cell>
          <cell r="D18">
            <v>7</v>
          </cell>
          <cell r="E18">
            <v>20</v>
          </cell>
          <cell r="F18">
            <v>14</v>
          </cell>
          <cell r="G18">
            <v>9</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 val="L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HTVR CO_"/>
      <sheetName val="T_D COMP"/>
      <sheetName val="Sheet2"/>
      <sheetName val="Book1"/>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view="pageBreakPreview" zoomScale="115" zoomScaleNormal="100" zoomScaleSheetLayoutView="115" workbookViewId="0">
      <selection activeCell="G8" sqref="G8"/>
    </sheetView>
  </sheetViews>
  <sheetFormatPr defaultColWidth="9.140625" defaultRowHeight="12.75"/>
  <cols>
    <col min="1" max="1" width="5.28515625" style="371" customWidth="1"/>
    <col min="2" max="2" width="13.7109375" style="371" customWidth="1"/>
    <col min="3" max="3" width="36.42578125" style="371" bestFit="1" customWidth="1"/>
    <col min="4" max="4" width="11" style="371" customWidth="1"/>
    <col min="5" max="16384" width="9.140625" style="371"/>
  </cols>
  <sheetData>
    <row r="1" spans="1:4" ht="23.25">
      <c r="A1" s="527"/>
      <c r="B1" s="527"/>
      <c r="C1" s="527"/>
      <c r="D1" s="527"/>
    </row>
    <row r="2" spans="1:4" ht="30">
      <c r="A2" s="372" t="s">
        <v>1812</v>
      </c>
      <c r="B2" s="372" t="s">
        <v>1813</v>
      </c>
      <c r="C2" s="372" t="s">
        <v>1055</v>
      </c>
      <c r="D2" s="372" t="s">
        <v>1697</v>
      </c>
    </row>
    <row r="3" spans="1:4" ht="16.5">
      <c r="A3" s="373">
        <v>1</v>
      </c>
      <c r="B3" s="373" t="s">
        <v>1056</v>
      </c>
      <c r="C3" s="373" t="s">
        <v>1057</v>
      </c>
      <c r="D3" s="374" t="s">
        <v>913</v>
      </c>
    </row>
    <row r="4" spans="1:4" ht="48">
      <c r="A4" s="373">
        <v>3</v>
      </c>
      <c r="B4" s="373" t="s">
        <v>415</v>
      </c>
      <c r="C4" s="373" t="s">
        <v>2071</v>
      </c>
      <c r="D4" s="374" t="s">
        <v>913</v>
      </c>
    </row>
    <row r="5" spans="1:4" ht="16.5">
      <c r="A5" s="373">
        <v>4</v>
      </c>
      <c r="B5" s="373" t="s">
        <v>416</v>
      </c>
      <c r="C5" s="373" t="s">
        <v>417</v>
      </c>
      <c r="D5" s="374" t="s">
        <v>913</v>
      </c>
    </row>
    <row r="6" spans="1:4" ht="33">
      <c r="A6" s="373">
        <v>5</v>
      </c>
      <c r="B6" s="373" t="s">
        <v>2023</v>
      </c>
      <c r="C6" s="373" t="s">
        <v>418</v>
      </c>
      <c r="D6" s="374" t="s">
        <v>913</v>
      </c>
    </row>
    <row r="7" spans="1:4" ht="16.5">
      <c r="A7" s="373">
        <v>6</v>
      </c>
      <c r="B7" s="373" t="s">
        <v>419</v>
      </c>
      <c r="C7" s="373" t="s">
        <v>420</v>
      </c>
      <c r="D7" s="374" t="s">
        <v>913</v>
      </c>
    </row>
    <row r="8" spans="1:4" ht="16.5">
      <c r="A8" s="373">
        <v>7</v>
      </c>
      <c r="B8" s="373" t="s">
        <v>2024</v>
      </c>
      <c r="C8" s="373" t="s">
        <v>2025</v>
      </c>
      <c r="D8" s="374" t="s">
        <v>913</v>
      </c>
    </row>
    <row r="9" spans="1:4" ht="33">
      <c r="A9" s="373">
        <v>11</v>
      </c>
      <c r="B9" s="373" t="s">
        <v>421</v>
      </c>
      <c r="C9" s="373" t="s">
        <v>422</v>
      </c>
      <c r="D9" s="374" t="s">
        <v>913</v>
      </c>
    </row>
    <row r="10" spans="1:4" ht="16.5">
      <c r="A10" s="373">
        <v>13</v>
      </c>
      <c r="B10" s="373" t="s">
        <v>423</v>
      </c>
      <c r="C10" s="373" t="s">
        <v>424</v>
      </c>
      <c r="D10" s="374" t="s">
        <v>913</v>
      </c>
    </row>
    <row r="11" spans="1:4" ht="16.5">
      <c r="A11" s="373">
        <v>16</v>
      </c>
      <c r="B11" s="373" t="s">
        <v>1667</v>
      </c>
      <c r="C11" s="373" t="s">
        <v>1668</v>
      </c>
      <c r="D11" s="374" t="s">
        <v>913</v>
      </c>
    </row>
  </sheetData>
  <autoFilter ref="A2:D11"/>
  <mergeCells count="1">
    <mergeCell ref="A1:D1"/>
  </mergeCells>
  <printOptions horizontalCentered="1" verticalCentered="1"/>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zoomScaleSheetLayoutView="100" workbookViewId="0">
      <pane ySplit="3" topLeftCell="A4" activePane="bottomLeft" state="frozen"/>
      <selection activeCell="C12" sqref="C12:C14"/>
      <selection pane="bottomLeft" activeCell="C12" sqref="C12:C14"/>
    </sheetView>
  </sheetViews>
  <sheetFormatPr defaultColWidth="10.28515625" defaultRowHeight="12.75"/>
  <cols>
    <col min="1" max="1" width="10.28515625" style="368"/>
    <col min="2" max="2" width="17.42578125" style="367" customWidth="1"/>
    <col min="3" max="3" width="15.42578125" style="368" customWidth="1"/>
    <col min="4" max="5" width="13.85546875" style="368" customWidth="1"/>
    <col min="6" max="6" width="13" style="368" customWidth="1"/>
    <col min="7" max="7" width="14.5703125" style="368" customWidth="1"/>
    <col min="8" max="17" width="10.28515625" style="367"/>
    <col min="18" max="18" width="0" style="367" hidden="1" customWidth="1"/>
    <col min="19" max="16384" width="10.28515625" style="367"/>
  </cols>
  <sheetData>
    <row r="1" spans="1:13" s="366" customFormat="1" ht="15.75">
      <c r="A1" s="609" t="s">
        <v>381</v>
      </c>
      <c r="B1" s="609"/>
      <c r="C1" s="609"/>
      <c r="D1" s="609"/>
      <c r="E1" s="609"/>
      <c r="F1" s="609"/>
      <c r="G1" s="609"/>
      <c r="I1" s="367"/>
    </row>
    <row r="2" spans="1:13" ht="76.5">
      <c r="A2" s="462" t="s">
        <v>1047</v>
      </c>
      <c r="B2" s="462" t="s">
        <v>794</v>
      </c>
      <c r="C2" s="462" t="s">
        <v>795</v>
      </c>
      <c r="D2" s="462" t="s">
        <v>796</v>
      </c>
      <c r="E2" s="462" t="s">
        <v>646</v>
      </c>
      <c r="F2" s="462" t="s">
        <v>648</v>
      </c>
      <c r="G2" s="462" t="s">
        <v>649</v>
      </c>
      <c r="H2" s="368"/>
    </row>
    <row r="3" spans="1:13">
      <c r="A3" s="463" t="s">
        <v>2116</v>
      </c>
      <c r="B3" s="462">
        <v>33</v>
      </c>
      <c r="C3" s="464" t="s">
        <v>654</v>
      </c>
      <c r="D3" s="464" t="s">
        <v>655</v>
      </c>
      <c r="E3" s="464" t="s">
        <v>647</v>
      </c>
      <c r="F3" s="464" t="s">
        <v>656</v>
      </c>
      <c r="G3" s="464" t="s">
        <v>650</v>
      </c>
      <c r="H3" s="368"/>
    </row>
    <row r="4" spans="1:13" ht="15">
      <c r="A4" s="603" t="s">
        <v>1157</v>
      </c>
      <c r="B4" s="465" t="s">
        <v>653</v>
      </c>
      <c r="C4" s="463">
        <f>+[33]Dec23!H4</f>
        <v>0</v>
      </c>
      <c r="D4" s="463">
        <f>+[33]Jan24!$E$4+[33]Feb24!$E$4+[33]Mar24!$E$4</f>
        <v>0</v>
      </c>
      <c r="E4" s="463">
        <f t="shared" ref="E4:E39" si="0">+D4+C4</f>
        <v>0</v>
      </c>
      <c r="F4" s="463">
        <f>[33]Jan24!$G$4+[33]Feb24!$G$4+[33]Mar24!$G$4</f>
        <v>0</v>
      </c>
      <c r="G4" s="463">
        <f t="shared" ref="G4:G39" si="1">E4-F4</f>
        <v>0</v>
      </c>
    </row>
    <row r="5" spans="1:13" ht="15" customHeight="1">
      <c r="A5" s="604"/>
      <c r="B5" s="465" t="s">
        <v>651</v>
      </c>
      <c r="C5" s="463">
        <f>+[33]Dec23!H17</f>
        <v>814</v>
      </c>
      <c r="D5" s="463">
        <f>[33]Jan24!$E$17+[33]Feb24!$E$17+[33]Mar24!$E$17</f>
        <v>2181</v>
      </c>
      <c r="E5" s="463">
        <f t="shared" si="0"/>
        <v>2995</v>
      </c>
      <c r="F5" s="463">
        <f>[33]Jan24!$G$17+[33]Feb24!$G$17+[33]Mar24!$G$17</f>
        <v>2107</v>
      </c>
      <c r="G5" s="463">
        <f t="shared" si="1"/>
        <v>888</v>
      </c>
      <c r="I5" s="369"/>
      <c r="J5" s="369"/>
      <c r="K5" s="369"/>
      <c r="L5" s="369"/>
      <c r="M5" s="369"/>
    </row>
    <row r="6" spans="1:13" ht="15" customHeight="1">
      <c r="A6" s="605"/>
      <c r="B6" s="465" t="s">
        <v>652</v>
      </c>
      <c r="C6" s="463">
        <f>+[33]Dec23!H30</f>
        <v>313</v>
      </c>
      <c r="D6" s="463">
        <f>+[33]Jan24!$E$30+[33]Feb24!$E$30+[33]Mar24!$E$30</f>
        <v>1448</v>
      </c>
      <c r="E6" s="463">
        <f t="shared" si="0"/>
        <v>1761</v>
      </c>
      <c r="F6" s="463">
        <f>[33]Jan24!$G$30+[33]Feb24!$G$30+[33]Mar24!$G$30</f>
        <v>1544</v>
      </c>
      <c r="G6" s="463">
        <f t="shared" si="1"/>
        <v>217</v>
      </c>
      <c r="I6" s="369"/>
      <c r="J6" s="369"/>
      <c r="K6" s="369"/>
      <c r="L6" s="369"/>
      <c r="M6" s="369"/>
    </row>
    <row r="7" spans="1:13" ht="15">
      <c r="A7" s="603" t="s">
        <v>1158</v>
      </c>
      <c r="B7" s="465" t="s">
        <v>653</v>
      </c>
      <c r="C7" s="463">
        <f>+[33]Dec23!H5</f>
        <v>0</v>
      </c>
      <c r="D7" s="463">
        <f>[33]Jan24!$E$5+[33]Feb24!$E$5+[33]Mar24!$E$5</f>
        <v>0</v>
      </c>
      <c r="E7" s="463">
        <f t="shared" si="0"/>
        <v>0</v>
      </c>
      <c r="F7" s="463">
        <f>[33]Jan24!$G$5+[33]Feb24!$G$5+[33]Mar24!$G$5</f>
        <v>0</v>
      </c>
      <c r="G7" s="463">
        <f t="shared" si="1"/>
        <v>0</v>
      </c>
      <c r="I7" s="369"/>
      <c r="J7" s="369"/>
      <c r="K7" s="369"/>
      <c r="L7" s="369"/>
      <c r="M7" s="369"/>
    </row>
    <row r="8" spans="1:13" ht="15" customHeight="1">
      <c r="A8" s="604"/>
      <c r="B8" s="465" t="s">
        <v>651</v>
      </c>
      <c r="C8" s="463">
        <f>+[33]Dec23!H18</f>
        <v>2155</v>
      </c>
      <c r="D8" s="463">
        <f>[33]Jan24!$E$18+[33]Feb24!$E$18+[33]Mar24!$E$18</f>
        <v>2691</v>
      </c>
      <c r="E8" s="463">
        <f t="shared" si="0"/>
        <v>4846</v>
      </c>
      <c r="F8" s="463">
        <f>[33]Jan24!$G$18+[33]Feb24!$G$18+[33]Mar24!$G$18</f>
        <v>3339</v>
      </c>
      <c r="G8" s="463">
        <f t="shared" si="1"/>
        <v>1507</v>
      </c>
      <c r="I8" s="369"/>
      <c r="J8" s="369"/>
      <c r="K8" s="369"/>
      <c r="L8" s="369"/>
      <c r="M8" s="369"/>
    </row>
    <row r="9" spans="1:13" ht="15" customHeight="1">
      <c r="A9" s="605"/>
      <c r="B9" s="465" t="s">
        <v>652</v>
      </c>
      <c r="C9" s="463">
        <f>+[33]Dec23!H31</f>
        <v>5465</v>
      </c>
      <c r="D9" s="463">
        <f>+[33]Jan24!$E$31+[33]Feb24!$E$31+[33]Mar24!$E$31</f>
        <v>1786</v>
      </c>
      <c r="E9" s="463">
        <f t="shared" si="0"/>
        <v>7251</v>
      </c>
      <c r="F9" s="463">
        <f>[33]Jan24!$G$31+[33]Feb24!$G$31+[33]Mar24!$G$31</f>
        <v>3206</v>
      </c>
      <c r="G9" s="463">
        <f t="shared" si="1"/>
        <v>4045</v>
      </c>
      <c r="I9" s="369"/>
      <c r="J9" s="369"/>
      <c r="K9" s="369"/>
      <c r="L9" s="369"/>
      <c r="M9" s="369"/>
    </row>
    <row r="10" spans="1:13" ht="15">
      <c r="A10" s="603" t="s">
        <v>727</v>
      </c>
      <c r="B10" s="465" t="s">
        <v>653</v>
      </c>
      <c r="C10" s="463">
        <f>+[33]Dec23!H6</f>
        <v>0</v>
      </c>
      <c r="D10" s="463">
        <f>[33]Jan24!$E$6+[33]Feb24!$E$6+[33]Mar24!$E$6</f>
        <v>0</v>
      </c>
      <c r="E10" s="463">
        <f t="shared" si="0"/>
        <v>0</v>
      </c>
      <c r="F10" s="463">
        <f>[33]Jan24!$G$6+[33]Feb24!$G$6+[33]Mar24!$G$6</f>
        <v>0</v>
      </c>
      <c r="G10" s="463">
        <f t="shared" si="1"/>
        <v>0</v>
      </c>
      <c r="I10" s="369"/>
      <c r="J10" s="369"/>
      <c r="K10" s="369"/>
      <c r="L10" s="369"/>
      <c r="M10" s="369"/>
    </row>
    <row r="11" spans="1:13" ht="15" customHeight="1">
      <c r="A11" s="604"/>
      <c r="B11" s="465" t="s">
        <v>651</v>
      </c>
      <c r="C11" s="463">
        <f>+[33]Dec23!H19</f>
        <v>2189</v>
      </c>
      <c r="D11" s="463">
        <f>[33]Jan24!$E$19+[33]Feb24!$E$19+[33]Mar24!$E$19</f>
        <v>1423</v>
      </c>
      <c r="E11" s="463">
        <f t="shared" si="0"/>
        <v>3612</v>
      </c>
      <c r="F11" s="463">
        <f>[33]Jan24!$G$19+[33]Feb24!$G$19+[33]Mar24!$G$19</f>
        <v>1258</v>
      </c>
      <c r="G11" s="463">
        <f t="shared" si="1"/>
        <v>2354</v>
      </c>
      <c r="I11" s="369"/>
      <c r="J11" s="369"/>
      <c r="K11" s="369"/>
      <c r="L11" s="369"/>
      <c r="M11" s="369"/>
    </row>
    <row r="12" spans="1:13" ht="15" customHeight="1">
      <c r="A12" s="605"/>
      <c r="B12" s="465" t="s">
        <v>652</v>
      </c>
      <c r="C12" s="463">
        <f>+[33]Dec23!H32</f>
        <v>2832</v>
      </c>
      <c r="D12" s="463">
        <f>[33]Jan24!$E$32+[33]Feb24!$E$32+[33]Mar24!$E$32</f>
        <v>1230</v>
      </c>
      <c r="E12" s="463">
        <f t="shared" si="0"/>
        <v>4062</v>
      </c>
      <c r="F12" s="463">
        <f>[33]Jan24!$G$32+[33]Feb24!$G$32+[33]Mar24!$G$32</f>
        <v>1078</v>
      </c>
      <c r="G12" s="463">
        <f t="shared" si="1"/>
        <v>2984</v>
      </c>
      <c r="I12" s="369"/>
      <c r="J12" s="369"/>
      <c r="K12" s="369"/>
      <c r="L12" s="369"/>
      <c r="M12" s="369"/>
    </row>
    <row r="13" spans="1:13" ht="12.75" customHeight="1">
      <c r="A13" s="603" t="s">
        <v>1159</v>
      </c>
      <c r="B13" s="465" t="s">
        <v>653</v>
      </c>
      <c r="C13" s="463">
        <f>+[33]Dec23!H7</f>
        <v>0</v>
      </c>
      <c r="D13" s="463">
        <f>[33]Jan24!$E$7+[33]Feb24!$E$7+[33]Mar24!$E$7</f>
        <v>0</v>
      </c>
      <c r="E13" s="463">
        <f t="shared" si="0"/>
        <v>0</v>
      </c>
      <c r="F13" s="463">
        <f>[33]Jan24!$G$7+[33]Feb24!$G$7+[33]Mar24!$G$7</f>
        <v>0</v>
      </c>
      <c r="G13" s="463">
        <f t="shared" si="1"/>
        <v>0</v>
      </c>
      <c r="I13" s="369"/>
      <c r="J13" s="369"/>
      <c r="K13" s="369"/>
      <c r="L13" s="369"/>
      <c r="M13" s="369"/>
    </row>
    <row r="14" spans="1:13" ht="12.75" customHeight="1">
      <c r="A14" s="604"/>
      <c r="B14" s="465" t="s">
        <v>651</v>
      </c>
      <c r="C14" s="463">
        <f>+[33]Dec23!H20</f>
        <v>2429</v>
      </c>
      <c r="D14" s="463">
        <f>[33]Jan24!$E$20+[33]Feb24!$E$20+[33]Mar24!$E$20</f>
        <v>2000</v>
      </c>
      <c r="E14" s="463">
        <f t="shared" si="0"/>
        <v>4429</v>
      </c>
      <c r="F14" s="463">
        <f>[33]Jan24!$G$20+[33]Feb24!$G$20+[33]Mar24!$G$20</f>
        <v>1353</v>
      </c>
      <c r="G14" s="463">
        <f t="shared" si="1"/>
        <v>3076</v>
      </c>
      <c r="I14" s="369"/>
      <c r="J14" s="369"/>
      <c r="K14" s="369"/>
      <c r="L14" s="369"/>
      <c r="M14" s="369"/>
    </row>
    <row r="15" spans="1:13" ht="12.75" customHeight="1">
      <c r="A15" s="605"/>
      <c r="B15" s="465" t="s">
        <v>652</v>
      </c>
      <c r="C15" s="463">
        <f>+[33]Dec23!H33</f>
        <v>1720</v>
      </c>
      <c r="D15" s="463">
        <f>[33]Jan24!$E$33+[33]Feb24!$E$33+[33]Mar24!$E$33</f>
        <v>1586</v>
      </c>
      <c r="E15" s="463">
        <f t="shared" si="0"/>
        <v>3306</v>
      </c>
      <c r="F15" s="463">
        <f>[33]Jan24!$G$33+[33]Feb24!$G$33+[33]Mar24!$G$33</f>
        <v>1026</v>
      </c>
      <c r="G15" s="463">
        <f t="shared" si="1"/>
        <v>2280</v>
      </c>
      <c r="I15" s="369"/>
      <c r="J15" s="369"/>
      <c r="K15" s="369"/>
      <c r="L15" s="369"/>
      <c r="M15" s="369"/>
    </row>
    <row r="16" spans="1:13" ht="18" customHeight="1">
      <c r="A16" s="603" t="s">
        <v>1160</v>
      </c>
      <c r="B16" s="465" t="s">
        <v>653</v>
      </c>
      <c r="C16" s="463">
        <f>+[33]Dec23!H8</f>
        <v>0</v>
      </c>
      <c r="D16" s="463">
        <f>[33]Jan24!$E$8+[33]Feb24!$E$8+[33]Mar24!$E$8</f>
        <v>0</v>
      </c>
      <c r="E16" s="463">
        <f t="shared" si="0"/>
        <v>0</v>
      </c>
      <c r="F16" s="463">
        <f>[33]Jan24!$G$8+[33]Feb24!$G$8+[33]Mar24!$G$8</f>
        <v>0</v>
      </c>
      <c r="G16" s="463">
        <f t="shared" si="1"/>
        <v>0</v>
      </c>
      <c r="I16" s="369"/>
      <c r="J16" s="369"/>
      <c r="K16" s="369"/>
      <c r="L16" s="369"/>
      <c r="M16" s="369"/>
    </row>
    <row r="17" spans="1:13" ht="15">
      <c r="A17" s="604"/>
      <c r="B17" s="465" t="s">
        <v>651</v>
      </c>
      <c r="C17" s="463">
        <f>+[33]Dec23!H21</f>
        <v>5902</v>
      </c>
      <c r="D17" s="463">
        <f>[33]Jan24!$E$21+[33]Feb24!$E$21+[33]Mar24!$E$21</f>
        <v>2122</v>
      </c>
      <c r="E17" s="463">
        <f t="shared" si="0"/>
        <v>8024</v>
      </c>
      <c r="F17" s="463">
        <f>[33]Jan24!$G$21+[33]Feb24!$G$21+[33]Mar24!$G$21</f>
        <v>3700</v>
      </c>
      <c r="G17" s="463">
        <f t="shared" si="1"/>
        <v>4324</v>
      </c>
      <c r="I17" s="369"/>
      <c r="J17" s="369"/>
      <c r="K17" s="369"/>
      <c r="L17" s="369"/>
      <c r="M17" s="369"/>
    </row>
    <row r="18" spans="1:13" ht="15">
      <c r="A18" s="605"/>
      <c r="B18" s="465" t="s">
        <v>652</v>
      </c>
      <c r="C18" s="463">
        <f>+[33]Dec23!H34</f>
        <v>10844</v>
      </c>
      <c r="D18" s="463">
        <f>[33]Jan24!$E$34+[33]Feb24!$E$34+[33]Mar24!$E$34</f>
        <v>1365</v>
      </c>
      <c r="E18" s="463">
        <f t="shared" si="0"/>
        <v>12209</v>
      </c>
      <c r="F18" s="463">
        <f>[33]Jan24!$G$34+[33]Feb24!$G$34+[33]Mar24!$G$34</f>
        <v>3374</v>
      </c>
      <c r="G18" s="463">
        <f t="shared" si="1"/>
        <v>8835</v>
      </c>
      <c r="I18" s="369"/>
      <c r="J18" s="369"/>
      <c r="K18" s="369"/>
      <c r="L18" s="369"/>
      <c r="M18" s="369"/>
    </row>
    <row r="19" spans="1:13" ht="15">
      <c r="A19" s="603" t="s">
        <v>1161</v>
      </c>
      <c r="B19" s="465" t="s">
        <v>653</v>
      </c>
      <c r="C19" s="463">
        <f>+[33]Dec23!H9</f>
        <v>0</v>
      </c>
      <c r="D19" s="463">
        <f>[33]Jan24!$E$9+[33]Feb24!$E$9+[33]Mar24!$E$9</f>
        <v>0</v>
      </c>
      <c r="E19" s="463">
        <f t="shared" si="0"/>
        <v>0</v>
      </c>
      <c r="F19" s="463">
        <f>[33]Jan24!$G$9+[33]Feb24!$G$9+[33]Mar24!$G$9</f>
        <v>0</v>
      </c>
      <c r="G19" s="463">
        <f t="shared" si="1"/>
        <v>0</v>
      </c>
      <c r="I19" s="369"/>
      <c r="J19" s="369"/>
      <c r="K19" s="369"/>
      <c r="L19" s="369"/>
      <c r="M19" s="369"/>
    </row>
    <row r="20" spans="1:13" ht="15">
      <c r="A20" s="604"/>
      <c r="B20" s="465" t="s">
        <v>651</v>
      </c>
      <c r="C20" s="463">
        <f>+[33]Dec23!H22</f>
        <v>4500</v>
      </c>
      <c r="D20" s="463">
        <f>[33]Jan24!$E$22+[33]Feb24!$E$22+[33]Mar24!$E$22</f>
        <v>2412</v>
      </c>
      <c r="E20" s="463">
        <f t="shared" si="0"/>
        <v>6912</v>
      </c>
      <c r="F20" s="463">
        <f>[33]Jan24!$G$22+[33]Feb24!$G$22+[33]Mar24!$G$22</f>
        <v>3092</v>
      </c>
      <c r="G20" s="463">
        <f t="shared" si="1"/>
        <v>3820</v>
      </c>
      <c r="I20" s="369"/>
      <c r="J20" s="369"/>
      <c r="K20" s="369"/>
      <c r="L20" s="369"/>
      <c r="M20" s="369"/>
    </row>
    <row r="21" spans="1:13" ht="15">
      <c r="A21" s="605"/>
      <c r="B21" s="465" t="s">
        <v>652</v>
      </c>
      <c r="C21" s="463">
        <f>+[33]Dec23!H35</f>
        <v>1491</v>
      </c>
      <c r="D21" s="463">
        <f>[33]Jan24!$E$35+[33]Feb24!$E$35+[33]Mar24!$E$35</f>
        <v>573</v>
      </c>
      <c r="E21" s="463">
        <f t="shared" si="0"/>
        <v>2064</v>
      </c>
      <c r="F21" s="463">
        <f>[33]Jan24!$G$35+[33]Feb24!$G$35+[33]Mar24!$G$35</f>
        <v>561</v>
      </c>
      <c r="G21" s="463">
        <f t="shared" si="1"/>
        <v>1503</v>
      </c>
      <c r="I21" s="369"/>
      <c r="J21" s="369"/>
      <c r="K21" s="369"/>
      <c r="L21" s="369"/>
      <c r="M21" s="369"/>
    </row>
    <row r="22" spans="1:13" ht="15">
      <c r="A22" s="603" t="s">
        <v>2022</v>
      </c>
      <c r="B22" s="465" t="s">
        <v>653</v>
      </c>
      <c r="C22" s="463">
        <f>+[33]Dec23!H10</f>
        <v>0</v>
      </c>
      <c r="D22" s="463">
        <f>[33]Jan24!$E$10+[33]Feb24!$E$10+[33]Mar24!$E$10</f>
        <v>0</v>
      </c>
      <c r="E22" s="463">
        <f t="shared" si="0"/>
        <v>0</v>
      </c>
      <c r="F22" s="463">
        <f>[33]Jan24!$G$10+[33]Feb24!$G$10+[33]Mar24!$G$10</f>
        <v>0</v>
      </c>
      <c r="G22" s="463">
        <f t="shared" si="1"/>
        <v>0</v>
      </c>
      <c r="I22" s="369"/>
      <c r="J22" s="369"/>
      <c r="K22" s="369"/>
      <c r="L22" s="369"/>
      <c r="M22" s="369"/>
    </row>
    <row r="23" spans="1:13" ht="15">
      <c r="A23" s="604"/>
      <c r="B23" s="465" t="s">
        <v>651</v>
      </c>
      <c r="C23" s="463">
        <f>+[33]Dec23!H23</f>
        <v>1798</v>
      </c>
      <c r="D23" s="463">
        <f>[33]Jan24!$E$23+[33]Feb24!$E$23+[33]Mar24!$E$23</f>
        <v>1846</v>
      </c>
      <c r="E23" s="463">
        <f t="shared" si="0"/>
        <v>3644</v>
      </c>
      <c r="F23" s="463">
        <f>[33]Jan24!$G$23+[33]Feb24!$G$23+[33]Mar24!$G$23</f>
        <v>2124</v>
      </c>
      <c r="G23" s="463">
        <f t="shared" si="1"/>
        <v>1520</v>
      </c>
      <c r="I23" s="369"/>
      <c r="J23" s="369"/>
      <c r="K23" s="369"/>
      <c r="L23" s="369"/>
      <c r="M23" s="369"/>
    </row>
    <row r="24" spans="1:13" ht="15">
      <c r="A24" s="605"/>
      <c r="B24" s="465" t="s">
        <v>652</v>
      </c>
      <c r="C24" s="463">
        <f>+[33]Dec23!H36</f>
        <v>714</v>
      </c>
      <c r="D24" s="463">
        <f>[33]Jan24!$E$36+[33]Feb24!$E$36+[33]Mar24!$E$36</f>
        <v>415</v>
      </c>
      <c r="E24" s="463">
        <f t="shared" si="0"/>
        <v>1129</v>
      </c>
      <c r="F24" s="463">
        <f>[33]Jan24!$G$36+[33]Feb24!$G$36+[33]Mar24!$G$36</f>
        <v>296</v>
      </c>
      <c r="G24" s="463">
        <f t="shared" si="1"/>
        <v>833</v>
      </c>
      <c r="I24" s="369"/>
      <c r="J24" s="369"/>
      <c r="K24" s="369"/>
      <c r="L24" s="369"/>
      <c r="M24" s="369"/>
    </row>
    <row r="25" spans="1:13" ht="15">
      <c r="A25" s="603" t="s">
        <v>1162</v>
      </c>
      <c r="B25" s="465" t="s">
        <v>653</v>
      </c>
      <c r="C25" s="463">
        <f>+[33]Dec23!H11</f>
        <v>0</v>
      </c>
      <c r="D25" s="463">
        <f>[33]Jan24!$E$11+[33]Feb24!$E$11+[33]Mar24!$E$11</f>
        <v>0</v>
      </c>
      <c r="E25" s="463">
        <f t="shared" si="0"/>
        <v>0</v>
      </c>
      <c r="F25" s="463">
        <f>[33]Jan24!$G$11+[33]Feb24!$G$11+[33]Mar24!$G$11</f>
        <v>0</v>
      </c>
      <c r="G25" s="463">
        <f t="shared" si="1"/>
        <v>0</v>
      </c>
      <c r="I25" s="369"/>
      <c r="J25" s="369"/>
      <c r="K25" s="369"/>
      <c r="L25" s="369"/>
      <c r="M25" s="369"/>
    </row>
    <row r="26" spans="1:13" ht="15">
      <c r="A26" s="604"/>
      <c r="B26" s="465" t="s">
        <v>651</v>
      </c>
      <c r="C26" s="463">
        <f>+[33]Dec23!H24</f>
        <v>2011</v>
      </c>
      <c r="D26" s="463">
        <f>[33]Jan24!$E$24+[33]Feb24!$E$24+[33]Mar24!$E$24</f>
        <v>795</v>
      </c>
      <c r="E26" s="463">
        <f t="shared" si="0"/>
        <v>2806</v>
      </c>
      <c r="F26" s="463">
        <f>[33]Jan24!$G$24+[33]Feb24!$G$24+[33]Mar24!$G$24</f>
        <v>1238</v>
      </c>
      <c r="G26" s="463">
        <f t="shared" si="1"/>
        <v>1568</v>
      </c>
      <c r="I26" s="369"/>
      <c r="J26" s="369"/>
      <c r="K26" s="369"/>
      <c r="L26" s="369"/>
      <c r="M26" s="369"/>
    </row>
    <row r="27" spans="1:13" ht="15">
      <c r="A27" s="605"/>
      <c r="B27" s="465" t="s">
        <v>652</v>
      </c>
      <c r="C27" s="463">
        <f>+[33]Dec23!H37</f>
        <v>2142</v>
      </c>
      <c r="D27" s="463">
        <f>[33]Jan24!$E$37+[33]Feb24!$E$37+[33]Mar24!$E$37</f>
        <v>1202</v>
      </c>
      <c r="E27" s="463">
        <f t="shared" si="0"/>
        <v>3344</v>
      </c>
      <c r="F27" s="463">
        <f>[33]Jan24!$G$37+[33]Feb24!$G$37+[33]Mar24!$G$37</f>
        <v>1309</v>
      </c>
      <c r="G27" s="463">
        <f t="shared" si="1"/>
        <v>2035</v>
      </c>
      <c r="I27" s="369"/>
      <c r="J27" s="369"/>
      <c r="K27" s="369"/>
      <c r="L27" s="369"/>
      <c r="M27" s="369"/>
    </row>
    <row r="28" spans="1:13" ht="15">
      <c r="A28" s="603" t="s">
        <v>1163</v>
      </c>
      <c r="B28" s="465" t="s">
        <v>653</v>
      </c>
      <c r="C28" s="463">
        <f>+[33]Dec23!H12</f>
        <v>0</v>
      </c>
      <c r="D28" s="463">
        <f>[33]Jan24!$E$12+[33]Feb24!$E$12+[33]Mar24!$E$12</f>
        <v>0</v>
      </c>
      <c r="E28" s="463">
        <f t="shared" si="0"/>
        <v>0</v>
      </c>
      <c r="F28" s="463">
        <f>[33]Jan24!$G$12+[33]Feb24!$G$12+[33]Mar24!$G$12</f>
        <v>0</v>
      </c>
      <c r="G28" s="463">
        <f t="shared" si="1"/>
        <v>0</v>
      </c>
      <c r="I28" s="369"/>
      <c r="J28" s="369"/>
      <c r="K28" s="369"/>
      <c r="L28" s="369"/>
      <c r="M28" s="369"/>
    </row>
    <row r="29" spans="1:13" ht="18.95" customHeight="1">
      <c r="A29" s="604"/>
      <c r="B29" s="465" t="s">
        <v>651</v>
      </c>
      <c r="C29" s="463">
        <f>+[33]Dec23!H25</f>
        <v>2940</v>
      </c>
      <c r="D29" s="463">
        <f>[33]Jan24!$E$25+[33]Feb24!$E$25+[33]Mar24!$E$25</f>
        <v>860</v>
      </c>
      <c r="E29" s="463">
        <f t="shared" si="0"/>
        <v>3800</v>
      </c>
      <c r="F29" s="463">
        <f>[33]Jan24!$G$25+[33]Feb24!$G$25+[33]Mar24!$G$25</f>
        <v>1490</v>
      </c>
      <c r="G29" s="463">
        <f t="shared" si="1"/>
        <v>2310</v>
      </c>
      <c r="I29" s="369"/>
      <c r="J29" s="369"/>
      <c r="K29" s="369"/>
      <c r="L29" s="369"/>
      <c r="M29" s="369"/>
    </row>
    <row r="30" spans="1:13" ht="15">
      <c r="A30" s="605"/>
      <c r="B30" s="465" t="s">
        <v>652</v>
      </c>
      <c r="C30" s="463">
        <f>+[33]Dec23!H38</f>
        <v>3859</v>
      </c>
      <c r="D30" s="463">
        <f>[33]Jan24!$E$38+[33]Feb24!$E$38+[33]Mar24!$E$38</f>
        <v>978</v>
      </c>
      <c r="E30" s="463">
        <f t="shared" si="0"/>
        <v>4837</v>
      </c>
      <c r="F30" s="463">
        <f>[33]Jan24!$G$38+[33]Feb24!$G$38+[33]Mar24!$G$38</f>
        <v>671</v>
      </c>
      <c r="G30" s="463">
        <f t="shared" si="1"/>
        <v>4166</v>
      </c>
      <c r="I30" s="369"/>
      <c r="J30" s="369"/>
      <c r="K30" s="369"/>
      <c r="L30" s="369"/>
      <c r="M30" s="369"/>
    </row>
    <row r="31" spans="1:13" ht="15" customHeight="1">
      <c r="A31" s="603" t="s">
        <v>728</v>
      </c>
      <c r="B31" s="465" t="s">
        <v>653</v>
      </c>
      <c r="C31" s="463">
        <f>+[33]Dec23!H13</f>
        <v>0</v>
      </c>
      <c r="D31" s="463">
        <f>[33]Jan24!$E$13+[33]Feb24!$E$13+[33]Mar24!$E$13</f>
        <v>0</v>
      </c>
      <c r="E31" s="463">
        <f t="shared" si="0"/>
        <v>0</v>
      </c>
      <c r="F31" s="463">
        <f>[33]Jan24!$G$13+[33]Feb24!$G$13+[33]Mar24!$G$13</f>
        <v>0</v>
      </c>
      <c r="G31" s="463">
        <f t="shared" si="1"/>
        <v>0</v>
      </c>
      <c r="I31" s="369"/>
      <c r="J31" s="369"/>
      <c r="K31" s="369"/>
      <c r="L31" s="369"/>
      <c r="M31" s="369"/>
    </row>
    <row r="32" spans="1:13" ht="15">
      <c r="A32" s="604"/>
      <c r="B32" s="465" t="s">
        <v>651</v>
      </c>
      <c r="C32" s="463">
        <f>+[33]Dec23!H26</f>
        <v>974</v>
      </c>
      <c r="D32" s="463">
        <f>[33]Jan24!$E$26+[33]Feb24!$E$26+[33]Mar24!$E$26</f>
        <v>1494</v>
      </c>
      <c r="E32" s="463">
        <f t="shared" si="0"/>
        <v>2468</v>
      </c>
      <c r="F32" s="463">
        <f>[33]Jan24!$G$26+[33]Feb24!$G$26+[33]Mar24!$G$26</f>
        <v>1782</v>
      </c>
      <c r="G32" s="463">
        <f t="shared" si="1"/>
        <v>686</v>
      </c>
      <c r="I32" s="369"/>
      <c r="J32" s="369"/>
      <c r="K32" s="369"/>
      <c r="L32" s="369"/>
      <c r="M32" s="369"/>
    </row>
    <row r="33" spans="1:13" ht="15">
      <c r="A33" s="605"/>
      <c r="B33" s="465" t="s">
        <v>652</v>
      </c>
      <c r="C33" s="463">
        <f>+[33]Dec23!H39</f>
        <v>1488</v>
      </c>
      <c r="D33" s="463">
        <f>[33]Jan24!$E$39+[33]Feb24!$E$39+[33]Mar24!$E$39</f>
        <v>1547</v>
      </c>
      <c r="E33" s="463">
        <f t="shared" si="0"/>
        <v>3035</v>
      </c>
      <c r="F33" s="463">
        <f>[33]Jan24!$G$39+[33]Feb24!$G$39+[33]Mar24!$G$39</f>
        <v>1344</v>
      </c>
      <c r="G33" s="463">
        <f t="shared" si="1"/>
        <v>1691</v>
      </c>
      <c r="I33" s="369"/>
      <c r="J33" s="369"/>
      <c r="K33" s="369"/>
      <c r="L33" s="369"/>
      <c r="M33" s="369"/>
    </row>
    <row r="34" spans="1:13" ht="15" customHeight="1">
      <c r="A34" s="603" t="s">
        <v>1164</v>
      </c>
      <c r="B34" s="465" t="s">
        <v>653</v>
      </c>
      <c r="C34" s="463">
        <f>+[33]Dec23!H14</f>
        <v>0</v>
      </c>
      <c r="D34" s="463">
        <f>[33]Jan24!$E$14+[33]Feb24!$E$14+[33]Mar24!$E$14</f>
        <v>0</v>
      </c>
      <c r="E34" s="463">
        <f t="shared" si="0"/>
        <v>0</v>
      </c>
      <c r="F34" s="463">
        <f>[33]Jan24!$G$14+[33]Feb24!$G$14+[33]Mar24!$G$14</f>
        <v>0</v>
      </c>
      <c r="G34" s="463">
        <f t="shared" si="1"/>
        <v>0</v>
      </c>
      <c r="I34" s="369"/>
      <c r="J34" s="369"/>
      <c r="K34" s="369"/>
      <c r="L34" s="369"/>
      <c r="M34" s="369"/>
    </row>
    <row r="35" spans="1:13" ht="15">
      <c r="A35" s="604"/>
      <c r="B35" s="465" t="s">
        <v>651</v>
      </c>
      <c r="C35" s="463">
        <f>+[33]Dec23!H27</f>
        <v>4434</v>
      </c>
      <c r="D35" s="463">
        <f>[33]Jan24!$E$27+[33]Feb24!$E$27+[33]Mar24!$E$27</f>
        <v>1781</v>
      </c>
      <c r="E35" s="463">
        <f t="shared" si="0"/>
        <v>6215</v>
      </c>
      <c r="F35" s="463">
        <f>[33]Jan24!$G$27+[33]Feb24!$G$27+[33]Mar24!$G$27</f>
        <v>2229</v>
      </c>
      <c r="G35" s="463">
        <f t="shared" si="1"/>
        <v>3986</v>
      </c>
      <c r="I35" s="369"/>
      <c r="J35" s="369"/>
      <c r="K35" s="369"/>
      <c r="L35" s="369"/>
      <c r="M35" s="369"/>
    </row>
    <row r="36" spans="1:13" ht="15">
      <c r="A36" s="605"/>
      <c r="B36" s="465" t="s">
        <v>652</v>
      </c>
      <c r="C36" s="463">
        <f>+[33]Dec23!H40</f>
        <v>9725</v>
      </c>
      <c r="D36" s="463">
        <f>[33]Jan24!$E$40+[33]Feb24!$E$40+[33]Mar24!$E$40</f>
        <v>1906</v>
      </c>
      <c r="E36" s="463">
        <f t="shared" si="0"/>
        <v>11631</v>
      </c>
      <c r="F36" s="463">
        <f>[33]Jan24!$G$40+[33]Feb24!$G$40+[33]Mar24!$G$40</f>
        <v>2100</v>
      </c>
      <c r="G36" s="463">
        <f t="shared" si="1"/>
        <v>9531</v>
      </c>
      <c r="I36" s="369"/>
      <c r="J36" s="369"/>
      <c r="K36" s="369"/>
      <c r="L36" s="369"/>
      <c r="M36" s="369"/>
    </row>
    <row r="37" spans="1:13" ht="15" customHeight="1">
      <c r="A37" s="603" t="s">
        <v>1165</v>
      </c>
      <c r="B37" s="465" t="s">
        <v>653</v>
      </c>
      <c r="C37" s="463">
        <f>+[33]Dec23!H15</f>
        <v>0</v>
      </c>
      <c r="D37" s="463">
        <f>[33]Jan24!$E$15+[33]Feb24!$E$15+[33]Mar24!$E$15</f>
        <v>0</v>
      </c>
      <c r="E37" s="463">
        <f t="shared" si="0"/>
        <v>0</v>
      </c>
      <c r="F37" s="463">
        <f>[33]Jan24!$G$15+[33]Feb24!$G$15+[33]Mar24!$G$15</f>
        <v>0</v>
      </c>
      <c r="G37" s="463">
        <f t="shared" si="1"/>
        <v>0</v>
      </c>
      <c r="I37" s="369"/>
      <c r="J37" s="369"/>
      <c r="K37" s="369"/>
      <c r="L37" s="369"/>
      <c r="M37" s="369"/>
    </row>
    <row r="38" spans="1:13" ht="15">
      <c r="A38" s="604"/>
      <c r="B38" s="465" t="s">
        <v>651</v>
      </c>
      <c r="C38" s="463">
        <f>+[33]Dec23!H28</f>
        <v>3472</v>
      </c>
      <c r="D38" s="463">
        <f>[33]Jan24!$E$28+[33]Feb24!$E$28+[33]Mar24!$E$28</f>
        <v>682</v>
      </c>
      <c r="E38" s="463">
        <f t="shared" si="0"/>
        <v>4154</v>
      </c>
      <c r="F38" s="463">
        <f>[33]Jan24!$G$28+[33]Feb24!$G$28+[33]Mar24!$G$28</f>
        <v>594</v>
      </c>
      <c r="G38" s="463">
        <f t="shared" si="1"/>
        <v>3560</v>
      </c>
      <c r="I38" s="369"/>
      <c r="J38" s="369"/>
      <c r="K38" s="369"/>
      <c r="L38" s="369"/>
      <c r="M38" s="369"/>
    </row>
    <row r="39" spans="1:13" ht="15">
      <c r="A39" s="605"/>
      <c r="B39" s="465" t="s">
        <v>652</v>
      </c>
      <c r="C39" s="463">
        <f>+[33]Dec23!H41</f>
        <v>2783</v>
      </c>
      <c r="D39" s="463">
        <f>[33]Jan24!$E$41+[33]Feb24!$E$41+[33]Mar24!$E$41</f>
        <v>877</v>
      </c>
      <c r="E39" s="463">
        <f t="shared" si="0"/>
        <v>3660</v>
      </c>
      <c r="F39" s="463">
        <f>[33]Jan24!$G$41+[33]Feb24!$G$41+[33]Mar24!$G$41</f>
        <v>257</v>
      </c>
      <c r="G39" s="463">
        <f t="shared" si="1"/>
        <v>3403</v>
      </c>
      <c r="I39" s="369"/>
      <c r="J39" s="369"/>
      <c r="K39" s="369"/>
      <c r="L39" s="369"/>
      <c r="M39" s="369"/>
    </row>
    <row r="40" spans="1:13" ht="12.75" customHeight="1">
      <c r="A40" s="606" t="s">
        <v>402</v>
      </c>
      <c r="B40" s="462" t="s">
        <v>653</v>
      </c>
      <c r="C40" s="466">
        <f>+C4+C7+C10+C13+C16+C19+C22+C25+C28+C31+C34+C37</f>
        <v>0</v>
      </c>
      <c r="D40" s="466">
        <f t="shared" ref="D40:G40" si="2">+D4+D7+D10+D13+D16+D19+D22+D25+D28+D31+D34+D37</f>
        <v>0</v>
      </c>
      <c r="E40" s="466">
        <f t="shared" si="2"/>
        <v>0</v>
      </c>
      <c r="F40" s="466">
        <f t="shared" si="2"/>
        <v>0</v>
      </c>
      <c r="G40" s="466">
        <f t="shared" si="2"/>
        <v>0</v>
      </c>
      <c r="I40" s="369"/>
      <c r="J40" s="369"/>
      <c r="K40" s="369"/>
      <c r="L40" s="369"/>
      <c r="M40" s="369"/>
    </row>
    <row r="41" spans="1:13" ht="12.75" customHeight="1">
      <c r="A41" s="607"/>
      <c r="B41" s="462" t="s">
        <v>651</v>
      </c>
      <c r="C41" s="466">
        <f t="shared" ref="C41:G42" si="3">+C5+C8+C11+C14+C17+C20+C23+C26+C29+C32+C35+C38</f>
        <v>33618</v>
      </c>
      <c r="D41" s="466">
        <f t="shared" si="3"/>
        <v>20287</v>
      </c>
      <c r="E41" s="466">
        <f t="shared" si="3"/>
        <v>53905</v>
      </c>
      <c r="F41" s="466">
        <f t="shared" si="3"/>
        <v>24306</v>
      </c>
      <c r="G41" s="466">
        <f t="shared" si="3"/>
        <v>29599</v>
      </c>
      <c r="I41" s="369"/>
      <c r="J41" s="369"/>
      <c r="K41" s="369"/>
      <c r="L41" s="369"/>
      <c r="M41" s="369"/>
    </row>
    <row r="42" spans="1:13" ht="12.75" customHeight="1">
      <c r="A42" s="608"/>
      <c r="B42" s="462" t="s">
        <v>652</v>
      </c>
      <c r="C42" s="466">
        <f t="shared" si="3"/>
        <v>43376</v>
      </c>
      <c r="D42" s="466">
        <f t="shared" si="3"/>
        <v>14913</v>
      </c>
      <c r="E42" s="466">
        <f t="shared" si="3"/>
        <v>58289</v>
      </c>
      <c r="F42" s="466">
        <f t="shared" si="3"/>
        <v>16766</v>
      </c>
      <c r="G42" s="466">
        <f t="shared" si="3"/>
        <v>41523</v>
      </c>
      <c r="I42" s="369"/>
      <c r="J42" s="369"/>
      <c r="K42" s="369"/>
      <c r="L42" s="369"/>
      <c r="M42" s="369"/>
    </row>
    <row r="43" spans="1:13">
      <c r="I43" s="369"/>
      <c r="J43" s="369"/>
      <c r="K43" s="369"/>
      <c r="L43" s="369"/>
      <c r="M43" s="369"/>
    </row>
    <row r="44" spans="1:13">
      <c r="I44" s="369"/>
      <c r="J44" s="369"/>
      <c r="K44" s="369"/>
      <c r="L44" s="369"/>
      <c r="M44" s="369"/>
    </row>
    <row r="45" spans="1:13" ht="14.25">
      <c r="D45" s="370"/>
      <c r="I45" s="369"/>
      <c r="J45" s="369"/>
      <c r="K45" s="369"/>
      <c r="L45" s="369"/>
      <c r="M45" s="369"/>
    </row>
    <row r="46" spans="1:13">
      <c r="I46" s="369"/>
      <c r="J46" s="369"/>
      <c r="K46" s="369"/>
      <c r="L46" s="369"/>
      <c r="M46" s="369"/>
    </row>
    <row r="47" spans="1:13">
      <c r="I47" s="369"/>
      <c r="J47" s="369"/>
      <c r="K47" s="369"/>
      <c r="L47" s="369"/>
      <c r="M47" s="369"/>
    </row>
    <row r="48" spans="1:13">
      <c r="I48" s="369"/>
      <c r="J48" s="369"/>
      <c r="K48" s="369"/>
      <c r="L48" s="369"/>
      <c r="M48" s="369"/>
    </row>
  </sheetData>
  <autoFilter ref="A3:G45">
    <sortState ref="A4:G42">
      <sortCondition ref="B4:B42"/>
    </sortState>
  </autoFilter>
  <mergeCells count="14">
    <mergeCell ref="A16:A18"/>
    <mergeCell ref="A1:G1"/>
    <mergeCell ref="A4:A6"/>
    <mergeCell ref="A7:A9"/>
    <mergeCell ref="A10:A12"/>
    <mergeCell ref="A13:A15"/>
    <mergeCell ref="A37:A39"/>
    <mergeCell ref="A40:A42"/>
    <mergeCell ref="A19:A21"/>
    <mergeCell ref="A22:A24"/>
    <mergeCell ref="A25:A27"/>
    <mergeCell ref="A28:A30"/>
    <mergeCell ref="A31:A33"/>
    <mergeCell ref="A34:A36"/>
  </mergeCells>
  <conditionalFormatting sqref="A1:G4 B5:G6 A43:G1048576 A40:G40 B41:G42 A7:G7 A10:G10 A13:G13 A16:G16 A19:G19 A22:G22 A25:G25 A28:G28 A31:G31 A34:G34 A37:G37 B8:G9 B11:G12 B14:G15 B17:G18 B20:G21 B23:G24 B26:G27 B29:G30 B32:G33 B35:G36 B38:G39">
    <cfRule type="cellIs" dxfId="6" priority="2" operator="lessThan">
      <formula>0</formula>
    </cfRule>
  </conditionalFormatting>
  <conditionalFormatting sqref="C4:G42">
    <cfRule type="cellIs" dxfId="5" priority="1" operator="lessThan">
      <formula>0</formula>
    </cfRule>
  </conditionalFormatting>
  <printOptions horizontalCentered="1" verticalCentered="1"/>
  <pageMargins left="0.75" right="0.75" top="1" bottom="1" header="0.5" footer="0.5"/>
  <pageSetup paperSize="9" orientation="portrait" verticalDpi="7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3"/>
  </sheetPr>
  <dimension ref="C3:H32"/>
  <sheetViews>
    <sheetView workbookViewId="0">
      <selection activeCell="J10" sqref="J10"/>
    </sheetView>
  </sheetViews>
  <sheetFormatPr defaultRowHeight="12.75"/>
  <cols>
    <col min="5" max="6" width="0" hidden="1" customWidth="1"/>
  </cols>
  <sheetData>
    <row r="3" spans="3:8">
      <c r="C3" t="s">
        <v>1567</v>
      </c>
      <c r="D3" t="s">
        <v>1568</v>
      </c>
      <c r="H3" t="s">
        <v>1569</v>
      </c>
    </row>
    <row r="4" spans="3:8">
      <c r="C4">
        <v>5532</v>
      </c>
      <c r="D4">
        <v>5283</v>
      </c>
      <c r="H4">
        <v>1399</v>
      </c>
    </row>
    <row r="5" spans="3:8">
      <c r="C5">
        <f>+E5</f>
        <v>1829</v>
      </c>
      <c r="D5">
        <f>+F5</f>
        <v>1829</v>
      </c>
      <c r="E5">
        <v>1829</v>
      </c>
      <c r="F5">
        <v>1829</v>
      </c>
      <c r="H5">
        <v>0</v>
      </c>
    </row>
    <row r="7" spans="3:8">
      <c r="C7">
        <v>8542</v>
      </c>
      <c r="D7">
        <v>8855</v>
      </c>
      <c r="H7">
        <v>6434</v>
      </c>
    </row>
    <row r="8" spans="3:8">
      <c r="C8">
        <f>+E8</f>
        <v>1324</v>
      </c>
      <c r="D8">
        <f>+F8</f>
        <v>1083</v>
      </c>
      <c r="E8">
        <v>1324</v>
      </c>
      <c r="F8">
        <v>1083</v>
      </c>
      <c r="H8">
        <v>744</v>
      </c>
    </row>
    <row r="10" spans="3:8">
      <c r="C10">
        <v>7369</v>
      </c>
      <c r="D10">
        <v>10688</v>
      </c>
      <c r="H10">
        <v>7564</v>
      </c>
    </row>
    <row r="11" spans="3:8">
      <c r="C11">
        <f>+E11</f>
        <v>569</v>
      </c>
      <c r="D11">
        <f>+F11</f>
        <v>598</v>
      </c>
      <c r="E11">
        <v>569</v>
      </c>
      <c r="F11">
        <v>598</v>
      </c>
      <c r="H11">
        <v>222</v>
      </c>
    </row>
    <row r="13" spans="3:8">
      <c r="C13">
        <v>8950</v>
      </c>
      <c r="D13">
        <v>16365</v>
      </c>
      <c r="H13">
        <v>12125</v>
      </c>
    </row>
    <row r="14" spans="3:8">
      <c r="C14">
        <f>+E14</f>
        <v>530</v>
      </c>
      <c r="D14">
        <f>+F14</f>
        <v>1110</v>
      </c>
      <c r="E14">
        <v>530</v>
      </c>
      <c r="F14">
        <v>1110</v>
      </c>
      <c r="H14">
        <v>709</v>
      </c>
    </row>
    <row r="16" spans="3:8">
      <c r="C16">
        <v>4115</v>
      </c>
      <c r="D16">
        <v>4205</v>
      </c>
      <c r="H16">
        <v>8514</v>
      </c>
    </row>
    <row r="17" spans="3:8">
      <c r="C17">
        <f>+E17</f>
        <v>232</v>
      </c>
      <c r="D17">
        <f>+F17</f>
        <v>232</v>
      </c>
      <c r="E17">
        <v>232</v>
      </c>
      <c r="F17">
        <v>232</v>
      </c>
      <c r="H17">
        <v>0</v>
      </c>
    </row>
    <row r="19" spans="3:8">
      <c r="C19">
        <v>13485</v>
      </c>
      <c r="D19">
        <v>8807</v>
      </c>
      <c r="H19">
        <v>12511</v>
      </c>
    </row>
    <row r="20" spans="3:8">
      <c r="C20">
        <f>+E20</f>
        <v>887</v>
      </c>
      <c r="D20">
        <f>+F20</f>
        <v>868</v>
      </c>
      <c r="E20">
        <v>887</v>
      </c>
      <c r="F20">
        <v>868</v>
      </c>
      <c r="H20">
        <v>24</v>
      </c>
    </row>
    <row r="22" spans="3:8">
      <c r="C22">
        <v>13152</v>
      </c>
      <c r="D22">
        <v>18190</v>
      </c>
      <c r="H22">
        <v>24335</v>
      </c>
    </row>
    <row r="23" spans="3:8">
      <c r="C23">
        <f>+E23</f>
        <v>378</v>
      </c>
      <c r="D23">
        <f>+F23</f>
        <v>348</v>
      </c>
      <c r="E23">
        <v>378</v>
      </c>
      <c r="F23">
        <v>348</v>
      </c>
      <c r="H23">
        <v>85</v>
      </c>
    </row>
    <row r="25" spans="3:8">
      <c r="C25">
        <v>8197</v>
      </c>
      <c r="D25">
        <v>7971</v>
      </c>
      <c r="H25">
        <v>7458</v>
      </c>
    </row>
    <row r="26" spans="3:8">
      <c r="C26">
        <f>+E26</f>
        <v>1179</v>
      </c>
      <c r="D26">
        <f>+F26</f>
        <v>1193</v>
      </c>
      <c r="E26">
        <v>1179</v>
      </c>
      <c r="F26">
        <v>1193</v>
      </c>
      <c r="H26">
        <v>24</v>
      </c>
    </row>
    <row r="28" spans="3:8">
      <c r="C28">
        <v>3737</v>
      </c>
      <c r="D28">
        <v>5953</v>
      </c>
      <c r="H28">
        <v>7568</v>
      </c>
    </row>
    <row r="29" spans="3:8">
      <c r="C29">
        <f>+E29</f>
        <v>386</v>
      </c>
      <c r="D29">
        <f>+F29</f>
        <v>892</v>
      </c>
      <c r="E29">
        <v>386</v>
      </c>
      <c r="F29">
        <v>892</v>
      </c>
      <c r="H29">
        <v>1104</v>
      </c>
    </row>
    <row r="31" spans="3:8">
      <c r="C31">
        <v>73079</v>
      </c>
      <c r="D31">
        <v>86317</v>
      </c>
      <c r="H31">
        <v>87908</v>
      </c>
    </row>
    <row r="32" spans="3:8">
      <c r="C32">
        <f>+E32</f>
        <v>7314</v>
      </c>
      <c r="D32">
        <f>+F32</f>
        <v>8153</v>
      </c>
      <c r="E32">
        <v>7314</v>
      </c>
      <c r="F32">
        <v>8153</v>
      </c>
      <c r="H32">
        <v>2912</v>
      </c>
    </row>
  </sheetData>
  <phoneticPr fontId="2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CS149"/>
  <sheetViews>
    <sheetView view="pageBreakPreview" zoomScale="70" zoomScaleNormal="60" workbookViewId="0">
      <pane xSplit="3" ySplit="5" topLeftCell="BI6" activePane="bottomRight" state="frozen"/>
      <selection pane="topRight" activeCell="D1" sqref="D1"/>
      <selection pane="bottomLeft" activeCell="A6" sqref="A6"/>
      <selection pane="bottomRight" activeCell="BL14" sqref="BL14"/>
    </sheetView>
  </sheetViews>
  <sheetFormatPr defaultColWidth="9.85546875" defaultRowHeight="15"/>
  <cols>
    <col min="1" max="1" width="5.140625" style="178" customWidth="1"/>
    <col min="2" max="2" width="6.140625" style="256" bestFit="1" customWidth="1"/>
    <col min="3" max="3" width="19" style="178" bestFit="1" customWidth="1"/>
    <col min="4" max="4" width="8" style="178" customWidth="1"/>
    <col min="5" max="5" width="8.42578125" style="178" customWidth="1"/>
    <col min="6" max="6" width="4.85546875" style="178" bestFit="1" customWidth="1"/>
    <col min="7" max="8" width="6.42578125" style="178" bestFit="1" customWidth="1"/>
    <col min="9" max="9" width="4.85546875" style="178" bestFit="1" customWidth="1"/>
    <col min="10" max="11" width="6.42578125" style="178" bestFit="1" customWidth="1"/>
    <col min="12" max="16" width="6.42578125" style="178" customWidth="1"/>
    <col min="17" max="19" width="6.42578125" style="178" bestFit="1" customWidth="1"/>
    <col min="20" max="20" width="16" style="177" hidden="1" customWidth="1"/>
    <col min="21" max="21" width="5.85546875" style="177" hidden="1" customWidth="1"/>
    <col min="22" max="23" width="6.42578125" style="177" hidden="1" customWidth="1"/>
    <col min="24" max="24" width="9.85546875" style="177" hidden="1" customWidth="1"/>
    <col min="25" max="25" width="4.85546875" style="178" hidden="1" customWidth="1"/>
    <col min="26" max="26" width="5.140625" style="178" hidden="1" customWidth="1"/>
    <col min="27" max="27" width="6.42578125" style="178" hidden="1" customWidth="1"/>
    <col min="28" max="28" width="4.85546875" style="178" hidden="1" customWidth="1"/>
    <col min="29" max="29" width="5.140625" style="178" hidden="1" customWidth="1"/>
    <col min="30" max="30" width="6.42578125" style="178" hidden="1" customWidth="1"/>
    <col min="31" max="31" width="4.85546875" style="178" hidden="1" customWidth="1"/>
    <col min="32" max="32" width="5.140625" style="178" hidden="1" customWidth="1"/>
    <col min="33" max="33" width="6.42578125" style="178" hidden="1" customWidth="1"/>
    <col min="34" max="34" width="4.85546875" style="178" hidden="1" customWidth="1"/>
    <col min="35" max="35" width="5.140625" style="178" hidden="1" customWidth="1"/>
    <col min="36" max="36" width="6.42578125" style="178" hidden="1" customWidth="1"/>
    <col min="37" max="37" width="4.85546875" style="178" hidden="1" customWidth="1"/>
    <col min="38" max="38" width="5.140625" style="178" hidden="1" customWidth="1"/>
    <col min="39" max="39" width="6.42578125" style="178" hidden="1" customWidth="1"/>
    <col min="40" max="40" width="4.85546875" style="178" hidden="1" customWidth="1"/>
    <col min="41" max="41" width="5.140625" style="178" hidden="1" customWidth="1"/>
    <col min="42" max="42" width="6.42578125" style="178" hidden="1" customWidth="1"/>
    <col min="43" max="43" width="4.85546875" style="178" bestFit="1" customWidth="1"/>
    <col min="44" max="44" width="5.140625" style="178" bestFit="1" customWidth="1"/>
    <col min="45" max="45" width="6.42578125" style="178" bestFit="1" customWidth="1"/>
    <col min="46" max="46" width="4.85546875" style="178" bestFit="1" customWidth="1"/>
    <col min="47" max="47" width="5.140625" style="178" bestFit="1" customWidth="1"/>
    <col min="48" max="48" width="6.42578125" style="178" bestFit="1" customWidth="1"/>
    <col min="49" max="49" width="4.85546875" style="178" bestFit="1" customWidth="1"/>
    <col min="50" max="50" width="5.140625" style="178" bestFit="1" customWidth="1"/>
    <col min="51" max="51" width="6.42578125" style="178" bestFit="1" customWidth="1"/>
    <col min="52" max="52" width="4.85546875" style="178" bestFit="1" customWidth="1"/>
    <col min="53" max="53" width="5.140625" style="178" bestFit="1" customWidth="1"/>
    <col min="54" max="54" width="6.42578125" style="178" bestFit="1" customWidth="1"/>
    <col min="55" max="55" width="4.85546875" style="178" bestFit="1" customWidth="1"/>
    <col min="56" max="56" width="5.140625" style="178" bestFit="1" customWidth="1"/>
    <col min="57" max="57" width="6.42578125" style="178" bestFit="1" customWidth="1"/>
    <col min="58" max="58" width="4.85546875" style="178" bestFit="1" customWidth="1"/>
    <col min="59" max="59" width="5.140625" style="178" bestFit="1" customWidth="1"/>
    <col min="60" max="63" width="6.42578125" style="178" bestFit="1" customWidth="1"/>
    <col min="64" max="16384" width="9.85546875" style="178"/>
  </cols>
  <sheetData>
    <row r="1" spans="1:64" ht="38.25" customHeight="1">
      <c r="A1" s="636" t="s">
        <v>1912</v>
      </c>
      <c r="B1" s="636"/>
      <c r="C1" s="636"/>
      <c r="D1" s="636"/>
      <c r="E1" s="636"/>
      <c r="F1" s="636"/>
      <c r="G1" s="636"/>
      <c r="H1" s="636"/>
      <c r="I1" s="636"/>
      <c r="J1" s="636"/>
      <c r="K1" s="636"/>
      <c r="L1" s="636"/>
      <c r="M1" s="636"/>
      <c r="N1" s="636"/>
      <c r="O1" s="636"/>
      <c r="P1" s="636"/>
      <c r="Q1" s="636"/>
      <c r="R1" s="636"/>
      <c r="S1" s="636"/>
    </row>
    <row r="2" spans="1:64" ht="21" customHeight="1" thickBot="1">
      <c r="A2" s="632" t="s">
        <v>1913</v>
      </c>
      <c r="B2" s="632"/>
      <c r="C2" s="632"/>
      <c r="D2" s="632"/>
      <c r="E2" s="632"/>
      <c r="F2" s="632"/>
      <c r="G2" s="632"/>
      <c r="H2" s="632"/>
      <c r="I2" s="632"/>
      <c r="J2" s="632"/>
      <c r="K2" s="640">
        <v>40242</v>
      </c>
      <c r="L2" s="640"/>
      <c r="M2" s="640"/>
      <c r="N2" s="640"/>
      <c r="O2" s="640"/>
      <c r="P2" s="640"/>
      <c r="Q2" s="640"/>
      <c r="R2" s="640"/>
      <c r="S2" s="640"/>
    </row>
    <row r="3" spans="1:64" ht="15.75" customHeight="1" thickTop="1">
      <c r="A3" s="644" t="s">
        <v>469</v>
      </c>
      <c r="B3" s="647" t="s">
        <v>560</v>
      </c>
      <c r="C3" s="641" t="s">
        <v>561</v>
      </c>
      <c r="D3" s="650" t="s">
        <v>950</v>
      </c>
      <c r="E3" s="651"/>
      <c r="F3" s="651"/>
      <c r="G3" s="651"/>
      <c r="H3" s="651"/>
      <c r="I3" s="651"/>
      <c r="J3" s="651"/>
      <c r="K3" s="652"/>
      <c r="L3" s="650" t="s">
        <v>1914</v>
      </c>
      <c r="M3" s="651"/>
      <c r="N3" s="651"/>
      <c r="O3" s="651"/>
      <c r="P3" s="651"/>
      <c r="Q3" s="651"/>
      <c r="R3" s="651"/>
      <c r="S3" s="652"/>
      <c r="T3" s="179"/>
      <c r="U3" s="637" t="s">
        <v>1915</v>
      </c>
      <c r="V3" s="638"/>
      <c r="W3" s="639"/>
      <c r="X3" s="180"/>
      <c r="Y3" s="613">
        <v>38808</v>
      </c>
      <c r="Z3" s="614"/>
      <c r="AA3" s="615"/>
      <c r="AB3" s="613">
        <v>38838</v>
      </c>
      <c r="AC3" s="614"/>
      <c r="AD3" s="615"/>
      <c r="AE3" s="613">
        <v>38869</v>
      </c>
      <c r="AF3" s="614"/>
      <c r="AG3" s="615"/>
      <c r="AH3" s="613">
        <v>38899</v>
      </c>
      <c r="AI3" s="614"/>
      <c r="AJ3" s="615"/>
      <c r="AK3" s="613">
        <v>38930</v>
      </c>
      <c r="AL3" s="614"/>
      <c r="AM3" s="615"/>
      <c r="AN3" s="613">
        <v>38961</v>
      </c>
      <c r="AO3" s="614"/>
      <c r="AP3" s="615"/>
      <c r="AQ3" s="613">
        <v>38991</v>
      </c>
      <c r="AR3" s="614"/>
      <c r="AS3" s="615"/>
      <c r="AT3" s="613">
        <v>39022</v>
      </c>
      <c r="AU3" s="614"/>
      <c r="AV3" s="615"/>
      <c r="AW3" s="613">
        <v>39052</v>
      </c>
      <c r="AX3" s="614"/>
      <c r="AY3" s="615"/>
      <c r="AZ3" s="613">
        <v>39083</v>
      </c>
      <c r="BA3" s="614"/>
      <c r="BB3" s="615"/>
      <c r="BC3" s="613">
        <v>39114</v>
      </c>
      <c r="BD3" s="614"/>
      <c r="BE3" s="615"/>
      <c r="BF3" s="613">
        <v>39142</v>
      </c>
      <c r="BG3" s="614"/>
      <c r="BH3" s="615"/>
      <c r="BI3" s="619" t="s">
        <v>1916</v>
      </c>
      <c r="BJ3" s="620"/>
      <c r="BK3" s="621"/>
    </row>
    <row r="4" spans="1:64" ht="15.75" customHeight="1" thickBot="1">
      <c r="A4" s="645"/>
      <c r="B4" s="648">
        <v>1</v>
      </c>
      <c r="C4" s="642">
        <v>3</v>
      </c>
      <c r="D4" s="181" t="s">
        <v>951</v>
      </c>
      <c r="E4" s="181"/>
      <c r="F4" s="181" t="s">
        <v>1105</v>
      </c>
      <c r="G4" s="181"/>
      <c r="H4" s="181"/>
      <c r="I4" s="629" t="s">
        <v>405</v>
      </c>
      <c r="J4" s="617"/>
      <c r="K4" s="630"/>
      <c r="L4" s="181" t="s">
        <v>951</v>
      </c>
      <c r="M4" s="181"/>
      <c r="N4" s="181" t="s">
        <v>1105</v>
      </c>
      <c r="O4" s="181"/>
      <c r="P4" s="181"/>
      <c r="Q4" s="181" t="s">
        <v>405</v>
      </c>
      <c r="R4" s="181"/>
      <c r="S4" s="182"/>
      <c r="T4" s="179"/>
      <c r="U4" s="183" t="s">
        <v>1052</v>
      </c>
      <c r="V4" s="184" t="s">
        <v>1054</v>
      </c>
      <c r="W4" s="185" t="s">
        <v>1053</v>
      </c>
      <c r="X4" s="180"/>
      <c r="Y4" s="616" t="s">
        <v>405</v>
      </c>
      <c r="Z4" s="617"/>
      <c r="AA4" s="618"/>
      <c r="AB4" s="616" t="s">
        <v>405</v>
      </c>
      <c r="AC4" s="617"/>
      <c r="AD4" s="618"/>
      <c r="AE4" s="616" t="s">
        <v>405</v>
      </c>
      <c r="AF4" s="617"/>
      <c r="AG4" s="618"/>
      <c r="AH4" s="616" t="s">
        <v>405</v>
      </c>
      <c r="AI4" s="617"/>
      <c r="AJ4" s="618"/>
      <c r="AK4" s="616" t="s">
        <v>405</v>
      </c>
      <c r="AL4" s="617"/>
      <c r="AM4" s="618"/>
      <c r="AN4" s="616" t="s">
        <v>405</v>
      </c>
      <c r="AO4" s="617"/>
      <c r="AP4" s="618"/>
      <c r="AQ4" s="616" t="s">
        <v>405</v>
      </c>
      <c r="AR4" s="617"/>
      <c r="AS4" s="618"/>
      <c r="AT4" s="616" t="s">
        <v>405</v>
      </c>
      <c r="AU4" s="617"/>
      <c r="AV4" s="618"/>
      <c r="AW4" s="616" t="s">
        <v>405</v>
      </c>
      <c r="AX4" s="617"/>
      <c r="AY4" s="618"/>
      <c r="AZ4" s="616" t="s">
        <v>405</v>
      </c>
      <c r="BA4" s="617"/>
      <c r="BB4" s="618"/>
      <c r="BC4" s="616" t="s">
        <v>405</v>
      </c>
      <c r="BD4" s="617"/>
      <c r="BE4" s="618"/>
      <c r="BF4" s="616" t="s">
        <v>405</v>
      </c>
      <c r="BG4" s="617"/>
      <c r="BH4" s="618"/>
      <c r="BI4" s="616" t="s">
        <v>405</v>
      </c>
      <c r="BJ4" s="617"/>
      <c r="BK4" s="631"/>
    </row>
    <row r="5" spans="1:64" ht="15.75" thickBot="1">
      <c r="A5" s="646"/>
      <c r="B5" s="649">
        <v>1</v>
      </c>
      <c r="C5" s="643">
        <v>3</v>
      </c>
      <c r="D5" s="184" t="s">
        <v>1052</v>
      </c>
      <c r="E5" s="184" t="s">
        <v>1053</v>
      </c>
      <c r="F5" s="184" t="s">
        <v>1052</v>
      </c>
      <c r="G5" s="184" t="s">
        <v>1054</v>
      </c>
      <c r="H5" s="184" t="s">
        <v>1053</v>
      </c>
      <c r="I5" s="184" t="s">
        <v>1052</v>
      </c>
      <c r="J5" s="184" t="s">
        <v>1054</v>
      </c>
      <c r="K5" s="184" t="s">
        <v>1053</v>
      </c>
      <c r="L5" s="184" t="s">
        <v>1052</v>
      </c>
      <c r="M5" s="184" t="s">
        <v>1053</v>
      </c>
      <c r="N5" s="184" t="s">
        <v>1052</v>
      </c>
      <c r="O5" s="184" t="s">
        <v>1054</v>
      </c>
      <c r="P5" s="184" t="s">
        <v>1053</v>
      </c>
      <c r="Q5" s="184" t="s">
        <v>1052</v>
      </c>
      <c r="R5" s="184" t="s">
        <v>1054</v>
      </c>
      <c r="S5" s="184" t="s">
        <v>1053</v>
      </c>
      <c r="T5" s="179"/>
      <c r="U5" s="633"/>
      <c r="V5" s="634"/>
      <c r="W5" s="635"/>
      <c r="X5" s="180">
        <f>79-62+1</f>
        <v>18</v>
      </c>
      <c r="Y5" s="186" t="s">
        <v>1052</v>
      </c>
      <c r="Z5" s="187" t="s">
        <v>1054</v>
      </c>
      <c r="AA5" s="188" t="s">
        <v>1053</v>
      </c>
      <c r="AB5" s="186" t="s">
        <v>1052</v>
      </c>
      <c r="AC5" s="187" t="s">
        <v>1054</v>
      </c>
      <c r="AD5" s="188" t="s">
        <v>1053</v>
      </c>
      <c r="AE5" s="186" t="s">
        <v>1052</v>
      </c>
      <c r="AF5" s="187" t="s">
        <v>1054</v>
      </c>
      <c r="AG5" s="188" t="s">
        <v>1053</v>
      </c>
      <c r="AH5" s="186" t="s">
        <v>1052</v>
      </c>
      <c r="AI5" s="187" t="s">
        <v>1054</v>
      </c>
      <c r="AJ5" s="188" t="s">
        <v>1053</v>
      </c>
      <c r="AK5" s="186" t="s">
        <v>1052</v>
      </c>
      <c r="AL5" s="187" t="s">
        <v>1054</v>
      </c>
      <c r="AM5" s="188" t="s">
        <v>1053</v>
      </c>
      <c r="AN5" s="186" t="s">
        <v>1052</v>
      </c>
      <c r="AO5" s="187" t="s">
        <v>1054</v>
      </c>
      <c r="AP5" s="188" t="s">
        <v>1053</v>
      </c>
      <c r="AQ5" s="186" t="s">
        <v>1052</v>
      </c>
      <c r="AR5" s="187" t="s">
        <v>1054</v>
      </c>
      <c r="AS5" s="188" t="s">
        <v>1053</v>
      </c>
      <c r="AT5" s="186" t="s">
        <v>1052</v>
      </c>
      <c r="AU5" s="187" t="s">
        <v>1054</v>
      </c>
      <c r="AV5" s="188" t="s">
        <v>1053</v>
      </c>
      <c r="AW5" s="186" t="s">
        <v>1052</v>
      </c>
      <c r="AX5" s="187" t="s">
        <v>1054</v>
      </c>
      <c r="AY5" s="188" t="s">
        <v>1053</v>
      </c>
      <c r="AZ5" s="186" t="s">
        <v>1052</v>
      </c>
      <c r="BA5" s="187" t="s">
        <v>1054</v>
      </c>
      <c r="BB5" s="188" t="s">
        <v>1053</v>
      </c>
      <c r="BC5" s="186" t="s">
        <v>1052</v>
      </c>
      <c r="BD5" s="187" t="s">
        <v>1054</v>
      </c>
      <c r="BE5" s="188" t="s">
        <v>1053</v>
      </c>
      <c r="BF5" s="186" t="s">
        <v>1052</v>
      </c>
      <c r="BG5" s="187" t="s">
        <v>1054</v>
      </c>
      <c r="BH5" s="188" t="s">
        <v>1053</v>
      </c>
      <c r="BI5" s="187" t="s">
        <v>1052</v>
      </c>
      <c r="BJ5" s="187" t="s">
        <v>1054</v>
      </c>
      <c r="BK5" s="189" t="s">
        <v>1053</v>
      </c>
    </row>
    <row r="6" spans="1:64" ht="18.95" customHeight="1" thickBot="1">
      <c r="A6" s="190">
        <v>1</v>
      </c>
      <c r="B6" s="612" t="s">
        <v>1157</v>
      </c>
      <c r="C6" s="191" t="s">
        <v>1917</v>
      </c>
      <c r="D6" s="192">
        <v>0</v>
      </c>
      <c r="E6" s="192">
        <v>0</v>
      </c>
      <c r="F6" s="192">
        <v>0</v>
      </c>
      <c r="G6" s="192">
        <v>0</v>
      </c>
      <c r="H6" s="192">
        <v>1</v>
      </c>
      <c r="I6" s="193">
        <f t="shared" ref="I6:I27" si="0">D6+F6</f>
        <v>0</v>
      </c>
      <c r="J6" s="194">
        <f t="shared" ref="J6:J27" si="1">G6</f>
        <v>0</v>
      </c>
      <c r="K6" s="195">
        <f t="shared" ref="K6:K27" si="2">E6+H6</f>
        <v>1</v>
      </c>
      <c r="L6" s="192">
        <v>0</v>
      </c>
      <c r="M6" s="192">
        <v>1</v>
      </c>
      <c r="N6" s="192">
        <v>2</v>
      </c>
      <c r="O6" s="192">
        <v>7</v>
      </c>
      <c r="P6" s="196">
        <v>4</v>
      </c>
      <c r="Q6" s="197">
        <f t="shared" ref="Q6:Q27" si="3">+N6+L6</f>
        <v>2</v>
      </c>
      <c r="R6" s="198">
        <f t="shared" ref="R6:R27" si="4">+O6</f>
        <v>7</v>
      </c>
      <c r="S6" s="199">
        <f t="shared" ref="S6:S27" si="5">P6+M6</f>
        <v>5</v>
      </c>
      <c r="T6" s="200">
        <f t="shared" ref="T6:T37" si="6">+Q6+R6+S6</f>
        <v>14</v>
      </c>
      <c r="U6" s="201">
        <v>2</v>
      </c>
      <c r="V6" s="201">
        <v>7</v>
      </c>
      <c r="W6" s="201">
        <v>4</v>
      </c>
      <c r="Y6" s="202">
        <v>0</v>
      </c>
      <c r="Z6" s="202">
        <v>0</v>
      </c>
      <c r="AA6" s="202">
        <v>1</v>
      </c>
      <c r="AB6" s="202">
        <v>0</v>
      </c>
      <c r="AC6" s="202">
        <v>0</v>
      </c>
      <c r="AD6" s="202">
        <v>1</v>
      </c>
      <c r="AE6" s="202">
        <v>0</v>
      </c>
      <c r="AF6" s="202">
        <v>5</v>
      </c>
      <c r="AG6" s="202">
        <v>0</v>
      </c>
      <c r="AH6" s="202">
        <v>0</v>
      </c>
      <c r="AI6" s="202">
        <v>2</v>
      </c>
      <c r="AJ6" s="202">
        <v>1</v>
      </c>
      <c r="AK6" s="202">
        <v>0</v>
      </c>
      <c r="AL6" s="202">
        <v>0</v>
      </c>
      <c r="AM6" s="202">
        <v>0</v>
      </c>
      <c r="AN6" s="202">
        <v>1</v>
      </c>
      <c r="AO6" s="202">
        <v>0</v>
      </c>
      <c r="AP6" s="202">
        <v>1</v>
      </c>
      <c r="AQ6" s="202">
        <v>0</v>
      </c>
      <c r="AR6" s="202">
        <v>0</v>
      </c>
      <c r="AS6" s="202">
        <v>0</v>
      </c>
      <c r="AT6" s="202">
        <v>0</v>
      </c>
      <c r="AU6" s="202">
        <v>0</v>
      </c>
      <c r="AV6" s="202">
        <v>0</v>
      </c>
      <c r="AW6" s="202">
        <v>0</v>
      </c>
      <c r="AX6" s="202">
        <v>0</v>
      </c>
      <c r="AY6" s="202">
        <v>0</v>
      </c>
      <c r="AZ6" s="202">
        <v>1</v>
      </c>
      <c r="BA6" s="202">
        <v>0</v>
      </c>
      <c r="BB6" s="202">
        <v>0</v>
      </c>
      <c r="BC6" s="202">
        <v>0</v>
      </c>
      <c r="BD6" s="202">
        <v>0</v>
      </c>
      <c r="BE6" s="202">
        <v>0</v>
      </c>
      <c r="BF6" s="202">
        <v>0</v>
      </c>
      <c r="BG6" s="202">
        <v>0</v>
      </c>
      <c r="BH6" s="202">
        <v>1</v>
      </c>
      <c r="BI6" s="203">
        <f t="shared" ref="BI6:BK8" si="7">AQ6+AT6+AW6+AZ6+BC6+BF6</f>
        <v>1</v>
      </c>
      <c r="BJ6" s="203">
        <f t="shared" si="7"/>
        <v>0</v>
      </c>
      <c r="BK6" s="203">
        <f t="shared" si="7"/>
        <v>1</v>
      </c>
      <c r="BL6" s="204"/>
    </row>
    <row r="7" spans="1:64" ht="18.75" thickBot="1">
      <c r="A7" s="205">
        <v>2</v>
      </c>
      <c r="B7" s="610"/>
      <c r="C7" s="206" t="s">
        <v>1918</v>
      </c>
      <c r="D7" s="207">
        <v>0</v>
      </c>
      <c r="E7" s="192">
        <v>0</v>
      </c>
      <c r="F7" s="192">
        <v>0</v>
      </c>
      <c r="G7" s="192">
        <v>0</v>
      </c>
      <c r="H7" s="192">
        <v>0</v>
      </c>
      <c r="I7" s="208">
        <f t="shared" si="0"/>
        <v>0</v>
      </c>
      <c r="J7" s="209">
        <f t="shared" si="1"/>
        <v>0</v>
      </c>
      <c r="K7" s="210">
        <f t="shared" si="2"/>
        <v>0</v>
      </c>
      <c r="L7" s="192">
        <v>0</v>
      </c>
      <c r="M7" s="192">
        <v>1</v>
      </c>
      <c r="N7" s="192">
        <v>1</v>
      </c>
      <c r="O7" s="192">
        <v>1</v>
      </c>
      <c r="P7" s="196">
        <v>7</v>
      </c>
      <c r="Q7" s="211">
        <f t="shared" si="3"/>
        <v>1</v>
      </c>
      <c r="R7" s="212">
        <f t="shared" si="4"/>
        <v>1</v>
      </c>
      <c r="S7" s="213">
        <f t="shared" si="5"/>
        <v>8</v>
      </c>
      <c r="T7" s="200">
        <f t="shared" si="6"/>
        <v>10</v>
      </c>
      <c r="U7" s="201">
        <v>1</v>
      </c>
      <c r="V7" s="201">
        <v>1</v>
      </c>
      <c r="W7" s="201">
        <v>8</v>
      </c>
      <c r="Y7" s="214">
        <v>0</v>
      </c>
      <c r="Z7" s="214">
        <v>0</v>
      </c>
      <c r="AA7" s="214">
        <v>1</v>
      </c>
      <c r="AB7" s="214">
        <v>0</v>
      </c>
      <c r="AC7" s="214">
        <v>0</v>
      </c>
      <c r="AD7" s="214">
        <v>0</v>
      </c>
      <c r="AE7" s="214">
        <v>1</v>
      </c>
      <c r="AF7" s="214">
        <v>0</v>
      </c>
      <c r="AG7" s="214">
        <v>3</v>
      </c>
      <c r="AH7" s="214">
        <v>0</v>
      </c>
      <c r="AI7" s="214">
        <v>0</v>
      </c>
      <c r="AJ7" s="214">
        <v>0</v>
      </c>
      <c r="AK7" s="214">
        <v>0</v>
      </c>
      <c r="AL7" s="214">
        <v>0</v>
      </c>
      <c r="AM7" s="214">
        <v>1</v>
      </c>
      <c r="AN7" s="214">
        <v>0</v>
      </c>
      <c r="AO7" s="214">
        <v>0</v>
      </c>
      <c r="AP7" s="214">
        <v>0</v>
      </c>
      <c r="AQ7" s="214">
        <v>0</v>
      </c>
      <c r="AR7" s="214">
        <v>0</v>
      </c>
      <c r="AS7" s="214">
        <v>1</v>
      </c>
      <c r="AT7" s="214">
        <v>0</v>
      </c>
      <c r="AU7" s="214">
        <v>0</v>
      </c>
      <c r="AV7" s="214">
        <v>0</v>
      </c>
      <c r="AW7" s="214">
        <v>0</v>
      </c>
      <c r="AX7" s="214">
        <v>1</v>
      </c>
      <c r="AY7" s="214">
        <v>0</v>
      </c>
      <c r="AZ7" s="214">
        <v>0</v>
      </c>
      <c r="BA7" s="214">
        <v>0</v>
      </c>
      <c r="BB7" s="214">
        <v>0</v>
      </c>
      <c r="BC7" s="214">
        <v>0</v>
      </c>
      <c r="BD7" s="214">
        <v>0</v>
      </c>
      <c r="BE7" s="214">
        <v>2</v>
      </c>
      <c r="BF7" s="214">
        <v>0</v>
      </c>
      <c r="BG7" s="214">
        <v>0</v>
      </c>
      <c r="BH7" s="214">
        <v>0</v>
      </c>
      <c r="BI7" s="203">
        <f t="shared" si="7"/>
        <v>0</v>
      </c>
      <c r="BJ7" s="203">
        <f t="shared" si="7"/>
        <v>1</v>
      </c>
      <c r="BK7" s="203">
        <f t="shared" si="7"/>
        <v>3</v>
      </c>
      <c r="BL7" s="204"/>
    </row>
    <row r="8" spans="1:64" ht="18.75" thickBot="1">
      <c r="A8" s="205">
        <v>3</v>
      </c>
      <c r="B8" s="610"/>
      <c r="C8" s="215" t="s">
        <v>1919</v>
      </c>
      <c r="D8" s="216">
        <v>0</v>
      </c>
      <c r="E8" s="192">
        <v>0</v>
      </c>
      <c r="F8" s="192">
        <v>0</v>
      </c>
      <c r="G8" s="192">
        <v>0</v>
      </c>
      <c r="H8" s="192">
        <v>1</v>
      </c>
      <c r="I8" s="217">
        <f t="shared" si="0"/>
        <v>0</v>
      </c>
      <c r="J8" s="218">
        <f t="shared" si="1"/>
        <v>0</v>
      </c>
      <c r="K8" s="219">
        <f t="shared" si="2"/>
        <v>1</v>
      </c>
      <c r="L8" s="192">
        <v>0</v>
      </c>
      <c r="M8" s="192">
        <v>1</v>
      </c>
      <c r="N8" s="192">
        <v>5</v>
      </c>
      <c r="O8" s="192">
        <v>7</v>
      </c>
      <c r="P8" s="196">
        <v>11</v>
      </c>
      <c r="Q8" s="211">
        <f t="shared" si="3"/>
        <v>5</v>
      </c>
      <c r="R8" s="220">
        <f t="shared" si="4"/>
        <v>7</v>
      </c>
      <c r="S8" s="221">
        <f t="shared" si="5"/>
        <v>12</v>
      </c>
      <c r="T8" s="200">
        <f t="shared" si="6"/>
        <v>24</v>
      </c>
      <c r="U8" s="201">
        <v>5</v>
      </c>
      <c r="V8" s="201">
        <v>7</v>
      </c>
      <c r="W8" s="201">
        <v>11</v>
      </c>
      <c r="Y8" s="222">
        <v>0</v>
      </c>
      <c r="Z8" s="222">
        <v>0</v>
      </c>
      <c r="AA8" s="222">
        <v>0</v>
      </c>
      <c r="AB8" s="222">
        <v>1</v>
      </c>
      <c r="AC8" s="222">
        <v>0</v>
      </c>
      <c r="AD8" s="222">
        <v>1</v>
      </c>
      <c r="AE8" s="222">
        <v>0</v>
      </c>
      <c r="AF8" s="222">
        <v>2</v>
      </c>
      <c r="AG8" s="222">
        <v>1</v>
      </c>
      <c r="AH8" s="222">
        <v>2</v>
      </c>
      <c r="AI8" s="222">
        <v>3</v>
      </c>
      <c r="AJ8" s="222">
        <v>2</v>
      </c>
      <c r="AK8" s="222">
        <v>0</v>
      </c>
      <c r="AL8" s="222">
        <v>0</v>
      </c>
      <c r="AM8" s="222">
        <v>0</v>
      </c>
      <c r="AN8" s="222">
        <v>0</v>
      </c>
      <c r="AO8" s="222">
        <v>0</v>
      </c>
      <c r="AP8" s="222">
        <v>2</v>
      </c>
      <c r="AQ8" s="222">
        <v>0</v>
      </c>
      <c r="AR8" s="222">
        <v>2</v>
      </c>
      <c r="AS8" s="222">
        <v>0</v>
      </c>
      <c r="AT8" s="222">
        <v>0</v>
      </c>
      <c r="AU8" s="222">
        <v>0</v>
      </c>
      <c r="AV8" s="222">
        <v>0</v>
      </c>
      <c r="AW8" s="222">
        <v>0</v>
      </c>
      <c r="AX8" s="222">
        <v>0</v>
      </c>
      <c r="AY8" s="222">
        <v>3</v>
      </c>
      <c r="AZ8" s="222">
        <v>2</v>
      </c>
      <c r="BA8" s="222">
        <v>0</v>
      </c>
      <c r="BB8" s="222">
        <v>2</v>
      </c>
      <c r="BC8" s="222">
        <v>0</v>
      </c>
      <c r="BD8" s="222">
        <v>0</v>
      </c>
      <c r="BE8" s="222">
        <v>0</v>
      </c>
      <c r="BF8" s="222">
        <v>0</v>
      </c>
      <c r="BG8" s="222">
        <v>0</v>
      </c>
      <c r="BH8" s="222">
        <v>1</v>
      </c>
      <c r="BI8" s="203">
        <f t="shared" si="7"/>
        <v>2</v>
      </c>
      <c r="BJ8" s="203">
        <f t="shared" si="7"/>
        <v>2</v>
      </c>
      <c r="BK8" s="203">
        <f t="shared" si="7"/>
        <v>6</v>
      </c>
      <c r="BL8" s="204"/>
    </row>
    <row r="9" spans="1:64" s="233" customFormat="1" ht="18.75" thickBot="1">
      <c r="A9" s="223">
        <v>1</v>
      </c>
      <c r="B9" s="623"/>
      <c r="C9" s="224" t="s">
        <v>1920</v>
      </c>
      <c r="D9" s="225">
        <f>SUM(D6:D8)</f>
        <v>0</v>
      </c>
      <c r="E9" s="225">
        <f>SUM(E6:E8)</f>
        <v>0</v>
      </c>
      <c r="F9" s="225">
        <f>SUM(F6:F8)</f>
        <v>0</v>
      </c>
      <c r="G9" s="225">
        <f>SUM(G6:G8)</f>
        <v>0</v>
      </c>
      <c r="H9" s="226">
        <f>SUM(H6:H8)</f>
        <v>2</v>
      </c>
      <c r="I9" s="227">
        <f t="shared" si="0"/>
        <v>0</v>
      </c>
      <c r="J9" s="225">
        <f t="shared" si="1"/>
        <v>0</v>
      </c>
      <c r="K9" s="228">
        <f t="shared" si="2"/>
        <v>2</v>
      </c>
      <c r="L9" s="228">
        <f>SUM(L6:L8)</f>
        <v>0</v>
      </c>
      <c r="M9" s="228">
        <f>SUM(M6:M8)</f>
        <v>3</v>
      </c>
      <c r="N9" s="228">
        <f>SUM(N6:N8)</f>
        <v>8</v>
      </c>
      <c r="O9" s="228">
        <f>SUM(O6:O8)</f>
        <v>15</v>
      </c>
      <c r="P9" s="226">
        <f>SUM(P6:P8)</f>
        <v>22</v>
      </c>
      <c r="Q9" s="229">
        <f t="shared" si="3"/>
        <v>8</v>
      </c>
      <c r="R9" s="228">
        <f t="shared" si="4"/>
        <v>15</v>
      </c>
      <c r="S9" s="228">
        <f t="shared" si="5"/>
        <v>25</v>
      </c>
      <c r="T9" s="200">
        <f t="shared" si="6"/>
        <v>48</v>
      </c>
      <c r="U9" s="201">
        <v>8</v>
      </c>
      <c r="V9" s="201">
        <v>15</v>
      </c>
      <c r="W9" s="201">
        <v>23</v>
      </c>
      <c r="X9" s="177"/>
      <c r="Y9" s="227">
        <f t="shared" ref="Y9:BK9" si="8">SUM(Y6:Y8)</f>
        <v>0</v>
      </c>
      <c r="Z9" s="225">
        <f t="shared" si="8"/>
        <v>0</v>
      </c>
      <c r="AA9" s="228">
        <f t="shared" si="8"/>
        <v>2</v>
      </c>
      <c r="AB9" s="227">
        <f t="shared" si="8"/>
        <v>1</v>
      </c>
      <c r="AC9" s="225">
        <f t="shared" si="8"/>
        <v>0</v>
      </c>
      <c r="AD9" s="228">
        <f t="shared" si="8"/>
        <v>2</v>
      </c>
      <c r="AE9" s="227">
        <f t="shared" si="8"/>
        <v>1</v>
      </c>
      <c r="AF9" s="225">
        <f t="shared" si="8"/>
        <v>7</v>
      </c>
      <c r="AG9" s="228">
        <f t="shared" si="8"/>
        <v>4</v>
      </c>
      <c r="AH9" s="227">
        <f t="shared" si="8"/>
        <v>2</v>
      </c>
      <c r="AI9" s="225">
        <f t="shared" si="8"/>
        <v>5</v>
      </c>
      <c r="AJ9" s="228">
        <f t="shared" si="8"/>
        <v>3</v>
      </c>
      <c r="AK9" s="227">
        <f t="shared" si="8"/>
        <v>0</v>
      </c>
      <c r="AL9" s="225">
        <f t="shared" si="8"/>
        <v>0</v>
      </c>
      <c r="AM9" s="228">
        <f t="shared" si="8"/>
        <v>1</v>
      </c>
      <c r="AN9" s="227">
        <f t="shared" si="8"/>
        <v>1</v>
      </c>
      <c r="AO9" s="225">
        <f t="shared" si="8"/>
        <v>0</v>
      </c>
      <c r="AP9" s="228">
        <f t="shared" si="8"/>
        <v>3</v>
      </c>
      <c r="AQ9" s="227">
        <f t="shared" si="8"/>
        <v>0</v>
      </c>
      <c r="AR9" s="225">
        <f t="shared" si="8"/>
        <v>2</v>
      </c>
      <c r="AS9" s="228">
        <f t="shared" si="8"/>
        <v>1</v>
      </c>
      <c r="AT9" s="227">
        <f t="shared" si="8"/>
        <v>0</v>
      </c>
      <c r="AU9" s="225">
        <f t="shared" si="8"/>
        <v>0</v>
      </c>
      <c r="AV9" s="228">
        <f t="shared" si="8"/>
        <v>0</v>
      </c>
      <c r="AW9" s="227">
        <f t="shared" si="8"/>
        <v>0</v>
      </c>
      <c r="AX9" s="225">
        <f t="shared" si="8"/>
        <v>1</v>
      </c>
      <c r="AY9" s="228">
        <f t="shared" si="8"/>
        <v>3</v>
      </c>
      <c r="AZ9" s="227">
        <f t="shared" si="8"/>
        <v>3</v>
      </c>
      <c r="BA9" s="225">
        <f t="shared" si="8"/>
        <v>0</v>
      </c>
      <c r="BB9" s="228">
        <f t="shared" si="8"/>
        <v>2</v>
      </c>
      <c r="BC9" s="227">
        <f t="shared" si="8"/>
        <v>0</v>
      </c>
      <c r="BD9" s="225">
        <f t="shared" si="8"/>
        <v>0</v>
      </c>
      <c r="BE9" s="228">
        <f t="shared" si="8"/>
        <v>2</v>
      </c>
      <c r="BF9" s="227">
        <f t="shared" si="8"/>
        <v>0</v>
      </c>
      <c r="BG9" s="225">
        <f t="shared" si="8"/>
        <v>0</v>
      </c>
      <c r="BH9" s="228">
        <f t="shared" si="8"/>
        <v>2</v>
      </c>
      <c r="BI9" s="230">
        <f t="shared" si="8"/>
        <v>3</v>
      </c>
      <c r="BJ9" s="230">
        <f t="shared" si="8"/>
        <v>3</v>
      </c>
      <c r="BK9" s="231">
        <f t="shared" si="8"/>
        <v>10</v>
      </c>
      <c r="BL9" s="232">
        <f>SUM(BI9:BK9)</f>
        <v>16</v>
      </c>
    </row>
    <row r="10" spans="1:64" ht="18" customHeight="1" thickBot="1">
      <c r="A10" s="205">
        <v>1</v>
      </c>
      <c r="B10" s="610" t="s">
        <v>1158</v>
      </c>
      <c r="C10" s="191" t="s">
        <v>1921</v>
      </c>
      <c r="D10" s="192">
        <v>0</v>
      </c>
      <c r="E10" s="192">
        <v>0</v>
      </c>
      <c r="F10" s="192">
        <v>0</v>
      </c>
      <c r="G10" s="192">
        <v>0</v>
      </c>
      <c r="H10" s="196">
        <v>1</v>
      </c>
      <c r="I10" s="193">
        <f t="shared" si="0"/>
        <v>0</v>
      </c>
      <c r="J10" s="194">
        <f t="shared" si="1"/>
        <v>0</v>
      </c>
      <c r="K10" s="195">
        <f t="shared" si="2"/>
        <v>1</v>
      </c>
      <c r="L10" s="196">
        <v>1</v>
      </c>
      <c r="M10" s="196">
        <v>0</v>
      </c>
      <c r="N10" s="196">
        <v>7</v>
      </c>
      <c r="O10" s="196">
        <v>8</v>
      </c>
      <c r="P10" s="196">
        <v>5</v>
      </c>
      <c r="Q10" s="211">
        <f t="shared" si="3"/>
        <v>8</v>
      </c>
      <c r="R10" s="234">
        <f t="shared" si="4"/>
        <v>8</v>
      </c>
      <c r="S10" s="235">
        <f t="shared" si="5"/>
        <v>5</v>
      </c>
      <c r="T10" s="200">
        <f t="shared" si="6"/>
        <v>21</v>
      </c>
      <c r="U10" s="201">
        <v>8</v>
      </c>
      <c r="V10" s="201">
        <v>8</v>
      </c>
      <c r="W10" s="201">
        <v>4</v>
      </c>
      <c r="Y10" s="236">
        <v>1</v>
      </c>
      <c r="Z10" s="192">
        <v>0</v>
      </c>
      <c r="AA10" s="237">
        <v>0</v>
      </c>
      <c r="AB10" s="236">
        <v>0</v>
      </c>
      <c r="AC10" s="192">
        <v>0</v>
      </c>
      <c r="AD10" s="237">
        <v>1</v>
      </c>
      <c r="AE10" s="236">
        <v>0</v>
      </c>
      <c r="AF10" s="192">
        <v>3</v>
      </c>
      <c r="AG10" s="237">
        <v>1</v>
      </c>
      <c r="AH10" s="236">
        <v>1</v>
      </c>
      <c r="AI10" s="192">
        <v>3</v>
      </c>
      <c r="AJ10" s="237">
        <v>0</v>
      </c>
      <c r="AK10" s="236">
        <v>1</v>
      </c>
      <c r="AL10" s="192">
        <v>1</v>
      </c>
      <c r="AM10" s="237">
        <v>0</v>
      </c>
      <c r="AN10" s="236">
        <v>1</v>
      </c>
      <c r="AO10" s="192">
        <v>0</v>
      </c>
      <c r="AP10" s="237">
        <v>1</v>
      </c>
      <c r="AQ10" s="236">
        <v>0</v>
      </c>
      <c r="AR10" s="192">
        <v>0</v>
      </c>
      <c r="AS10" s="237">
        <v>0</v>
      </c>
      <c r="AT10" s="236">
        <v>1</v>
      </c>
      <c r="AU10" s="192">
        <v>1</v>
      </c>
      <c r="AV10" s="237">
        <v>0</v>
      </c>
      <c r="AW10" s="236">
        <v>0</v>
      </c>
      <c r="AX10" s="192">
        <v>0</v>
      </c>
      <c r="AY10" s="237">
        <v>0</v>
      </c>
      <c r="AZ10" s="236">
        <v>1</v>
      </c>
      <c r="BA10" s="192">
        <v>0</v>
      </c>
      <c r="BB10" s="237">
        <v>1</v>
      </c>
      <c r="BC10" s="236">
        <v>2</v>
      </c>
      <c r="BD10" s="192">
        <v>0</v>
      </c>
      <c r="BE10" s="237">
        <v>0</v>
      </c>
      <c r="BF10" s="236">
        <v>0</v>
      </c>
      <c r="BG10" s="192">
        <v>0</v>
      </c>
      <c r="BH10" s="237">
        <v>1</v>
      </c>
      <c r="BI10" s="203">
        <f t="shared" ref="BI10:BK13" si="9">AQ10+AT10+AW10+AZ10+BC10+BF10</f>
        <v>4</v>
      </c>
      <c r="BJ10" s="203">
        <f t="shared" si="9"/>
        <v>1</v>
      </c>
      <c r="BK10" s="203">
        <f t="shared" si="9"/>
        <v>2</v>
      </c>
      <c r="BL10" s="204"/>
    </row>
    <row r="11" spans="1:64" ht="18.75" thickBot="1">
      <c r="A11" s="205">
        <v>2</v>
      </c>
      <c r="B11" s="610"/>
      <c r="C11" s="206" t="s">
        <v>1922</v>
      </c>
      <c r="D11" s="207">
        <v>0</v>
      </c>
      <c r="E11" s="207">
        <v>0</v>
      </c>
      <c r="F11" s="207">
        <v>0</v>
      </c>
      <c r="G11" s="207">
        <v>0</v>
      </c>
      <c r="H11" s="238">
        <v>0</v>
      </c>
      <c r="I11" s="208">
        <f t="shared" si="0"/>
        <v>0</v>
      </c>
      <c r="J11" s="209">
        <f t="shared" si="1"/>
        <v>0</v>
      </c>
      <c r="K11" s="210">
        <f t="shared" si="2"/>
        <v>0</v>
      </c>
      <c r="L11" s="238">
        <v>1</v>
      </c>
      <c r="M11" s="238">
        <v>5</v>
      </c>
      <c r="N11" s="238">
        <v>11</v>
      </c>
      <c r="O11" s="238">
        <v>23</v>
      </c>
      <c r="P11" s="238">
        <v>6</v>
      </c>
      <c r="Q11" s="211">
        <f t="shared" si="3"/>
        <v>12</v>
      </c>
      <c r="R11" s="234">
        <f t="shared" si="4"/>
        <v>23</v>
      </c>
      <c r="S11" s="235">
        <f t="shared" si="5"/>
        <v>11</v>
      </c>
      <c r="T11" s="200">
        <f t="shared" si="6"/>
        <v>46</v>
      </c>
      <c r="U11" s="201">
        <v>12</v>
      </c>
      <c r="V11" s="201">
        <v>23</v>
      </c>
      <c r="W11" s="201">
        <v>11</v>
      </c>
      <c r="Y11" s="236">
        <v>2</v>
      </c>
      <c r="Z11" s="207">
        <v>0</v>
      </c>
      <c r="AA11" s="239">
        <v>0</v>
      </c>
      <c r="AB11" s="236">
        <v>0</v>
      </c>
      <c r="AC11" s="207">
        <v>1</v>
      </c>
      <c r="AD11" s="239">
        <v>1</v>
      </c>
      <c r="AE11" s="236">
        <v>3</v>
      </c>
      <c r="AF11" s="207">
        <v>6</v>
      </c>
      <c r="AG11" s="239">
        <v>2</v>
      </c>
      <c r="AH11" s="236">
        <v>1</v>
      </c>
      <c r="AI11" s="207">
        <v>8</v>
      </c>
      <c r="AJ11" s="239">
        <v>2</v>
      </c>
      <c r="AK11" s="236">
        <v>2</v>
      </c>
      <c r="AL11" s="207">
        <v>0</v>
      </c>
      <c r="AM11" s="239">
        <v>2</v>
      </c>
      <c r="AN11" s="236">
        <v>1</v>
      </c>
      <c r="AO11" s="207">
        <v>6</v>
      </c>
      <c r="AP11" s="239">
        <v>2</v>
      </c>
      <c r="AQ11" s="236">
        <v>1</v>
      </c>
      <c r="AR11" s="207">
        <v>0</v>
      </c>
      <c r="AS11" s="239">
        <v>2</v>
      </c>
      <c r="AT11" s="236">
        <v>0</v>
      </c>
      <c r="AU11" s="207">
        <v>2</v>
      </c>
      <c r="AV11" s="239">
        <v>0</v>
      </c>
      <c r="AW11" s="236">
        <v>1</v>
      </c>
      <c r="AX11" s="207">
        <v>0</v>
      </c>
      <c r="AY11" s="239">
        <v>0</v>
      </c>
      <c r="AZ11" s="236">
        <v>0</v>
      </c>
      <c r="BA11" s="207">
        <v>0</v>
      </c>
      <c r="BB11" s="239">
        <v>0</v>
      </c>
      <c r="BC11" s="236">
        <v>1</v>
      </c>
      <c r="BD11" s="207">
        <v>0</v>
      </c>
      <c r="BE11" s="239">
        <v>0</v>
      </c>
      <c r="BF11" s="236">
        <v>0</v>
      </c>
      <c r="BG11" s="207">
        <v>0</v>
      </c>
      <c r="BH11" s="239">
        <v>0</v>
      </c>
      <c r="BI11" s="203">
        <f t="shared" si="9"/>
        <v>3</v>
      </c>
      <c r="BJ11" s="203">
        <f t="shared" si="9"/>
        <v>2</v>
      </c>
      <c r="BK11" s="203">
        <f t="shared" si="9"/>
        <v>2</v>
      </c>
      <c r="BL11" s="204"/>
    </row>
    <row r="12" spans="1:64" ht="18.75" thickBot="1">
      <c r="A12" s="205">
        <v>3</v>
      </c>
      <c r="B12" s="610"/>
      <c r="C12" s="206" t="s">
        <v>1923</v>
      </c>
      <c r="D12" s="207">
        <v>0</v>
      </c>
      <c r="E12" s="207">
        <v>0</v>
      </c>
      <c r="F12" s="207">
        <v>0</v>
      </c>
      <c r="G12" s="207">
        <v>0</v>
      </c>
      <c r="H12" s="238">
        <v>0</v>
      </c>
      <c r="I12" s="208">
        <f t="shared" si="0"/>
        <v>0</v>
      </c>
      <c r="J12" s="209">
        <f t="shared" si="1"/>
        <v>0</v>
      </c>
      <c r="K12" s="210">
        <f t="shared" si="2"/>
        <v>0</v>
      </c>
      <c r="L12" s="238">
        <v>0</v>
      </c>
      <c r="M12" s="238">
        <v>1</v>
      </c>
      <c r="N12" s="238">
        <v>2</v>
      </c>
      <c r="O12" s="238">
        <v>6</v>
      </c>
      <c r="P12" s="238">
        <v>2</v>
      </c>
      <c r="Q12" s="211">
        <f t="shared" si="3"/>
        <v>2</v>
      </c>
      <c r="R12" s="234">
        <f t="shared" si="4"/>
        <v>6</v>
      </c>
      <c r="S12" s="235">
        <f t="shared" si="5"/>
        <v>3</v>
      </c>
      <c r="T12" s="200">
        <f t="shared" si="6"/>
        <v>11</v>
      </c>
      <c r="U12" s="201">
        <v>2</v>
      </c>
      <c r="V12" s="201">
        <v>6</v>
      </c>
      <c r="W12" s="201">
        <v>3</v>
      </c>
      <c r="Y12" s="236">
        <v>0</v>
      </c>
      <c r="Z12" s="207">
        <v>1</v>
      </c>
      <c r="AA12" s="239">
        <v>1</v>
      </c>
      <c r="AB12" s="236">
        <v>0</v>
      </c>
      <c r="AC12" s="207">
        <v>0</v>
      </c>
      <c r="AD12" s="239">
        <v>0</v>
      </c>
      <c r="AE12" s="236">
        <v>1</v>
      </c>
      <c r="AF12" s="207">
        <v>0</v>
      </c>
      <c r="AG12" s="239">
        <v>0</v>
      </c>
      <c r="AH12" s="236">
        <v>0</v>
      </c>
      <c r="AI12" s="207">
        <v>4</v>
      </c>
      <c r="AJ12" s="239">
        <v>1</v>
      </c>
      <c r="AK12" s="236">
        <v>0</v>
      </c>
      <c r="AL12" s="207">
        <v>1</v>
      </c>
      <c r="AM12" s="239">
        <v>0</v>
      </c>
      <c r="AN12" s="236">
        <v>0</v>
      </c>
      <c r="AO12" s="207">
        <v>0</v>
      </c>
      <c r="AP12" s="239">
        <v>0</v>
      </c>
      <c r="AQ12" s="236">
        <v>0</v>
      </c>
      <c r="AR12" s="207">
        <v>0</v>
      </c>
      <c r="AS12" s="239">
        <v>1</v>
      </c>
      <c r="AT12" s="236">
        <v>0</v>
      </c>
      <c r="AU12" s="207">
        <v>0</v>
      </c>
      <c r="AV12" s="239">
        <v>0</v>
      </c>
      <c r="AW12" s="236">
        <v>0</v>
      </c>
      <c r="AX12" s="207">
        <v>0</v>
      </c>
      <c r="AY12" s="239">
        <v>0</v>
      </c>
      <c r="AZ12" s="236">
        <v>0</v>
      </c>
      <c r="BA12" s="207">
        <v>0</v>
      </c>
      <c r="BB12" s="239">
        <v>0</v>
      </c>
      <c r="BC12" s="236">
        <v>1</v>
      </c>
      <c r="BD12" s="207">
        <v>0</v>
      </c>
      <c r="BE12" s="239">
        <v>0</v>
      </c>
      <c r="BF12" s="236">
        <v>0</v>
      </c>
      <c r="BG12" s="207">
        <v>0</v>
      </c>
      <c r="BH12" s="239">
        <v>0</v>
      </c>
      <c r="BI12" s="203">
        <f t="shared" si="9"/>
        <v>1</v>
      </c>
      <c r="BJ12" s="203">
        <f t="shared" si="9"/>
        <v>0</v>
      </c>
      <c r="BK12" s="203">
        <f t="shared" si="9"/>
        <v>1</v>
      </c>
      <c r="BL12" s="204"/>
    </row>
    <row r="13" spans="1:64" ht="18.75" thickBot="1">
      <c r="A13" s="205">
        <v>4</v>
      </c>
      <c r="B13" s="610"/>
      <c r="C13" s="206" t="s">
        <v>1924</v>
      </c>
      <c r="D13" s="207">
        <v>0</v>
      </c>
      <c r="E13" s="207">
        <v>0</v>
      </c>
      <c r="F13" s="207">
        <v>0</v>
      </c>
      <c r="G13" s="207">
        <v>0</v>
      </c>
      <c r="H13" s="238">
        <v>0</v>
      </c>
      <c r="I13" s="208">
        <f t="shared" si="0"/>
        <v>0</v>
      </c>
      <c r="J13" s="209">
        <f t="shared" si="1"/>
        <v>0</v>
      </c>
      <c r="K13" s="210">
        <f t="shared" si="2"/>
        <v>0</v>
      </c>
      <c r="L13" s="238">
        <v>0</v>
      </c>
      <c r="M13" s="238">
        <v>1</v>
      </c>
      <c r="N13" s="238">
        <v>3</v>
      </c>
      <c r="O13" s="238">
        <v>6</v>
      </c>
      <c r="P13" s="238">
        <v>3</v>
      </c>
      <c r="Q13" s="211">
        <f t="shared" si="3"/>
        <v>3</v>
      </c>
      <c r="R13" s="234">
        <f t="shared" si="4"/>
        <v>6</v>
      </c>
      <c r="S13" s="235">
        <f t="shared" si="5"/>
        <v>4</v>
      </c>
      <c r="T13" s="200">
        <f t="shared" si="6"/>
        <v>13</v>
      </c>
      <c r="U13" s="201">
        <v>3</v>
      </c>
      <c r="V13" s="201">
        <v>6</v>
      </c>
      <c r="W13" s="201">
        <v>4</v>
      </c>
      <c r="Y13" s="236">
        <v>1</v>
      </c>
      <c r="Z13" s="207">
        <v>0</v>
      </c>
      <c r="AA13" s="239">
        <v>1</v>
      </c>
      <c r="AB13" s="236">
        <v>0</v>
      </c>
      <c r="AC13" s="207">
        <v>0</v>
      </c>
      <c r="AD13" s="239">
        <v>0</v>
      </c>
      <c r="AE13" s="236">
        <v>0</v>
      </c>
      <c r="AF13" s="207">
        <v>1</v>
      </c>
      <c r="AG13" s="239">
        <v>0</v>
      </c>
      <c r="AH13" s="236">
        <v>1</v>
      </c>
      <c r="AI13" s="207">
        <v>3</v>
      </c>
      <c r="AJ13" s="239">
        <v>0</v>
      </c>
      <c r="AK13" s="236">
        <v>0</v>
      </c>
      <c r="AL13" s="207">
        <v>1</v>
      </c>
      <c r="AM13" s="239">
        <v>1</v>
      </c>
      <c r="AN13" s="236">
        <v>1</v>
      </c>
      <c r="AO13" s="207">
        <v>1</v>
      </c>
      <c r="AP13" s="239">
        <v>1</v>
      </c>
      <c r="AQ13" s="236">
        <v>0</v>
      </c>
      <c r="AR13" s="207">
        <v>0</v>
      </c>
      <c r="AS13" s="239">
        <v>1</v>
      </c>
      <c r="AT13" s="236">
        <v>0</v>
      </c>
      <c r="AU13" s="207">
        <v>0</v>
      </c>
      <c r="AV13" s="239">
        <v>0</v>
      </c>
      <c r="AW13" s="236">
        <v>0</v>
      </c>
      <c r="AX13" s="207">
        <v>0</v>
      </c>
      <c r="AY13" s="239">
        <v>0</v>
      </c>
      <c r="AZ13" s="236">
        <v>0</v>
      </c>
      <c r="BA13" s="207">
        <v>0</v>
      </c>
      <c r="BB13" s="239">
        <v>0</v>
      </c>
      <c r="BC13" s="236">
        <v>0</v>
      </c>
      <c r="BD13" s="207">
        <v>0</v>
      </c>
      <c r="BE13" s="239">
        <v>0</v>
      </c>
      <c r="BF13" s="236">
        <v>0</v>
      </c>
      <c r="BG13" s="207">
        <v>0</v>
      </c>
      <c r="BH13" s="239">
        <v>0</v>
      </c>
      <c r="BI13" s="203">
        <f t="shared" si="9"/>
        <v>0</v>
      </c>
      <c r="BJ13" s="203">
        <f t="shared" si="9"/>
        <v>0</v>
      </c>
      <c r="BK13" s="203">
        <f t="shared" si="9"/>
        <v>1</v>
      </c>
      <c r="BL13" s="204"/>
    </row>
    <row r="14" spans="1:64" s="233" customFormat="1" ht="18.75" thickBot="1">
      <c r="A14" s="223">
        <v>2</v>
      </c>
      <c r="B14" s="610"/>
      <c r="C14" s="224" t="s">
        <v>1920</v>
      </c>
      <c r="D14" s="225">
        <f>SUM(D10:D13)</f>
        <v>0</v>
      </c>
      <c r="E14" s="225">
        <f>SUM(E10:E13)</f>
        <v>0</v>
      </c>
      <c r="F14" s="225">
        <f>SUM(F10:F13)</f>
        <v>0</v>
      </c>
      <c r="G14" s="225">
        <f>SUM(G10:G13)</f>
        <v>0</v>
      </c>
      <c r="H14" s="226">
        <f>SUM(H10:H13)</f>
        <v>1</v>
      </c>
      <c r="I14" s="227">
        <f t="shared" si="0"/>
        <v>0</v>
      </c>
      <c r="J14" s="225">
        <f t="shared" si="1"/>
        <v>0</v>
      </c>
      <c r="K14" s="228">
        <f t="shared" si="2"/>
        <v>1</v>
      </c>
      <c r="L14" s="228">
        <f>SUM(L10:L13)</f>
        <v>2</v>
      </c>
      <c r="M14" s="228">
        <f>SUM(M10:M13)</f>
        <v>7</v>
      </c>
      <c r="N14" s="228">
        <f>SUM(N10:N13)</f>
        <v>23</v>
      </c>
      <c r="O14" s="228">
        <f>SUM(O10:O13)</f>
        <v>43</v>
      </c>
      <c r="P14" s="226">
        <f>SUM(P10:P13)</f>
        <v>16</v>
      </c>
      <c r="Q14" s="229">
        <f t="shared" si="3"/>
        <v>25</v>
      </c>
      <c r="R14" s="228">
        <f t="shared" si="4"/>
        <v>43</v>
      </c>
      <c r="S14" s="228">
        <f t="shared" si="5"/>
        <v>23</v>
      </c>
      <c r="T14" s="200">
        <f t="shared" si="6"/>
        <v>91</v>
      </c>
      <c r="U14" s="201">
        <v>25</v>
      </c>
      <c r="V14" s="201">
        <v>43</v>
      </c>
      <c r="W14" s="201">
        <v>22</v>
      </c>
      <c r="X14" s="177"/>
      <c r="Y14" s="227">
        <f t="shared" ref="Y14:BG14" si="10">SUM(Y10:Y13)</f>
        <v>4</v>
      </c>
      <c r="Z14" s="225">
        <f t="shared" si="10"/>
        <v>1</v>
      </c>
      <c r="AA14" s="228">
        <f t="shared" si="10"/>
        <v>2</v>
      </c>
      <c r="AB14" s="227">
        <f t="shared" si="10"/>
        <v>0</v>
      </c>
      <c r="AC14" s="225">
        <f t="shared" si="10"/>
        <v>1</v>
      </c>
      <c r="AD14" s="228">
        <f t="shared" si="10"/>
        <v>2</v>
      </c>
      <c r="AE14" s="227">
        <f t="shared" si="10"/>
        <v>4</v>
      </c>
      <c r="AF14" s="225">
        <f t="shared" si="10"/>
        <v>10</v>
      </c>
      <c r="AG14" s="228">
        <f t="shared" si="10"/>
        <v>3</v>
      </c>
      <c r="AH14" s="227">
        <f t="shared" si="10"/>
        <v>3</v>
      </c>
      <c r="AI14" s="225">
        <f t="shared" si="10"/>
        <v>18</v>
      </c>
      <c r="AJ14" s="228">
        <f t="shared" si="10"/>
        <v>3</v>
      </c>
      <c r="AK14" s="227">
        <f t="shared" si="10"/>
        <v>3</v>
      </c>
      <c r="AL14" s="225">
        <f t="shared" si="10"/>
        <v>3</v>
      </c>
      <c r="AM14" s="228">
        <f t="shared" si="10"/>
        <v>3</v>
      </c>
      <c r="AN14" s="227">
        <f t="shared" si="10"/>
        <v>3</v>
      </c>
      <c r="AO14" s="225">
        <f t="shared" si="10"/>
        <v>7</v>
      </c>
      <c r="AP14" s="228">
        <f t="shared" si="10"/>
        <v>4</v>
      </c>
      <c r="AQ14" s="227">
        <f t="shared" si="10"/>
        <v>1</v>
      </c>
      <c r="AR14" s="225">
        <f t="shared" si="10"/>
        <v>0</v>
      </c>
      <c r="AS14" s="228">
        <f t="shared" si="10"/>
        <v>4</v>
      </c>
      <c r="AT14" s="227">
        <f t="shared" si="10"/>
        <v>1</v>
      </c>
      <c r="AU14" s="225">
        <f t="shared" si="10"/>
        <v>3</v>
      </c>
      <c r="AV14" s="228">
        <f t="shared" si="10"/>
        <v>0</v>
      </c>
      <c r="AW14" s="227">
        <f t="shared" si="10"/>
        <v>1</v>
      </c>
      <c r="AX14" s="225">
        <f t="shared" si="10"/>
        <v>0</v>
      </c>
      <c r="AY14" s="228">
        <f t="shared" si="10"/>
        <v>0</v>
      </c>
      <c r="AZ14" s="227">
        <f t="shared" si="10"/>
        <v>1</v>
      </c>
      <c r="BA14" s="225">
        <f t="shared" si="10"/>
        <v>0</v>
      </c>
      <c r="BB14" s="228">
        <f t="shared" si="10"/>
        <v>1</v>
      </c>
      <c r="BC14" s="227">
        <f t="shared" si="10"/>
        <v>4</v>
      </c>
      <c r="BD14" s="225">
        <f t="shared" si="10"/>
        <v>0</v>
      </c>
      <c r="BE14" s="228">
        <f t="shared" si="10"/>
        <v>0</v>
      </c>
      <c r="BF14" s="227">
        <f t="shared" si="10"/>
        <v>0</v>
      </c>
      <c r="BG14" s="225">
        <f t="shared" si="10"/>
        <v>0</v>
      </c>
      <c r="BH14" s="225">
        <f>SUM(BH10:BH13)</f>
        <v>1</v>
      </c>
      <c r="BI14" s="225">
        <f>SUM(BI10:BI13)</f>
        <v>8</v>
      </c>
      <c r="BJ14" s="225">
        <f>SUM(BJ10:BJ13)</f>
        <v>3</v>
      </c>
      <c r="BK14" s="225">
        <f>SUM(BK10:BK13)</f>
        <v>6</v>
      </c>
      <c r="BL14" s="271">
        <f>SUM(BI14:BK14)</f>
        <v>17</v>
      </c>
    </row>
    <row r="15" spans="1:64" ht="18.75" thickBot="1">
      <c r="A15" s="205">
        <v>3</v>
      </c>
      <c r="B15" s="610" t="s">
        <v>727</v>
      </c>
      <c r="C15" s="206" t="s">
        <v>1925</v>
      </c>
      <c r="D15" s="207">
        <v>0</v>
      </c>
      <c r="E15" s="207">
        <v>0</v>
      </c>
      <c r="F15" s="207">
        <v>0</v>
      </c>
      <c r="G15" s="207">
        <v>0</v>
      </c>
      <c r="H15" s="238">
        <v>0</v>
      </c>
      <c r="I15" s="208">
        <f t="shared" si="0"/>
        <v>0</v>
      </c>
      <c r="J15" s="209">
        <f t="shared" si="1"/>
        <v>0</v>
      </c>
      <c r="K15" s="210">
        <f t="shared" si="2"/>
        <v>0</v>
      </c>
      <c r="L15" s="238">
        <v>0</v>
      </c>
      <c r="M15" s="238">
        <v>2</v>
      </c>
      <c r="N15" s="238">
        <v>8</v>
      </c>
      <c r="O15" s="238">
        <v>8</v>
      </c>
      <c r="P15" s="238">
        <v>4</v>
      </c>
      <c r="Q15" s="211">
        <f t="shared" si="3"/>
        <v>8</v>
      </c>
      <c r="R15" s="234">
        <f t="shared" si="4"/>
        <v>8</v>
      </c>
      <c r="S15" s="235">
        <f t="shared" si="5"/>
        <v>6</v>
      </c>
      <c r="T15" s="200">
        <f t="shared" si="6"/>
        <v>22</v>
      </c>
      <c r="U15" s="201">
        <v>9</v>
      </c>
      <c r="V15" s="201">
        <v>10</v>
      </c>
      <c r="W15" s="201">
        <v>6</v>
      </c>
      <c r="Y15" s="207">
        <v>0</v>
      </c>
      <c r="Z15" s="207">
        <v>2</v>
      </c>
      <c r="AA15" s="207">
        <v>0</v>
      </c>
      <c r="AB15" s="207">
        <v>0</v>
      </c>
      <c r="AC15" s="207">
        <v>0</v>
      </c>
      <c r="AD15" s="207">
        <v>1</v>
      </c>
      <c r="AE15" s="207">
        <v>1</v>
      </c>
      <c r="AF15" s="207">
        <v>1</v>
      </c>
      <c r="AG15" s="207">
        <v>0</v>
      </c>
      <c r="AH15" s="207">
        <v>4</v>
      </c>
      <c r="AI15" s="207">
        <v>3</v>
      </c>
      <c r="AJ15" s="207">
        <v>1</v>
      </c>
      <c r="AK15" s="207">
        <v>0</v>
      </c>
      <c r="AL15" s="207">
        <v>1</v>
      </c>
      <c r="AM15" s="207">
        <v>0</v>
      </c>
      <c r="AN15" s="207">
        <v>1</v>
      </c>
      <c r="AO15" s="207">
        <v>1</v>
      </c>
      <c r="AP15" s="207">
        <v>1</v>
      </c>
      <c r="AQ15" s="207">
        <v>0</v>
      </c>
      <c r="AR15" s="207">
        <v>0</v>
      </c>
      <c r="AS15" s="207">
        <v>0</v>
      </c>
      <c r="AT15" s="207">
        <v>1</v>
      </c>
      <c r="AU15" s="207">
        <v>0</v>
      </c>
      <c r="AV15" s="207">
        <v>0</v>
      </c>
      <c r="AW15" s="207">
        <v>1</v>
      </c>
      <c r="AX15" s="207">
        <v>0</v>
      </c>
      <c r="AY15" s="207">
        <v>0</v>
      </c>
      <c r="AZ15" s="207">
        <v>0</v>
      </c>
      <c r="BA15" s="207">
        <v>0</v>
      </c>
      <c r="BB15" s="207">
        <v>1</v>
      </c>
      <c r="BC15" s="207">
        <v>0</v>
      </c>
      <c r="BD15" s="207">
        <v>0</v>
      </c>
      <c r="BE15" s="207">
        <v>1</v>
      </c>
      <c r="BF15" s="207">
        <v>0</v>
      </c>
      <c r="BG15" s="207">
        <v>0</v>
      </c>
      <c r="BH15" s="207">
        <v>1</v>
      </c>
      <c r="BI15" s="203">
        <f t="shared" ref="BI15:BK16" si="11">AQ15+AT15+AW15+AZ15+BC15+BF15</f>
        <v>2</v>
      </c>
      <c r="BJ15" s="203">
        <f t="shared" si="11"/>
        <v>0</v>
      </c>
      <c r="BK15" s="203">
        <f t="shared" si="11"/>
        <v>3</v>
      </c>
      <c r="BL15" s="204"/>
    </row>
    <row r="16" spans="1:64" ht="18.75" thickBot="1">
      <c r="A16" s="205">
        <v>4</v>
      </c>
      <c r="B16" s="610"/>
      <c r="C16" s="206" t="s">
        <v>1926</v>
      </c>
      <c r="D16" s="207">
        <v>0</v>
      </c>
      <c r="E16" s="207">
        <v>1</v>
      </c>
      <c r="F16" s="207">
        <v>3</v>
      </c>
      <c r="G16" s="207">
        <v>4</v>
      </c>
      <c r="H16" s="238">
        <v>1</v>
      </c>
      <c r="I16" s="208">
        <f t="shared" si="0"/>
        <v>3</v>
      </c>
      <c r="J16" s="209">
        <f t="shared" si="1"/>
        <v>4</v>
      </c>
      <c r="K16" s="210">
        <f t="shared" si="2"/>
        <v>2</v>
      </c>
      <c r="L16" s="238">
        <v>0</v>
      </c>
      <c r="M16" s="238">
        <v>2</v>
      </c>
      <c r="N16" s="238">
        <v>5</v>
      </c>
      <c r="O16" s="238">
        <v>12</v>
      </c>
      <c r="P16" s="238">
        <v>1</v>
      </c>
      <c r="Q16" s="211">
        <f t="shared" si="3"/>
        <v>5</v>
      </c>
      <c r="R16" s="234">
        <f t="shared" si="4"/>
        <v>12</v>
      </c>
      <c r="S16" s="235">
        <f t="shared" si="5"/>
        <v>3</v>
      </c>
      <c r="T16" s="200">
        <f t="shared" si="6"/>
        <v>20</v>
      </c>
      <c r="U16" s="201">
        <v>1</v>
      </c>
      <c r="V16" s="201">
        <v>6</v>
      </c>
      <c r="W16" s="201">
        <v>1</v>
      </c>
      <c r="Y16" s="207">
        <v>1</v>
      </c>
      <c r="Z16" s="207">
        <v>1</v>
      </c>
      <c r="AA16" s="207">
        <v>0</v>
      </c>
      <c r="AB16" s="207">
        <v>1</v>
      </c>
      <c r="AC16" s="207">
        <v>0</v>
      </c>
      <c r="AD16" s="207">
        <v>0</v>
      </c>
      <c r="AE16" s="207">
        <v>1</v>
      </c>
      <c r="AF16" s="207">
        <v>3</v>
      </c>
      <c r="AG16" s="207">
        <v>0</v>
      </c>
      <c r="AH16" s="207">
        <v>0</v>
      </c>
      <c r="AI16" s="207">
        <v>5</v>
      </c>
      <c r="AJ16" s="207">
        <v>0</v>
      </c>
      <c r="AK16" s="207">
        <v>0</v>
      </c>
      <c r="AL16" s="207">
        <v>1</v>
      </c>
      <c r="AM16" s="207">
        <v>0</v>
      </c>
      <c r="AN16" s="207">
        <v>0</v>
      </c>
      <c r="AO16" s="207">
        <v>0</v>
      </c>
      <c r="AP16" s="207">
        <v>0</v>
      </c>
      <c r="AQ16" s="207">
        <v>0</v>
      </c>
      <c r="AR16" s="207">
        <v>0</v>
      </c>
      <c r="AS16" s="207">
        <v>0</v>
      </c>
      <c r="AT16" s="207">
        <v>0</v>
      </c>
      <c r="AU16" s="207">
        <v>0</v>
      </c>
      <c r="AV16" s="207">
        <v>0</v>
      </c>
      <c r="AW16" s="207">
        <v>0</v>
      </c>
      <c r="AX16" s="207">
        <v>1</v>
      </c>
      <c r="AY16" s="207">
        <v>2</v>
      </c>
      <c r="AZ16" s="207">
        <v>1</v>
      </c>
      <c r="BA16" s="207">
        <v>0</v>
      </c>
      <c r="BB16" s="207">
        <v>0</v>
      </c>
      <c r="BC16" s="207">
        <v>0</v>
      </c>
      <c r="BD16" s="207">
        <v>0</v>
      </c>
      <c r="BE16" s="207">
        <v>1</v>
      </c>
      <c r="BF16" s="207">
        <v>1</v>
      </c>
      <c r="BG16" s="207">
        <v>1</v>
      </c>
      <c r="BH16" s="207">
        <v>0</v>
      </c>
      <c r="BI16" s="203">
        <f t="shared" si="11"/>
        <v>2</v>
      </c>
      <c r="BJ16" s="203">
        <f t="shared" si="11"/>
        <v>2</v>
      </c>
      <c r="BK16" s="203">
        <f t="shared" si="11"/>
        <v>3</v>
      </c>
      <c r="BL16" s="204"/>
    </row>
    <row r="17" spans="1:64" s="233" customFormat="1" ht="18.75" thickBot="1">
      <c r="A17" s="223">
        <v>4</v>
      </c>
      <c r="B17" s="610"/>
      <c r="C17" s="224" t="s">
        <v>1920</v>
      </c>
      <c r="D17" s="225">
        <f>SUM(D15:D16)</f>
        <v>0</v>
      </c>
      <c r="E17" s="225">
        <f>SUM(E15:E16)</f>
        <v>1</v>
      </c>
      <c r="F17" s="225">
        <f>SUM(F15:F16)</f>
        <v>3</v>
      </c>
      <c r="G17" s="225">
        <f>SUM(G15:G16)</f>
        <v>4</v>
      </c>
      <c r="H17" s="226">
        <f>SUM(H15:H16)</f>
        <v>1</v>
      </c>
      <c r="I17" s="227">
        <f t="shared" si="0"/>
        <v>3</v>
      </c>
      <c r="J17" s="225">
        <f t="shared" si="1"/>
        <v>4</v>
      </c>
      <c r="K17" s="228">
        <f t="shared" si="2"/>
        <v>2</v>
      </c>
      <c r="L17" s="228">
        <f>SUM(L15:L16)</f>
        <v>0</v>
      </c>
      <c r="M17" s="228">
        <f>SUM(M15:M16)</f>
        <v>4</v>
      </c>
      <c r="N17" s="228">
        <f>SUM(N15:N16)</f>
        <v>13</v>
      </c>
      <c r="O17" s="228">
        <f>SUM(O15:O16)</f>
        <v>20</v>
      </c>
      <c r="P17" s="226">
        <f>SUM(P15:P16)</f>
        <v>5</v>
      </c>
      <c r="Q17" s="229">
        <f t="shared" si="3"/>
        <v>13</v>
      </c>
      <c r="R17" s="228">
        <f t="shared" si="4"/>
        <v>20</v>
      </c>
      <c r="S17" s="228">
        <f t="shared" si="5"/>
        <v>9</v>
      </c>
      <c r="T17" s="200">
        <f t="shared" si="6"/>
        <v>42</v>
      </c>
      <c r="U17" s="201">
        <v>10</v>
      </c>
      <c r="V17" s="201">
        <v>16</v>
      </c>
      <c r="W17" s="201">
        <v>7</v>
      </c>
      <c r="X17" s="177"/>
      <c r="Y17" s="227">
        <f t="shared" ref="Y17:BH17" si="12">SUM(Y15:Y16)</f>
        <v>1</v>
      </c>
      <c r="Z17" s="227">
        <f t="shared" si="12"/>
        <v>3</v>
      </c>
      <c r="AA17" s="227">
        <f t="shared" si="12"/>
        <v>0</v>
      </c>
      <c r="AB17" s="227">
        <f t="shared" si="12"/>
        <v>1</v>
      </c>
      <c r="AC17" s="227">
        <f t="shared" si="12"/>
        <v>0</v>
      </c>
      <c r="AD17" s="227">
        <f t="shared" si="12"/>
        <v>1</v>
      </c>
      <c r="AE17" s="227">
        <f t="shared" si="12"/>
        <v>2</v>
      </c>
      <c r="AF17" s="227">
        <f t="shared" si="12"/>
        <v>4</v>
      </c>
      <c r="AG17" s="227">
        <f t="shared" si="12"/>
        <v>0</v>
      </c>
      <c r="AH17" s="227">
        <f t="shared" si="12"/>
        <v>4</v>
      </c>
      <c r="AI17" s="227">
        <f t="shared" si="12"/>
        <v>8</v>
      </c>
      <c r="AJ17" s="227">
        <f t="shared" si="12"/>
        <v>1</v>
      </c>
      <c r="AK17" s="227">
        <f t="shared" si="12"/>
        <v>0</v>
      </c>
      <c r="AL17" s="227">
        <f t="shared" si="12"/>
        <v>2</v>
      </c>
      <c r="AM17" s="227">
        <f t="shared" si="12"/>
        <v>0</v>
      </c>
      <c r="AN17" s="227">
        <f t="shared" si="12"/>
        <v>1</v>
      </c>
      <c r="AO17" s="227">
        <f t="shared" si="12"/>
        <v>1</v>
      </c>
      <c r="AP17" s="227">
        <f t="shared" si="12"/>
        <v>1</v>
      </c>
      <c r="AQ17" s="227">
        <f t="shared" si="12"/>
        <v>0</v>
      </c>
      <c r="AR17" s="227">
        <f t="shared" si="12"/>
        <v>0</v>
      </c>
      <c r="AS17" s="227">
        <f t="shared" si="12"/>
        <v>0</v>
      </c>
      <c r="AT17" s="227">
        <f t="shared" si="12"/>
        <v>1</v>
      </c>
      <c r="AU17" s="227">
        <f t="shared" si="12"/>
        <v>0</v>
      </c>
      <c r="AV17" s="227">
        <f t="shared" si="12"/>
        <v>0</v>
      </c>
      <c r="AW17" s="227">
        <f t="shared" si="12"/>
        <v>1</v>
      </c>
      <c r="AX17" s="227">
        <f t="shared" si="12"/>
        <v>1</v>
      </c>
      <c r="AY17" s="227">
        <f t="shared" si="12"/>
        <v>2</v>
      </c>
      <c r="AZ17" s="227">
        <f t="shared" si="12"/>
        <v>1</v>
      </c>
      <c r="BA17" s="227">
        <f t="shared" si="12"/>
        <v>0</v>
      </c>
      <c r="BB17" s="227">
        <f t="shared" si="12"/>
        <v>1</v>
      </c>
      <c r="BC17" s="227">
        <f t="shared" si="12"/>
        <v>0</v>
      </c>
      <c r="BD17" s="227">
        <f t="shared" si="12"/>
        <v>0</v>
      </c>
      <c r="BE17" s="227">
        <f t="shared" si="12"/>
        <v>2</v>
      </c>
      <c r="BF17" s="227">
        <f t="shared" si="12"/>
        <v>1</v>
      </c>
      <c r="BG17" s="227">
        <f t="shared" si="12"/>
        <v>1</v>
      </c>
      <c r="BH17" s="227">
        <f t="shared" si="12"/>
        <v>1</v>
      </c>
      <c r="BI17" s="227">
        <f>SUM(BI15:BI16)</f>
        <v>4</v>
      </c>
      <c r="BJ17" s="227">
        <f>SUM(BJ15:BJ16)</f>
        <v>2</v>
      </c>
      <c r="BK17" s="227">
        <f>SUM(BK15:BK16)</f>
        <v>6</v>
      </c>
      <c r="BL17" s="270">
        <f>SUM(BI17:BK17)</f>
        <v>12</v>
      </c>
    </row>
    <row r="18" spans="1:64" ht="18" customHeight="1" thickBot="1">
      <c r="A18" s="205">
        <v>1</v>
      </c>
      <c r="B18" s="610" t="s">
        <v>1159</v>
      </c>
      <c r="C18" s="206" t="s">
        <v>1938</v>
      </c>
      <c r="D18" s="207">
        <v>0</v>
      </c>
      <c r="E18" s="207">
        <v>0</v>
      </c>
      <c r="F18" s="207">
        <v>1</v>
      </c>
      <c r="G18" s="207">
        <v>0</v>
      </c>
      <c r="H18" s="238">
        <v>0</v>
      </c>
      <c r="I18" s="208">
        <f t="shared" si="0"/>
        <v>1</v>
      </c>
      <c r="J18" s="209">
        <f t="shared" si="1"/>
        <v>0</v>
      </c>
      <c r="K18" s="210">
        <f t="shared" si="2"/>
        <v>0</v>
      </c>
      <c r="L18" s="238">
        <v>0</v>
      </c>
      <c r="M18" s="238">
        <v>2</v>
      </c>
      <c r="N18" s="238">
        <v>6</v>
      </c>
      <c r="O18" s="238">
        <v>12</v>
      </c>
      <c r="P18" s="238">
        <v>1</v>
      </c>
      <c r="Q18" s="211">
        <f t="shared" si="3"/>
        <v>6</v>
      </c>
      <c r="R18" s="234">
        <f t="shared" si="4"/>
        <v>12</v>
      </c>
      <c r="S18" s="235">
        <f t="shared" si="5"/>
        <v>3</v>
      </c>
      <c r="T18" s="200">
        <f t="shared" si="6"/>
        <v>21</v>
      </c>
      <c r="U18" s="201">
        <v>5</v>
      </c>
      <c r="V18" s="201">
        <v>12</v>
      </c>
      <c r="W18" s="201">
        <v>3</v>
      </c>
      <c r="Y18" s="214">
        <v>0</v>
      </c>
      <c r="Z18" s="207">
        <v>0</v>
      </c>
      <c r="AA18" s="239">
        <v>0</v>
      </c>
      <c r="AB18" s="214">
        <v>1</v>
      </c>
      <c r="AC18" s="207">
        <v>0</v>
      </c>
      <c r="AD18" s="239">
        <v>0</v>
      </c>
      <c r="AE18" s="214">
        <v>1</v>
      </c>
      <c r="AF18" s="207">
        <v>2</v>
      </c>
      <c r="AG18" s="239">
        <v>0</v>
      </c>
      <c r="AH18" s="214">
        <v>0</v>
      </c>
      <c r="AI18" s="207">
        <v>6</v>
      </c>
      <c r="AJ18" s="239">
        <v>2</v>
      </c>
      <c r="AK18" s="214">
        <v>2</v>
      </c>
      <c r="AL18" s="207">
        <v>3</v>
      </c>
      <c r="AM18" s="239">
        <v>0</v>
      </c>
      <c r="AN18" s="214">
        <v>0</v>
      </c>
      <c r="AO18" s="207">
        <v>1</v>
      </c>
      <c r="AP18" s="239">
        <v>1</v>
      </c>
      <c r="AQ18" s="214">
        <v>0</v>
      </c>
      <c r="AR18" s="207">
        <v>0</v>
      </c>
      <c r="AS18" s="239">
        <v>0</v>
      </c>
      <c r="AT18" s="214">
        <v>0</v>
      </c>
      <c r="AU18" s="207">
        <v>0</v>
      </c>
      <c r="AV18" s="239">
        <v>0</v>
      </c>
      <c r="AW18" s="214">
        <v>0</v>
      </c>
      <c r="AX18" s="207">
        <v>0</v>
      </c>
      <c r="AY18" s="239">
        <v>0</v>
      </c>
      <c r="AZ18" s="214">
        <v>0</v>
      </c>
      <c r="BA18" s="207">
        <v>0</v>
      </c>
      <c r="BB18" s="239">
        <v>0</v>
      </c>
      <c r="BC18" s="214">
        <v>1</v>
      </c>
      <c r="BD18" s="207">
        <v>0</v>
      </c>
      <c r="BE18" s="239">
        <v>0</v>
      </c>
      <c r="BF18" s="214">
        <v>1</v>
      </c>
      <c r="BG18" s="207">
        <v>0</v>
      </c>
      <c r="BH18" s="239">
        <v>0</v>
      </c>
      <c r="BI18" s="203">
        <f t="shared" ref="BI18:BK21" si="13">AQ18+AT18+AW18+AZ18+BC18+BF18</f>
        <v>2</v>
      </c>
      <c r="BJ18" s="203">
        <f t="shared" si="13"/>
        <v>0</v>
      </c>
      <c r="BK18" s="203">
        <f t="shared" si="13"/>
        <v>0</v>
      </c>
      <c r="BL18" s="204"/>
    </row>
    <row r="19" spans="1:64" ht="18.75" thickBot="1">
      <c r="A19" s="205">
        <v>2</v>
      </c>
      <c r="B19" s="610"/>
      <c r="C19" s="206" t="s">
        <v>1939</v>
      </c>
      <c r="D19" s="207">
        <v>0</v>
      </c>
      <c r="E19" s="207">
        <v>0</v>
      </c>
      <c r="F19" s="207">
        <v>3</v>
      </c>
      <c r="G19" s="207">
        <v>0</v>
      </c>
      <c r="H19" s="238">
        <v>3</v>
      </c>
      <c r="I19" s="208">
        <f t="shared" si="0"/>
        <v>3</v>
      </c>
      <c r="J19" s="209">
        <f t="shared" si="1"/>
        <v>0</v>
      </c>
      <c r="K19" s="210">
        <f t="shared" si="2"/>
        <v>3</v>
      </c>
      <c r="L19" s="238">
        <v>0</v>
      </c>
      <c r="M19" s="238">
        <v>2</v>
      </c>
      <c r="N19" s="238">
        <v>8</v>
      </c>
      <c r="O19" s="238">
        <v>15</v>
      </c>
      <c r="P19" s="238">
        <v>5</v>
      </c>
      <c r="Q19" s="211">
        <f t="shared" si="3"/>
        <v>8</v>
      </c>
      <c r="R19" s="234">
        <f t="shared" si="4"/>
        <v>15</v>
      </c>
      <c r="S19" s="235">
        <f t="shared" si="5"/>
        <v>7</v>
      </c>
      <c r="T19" s="200">
        <f t="shared" si="6"/>
        <v>30</v>
      </c>
      <c r="U19" s="201">
        <v>5</v>
      </c>
      <c r="V19" s="201">
        <v>15</v>
      </c>
      <c r="W19" s="201">
        <v>4</v>
      </c>
      <c r="Y19" s="214">
        <v>0</v>
      </c>
      <c r="Z19" s="207">
        <v>0</v>
      </c>
      <c r="AA19" s="239">
        <v>0</v>
      </c>
      <c r="AB19" s="214">
        <v>0</v>
      </c>
      <c r="AC19" s="207">
        <v>0</v>
      </c>
      <c r="AD19" s="239">
        <v>1</v>
      </c>
      <c r="AE19" s="214">
        <v>0</v>
      </c>
      <c r="AF19" s="207">
        <v>4</v>
      </c>
      <c r="AG19" s="239">
        <v>1</v>
      </c>
      <c r="AH19" s="214">
        <v>0</v>
      </c>
      <c r="AI19" s="207">
        <v>5</v>
      </c>
      <c r="AJ19" s="239">
        <v>0</v>
      </c>
      <c r="AK19" s="214">
        <v>1</v>
      </c>
      <c r="AL19" s="207">
        <v>3</v>
      </c>
      <c r="AM19" s="239">
        <v>0</v>
      </c>
      <c r="AN19" s="214">
        <v>1</v>
      </c>
      <c r="AO19" s="207">
        <v>0</v>
      </c>
      <c r="AP19" s="239">
        <v>0</v>
      </c>
      <c r="AQ19" s="214">
        <v>0</v>
      </c>
      <c r="AR19" s="207">
        <v>0</v>
      </c>
      <c r="AS19" s="239">
        <v>1</v>
      </c>
      <c r="AT19" s="214">
        <v>1</v>
      </c>
      <c r="AU19" s="207">
        <v>2</v>
      </c>
      <c r="AV19" s="239">
        <v>0</v>
      </c>
      <c r="AW19" s="214">
        <v>1</v>
      </c>
      <c r="AX19" s="207">
        <v>1</v>
      </c>
      <c r="AY19" s="239">
        <v>0</v>
      </c>
      <c r="AZ19" s="214">
        <v>1</v>
      </c>
      <c r="BA19" s="207">
        <v>0</v>
      </c>
      <c r="BB19" s="239">
        <v>1</v>
      </c>
      <c r="BC19" s="214">
        <v>0</v>
      </c>
      <c r="BD19" s="207">
        <v>0</v>
      </c>
      <c r="BE19" s="239">
        <v>0</v>
      </c>
      <c r="BF19" s="214">
        <v>3</v>
      </c>
      <c r="BG19" s="207">
        <v>0</v>
      </c>
      <c r="BH19" s="239">
        <v>3</v>
      </c>
      <c r="BI19" s="203">
        <f t="shared" si="13"/>
        <v>6</v>
      </c>
      <c r="BJ19" s="203">
        <f t="shared" si="13"/>
        <v>3</v>
      </c>
      <c r="BK19" s="203">
        <f t="shared" si="13"/>
        <v>5</v>
      </c>
      <c r="BL19" s="204"/>
    </row>
    <row r="20" spans="1:64" ht="18.75" thickBot="1">
      <c r="A20" s="205">
        <v>3</v>
      </c>
      <c r="B20" s="610"/>
      <c r="C20" s="206" t="s">
        <v>1940</v>
      </c>
      <c r="D20" s="207">
        <v>0</v>
      </c>
      <c r="E20" s="207">
        <v>0</v>
      </c>
      <c r="F20" s="207">
        <v>0</v>
      </c>
      <c r="G20" s="207">
        <v>0</v>
      </c>
      <c r="H20" s="238">
        <v>0</v>
      </c>
      <c r="I20" s="208">
        <f t="shared" si="0"/>
        <v>0</v>
      </c>
      <c r="J20" s="209">
        <f t="shared" si="1"/>
        <v>0</v>
      </c>
      <c r="K20" s="210">
        <f t="shared" si="2"/>
        <v>0</v>
      </c>
      <c r="L20" s="238">
        <v>0</v>
      </c>
      <c r="M20" s="238">
        <v>0</v>
      </c>
      <c r="N20" s="238">
        <v>2</v>
      </c>
      <c r="O20" s="238">
        <v>6</v>
      </c>
      <c r="P20" s="238">
        <v>0</v>
      </c>
      <c r="Q20" s="211">
        <f t="shared" si="3"/>
        <v>2</v>
      </c>
      <c r="R20" s="234">
        <f t="shared" si="4"/>
        <v>6</v>
      </c>
      <c r="S20" s="235">
        <f t="shared" si="5"/>
        <v>0</v>
      </c>
      <c r="T20" s="200">
        <f t="shared" si="6"/>
        <v>8</v>
      </c>
      <c r="U20" s="201">
        <v>2</v>
      </c>
      <c r="V20" s="201">
        <v>6</v>
      </c>
      <c r="W20" s="201">
        <v>0</v>
      </c>
      <c r="Y20" s="214">
        <v>0</v>
      </c>
      <c r="Z20" s="207">
        <v>0</v>
      </c>
      <c r="AA20" s="239">
        <v>0</v>
      </c>
      <c r="AB20" s="214">
        <v>0</v>
      </c>
      <c r="AC20" s="207">
        <v>0</v>
      </c>
      <c r="AD20" s="239">
        <v>0</v>
      </c>
      <c r="AE20" s="214">
        <v>0</v>
      </c>
      <c r="AF20" s="207">
        <v>1</v>
      </c>
      <c r="AG20" s="239">
        <v>0</v>
      </c>
      <c r="AH20" s="214">
        <v>1</v>
      </c>
      <c r="AI20" s="207">
        <v>4</v>
      </c>
      <c r="AJ20" s="239">
        <v>0</v>
      </c>
      <c r="AK20" s="214">
        <v>0</v>
      </c>
      <c r="AL20" s="207">
        <v>1</v>
      </c>
      <c r="AM20" s="239">
        <v>0</v>
      </c>
      <c r="AN20" s="214">
        <v>0</v>
      </c>
      <c r="AO20" s="207">
        <v>0</v>
      </c>
      <c r="AP20" s="239">
        <v>0</v>
      </c>
      <c r="AQ20" s="214">
        <v>0</v>
      </c>
      <c r="AR20" s="207">
        <v>0</v>
      </c>
      <c r="AS20" s="239">
        <v>0</v>
      </c>
      <c r="AT20" s="214">
        <v>0</v>
      </c>
      <c r="AU20" s="207">
        <v>0</v>
      </c>
      <c r="AV20" s="239">
        <v>0</v>
      </c>
      <c r="AW20" s="214">
        <v>0</v>
      </c>
      <c r="AX20" s="207">
        <v>0</v>
      </c>
      <c r="AY20" s="239">
        <v>0</v>
      </c>
      <c r="AZ20" s="214">
        <v>1</v>
      </c>
      <c r="BA20" s="207">
        <v>0</v>
      </c>
      <c r="BB20" s="239">
        <v>0</v>
      </c>
      <c r="BC20" s="214">
        <v>0</v>
      </c>
      <c r="BD20" s="207">
        <v>0</v>
      </c>
      <c r="BE20" s="239">
        <v>0</v>
      </c>
      <c r="BF20" s="214">
        <v>0</v>
      </c>
      <c r="BG20" s="207">
        <v>0</v>
      </c>
      <c r="BH20" s="239">
        <v>0</v>
      </c>
      <c r="BI20" s="203">
        <f t="shared" si="13"/>
        <v>1</v>
      </c>
      <c r="BJ20" s="203">
        <f t="shared" si="13"/>
        <v>0</v>
      </c>
      <c r="BK20" s="203">
        <f t="shared" si="13"/>
        <v>0</v>
      </c>
      <c r="BL20" s="204"/>
    </row>
    <row r="21" spans="1:64" ht="18.75" thickBot="1">
      <c r="A21" s="205">
        <v>4</v>
      </c>
      <c r="B21" s="610"/>
      <c r="C21" s="206" t="s">
        <v>1941</v>
      </c>
      <c r="D21" s="207">
        <v>0</v>
      </c>
      <c r="E21" s="207">
        <v>0</v>
      </c>
      <c r="F21" s="207">
        <v>0</v>
      </c>
      <c r="G21" s="207">
        <v>0</v>
      </c>
      <c r="H21" s="238">
        <v>0</v>
      </c>
      <c r="I21" s="208">
        <f t="shared" si="0"/>
        <v>0</v>
      </c>
      <c r="J21" s="209">
        <f t="shared" si="1"/>
        <v>0</v>
      </c>
      <c r="K21" s="210">
        <f t="shared" si="2"/>
        <v>0</v>
      </c>
      <c r="L21" s="238">
        <v>0</v>
      </c>
      <c r="M21" s="238">
        <v>0</v>
      </c>
      <c r="N21" s="238">
        <v>8</v>
      </c>
      <c r="O21" s="238">
        <v>17</v>
      </c>
      <c r="P21" s="238">
        <v>3</v>
      </c>
      <c r="Q21" s="211">
        <f t="shared" si="3"/>
        <v>8</v>
      </c>
      <c r="R21" s="234">
        <f t="shared" si="4"/>
        <v>17</v>
      </c>
      <c r="S21" s="235">
        <f t="shared" si="5"/>
        <v>3</v>
      </c>
      <c r="T21" s="200">
        <f t="shared" si="6"/>
        <v>28</v>
      </c>
      <c r="U21" s="201">
        <v>8</v>
      </c>
      <c r="V21" s="201">
        <v>17</v>
      </c>
      <c r="W21" s="201">
        <v>3</v>
      </c>
      <c r="Y21" s="214">
        <v>0</v>
      </c>
      <c r="Z21" s="207">
        <v>0</v>
      </c>
      <c r="AA21" s="239">
        <v>0</v>
      </c>
      <c r="AB21" s="214">
        <v>1</v>
      </c>
      <c r="AC21" s="207">
        <v>0</v>
      </c>
      <c r="AD21" s="239">
        <v>0</v>
      </c>
      <c r="AE21" s="214">
        <v>3</v>
      </c>
      <c r="AF21" s="207">
        <v>3</v>
      </c>
      <c r="AG21" s="239">
        <v>0</v>
      </c>
      <c r="AH21" s="214">
        <v>1</v>
      </c>
      <c r="AI21" s="207">
        <v>11</v>
      </c>
      <c r="AJ21" s="239">
        <v>3</v>
      </c>
      <c r="AK21" s="214">
        <v>0</v>
      </c>
      <c r="AL21" s="207">
        <v>2</v>
      </c>
      <c r="AM21" s="239">
        <v>0</v>
      </c>
      <c r="AN21" s="214">
        <v>3</v>
      </c>
      <c r="AO21" s="207">
        <v>0</v>
      </c>
      <c r="AP21" s="239">
        <v>0</v>
      </c>
      <c r="AQ21" s="214">
        <v>0</v>
      </c>
      <c r="AR21" s="207">
        <v>1</v>
      </c>
      <c r="AS21" s="239">
        <v>0</v>
      </c>
      <c r="AT21" s="214">
        <v>0</v>
      </c>
      <c r="AU21" s="207">
        <v>0</v>
      </c>
      <c r="AV21" s="239">
        <v>0</v>
      </c>
      <c r="AW21" s="214">
        <v>0</v>
      </c>
      <c r="AX21" s="207">
        <v>0</v>
      </c>
      <c r="AY21" s="239">
        <v>0</v>
      </c>
      <c r="AZ21" s="214">
        <v>0</v>
      </c>
      <c r="BA21" s="207">
        <v>0</v>
      </c>
      <c r="BB21" s="239">
        <v>0</v>
      </c>
      <c r="BC21" s="214">
        <v>0</v>
      </c>
      <c r="BD21" s="207">
        <v>0</v>
      </c>
      <c r="BE21" s="239">
        <v>0</v>
      </c>
      <c r="BF21" s="214">
        <v>0</v>
      </c>
      <c r="BG21" s="207">
        <v>0</v>
      </c>
      <c r="BH21" s="239">
        <v>0</v>
      </c>
      <c r="BI21" s="203">
        <f t="shared" si="13"/>
        <v>0</v>
      </c>
      <c r="BJ21" s="203">
        <f t="shared" si="13"/>
        <v>1</v>
      </c>
      <c r="BK21" s="203">
        <f t="shared" si="13"/>
        <v>0</v>
      </c>
      <c r="BL21" s="204"/>
    </row>
    <row r="22" spans="1:64" s="233" customFormat="1" ht="18.75" thickBot="1">
      <c r="A22" s="223">
        <v>4</v>
      </c>
      <c r="B22" s="610"/>
      <c r="C22" s="224" t="s">
        <v>1920</v>
      </c>
      <c r="D22" s="225">
        <f>SUM(D18:D21)</f>
        <v>0</v>
      </c>
      <c r="E22" s="225">
        <f>SUM(E18:E21)</f>
        <v>0</v>
      </c>
      <c r="F22" s="225">
        <f>SUM(F18:F21)</f>
        <v>4</v>
      </c>
      <c r="G22" s="225">
        <f>SUM(G18:G21)</f>
        <v>0</v>
      </c>
      <c r="H22" s="226">
        <f>SUM(H18:H21)</f>
        <v>3</v>
      </c>
      <c r="I22" s="227">
        <f t="shared" si="0"/>
        <v>4</v>
      </c>
      <c r="J22" s="225">
        <f t="shared" si="1"/>
        <v>0</v>
      </c>
      <c r="K22" s="228">
        <f t="shared" si="2"/>
        <v>3</v>
      </c>
      <c r="L22" s="228">
        <f>SUM(L18:L21)</f>
        <v>0</v>
      </c>
      <c r="M22" s="228">
        <f>SUM(M18:M21)</f>
        <v>4</v>
      </c>
      <c r="N22" s="228">
        <f>SUM(N18:N21)</f>
        <v>24</v>
      </c>
      <c r="O22" s="228">
        <f>SUM(O18:O21)</f>
        <v>50</v>
      </c>
      <c r="P22" s="226">
        <f>SUM(P18:P21)</f>
        <v>9</v>
      </c>
      <c r="Q22" s="227">
        <f t="shared" si="3"/>
        <v>24</v>
      </c>
      <c r="R22" s="225">
        <f t="shared" si="4"/>
        <v>50</v>
      </c>
      <c r="S22" s="228">
        <f t="shared" si="5"/>
        <v>13</v>
      </c>
      <c r="T22" s="200">
        <f t="shared" si="6"/>
        <v>87</v>
      </c>
      <c r="U22" s="201">
        <v>20</v>
      </c>
      <c r="V22" s="201">
        <v>50</v>
      </c>
      <c r="W22" s="201">
        <v>10</v>
      </c>
      <c r="X22" s="177"/>
      <c r="Y22" s="227">
        <f t="shared" ref="Y22:BK22" si="14">SUM(Y18:Y21)</f>
        <v>0</v>
      </c>
      <c r="Z22" s="225">
        <f t="shared" si="14"/>
        <v>0</v>
      </c>
      <c r="AA22" s="228">
        <f t="shared" si="14"/>
        <v>0</v>
      </c>
      <c r="AB22" s="227">
        <f t="shared" si="14"/>
        <v>2</v>
      </c>
      <c r="AC22" s="225">
        <f t="shared" si="14"/>
        <v>0</v>
      </c>
      <c r="AD22" s="228">
        <f t="shared" si="14"/>
        <v>1</v>
      </c>
      <c r="AE22" s="227">
        <f t="shared" si="14"/>
        <v>4</v>
      </c>
      <c r="AF22" s="225">
        <f t="shared" si="14"/>
        <v>10</v>
      </c>
      <c r="AG22" s="228">
        <f t="shared" si="14"/>
        <v>1</v>
      </c>
      <c r="AH22" s="227">
        <f t="shared" si="14"/>
        <v>2</v>
      </c>
      <c r="AI22" s="225">
        <f t="shared" si="14"/>
        <v>26</v>
      </c>
      <c r="AJ22" s="228">
        <f t="shared" si="14"/>
        <v>5</v>
      </c>
      <c r="AK22" s="227">
        <f t="shared" si="14"/>
        <v>3</v>
      </c>
      <c r="AL22" s="225">
        <f t="shared" si="14"/>
        <v>9</v>
      </c>
      <c r="AM22" s="228">
        <f t="shared" si="14"/>
        <v>0</v>
      </c>
      <c r="AN22" s="227">
        <f t="shared" si="14"/>
        <v>4</v>
      </c>
      <c r="AO22" s="225">
        <f t="shared" si="14"/>
        <v>1</v>
      </c>
      <c r="AP22" s="228">
        <f t="shared" si="14"/>
        <v>1</v>
      </c>
      <c r="AQ22" s="227">
        <f t="shared" si="14"/>
        <v>0</v>
      </c>
      <c r="AR22" s="225">
        <f t="shared" si="14"/>
        <v>1</v>
      </c>
      <c r="AS22" s="228">
        <f t="shared" si="14"/>
        <v>1</v>
      </c>
      <c r="AT22" s="227">
        <f t="shared" si="14"/>
        <v>1</v>
      </c>
      <c r="AU22" s="225">
        <f t="shared" si="14"/>
        <v>2</v>
      </c>
      <c r="AV22" s="228">
        <f t="shared" si="14"/>
        <v>0</v>
      </c>
      <c r="AW22" s="227">
        <f t="shared" si="14"/>
        <v>1</v>
      </c>
      <c r="AX22" s="225">
        <f t="shared" si="14"/>
        <v>1</v>
      </c>
      <c r="AY22" s="228">
        <f t="shared" si="14"/>
        <v>0</v>
      </c>
      <c r="AZ22" s="227">
        <f t="shared" si="14"/>
        <v>2</v>
      </c>
      <c r="BA22" s="225">
        <f t="shared" si="14"/>
        <v>0</v>
      </c>
      <c r="BB22" s="228">
        <f t="shared" si="14"/>
        <v>1</v>
      </c>
      <c r="BC22" s="227">
        <f t="shared" si="14"/>
        <v>1</v>
      </c>
      <c r="BD22" s="225">
        <f t="shared" si="14"/>
        <v>0</v>
      </c>
      <c r="BE22" s="228">
        <f t="shared" si="14"/>
        <v>0</v>
      </c>
      <c r="BF22" s="227">
        <f t="shared" si="14"/>
        <v>4</v>
      </c>
      <c r="BG22" s="225">
        <f t="shared" si="14"/>
        <v>0</v>
      </c>
      <c r="BH22" s="228">
        <f t="shared" si="14"/>
        <v>3</v>
      </c>
      <c r="BI22" s="230">
        <f t="shared" si="14"/>
        <v>9</v>
      </c>
      <c r="BJ22" s="230">
        <f t="shared" si="14"/>
        <v>4</v>
      </c>
      <c r="BK22" s="231">
        <f t="shared" si="14"/>
        <v>5</v>
      </c>
      <c r="BL22" s="272">
        <f>SUM(BI22:BK22)</f>
        <v>18</v>
      </c>
    </row>
    <row r="23" spans="1:64" ht="18" customHeight="1" thickBot="1">
      <c r="A23" s="205">
        <v>1</v>
      </c>
      <c r="B23" s="610" t="s">
        <v>1160</v>
      </c>
      <c r="C23" s="206" t="s">
        <v>952</v>
      </c>
      <c r="D23" s="207">
        <v>0</v>
      </c>
      <c r="E23" s="207">
        <v>0</v>
      </c>
      <c r="F23" s="207">
        <v>1</v>
      </c>
      <c r="G23" s="207">
        <v>0</v>
      </c>
      <c r="H23" s="238">
        <v>0</v>
      </c>
      <c r="I23" s="208">
        <f t="shared" si="0"/>
        <v>1</v>
      </c>
      <c r="J23" s="209">
        <f t="shared" si="1"/>
        <v>0</v>
      </c>
      <c r="K23" s="210">
        <f t="shared" si="2"/>
        <v>0</v>
      </c>
      <c r="L23" s="238">
        <v>0</v>
      </c>
      <c r="M23" s="238">
        <v>1</v>
      </c>
      <c r="N23" s="238">
        <v>5</v>
      </c>
      <c r="O23" s="238">
        <v>5</v>
      </c>
      <c r="P23" s="238">
        <v>2</v>
      </c>
      <c r="Q23" s="211">
        <f t="shared" si="3"/>
        <v>5</v>
      </c>
      <c r="R23" s="234">
        <f t="shared" si="4"/>
        <v>5</v>
      </c>
      <c r="S23" s="235">
        <f t="shared" si="5"/>
        <v>3</v>
      </c>
      <c r="T23" s="200">
        <f t="shared" si="6"/>
        <v>13</v>
      </c>
      <c r="U23" s="201">
        <v>4</v>
      </c>
      <c r="V23" s="201">
        <v>5</v>
      </c>
      <c r="W23" s="201">
        <v>3</v>
      </c>
      <c r="Y23" s="214">
        <v>0</v>
      </c>
      <c r="Z23" s="207">
        <v>0</v>
      </c>
      <c r="AA23" s="239">
        <v>0</v>
      </c>
      <c r="AB23" s="214">
        <v>0</v>
      </c>
      <c r="AC23" s="207">
        <v>0</v>
      </c>
      <c r="AD23" s="239">
        <v>0</v>
      </c>
      <c r="AE23" s="214">
        <v>0</v>
      </c>
      <c r="AF23" s="207">
        <v>1</v>
      </c>
      <c r="AG23" s="239">
        <v>1</v>
      </c>
      <c r="AH23" s="214">
        <v>1</v>
      </c>
      <c r="AI23" s="207">
        <v>1</v>
      </c>
      <c r="AJ23" s="239">
        <v>0</v>
      </c>
      <c r="AK23" s="214">
        <v>1</v>
      </c>
      <c r="AL23" s="207">
        <v>1</v>
      </c>
      <c r="AM23" s="239">
        <v>0</v>
      </c>
      <c r="AN23" s="214">
        <v>0</v>
      </c>
      <c r="AO23" s="207">
        <v>0</v>
      </c>
      <c r="AP23" s="239">
        <v>1</v>
      </c>
      <c r="AQ23" s="214">
        <v>1</v>
      </c>
      <c r="AR23" s="207">
        <v>1</v>
      </c>
      <c r="AS23" s="239">
        <v>1</v>
      </c>
      <c r="AT23" s="214">
        <v>0</v>
      </c>
      <c r="AU23" s="207">
        <v>0</v>
      </c>
      <c r="AV23" s="239">
        <v>0</v>
      </c>
      <c r="AW23" s="214">
        <v>0</v>
      </c>
      <c r="AX23" s="207">
        <v>1</v>
      </c>
      <c r="AY23" s="239">
        <v>0</v>
      </c>
      <c r="AZ23" s="214">
        <v>0</v>
      </c>
      <c r="BA23" s="207">
        <v>0</v>
      </c>
      <c r="BB23" s="239">
        <v>0</v>
      </c>
      <c r="BC23" s="214">
        <v>1</v>
      </c>
      <c r="BD23" s="207">
        <v>0</v>
      </c>
      <c r="BE23" s="239">
        <v>0</v>
      </c>
      <c r="BF23" s="214">
        <v>1</v>
      </c>
      <c r="BG23" s="207">
        <v>0</v>
      </c>
      <c r="BH23" s="239">
        <v>0</v>
      </c>
      <c r="BI23" s="203">
        <f t="shared" ref="BI23:BK27" si="15">AQ23+AT23+AW23+AZ23+BC23+BF23</f>
        <v>3</v>
      </c>
      <c r="BJ23" s="203">
        <f t="shared" si="15"/>
        <v>2</v>
      </c>
      <c r="BK23" s="203">
        <f t="shared" si="15"/>
        <v>1</v>
      </c>
      <c r="BL23" s="204"/>
    </row>
    <row r="24" spans="1:64" ht="18" customHeight="1" thickBot="1">
      <c r="A24" s="205">
        <v>2</v>
      </c>
      <c r="B24" s="610"/>
      <c r="C24" s="206" t="s">
        <v>953</v>
      </c>
      <c r="D24" s="207">
        <v>0</v>
      </c>
      <c r="E24" s="207">
        <v>0</v>
      </c>
      <c r="F24" s="207">
        <v>0</v>
      </c>
      <c r="G24" s="207">
        <v>0</v>
      </c>
      <c r="H24" s="238">
        <v>0</v>
      </c>
      <c r="I24" s="208">
        <f t="shared" si="0"/>
        <v>0</v>
      </c>
      <c r="J24" s="209">
        <f t="shared" si="1"/>
        <v>0</v>
      </c>
      <c r="K24" s="210">
        <f t="shared" si="2"/>
        <v>0</v>
      </c>
      <c r="L24" s="238">
        <v>0</v>
      </c>
      <c r="M24" s="238">
        <v>0</v>
      </c>
      <c r="N24" s="238">
        <v>2</v>
      </c>
      <c r="O24" s="238">
        <v>12</v>
      </c>
      <c r="P24" s="238">
        <v>6</v>
      </c>
      <c r="Q24" s="211">
        <f t="shared" si="3"/>
        <v>2</v>
      </c>
      <c r="R24" s="234">
        <f t="shared" si="4"/>
        <v>12</v>
      </c>
      <c r="S24" s="235">
        <f t="shared" si="5"/>
        <v>6</v>
      </c>
      <c r="T24" s="200">
        <f t="shared" si="6"/>
        <v>20</v>
      </c>
      <c r="U24" s="201">
        <v>2</v>
      </c>
      <c r="V24" s="201">
        <v>12</v>
      </c>
      <c r="W24" s="201">
        <v>6</v>
      </c>
      <c r="Y24" s="214">
        <v>0</v>
      </c>
      <c r="Z24" s="207">
        <v>0</v>
      </c>
      <c r="AA24" s="239">
        <v>0</v>
      </c>
      <c r="AB24" s="214">
        <v>0</v>
      </c>
      <c r="AC24" s="207">
        <v>0</v>
      </c>
      <c r="AD24" s="239">
        <v>0</v>
      </c>
      <c r="AE24" s="214">
        <v>1</v>
      </c>
      <c r="AF24" s="207">
        <v>2</v>
      </c>
      <c r="AG24" s="239">
        <v>1</v>
      </c>
      <c r="AH24" s="214">
        <v>0</v>
      </c>
      <c r="AI24" s="207">
        <v>4</v>
      </c>
      <c r="AJ24" s="239">
        <v>1</v>
      </c>
      <c r="AK24" s="214">
        <v>0</v>
      </c>
      <c r="AL24" s="207">
        <v>1</v>
      </c>
      <c r="AM24" s="239">
        <v>2</v>
      </c>
      <c r="AN24" s="214">
        <v>0</v>
      </c>
      <c r="AO24" s="207">
        <v>0</v>
      </c>
      <c r="AP24" s="239">
        <v>0</v>
      </c>
      <c r="AQ24" s="214">
        <v>1</v>
      </c>
      <c r="AR24" s="207">
        <v>0</v>
      </c>
      <c r="AS24" s="239">
        <v>0</v>
      </c>
      <c r="AT24" s="214">
        <v>0</v>
      </c>
      <c r="AU24" s="207">
        <v>0</v>
      </c>
      <c r="AV24" s="239">
        <v>0</v>
      </c>
      <c r="AW24" s="214">
        <v>0</v>
      </c>
      <c r="AX24" s="207">
        <v>0</v>
      </c>
      <c r="AY24" s="239">
        <v>1</v>
      </c>
      <c r="AZ24" s="214">
        <v>0</v>
      </c>
      <c r="BA24" s="207">
        <v>3</v>
      </c>
      <c r="BB24" s="239">
        <v>0</v>
      </c>
      <c r="BC24" s="214">
        <v>0</v>
      </c>
      <c r="BD24" s="207">
        <v>2</v>
      </c>
      <c r="BE24" s="239">
        <v>1</v>
      </c>
      <c r="BF24" s="214">
        <v>0</v>
      </c>
      <c r="BG24" s="207">
        <v>0</v>
      </c>
      <c r="BH24" s="239">
        <v>0</v>
      </c>
      <c r="BI24" s="203">
        <f t="shared" si="15"/>
        <v>1</v>
      </c>
      <c r="BJ24" s="203">
        <f t="shared" si="15"/>
        <v>5</v>
      </c>
      <c r="BK24" s="203">
        <f t="shared" si="15"/>
        <v>2</v>
      </c>
      <c r="BL24" s="204"/>
    </row>
    <row r="25" spans="1:64" ht="18.75" thickBot="1">
      <c r="A25" s="205">
        <v>3</v>
      </c>
      <c r="B25" s="610"/>
      <c r="C25" s="206" t="s">
        <v>954</v>
      </c>
      <c r="D25" s="240">
        <v>0</v>
      </c>
      <c r="E25" s="207">
        <v>1</v>
      </c>
      <c r="F25" s="207">
        <v>0</v>
      </c>
      <c r="G25" s="207">
        <v>0</v>
      </c>
      <c r="H25" s="238">
        <v>0</v>
      </c>
      <c r="I25" s="208">
        <f t="shared" si="0"/>
        <v>0</v>
      </c>
      <c r="J25" s="209">
        <f t="shared" si="1"/>
        <v>0</v>
      </c>
      <c r="K25" s="210">
        <f t="shared" si="2"/>
        <v>1</v>
      </c>
      <c r="L25" s="238">
        <v>0</v>
      </c>
      <c r="M25" s="238">
        <v>1</v>
      </c>
      <c r="N25" s="238">
        <v>2</v>
      </c>
      <c r="O25" s="238">
        <v>14</v>
      </c>
      <c r="P25" s="238">
        <v>6</v>
      </c>
      <c r="Q25" s="211">
        <f t="shared" si="3"/>
        <v>2</v>
      </c>
      <c r="R25" s="234">
        <f t="shared" si="4"/>
        <v>14</v>
      </c>
      <c r="S25" s="235">
        <f t="shared" si="5"/>
        <v>7</v>
      </c>
      <c r="T25" s="200">
        <f t="shared" si="6"/>
        <v>23</v>
      </c>
      <c r="U25" s="201">
        <v>2</v>
      </c>
      <c r="V25" s="201">
        <v>14</v>
      </c>
      <c r="W25" s="201">
        <v>6</v>
      </c>
      <c r="Y25" s="214">
        <v>0</v>
      </c>
      <c r="Z25" s="207">
        <v>0</v>
      </c>
      <c r="AA25" s="239">
        <v>0</v>
      </c>
      <c r="AB25" s="214">
        <v>0</v>
      </c>
      <c r="AC25" s="207">
        <v>2</v>
      </c>
      <c r="AD25" s="239">
        <v>0</v>
      </c>
      <c r="AE25" s="214">
        <v>0</v>
      </c>
      <c r="AF25" s="207">
        <v>4</v>
      </c>
      <c r="AG25" s="239">
        <v>1</v>
      </c>
      <c r="AH25" s="214">
        <v>1</v>
      </c>
      <c r="AI25" s="207">
        <v>3</v>
      </c>
      <c r="AJ25" s="239">
        <v>0</v>
      </c>
      <c r="AK25" s="214">
        <v>0</v>
      </c>
      <c r="AL25" s="207">
        <v>4</v>
      </c>
      <c r="AM25" s="239">
        <v>4</v>
      </c>
      <c r="AN25" s="214">
        <v>0</v>
      </c>
      <c r="AO25" s="207">
        <v>0</v>
      </c>
      <c r="AP25" s="239">
        <v>0</v>
      </c>
      <c r="AQ25" s="214">
        <v>0</v>
      </c>
      <c r="AR25" s="207">
        <v>1</v>
      </c>
      <c r="AS25" s="239">
        <v>0</v>
      </c>
      <c r="AT25" s="214">
        <v>1</v>
      </c>
      <c r="AU25" s="207">
        <v>0</v>
      </c>
      <c r="AV25" s="239">
        <v>0</v>
      </c>
      <c r="AW25" s="214">
        <v>0</v>
      </c>
      <c r="AX25" s="207">
        <v>0</v>
      </c>
      <c r="AY25" s="239">
        <v>0</v>
      </c>
      <c r="AZ25" s="214">
        <v>0</v>
      </c>
      <c r="BA25" s="207">
        <v>0</v>
      </c>
      <c r="BB25" s="239">
        <v>1</v>
      </c>
      <c r="BC25" s="214">
        <v>0</v>
      </c>
      <c r="BD25" s="207">
        <v>0</v>
      </c>
      <c r="BE25" s="239">
        <v>0</v>
      </c>
      <c r="BF25" s="214">
        <v>0</v>
      </c>
      <c r="BG25" s="207">
        <v>0</v>
      </c>
      <c r="BH25" s="239">
        <v>1</v>
      </c>
      <c r="BI25" s="203">
        <f t="shared" si="15"/>
        <v>1</v>
      </c>
      <c r="BJ25" s="203">
        <f t="shared" si="15"/>
        <v>1</v>
      </c>
      <c r="BK25" s="203">
        <f t="shared" si="15"/>
        <v>2</v>
      </c>
      <c r="BL25" s="204"/>
    </row>
    <row r="26" spans="1:64" ht="18.75" thickBot="1">
      <c r="A26" s="205">
        <v>4</v>
      </c>
      <c r="B26" s="610"/>
      <c r="C26" s="206" t="s">
        <v>955</v>
      </c>
      <c r="D26" s="207">
        <v>0</v>
      </c>
      <c r="E26" s="207">
        <v>0</v>
      </c>
      <c r="F26" s="207">
        <v>0</v>
      </c>
      <c r="G26" s="207">
        <v>1</v>
      </c>
      <c r="H26" s="238">
        <v>0</v>
      </c>
      <c r="I26" s="208">
        <f t="shared" si="0"/>
        <v>0</v>
      </c>
      <c r="J26" s="209">
        <f t="shared" si="1"/>
        <v>1</v>
      </c>
      <c r="K26" s="210">
        <f t="shared" si="2"/>
        <v>0</v>
      </c>
      <c r="L26" s="238">
        <v>0</v>
      </c>
      <c r="M26" s="238">
        <v>2</v>
      </c>
      <c r="N26" s="238">
        <v>10</v>
      </c>
      <c r="O26" s="238">
        <v>18</v>
      </c>
      <c r="P26" s="238">
        <v>10</v>
      </c>
      <c r="Q26" s="211">
        <f t="shared" si="3"/>
        <v>10</v>
      </c>
      <c r="R26" s="234">
        <f t="shared" si="4"/>
        <v>18</v>
      </c>
      <c r="S26" s="235">
        <f t="shared" si="5"/>
        <v>12</v>
      </c>
      <c r="T26" s="200">
        <f t="shared" si="6"/>
        <v>40</v>
      </c>
      <c r="U26" s="201">
        <v>10</v>
      </c>
      <c r="V26" s="201">
        <v>17</v>
      </c>
      <c r="W26" s="201">
        <v>12</v>
      </c>
      <c r="Y26" s="214">
        <v>1</v>
      </c>
      <c r="Z26" s="207">
        <v>0</v>
      </c>
      <c r="AA26" s="239">
        <v>0</v>
      </c>
      <c r="AB26" s="214">
        <v>1</v>
      </c>
      <c r="AC26" s="207">
        <v>0</v>
      </c>
      <c r="AD26" s="239">
        <v>0</v>
      </c>
      <c r="AE26" s="214">
        <v>2</v>
      </c>
      <c r="AF26" s="207">
        <v>4</v>
      </c>
      <c r="AG26" s="239">
        <v>4</v>
      </c>
      <c r="AH26" s="214">
        <v>1</v>
      </c>
      <c r="AI26" s="207">
        <v>7</v>
      </c>
      <c r="AJ26" s="239">
        <v>2</v>
      </c>
      <c r="AK26" s="214">
        <v>1</v>
      </c>
      <c r="AL26" s="207">
        <v>4</v>
      </c>
      <c r="AM26" s="239">
        <v>1</v>
      </c>
      <c r="AN26" s="214">
        <v>0</v>
      </c>
      <c r="AO26" s="207">
        <v>2</v>
      </c>
      <c r="AP26" s="239">
        <v>2</v>
      </c>
      <c r="AQ26" s="214">
        <v>1</v>
      </c>
      <c r="AR26" s="207">
        <v>0</v>
      </c>
      <c r="AS26" s="239">
        <v>3</v>
      </c>
      <c r="AT26" s="214">
        <v>1</v>
      </c>
      <c r="AU26" s="207">
        <v>0</v>
      </c>
      <c r="AV26" s="239">
        <v>0</v>
      </c>
      <c r="AW26" s="214">
        <v>0</v>
      </c>
      <c r="AX26" s="207">
        <v>0</v>
      </c>
      <c r="AY26" s="239">
        <v>0</v>
      </c>
      <c r="AZ26" s="214">
        <v>1</v>
      </c>
      <c r="BA26" s="207">
        <v>0</v>
      </c>
      <c r="BB26" s="239">
        <v>0</v>
      </c>
      <c r="BC26" s="214">
        <v>1</v>
      </c>
      <c r="BD26" s="207">
        <v>0</v>
      </c>
      <c r="BE26" s="239">
        <v>0</v>
      </c>
      <c r="BF26" s="214">
        <v>0</v>
      </c>
      <c r="BG26" s="207">
        <v>1</v>
      </c>
      <c r="BH26" s="239">
        <v>0</v>
      </c>
      <c r="BI26" s="203">
        <f t="shared" si="15"/>
        <v>4</v>
      </c>
      <c r="BJ26" s="203">
        <f t="shared" si="15"/>
        <v>1</v>
      </c>
      <c r="BK26" s="203">
        <f t="shared" si="15"/>
        <v>3</v>
      </c>
      <c r="BL26" s="204"/>
    </row>
    <row r="27" spans="1:64" ht="18.75" thickBot="1">
      <c r="A27" s="205"/>
      <c r="B27" s="610"/>
      <c r="C27" s="241" t="s">
        <v>1927</v>
      </c>
      <c r="D27" s="207">
        <v>0</v>
      </c>
      <c r="E27" s="207">
        <v>0</v>
      </c>
      <c r="F27" s="207">
        <v>2</v>
      </c>
      <c r="G27" s="207">
        <v>0</v>
      </c>
      <c r="H27" s="238">
        <v>0</v>
      </c>
      <c r="I27" s="208">
        <f t="shared" si="0"/>
        <v>2</v>
      </c>
      <c r="J27" s="209">
        <f t="shared" si="1"/>
        <v>0</v>
      </c>
      <c r="K27" s="210">
        <f t="shared" si="2"/>
        <v>0</v>
      </c>
      <c r="L27" s="238">
        <v>0</v>
      </c>
      <c r="M27" s="238">
        <v>0</v>
      </c>
      <c r="N27" s="238">
        <v>2</v>
      </c>
      <c r="O27" s="238">
        <v>0</v>
      </c>
      <c r="P27" s="238">
        <v>0</v>
      </c>
      <c r="Q27" s="211">
        <f t="shared" si="3"/>
        <v>2</v>
      </c>
      <c r="R27" s="234">
        <f t="shared" si="4"/>
        <v>0</v>
      </c>
      <c r="S27" s="235">
        <f t="shared" si="5"/>
        <v>0</v>
      </c>
      <c r="T27" s="200">
        <f t="shared" si="6"/>
        <v>2</v>
      </c>
      <c r="U27" s="201">
        <v>0</v>
      </c>
      <c r="V27" s="201">
        <v>0</v>
      </c>
      <c r="W27" s="201">
        <v>0</v>
      </c>
      <c r="Y27" s="214">
        <v>0</v>
      </c>
      <c r="Z27" s="207">
        <v>0</v>
      </c>
      <c r="AA27" s="239">
        <v>0</v>
      </c>
      <c r="AB27" s="214">
        <v>0</v>
      </c>
      <c r="AC27" s="207">
        <v>0</v>
      </c>
      <c r="AD27" s="239">
        <v>0</v>
      </c>
      <c r="AE27" s="214">
        <v>0</v>
      </c>
      <c r="AF27" s="207">
        <v>0</v>
      </c>
      <c r="AG27" s="239">
        <v>0</v>
      </c>
      <c r="AH27" s="214">
        <v>0</v>
      </c>
      <c r="AI27" s="207">
        <v>0</v>
      </c>
      <c r="AJ27" s="239">
        <v>0</v>
      </c>
      <c r="AK27" s="214">
        <v>0</v>
      </c>
      <c r="AL27" s="207">
        <v>0</v>
      </c>
      <c r="AM27" s="239">
        <v>0</v>
      </c>
      <c r="AN27" s="214">
        <v>0</v>
      </c>
      <c r="AO27" s="207">
        <v>0</v>
      </c>
      <c r="AP27" s="239">
        <v>0</v>
      </c>
      <c r="AQ27" s="214">
        <v>0</v>
      </c>
      <c r="AR27" s="207">
        <v>0</v>
      </c>
      <c r="AS27" s="239">
        <v>0</v>
      </c>
      <c r="AT27" s="239">
        <v>0</v>
      </c>
      <c r="AU27" s="239">
        <v>0</v>
      </c>
      <c r="AV27" s="239">
        <v>0</v>
      </c>
      <c r="AW27" s="239">
        <v>0</v>
      </c>
      <c r="AX27" s="239">
        <v>0</v>
      </c>
      <c r="AY27" s="239">
        <v>0</v>
      </c>
      <c r="AZ27" s="239">
        <v>0</v>
      </c>
      <c r="BA27" s="239">
        <v>0</v>
      </c>
      <c r="BB27" s="239">
        <v>0</v>
      </c>
      <c r="BC27" s="239">
        <v>0</v>
      </c>
      <c r="BD27" s="239">
        <v>0</v>
      </c>
      <c r="BE27" s="239">
        <v>0</v>
      </c>
      <c r="BF27" s="239">
        <v>2</v>
      </c>
      <c r="BG27" s="239">
        <v>0</v>
      </c>
      <c r="BH27" s="239">
        <v>0</v>
      </c>
      <c r="BI27" s="203">
        <f t="shared" si="15"/>
        <v>2</v>
      </c>
      <c r="BJ27" s="203">
        <f t="shared" si="15"/>
        <v>0</v>
      </c>
      <c r="BK27" s="203">
        <f t="shared" si="15"/>
        <v>0</v>
      </c>
      <c r="BL27" s="204"/>
    </row>
    <row r="28" spans="1:64" s="233" customFormat="1" ht="18.75" thickBot="1">
      <c r="A28" s="223">
        <v>5</v>
      </c>
      <c r="B28" s="610"/>
      <c r="C28" s="224" t="s">
        <v>1920</v>
      </c>
      <c r="D28" s="225">
        <f t="shared" ref="D28:S28" si="16">SUM(D23:D27)</f>
        <v>0</v>
      </c>
      <c r="E28" s="225">
        <f t="shared" si="16"/>
        <v>1</v>
      </c>
      <c r="F28" s="225">
        <f t="shared" si="16"/>
        <v>3</v>
      </c>
      <c r="G28" s="225">
        <f t="shared" si="16"/>
        <v>1</v>
      </c>
      <c r="H28" s="225">
        <f t="shared" si="16"/>
        <v>0</v>
      </c>
      <c r="I28" s="225">
        <f t="shared" si="16"/>
        <v>3</v>
      </c>
      <c r="J28" s="225">
        <f t="shared" si="16"/>
        <v>1</v>
      </c>
      <c r="K28" s="225">
        <f t="shared" si="16"/>
        <v>1</v>
      </c>
      <c r="L28" s="225">
        <f t="shared" si="16"/>
        <v>0</v>
      </c>
      <c r="M28" s="225">
        <f t="shared" si="16"/>
        <v>4</v>
      </c>
      <c r="N28" s="225">
        <f t="shared" si="16"/>
        <v>21</v>
      </c>
      <c r="O28" s="225">
        <f t="shared" si="16"/>
        <v>49</v>
      </c>
      <c r="P28" s="225">
        <f t="shared" si="16"/>
        <v>24</v>
      </c>
      <c r="Q28" s="225">
        <f t="shared" si="16"/>
        <v>21</v>
      </c>
      <c r="R28" s="225">
        <f t="shared" si="16"/>
        <v>49</v>
      </c>
      <c r="S28" s="225">
        <f t="shared" si="16"/>
        <v>28</v>
      </c>
      <c r="T28" s="200">
        <f t="shared" si="6"/>
        <v>98</v>
      </c>
      <c r="U28" s="201">
        <v>18</v>
      </c>
      <c r="V28" s="201">
        <v>48</v>
      </c>
      <c r="W28" s="201">
        <v>27</v>
      </c>
      <c r="X28" s="177"/>
      <c r="Y28" s="227">
        <f t="shared" ref="Y28:BK28" si="17">SUM(Y23:Y26)</f>
        <v>1</v>
      </c>
      <c r="Z28" s="225">
        <f t="shared" si="17"/>
        <v>0</v>
      </c>
      <c r="AA28" s="228">
        <f t="shared" si="17"/>
        <v>0</v>
      </c>
      <c r="AB28" s="227">
        <f t="shared" si="17"/>
        <v>1</v>
      </c>
      <c r="AC28" s="225">
        <f t="shared" si="17"/>
        <v>2</v>
      </c>
      <c r="AD28" s="228">
        <f t="shared" si="17"/>
        <v>0</v>
      </c>
      <c r="AE28" s="227">
        <f t="shared" si="17"/>
        <v>3</v>
      </c>
      <c r="AF28" s="225">
        <f t="shared" si="17"/>
        <v>11</v>
      </c>
      <c r="AG28" s="228">
        <f t="shared" si="17"/>
        <v>7</v>
      </c>
      <c r="AH28" s="227">
        <f t="shared" si="17"/>
        <v>3</v>
      </c>
      <c r="AI28" s="225">
        <f t="shared" si="17"/>
        <v>15</v>
      </c>
      <c r="AJ28" s="228">
        <f t="shared" si="17"/>
        <v>3</v>
      </c>
      <c r="AK28" s="227">
        <f t="shared" si="17"/>
        <v>2</v>
      </c>
      <c r="AL28" s="225">
        <f t="shared" si="17"/>
        <v>10</v>
      </c>
      <c r="AM28" s="228">
        <f t="shared" si="17"/>
        <v>7</v>
      </c>
      <c r="AN28" s="227">
        <f t="shared" si="17"/>
        <v>0</v>
      </c>
      <c r="AO28" s="225">
        <f t="shared" si="17"/>
        <v>2</v>
      </c>
      <c r="AP28" s="228">
        <f t="shared" si="17"/>
        <v>3</v>
      </c>
      <c r="AQ28" s="227">
        <f t="shared" si="17"/>
        <v>3</v>
      </c>
      <c r="AR28" s="225">
        <f t="shared" si="17"/>
        <v>2</v>
      </c>
      <c r="AS28" s="228">
        <f t="shared" si="17"/>
        <v>4</v>
      </c>
      <c r="AT28" s="227">
        <f t="shared" si="17"/>
        <v>2</v>
      </c>
      <c r="AU28" s="225">
        <f t="shared" si="17"/>
        <v>0</v>
      </c>
      <c r="AV28" s="228">
        <f t="shared" si="17"/>
        <v>0</v>
      </c>
      <c r="AW28" s="227">
        <f t="shared" si="17"/>
        <v>0</v>
      </c>
      <c r="AX28" s="225">
        <f t="shared" si="17"/>
        <v>1</v>
      </c>
      <c r="AY28" s="228">
        <f t="shared" si="17"/>
        <v>1</v>
      </c>
      <c r="AZ28" s="227">
        <f t="shared" si="17"/>
        <v>1</v>
      </c>
      <c r="BA28" s="225">
        <f t="shared" si="17"/>
        <v>3</v>
      </c>
      <c r="BB28" s="228">
        <f t="shared" si="17"/>
        <v>1</v>
      </c>
      <c r="BC28" s="227">
        <f t="shared" si="17"/>
        <v>2</v>
      </c>
      <c r="BD28" s="225">
        <f t="shared" si="17"/>
        <v>2</v>
      </c>
      <c r="BE28" s="228">
        <f t="shared" si="17"/>
        <v>1</v>
      </c>
      <c r="BF28" s="227">
        <f t="shared" si="17"/>
        <v>1</v>
      </c>
      <c r="BG28" s="225">
        <f t="shared" si="17"/>
        <v>1</v>
      </c>
      <c r="BH28" s="228">
        <f t="shared" si="17"/>
        <v>1</v>
      </c>
      <c r="BI28" s="228">
        <f t="shared" si="17"/>
        <v>9</v>
      </c>
      <c r="BJ28" s="228">
        <f t="shared" si="17"/>
        <v>9</v>
      </c>
      <c r="BK28" s="228">
        <f t="shared" si="17"/>
        <v>8</v>
      </c>
      <c r="BL28" s="272">
        <f>SUM(BI28:BK28)</f>
        <v>26</v>
      </c>
    </row>
    <row r="29" spans="1:64" ht="18" customHeight="1" thickBot="1">
      <c r="A29" s="205">
        <v>1</v>
      </c>
      <c r="B29" s="610" t="s">
        <v>1161</v>
      </c>
      <c r="C29" s="206" t="s">
        <v>1933</v>
      </c>
      <c r="D29" s="207">
        <v>0</v>
      </c>
      <c r="E29" s="207">
        <v>0</v>
      </c>
      <c r="F29" s="207">
        <v>1</v>
      </c>
      <c r="G29" s="207">
        <v>0</v>
      </c>
      <c r="H29" s="238">
        <v>0</v>
      </c>
      <c r="I29" s="208">
        <f t="shared" ref="I29:I56" si="18">D29+F29</f>
        <v>1</v>
      </c>
      <c r="J29" s="209">
        <f t="shared" ref="J29:J56" si="19">G29</f>
        <v>0</v>
      </c>
      <c r="K29" s="210">
        <f t="shared" ref="K29:K56" si="20">E29+H29</f>
        <v>0</v>
      </c>
      <c r="L29" s="238">
        <v>0</v>
      </c>
      <c r="M29" s="238">
        <v>6</v>
      </c>
      <c r="N29" s="238">
        <v>5</v>
      </c>
      <c r="O29" s="238">
        <v>4</v>
      </c>
      <c r="P29" s="238">
        <v>7</v>
      </c>
      <c r="Q29" s="211">
        <f t="shared" ref="Q29:Q56" si="21">+N29+L29</f>
        <v>5</v>
      </c>
      <c r="R29" s="234">
        <f t="shared" ref="R29:R56" si="22">+O29</f>
        <v>4</v>
      </c>
      <c r="S29" s="235">
        <f t="shared" ref="S29:S56" si="23">P29+M29</f>
        <v>13</v>
      </c>
      <c r="T29" s="200">
        <f t="shared" si="6"/>
        <v>22</v>
      </c>
      <c r="U29" s="201">
        <v>4</v>
      </c>
      <c r="V29" s="201">
        <v>4</v>
      </c>
      <c r="W29" s="201">
        <v>13</v>
      </c>
      <c r="Y29" s="214">
        <v>0</v>
      </c>
      <c r="Z29" s="214">
        <v>0</v>
      </c>
      <c r="AA29" s="214">
        <v>1</v>
      </c>
      <c r="AB29" s="214">
        <v>0</v>
      </c>
      <c r="AC29" s="214">
        <v>0</v>
      </c>
      <c r="AD29" s="214">
        <v>1</v>
      </c>
      <c r="AE29" s="214">
        <v>0</v>
      </c>
      <c r="AF29" s="214">
        <v>2</v>
      </c>
      <c r="AG29" s="214">
        <v>2</v>
      </c>
      <c r="AH29" s="214">
        <v>1</v>
      </c>
      <c r="AI29" s="214">
        <v>2</v>
      </c>
      <c r="AJ29" s="214">
        <v>0</v>
      </c>
      <c r="AK29" s="214">
        <v>0</v>
      </c>
      <c r="AL29" s="214">
        <v>0</v>
      </c>
      <c r="AM29" s="214">
        <v>2</v>
      </c>
      <c r="AN29" s="214">
        <v>2</v>
      </c>
      <c r="AO29" s="214">
        <v>0</v>
      </c>
      <c r="AP29" s="214">
        <v>1</v>
      </c>
      <c r="AQ29" s="214">
        <v>0</v>
      </c>
      <c r="AR29" s="214">
        <v>0</v>
      </c>
      <c r="AS29" s="214">
        <v>4</v>
      </c>
      <c r="AT29" s="214">
        <v>0</v>
      </c>
      <c r="AU29" s="214">
        <v>0</v>
      </c>
      <c r="AV29" s="214">
        <v>0</v>
      </c>
      <c r="AW29" s="214">
        <v>0</v>
      </c>
      <c r="AX29" s="214">
        <v>0</v>
      </c>
      <c r="AY29" s="214">
        <v>1</v>
      </c>
      <c r="AZ29" s="214">
        <v>1</v>
      </c>
      <c r="BA29" s="214">
        <v>0</v>
      </c>
      <c r="BB29" s="214">
        <v>1</v>
      </c>
      <c r="BC29" s="214">
        <v>0</v>
      </c>
      <c r="BD29" s="214">
        <v>0</v>
      </c>
      <c r="BE29" s="214">
        <v>0</v>
      </c>
      <c r="BF29" s="214">
        <v>1</v>
      </c>
      <c r="BG29" s="214">
        <v>0</v>
      </c>
      <c r="BH29" s="214">
        <v>0</v>
      </c>
      <c r="BI29" s="203">
        <f t="shared" ref="BI29:BK32" si="24">AQ29+AT29+AW29+AZ29+BC29+BF29</f>
        <v>2</v>
      </c>
      <c r="BJ29" s="203">
        <f t="shared" si="24"/>
        <v>0</v>
      </c>
      <c r="BK29" s="203">
        <f t="shared" si="24"/>
        <v>6</v>
      </c>
      <c r="BL29" s="204"/>
    </row>
    <row r="30" spans="1:64" ht="18.75" thickBot="1">
      <c r="A30" s="205">
        <v>2</v>
      </c>
      <c r="B30" s="610"/>
      <c r="C30" s="206" t="s">
        <v>1934</v>
      </c>
      <c r="D30" s="207">
        <v>0</v>
      </c>
      <c r="E30" s="207">
        <v>0</v>
      </c>
      <c r="F30" s="207">
        <v>0</v>
      </c>
      <c r="G30" s="207">
        <v>0</v>
      </c>
      <c r="H30" s="238">
        <v>1</v>
      </c>
      <c r="I30" s="208">
        <f t="shared" si="18"/>
        <v>0</v>
      </c>
      <c r="J30" s="209">
        <f t="shared" si="19"/>
        <v>0</v>
      </c>
      <c r="K30" s="210">
        <f t="shared" si="20"/>
        <v>1</v>
      </c>
      <c r="L30" s="238">
        <v>0</v>
      </c>
      <c r="M30" s="238">
        <v>2</v>
      </c>
      <c r="N30" s="238">
        <v>2</v>
      </c>
      <c r="O30" s="238">
        <v>13</v>
      </c>
      <c r="P30" s="238">
        <v>5</v>
      </c>
      <c r="Q30" s="211">
        <f t="shared" si="21"/>
        <v>2</v>
      </c>
      <c r="R30" s="234">
        <f t="shared" si="22"/>
        <v>13</v>
      </c>
      <c r="S30" s="235">
        <f t="shared" si="23"/>
        <v>7</v>
      </c>
      <c r="T30" s="200">
        <f t="shared" si="6"/>
        <v>22</v>
      </c>
      <c r="U30" s="201">
        <v>2</v>
      </c>
      <c r="V30" s="201">
        <v>13</v>
      </c>
      <c r="W30" s="201">
        <v>6</v>
      </c>
      <c r="Y30" s="214">
        <v>0</v>
      </c>
      <c r="Z30" s="214">
        <v>0</v>
      </c>
      <c r="AA30" s="214">
        <v>1</v>
      </c>
      <c r="AB30" s="214">
        <v>0</v>
      </c>
      <c r="AC30" s="214">
        <v>0</v>
      </c>
      <c r="AD30" s="214">
        <v>0</v>
      </c>
      <c r="AE30" s="214">
        <v>1</v>
      </c>
      <c r="AF30" s="214">
        <v>7</v>
      </c>
      <c r="AG30" s="214">
        <v>1</v>
      </c>
      <c r="AH30" s="214">
        <v>0</v>
      </c>
      <c r="AI30" s="214">
        <v>1</v>
      </c>
      <c r="AJ30" s="214">
        <v>1</v>
      </c>
      <c r="AK30" s="214">
        <v>0</v>
      </c>
      <c r="AL30" s="214">
        <v>4</v>
      </c>
      <c r="AM30" s="214">
        <v>0</v>
      </c>
      <c r="AN30" s="214">
        <v>0</v>
      </c>
      <c r="AO30" s="214">
        <v>0</v>
      </c>
      <c r="AP30" s="214">
        <v>0</v>
      </c>
      <c r="AQ30" s="214">
        <v>1</v>
      </c>
      <c r="AR30" s="214">
        <v>0</v>
      </c>
      <c r="AS30" s="214">
        <v>1</v>
      </c>
      <c r="AT30" s="214">
        <v>0</v>
      </c>
      <c r="AU30" s="214">
        <v>0</v>
      </c>
      <c r="AV30" s="214">
        <v>0</v>
      </c>
      <c r="AW30" s="214">
        <v>0</v>
      </c>
      <c r="AX30" s="214">
        <v>0</v>
      </c>
      <c r="AY30" s="214">
        <v>2</v>
      </c>
      <c r="AZ30" s="214">
        <v>0</v>
      </c>
      <c r="BA30" s="214">
        <v>1</v>
      </c>
      <c r="BB30" s="214">
        <v>0</v>
      </c>
      <c r="BC30" s="214">
        <v>0</v>
      </c>
      <c r="BD30" s="214">
        <v>0</v>
      </c>
      <c r="BE30" s="214">
        <v>0</v>
      </c>
      <c r="BF30" s="214">
        <v>0</v>
      </c>
      <c r="BG30" s="214">
        <v>0</v>
      </c>
      <c r="BH30" s="214">
        <v>1</v>
      </c>
      <c r="BI30" s="203">
        <f t="shared" si="24"/>
        <v>1</v>
      </c>
      <c r="BJ30" s="203">
        <f t="shared" si="24"/>
        <v>1</v>
      </c>
      <c r="BK30" s="203">
        <f t="shared" si="24"/>
        <v>4</v>
      </c>
      <c r="BL30" s="204"/>
    </row>
    <row r="31" spans="1:64" ht="18.75" thickBot="1">
      <c r="A31" s="205">
        <v>3</v>
      </c>
      <c r="B31" s="610"/>
      <c r="C31" s="206" t="s">
        <v>1935</v>
      </c>
      <c r="D31" s="207">
        <v>0</v>
      </c>
      <c r="E31" s="207">
        <v>0</v>
      </c>
      <c r="F31" s="207">
        <v>1</v>
      </c>
      <c r="G31" s="207">
        <v>0</v>
      </c>
      <c r="H31" s="238">
        <v>0</v>
      </c>
      <c r="I31" s="208">
        <f t="shared" si="18"/>
        <v>1</v>
      </c>
      <c r="J31" s="209">
        <f t="shared" si="19"/>
        <v>0</v>
      </c>
      <c r="K31" s="210">
        <f t="shared" si="20"/>
        <v>0</v>
      </c>
      <c r="L31" s="238">
        <v>0</v>
      </c>
      <c r="M31" s="238">
        <v>0</v>
      </c>
      <c r="N31" s="238">
        <v>5</v>
      </c>
      <c r="O31" s="238">
        <v>3</v>
      </c>
      <c r="P31" s="238">
        <v>4</v>
      </c>
      <c r="Q31" s="211">
        <f t="shared" si="21"/>
        <v>5</v>
      </c>
      <c r="R31" s="234">
        <f t="shared" si="22"/>
        <v>3</v>
      </c>
      <c r="S31" s="235">
        <f t="shared" si="23"/>
        <v>4</v>
      </c>
      <c r="T31" s="200">
        <f t="shared" si="6"/>
        <v>12</v>
      </c>
      <c r="U31" s="201">
        <v>4</v>
      </c>
      <c r="V31" s="201">
        <v>3</v>
      </c>
      <c r="W31" s="201">
        <v>4</v>
      </c>
      <c r="Y31" s="214">
        <v>0</v>
      </c>
      <c r="Z31" s="214">
        <v>0</v>
      </c>
      <c r="AA31" s="214">
        <v>1</v>
      </c>
      <c r="AB31" s="214">
        <v>1</v>
      </c>
      <c r="AC31" s="214">
        <v>0</v>
      </c>
      <c r="AD31" s="214">
        <v>0</v>
      </c>
      <c r="AE31" s="214">
        <v>1</v>
      </c>
      <c r="AF31" s="214">
        <v>1</v>
      </c>
      <c r="AG31" s="214">
        <v>0</v>
      </c>
      <c r="AH31" s="214">
        <v>0</v>
      </c>
      <c r="AI31" s="214">
        <v>0</v>
      </c>
      <c r="AJ31" s="214">
        <v>3</v>
      </c>
      <c r="AK31" s="214">
        <v>0</v>
      </c>
      <c r="AL31" s="214">
        <v>0</v>
      </c>
      <c r="AM31" s="214">
        <v>0</v>
      </c>
      <c r="AN31" s="214">
        <v>0</v>
      </c>
      <c r="AO31" s="214">
        <v>1</v>
      </c>
      <c r="AP31" s="214">
        <v>0</v>
      </c>
      <c r="AQ31" s="214">
        <v>0</v>
      </c>
      <c r="AR31" s="214">
        <v>0</v>
      </c>
      <c r="AS31" s="214">
        <v>0</v>
      </c>
      <c r="AT31" s="214">
        <v>0</v>
      </c>
      <c r="AU31" s="214">
        <v>0</v>
      </c>
      <c r="AV31" s="214">
        <v>0</v>
      </c>
      <c r="AW31" s="214">
        <v>0</v>
      </c>
      <c r="AX31" s="214">
        <v>1</v>
      </c>
      <c r="AY31" s="214">
        <v>0</v>
      </c>
      <c r="AZ31" s="214">
        <v>2</v>
      </c>
      <c r="BA31" s="214">
        <v>0</v>
      </c>
      <c r="BB31" s="214">
        <v>0</v>
      </c>
      <c r="BC31" s="214">
        <v>0</v>
      </c>
      <c r="BD31" s="214">
        <v>0</v>
      </c>
      <c r="BE31" s="214">
        <v>0</v>
      </c>
      <c r="BF31" s="214">
        <v>1</v>
      </c>
      <c r="BG31" s="214">
        <v>0</v>
      </c>
      <c r="BH31" s="214">
        <v>0</v>
      </c>
      <c r="BI31" s="203">
        <f t="shared" si="24"/>
        <v>3</v>
      </c>
      <c r="BJ31" s="203">
        <f t="shared" si="24"/>
        <v>1</v>
      </c>
      <c r="BK31" s="203">
        <f t="shared" si="24"/>
        <v>0</v>
      </c>
      <c r="BL31" s="204"/>
    </row>
    <row r="32" spans="1:64" ht="18.75" thickBot="1">
      <c r="A32" s="205">
        <v>4</v>
      </c>
      <c r="B32" s="610"/>
      <c r="C32" s="206" t="s">
        <v>1936</v>
      </c>
      <c r="D32" s="207">
        <v>0</v>
      </c>
      <c r="E32" s="207">
        <v>0</v>
      </c>
      <c r="F32" s="207">
        <v>3</v>
      </c>
      <c r="G32" s="207">
        <v>0</v>
      </c>
      <c r="H32" s="238">
        <v>0</v>
      </c>
      <c r="I32" s="208">
        <f t="shared" si="18"/>
        <v>3</v>
      </c>
      <c r="J32" s="209">
        <f t="shared" si="19"/>
        <v>0</v>
      </c>
      <c r="K32" s="210">
        <f t="shared" si="20"/>
        <v>0</v>
      </c>
      <c r="L32" s="238">
        <v>0</v>
      </c>
      <c r="M32" s="238">
        <v>1</v>
      </c>
      <c r="N32" s="238">
        <v>15</v>
      </c>
      <c r="O32" s="238">
        <v>2</v>
      </c>
      <c r="P32" s="238">
        <v>2</v>
      </c>
      <c r="Q32" s="211">
        <f t="shared" si="21"/>
        <v>15</v>
      </c>
      <c r="R32" s="234">
        <f t="shared" si="22"/>
        <v>2</v>
      </c>
      <c r="S32" s="235">
        <f t="shared" si="23"/>
        <v>3</v>
      </c>
      <c r="T32" s="200">
        <f t="shared" si="6"/>
        <v>20</v>
      </c>
      <c r="U32" s="201">
        <v>12</v>
      </c>
      <c r="V32" s="201">
        <v>2</v>
      </c>
      <c r="W32" s="201">
        <v>3</v>
      </c>
      <c r="Y32" s="214">
        <v>1</v>
      </c>
      <c r="Z32" s="214">
        <v>0</v>
      </c>
      <c r="AA32" s="214">
        <v>0</v>
      </c>
      <c r="AB32" s="214">
        <v>1</v>
      </c>
      <c r="AC32" s="214">
        <v>0</v>
      </c>
      <c r="AD32" s="214">
        <v>1</v>
      </c>
      <c r="AE32" s="214">
        <v>2</v>
      </c>
      <c r="AF32" s="214">
        <v>1</v>
      </c>
      <c r="AG32" s="214">
        <v>0</v>
      </c>
      <c r="AH32" s="214">
        <v>4</v>
      </c>
      <c r="AI32" s="214">
        <v>1</v>
      </c>
      <c r="AJ32" s="214">
        <v>1</v>
      </c>
      <c r="AK32" s="214">
        <v>0</v>
      </c>
      <c r="AL32" s="214">
        <v>0</v>
      </c>
      <c r="AM32" s="214">
        <v>0</v>
      </c>
      <c r="AN32" s="214">
        <v>0</v>
      </c>
      <c r="AO32" s="214">
        <v>0</v>
      </c>
      <c r="AP32" s="214">
        <v>0</v>
      </c>
      <c r="AQ32" s="214">
        <v>1</v>
      </c>
      <c r="AR32" s="214">
        <v>0</v>
      </c>
      <c r="AS32" s="214">
        <v>1</v>
      </c>
      <c r="AT32" s="214">
        <v>0</v>
      </c>
      <c r="AU32" s="214">
        <v>0</v>
      </c>
      <c r="AV32" s="214">
        <v>0</v>
      </c>
      <c r="AW32" s="214">
        <v>0</v>
      </c>
      <c r="AX32" s="214">
        <v>0</v>
      </c>
      <c r="AY32" s="214">
        <v>0</v>
      </c>
      <c r="AZ32" s="214">
        <v>1</v>
      </c>
      <c r="BA32" s="214">
        <v>0</v>
      </c>
      <c r="BB32" s="214">
        <v>0</v>
      </c>
      <c r="BC32" s="214">
        <v>2</v>
      </c>
      <c r="BD32" s="214">
        <v>0</v>
      </c>
      <c r="BE32" s="214">
        <v>0</v>
      </c>
      <c r="BF32" s="214">
        <v>3</v>
      </c>
      <c r="BG32" s="214">
        <v>0</v>
      </c>
      <c r="BH32" s="214">
        <v>0</v>
      </c>
      <c r="BI32" s="203">
        <f t="shared" si="24"/>
        <v>7</v>
      </c>
      <c r="BJ32" s="203">
        <f t="shared" si="24"/>
        <v>0</v>
      </c>
      <c r="BK32" s="203">
        <f t="shared" si="24"/>
        <v>1</v>
      </c>
      <c r="BL32" s="204"/>
    </row>
    <row r="33" spans="1:64" s="233" customFormat="1" ht="18.75" thickBot="1">
      <c r="A33" s="223">
        <v>6</v>
      </c>
      <c r="B33" s="610"/>
      <c r="C33" s="224" t="s">
        <v>1920</v>
      </c>
      <c r="D33" s="225">
        <f>SUM(D29:D32)</f>
        <v>0</v>
      </c>
      <c r="E33" s="225">
        <f>SUM(E29:E32)</f>
        <v>0</v>
      </c>
      <c r="F33" s="225">
        <f>SUM(F29:F32)</f>
        <v>5</v>
      </c>
      <c r="G33" s="225">
        <f>SUM(G29:G32)</f>
        <v>0</v>
      </c>
      <c r="H33" s="226">
        <f>SUM(H29:H32)</f>
        <v>1</v>
      </c>
      <c r="I33" s="227">
        <f t="shared" si="18"/>
        <v>5</v>
      </c>
      <c r="J33" s="225">
        <f t="shared" si="19"/>
        <v>0</v>
      </c>
      <c r="K33" s="228">
        <f t="shared" si="20"/>
        <v>1</v>
      </c>
      <c r="L33" s="228">
        <f>SUM(L29:L32)</f>
        <v>0</v>
      </c>
      <c r="M33" s="228">
        <f>SUM(M29:M32)</f>
        <v>9</v>
      </c>
      <c r="N33" s="228">
        <f>SUM(N29:N32)</f>
        <v>27</v>
      </c>
      <c r="O33" s="228">
        <f>SUM(O29:O32)</f>
        <v>22</v>
      </c>
      <c r="P33" s="226">
        <f>SUM(P29:P32)</f>
        <v>18</v>
      </c>
      <c r="Q33" s="229">
        <f t="shared" si="21"/>
        <v>27</v>
      </c>
      <c r="R33" s="228">
        <f t="shared" si="22"/>
        <v>22</v>
      </c>
      <c r="S33" s="228">
        <f t="shared" si="23"/>
        <v>27</v>
      </c>
      <c r="T33" s="200">
        <f t="shared" si="6"/>
        <v>76</v>
      </c>
      <c r="U33" s="201">
        <v>22</v>
      </c>
      <c r="V33" s="201">
        <v>22</v>
      </c>
      <c r="W33" s="201">
        <v>26</v>
      </c>
      <c r="X33" s="177"/>
      <c r="Y33" s="227">
        <f t="shared" ref="Y33:BK33" si="25">SUM(Y29:Y32)</f>
        <v>1</v>
      </c>
      <c r="Z33" s="225">
        <f t="shared" si="25"/>
        <v>0</v>
      </c>
      <c r="AA33" s="228">
        <f t="shared" si="25"/>
        <v>3</v>
      </c>
      <c r="AB33" s="227">
        <f t="shared" si="25"/>
        <v>2</v>
      </c>
      <c r="AC33" s="225">
        <f t="shared" si="25"/>
        <v>0</v>
      </c>
      <c r="AD33" s="228">
        <f t="shared" si="25"/>
        <v>2</v>
      </c>
      <c r="AE33" s="227">
        <f t="shared" si="25"/>
        <v>4</v>
      </c>
      <c r="AF33" s="225">
        <f t="shared" si="25"/>
        <v>11</v>
      </c>
      <c r="AG33" s="228">
        <f t="shared" si="25"/>
        <v>3</v>
      </c>
      <c r="AH33" s="227">
        <f t="shared" si="25"/>
        <v>5</v>
      </c>
      <c r="AI33" s="225">
        <f t="shared" si="25"/>
        <v>4</v>
      </c>
      <c r="AJ33" s="228">
        <f t="shared" si="25"/>
        <v>5</v>
      </c>
      <c r="AK33" s="227">
        <f t="shared" si="25"/>
        <v>0</v>
      </c>
      <c r="AL33" s="225">
        <f t="shared" si="25"/>
        <v>4</v>
      </c>
      <c r="AM33" s="228">
        <f t="shared" si="25"/>
        <v>2</v>
      </c>
      <c r="AN33" s="227">
        <f t="shared" si="25"/>
        <v>2</v>
      </c>
      <c r="AO33" s="225">
        <f t="shared" si="25"/>
        <v>1</v>
      </c>
      <c r="AP33" s="228">
        <f t="shared" si="25"/>
        <v>1</v>
      </c>
      <c r="AQ33" s="227">
        <f t="shared" si="25"/>
        <v>2</v>
      </c>
      <c r="AR33" s="225">
        <f t="shared" si="25"/>
        <v>0</v>
      </c>
      <c r="AS33" s="228">
        <f t="shared" si="25"/>
        <v>6</v>
      </c>
      <c r="AT33" s="227">
        <f t="shared" si="25"/>
        <v>0</v>
      </c>
      <c r="AU33" s="225">
        <f t="shared" si="25"/>
        <v>0</v>
      </c>
      <c r="AV33" s="228">
        <f t="shared" si="25"/>
        <v>0</v>
      </c>
      <c r="AW33" s="227">
        <f t="shared" si="25"/>
        <v>0</v>
      </c>
      <c r="AX33" s="225">
        <f t="shared" si="25"/>
        <v>1</v>
      </c>
      <c r="AY33" s="228">
        <f t="shared" si="25"/>
        <v>3</v>
      </c>
      <c r="AZ33" s="227">
        <f t="shared" si="25"/>
        <v>4</v>
      </c>
      <c r="BA33" s="225">
        <f t="shared" si="25"/>
        <v>1</v>
      </c>
      <c r="BB33" s="228">
        <f t="shared" si="25"/>
        <v>1</v>
      </c>
      <c r="BC33" s="227">
        <f t="shared" si="25"/>
        <v>2</v>
      </c>
      <c r="BD33" s="225">
        <f t="shared" si="25"/>
        <v>0</v>
      </c>
      <c r="BE33" s="228">
        <f t="shared" si="25"/>
        <v>0</v>
      </c>
      <c r="BF33" s="227">
        <f t="shared" si="25"/>
        <v>5</v>
      </c>
      <c r="BG33" s="225">
        <f t="shared" si="25"/>
        <v>0</v>
      </c>
      <c r="BH33" s="228">
        <f t="shared" si="25"/>
        <v>1</v>
      </c>
      <c r="BI33" s="230">
        <f t="shared" si="25"/>
        <v>13</v>
      </c>
      <c r="BJ33" s="230">
        <f t="shared" si="25"/>
        <v>2</v>
      </c>
      <c r="BK33" s="231">
        <f t="shared" si="25"/>
        <v>11</v>
      </c>
      <c r="BL33" s="232">
        <f>SUM(BI33:BK33)</f>
        <v>26</v>
      </c>
    </row>
    <row r="34" spans="1:64" ht="18" customHeight="1" thickBot="1">
      <c r="A34" s="205">
        <v>1</v>
      </c>
      <c r="B34" s="610" t="s">
        <v>1162</v>
      </c>
      <c r="C34" s="206" t="s">
        <v>956</v>
      </c>
      <c r="D34" s="207">
        <v>0</v>
      </c>
      <c r="E34" s="207">
        <v>0</v>
      </c>
      <c r="F34" s="207">
        <v>0</v>
      </c>
      <c r="G34" s="207">
        <v>0</v>
      </c>
      <c r="H34" s="207">
        <v>0</v>
      </c>
      <c r="I34" s="208">
        <f t="shared" si="18"/>
        <v>0</v>
      </c>
      <c r="J34" s="209">
        <f t="shared" si="19"/>
        <v>0</v>
      </c>
      <c r="K34" s="210">
        <f t="shared" si="20"/>
        <v>0</v>
      </c>
      <c r="L34" s="239">
        <v>0</v>
      </c>
      <c r="M34" s="239">
        <v>1</v>
      </c>
      <c r="N34" s="239">
        <v>1</v>
      </c>
      <c r="O34" s="239">
        <v>3</v>
      </c>
      <c r="P34" s="238">
        <v>2</v>
      </c>
      <c r="Q34" s="211">
        <f t="shared" si="21"/>
        <v>1</v>
      </c>
      <c r="R34" s="234">
        <f t="shared" si="22"/>
        <v>3</v>
      </c>
      <c r="S34" s="235">
        <f t="shared" si="23"/>
        <v>3</v>
      </c>
      <c r="T34" s="200">
        <f t="shared" si="6"/>
        <v>7</v>
      </c>
      <c r="U34" s="201">
        <v>1</v>
      </c>
      <c r="V34" s="201">
        <v>3</v>
      </c>
      <c r="W34" s="201">
        <v>3</v>
      </c>
      <c r="Y34" s="238">
        <v>0</v>
      </c>
      <c r="Z34" s="207">
        <v>0</v>
      </c>
      <c r="AA34" s="239">
        <v>0</v>
      </c>
      <c r="AB34" s="214">
        <v>0</v>
      </c>
      <c r="AC34" s="207">
        <v>0</v>
      </c>
      <c r="AD34" s="239">
        <v>1</v>
      </c>
      <c r="AE34" s="214">
        <v>0</v>
      </c>
      <c r="AF34" s="207">
        <v>1</v>
      </c>
      <c r="AG34" s="239">
        <v>0</v>
      </c>
      <c r="AH34" s="214">
        <v>0</v>
      </c>
      <c r="AI34" s="207">
        <v>1</v>
      </c>
      <c r="AJ34" s="239">
        <v>0</v>
      </c>
      <c r="AK34" s="214">
        <v>0</v>
      </c>
      <c r="AL34" s="207">
        <v>1</v>
      </c>
      <c r="AM34" s="239">
        <v>0</v>
      </c>
      <c r="AN34" s="214">
        <v>0</v>
      </c>
      <c r="AO34" s="207">
        <v>0</v>
      </c>
      <c r="AP34" s="239">
        <v>0</v>
      </c>
      <c r="AQ34" s="214">
        <v>1</v>
      </c>
      <c r="AR34" s="207">
        <v>0</v>
      </c>
      <c r="AS34" s="239">
        <v>1</v>
      </c>
      <c r="AT34" s="214">
        <v>0</v>
      </c>
      <c r="AU34" s="207">
        <v>0</v>
      </c>
      <c r="AV34" s="239">
        <v>1</v>
      </c>
      <c r="AW34" s="214">
        <v>0</v>
      </c>
      <c r="AX34" s="207">
        <v>0</v>
      </c>
      <c r="AY34" s="239">
        <v>0</v>
      </c>
      <c r="AZ34" s="214">
        <v>0</v>
      </c>
      <c r="BA34" s="207">
        <v>0</v>
      </c>
      <c r="BB34" s="239">
        <v>0</v>
      </c>
      <c r="BC34" s="214">
        <v>0</v>
      </c>
      <c r="BD34" s="207">
        <v>0</v>
      </c>
      <c r="BE34" s="239">
        <v>0</v>
      </c>
      <c r="BF34" s="214">
        <v>0</v>
      </c>
      <c r="BG34" s="207">
        <v>0</v>
      </c>
      <c r="BH34" s="239">
        <v>0</v>
      </c>
      <c r="BI34" s="203">
        <f t="shared" ref="BI34:BK37" si="26">AQ34+AT34+AW34+AZ34+BC34+BF34</f>
        <v>1</v>
      </c>
      <c r="BJ34" s="203">
        <f t="shared" si="26"/>
        <v>0</v>
      </c>
      <c r="BK34" s="203">
        <f t="shared" si="26"/>
        <v>2</v>
      </c>
      <c r="BL34" s="204"/>
    </row>
    <row r="35" spans="1:64" ht="18.75" thickBot="1">
      <c r="A35" s="205">
        <v>2</v>
      </c>
      <c r="B35" s="610"/>
      <c r="C35" s="206" t="s">
        <v>957</v>
      </c>
      <c r="D35" s="207">
        <v>0</v>
      </c>
      <c r="E35" s="207">
        <v>1</v>
      </c>
      <c r="F35" s="207">
        <v>0</v>
      </c>
      <c r="G35" s="207">
        <v>0</v>
      </c>
      <c r="H35" s="207">
        <v>0</v>
      </c>
      <c r="I35" s="208">
        <f t="shared" si="18"/>
        <v>0</v>
      </c>
      <c r="J35" s="209">
        <f t="shared" si="19"/>
        <v>0</v>
      </c>
      <c r="K35" s="210">
        <f t="shared" si="20"/>
        <v>1</v>
      </c>
      <c r="L35" s="239">
        <v>0</v>
      </c>
      <c r="M35" s="239">
        <v>5</v>
      </c>
      <c r="N35" s="239">
        <v>5</v>
      </c>
      <c r="O35" s="239">
        <v>4</v>
      </c>
      <c r="P35" s="238">
        <v>12</v>
      </c>
      <c r="Q35" s="211">
        <f t="shared" si="21"/>
        <v>5</v>
      </c>
      <c r="R35" s="234">
        <f t="shared" si="22"/>
        <v>4</v>
      </c>
      <c r="S35" s="235">
        <f t="shared" si="23"/>
        <v>17</v>
      </c>
      <c r="T35" s="200">
        <f t="shared" si="6"/>
        <v>26</v>
      </c>
      <c r="U35" s="201">
        <v>5</v>
      </c>
      <c r="V35" s="201">
        <v>4</v>
      </c>
      <c r="W35" s="201">
        <v>16</v>
      </c>
      <c r="Y35" s="214">
        <v>0</v>
      </c>
      <c r="Z35" s="207">
        <v>0</v>
      </c>
      <c r="AA35" s="239">
        <v>3</v>
      </c>
      <c r="AB35" s="214">
        <v>0</v>
      </c>
      <c r="AC35" s="207">
        <v>0</v>
      </c>
      <c r="AD35" s="239">
        <v>1</v>
      </c>
      <c r="AE35" s="214">
        <v>1</v>
      </c>
      <c r="AF35" s="207">
        <v>1</v>
      </c>
      <c r="AG35" s="239">
        <v>1</v>
      </c>
      <c r="AH35" s="214">
        <v>1</v>
      </c>
      <c r="AI35" s="207">
        <v>3</v>
      </c>
      <c r="AJ35" s="239">
        <v>4</v>
      </c>
      <c r="AK35" s="214">
        <v>1</v>
      </c>
      <c r="AL35" s="207">
        <v>0</v>
      </c>
      <c r="AM35" s="239">
        <v>2</v>
      </c>
      <c r="AN35" s="214">
        <v>1</v>
      </c>
      <c r="AO35" s="207">
        <v>0</v>
      </c>
      <c r="AP35" s="239">
        <v>2</v>
      </c>
      <c r="AQ35" s="214">
        <v>1</v>
      </c>
      <c r="AR35" s="207">
        <v>0</v>
      </c>
      <c r="AS35" s="239">
        <v>0</v>
      </c>
      <c r="AT35" s="214">
        <v>0</v>
      </c>
      <c r="AU35" s="207">
        <v>0</v>
      </c>
      <c r="AV35" s="239">
        <v>1</v>
      </c>
      <c r="AW35" s="214">
        <v>0</v>
      </c>
      <c r="AX35" s="207">
        <v>0</v>
      </c>
      <c r="AY35" s="239">
        <v>0</v>
      </c>
      <c r="AZ35" s="214">
        <v>0</v>
      </c>
      <c r="BA35" s="207">
        <v>0</v>
      </c>
      <c r="BB35" s="239">
        <v>1</v>
      </c>
      <c r="BC35" s="214">
        <v>0</v>
      </c>
      <c r="BD35" s="207">
        <v>0</v>
      </c>
      <c r="BE35" s="239">
        <v>1</v>
      </c>
      <c r="BF35" s="214">
        <v>0</v>
      </c>
      <c r="BG35" s="207">
        <v>0</v>
      </c>
      <c r="BH35" s="239">
        <v>1</v>
      </c>
      <c r="BI35" s="203">
        <f t="shared" si="26"/>
        <v>1</v>
      </c>
      <c r="BJ35" s="203">
        <f t="shared" si="26"/>
        <v>0</v>
      </c>
      <c r="BK35" s="203">
        <f t="shared" si="26"/>
        <v>4</v>
      </c>
      <c r="BL35" s="204"/>
    </row>
    <row r="36" spans="1:64" ht="18.75" thickBot="1">
      <c r="A36" s="205">
        <v>3</v>
      </c>
      <c r="B36" s="610"/>
      <c r="C36" s="206" t="s">
        <v>958</v>
      </c>
      <c r="D36" s="207">
        <v>0</v>
      </c>
      <c r="E36" s="207">
        <v>0</v>
      </c>
      <c r="F36" s="207">
        <v>0</v>
      </c>
      <c r="G36" s="207">
        <v>0</v>
      </c>
      <c r="H36" s="207">
        <v>0</v>
      </c>
      <c r="I36" s="208">
        <f t="shared" si="18"/>
        <v>0</v>
      </c>
      <c r="J36" s="209">
        <f t="shared" si="19"/>
        <v>0</v>
      </c>
      <c r="K36" s="210">
        <f t="shared" si="20"/>
        <v>0</v>
      </c>
      <c r="L36" s="239">
        <v>0</v>
      </c>
      <c r="M36" s="239">
        <v>0</v>
      </c>
      <c r="N36" s="239">
        <v>1</v>
      </c>
      <c r="O36" s="239">
        <v>9</v>
      </c>
      <c r="P36" s="238">
        <v>3</v>
      </c>
      <c r="Q36" s="211">
        <f t="shared" si="21"/>
        <v>1</v>
      </c>
      <c r="R36" s="234">
        <f t="shared" si="22"/>
        <v>9</v>
      </c>
      <c r="S36" s="235">
        <f t="shared" si="23"/>
        <v>3</v>
      </c>
      <c r="T36" s="200">
        <f t="shared" si="6"/>
        <v>13</v>
      </c>
      <c r="U36" s="201">
        <v>1</v>
      </c>
      <c r="V36" s="201">
        <v>9</v>
      </c>
      <c r="W36" s="201">
        <v>3</v>
      </c>
      <c r="Y36" s="214">
        <v>0</v>
      </c>
      <c r="Z36" s="207">
        <v>1</v>
      </c>
      <c r="AA36" s="239">
        <v>0</v>
      </c>
      <c r="AB36" s="214">
        <v>0</v>
      </c>
      <c r="AC36" s="207">
        <v>0</v>
      </c>
      <c r="AD36" s="239">
        <v>0</v>
      </c>
      <c r="AE36" s="214">
        <v>0</v>
      </c>
      <c r="AF36" s="207">
        <v>0</v>
      </c>
      <c r="AG36" s="239">
        <v>0</v>
      </c>
      <c r="AH36" s="214">
        <v>1</v>
      </c>
      <c r="AI36" s="207">
        <v>7</v>
      </c>
      <c r="AJ36" s="239">
        <v>1</v>
      </c>
      <c r="AK36" s="214">
        <v>0</v>
      </c>
      <c r="AL36" s="207">
        <v>1</v>
      </c>
      <c r="AM36" s="239">
        <v>0</v>
      </c>
      <c r="AN36" s="214">
        <v>0</v>
      </c>
      <c r="AO36" s="207">
        <v>0</v>
      </c>
      <c r="AP36" s="239">
        <v>1</v>
      </c>
      <c r="AQ36" s="214">
        <v>0</v>
      </c>
      <c r="AR36" s="207">
        <v>0</v>
      </c>
      <c r="AS36" s="239">
        <v>0</v>
      </c>
      <c r="AT36" s="214">
        <v>0</v>
      </c>
      <c r="AU36" s="207">
        <v>0</v>
      </c>
      <c r="AV36" s="239">
        <v>1</v>
      </c>
      <c r="AW36" s="214">
        <v>0</v>
      </c>
      <c r="AX36" s="207">
        <v>0</v>
      </c>
      <c r="AY36" s="239">
        <v>0</v>
      </c>
      <c r="AZ36" s="214">
        <v>0</v>
      </c>
      <c r="BA36" s="207">
        <v>0</v>
      </c>
      <c r="BB36" s="239">
        <v>0</v>
      </c>
      <c r="BC36" s="214">
        <v>0</v>
      </c>
      <c r="BD36" s="207">
        <v>0</v>
      </c>
      <c r="BE36" s="239">
        <v>0</v>
      </c>
      <c r="BF36" s="214">
        <v>0</v>
      </c>
      <c r="BG36" s="207">
        <v>0</v>
      </c>
      <c r="BH36" s="239">
        <v>0</v>
      </c>
      <c r="BI36" s="203">
        <f t="shared" si="26"/>
        <v>0</v>
      </c>
      <c r="BJ36" s="203">
        <f t="shared" si="26"/>
        <v>0</v>
      </c>
      <c r="BK36" s="203">
        <f t="shared" si="26"/>
        <v>1</v>
      </c>
      <c r="BL36" s="204"/>
    </row>
    <row r="37" spans="1:64" ht="18.75" thickBot="1">
      <c r="A37" s="205">
        <v>4</v>
      </c>
      <c r="B37" s="610"/>
      <c r="C37" s="206" t="s">
        <v>959</v>
      </c>
      <c r="D37" s="207">
        <v>0</v>
      </c>
      <c r="E37" s="207">
        <v>0</v>
      </c>
      <c r="F37" s="207">
        <v>0</v>
      </c>
      <c r="G37" s="207">
        <v>0</v>
      </c>
      <c r="H37" s="207">
        <v>0</v>
      </c>
      <c r="I37" s="208">
        <f t="shared" si="18"/>
        <v>0</v>
      </c>
      <c r="J37" s="209">
        <f t="shared" si="19"/>
        <v>0</v>
      </c>
      <c r="K37" s="210">
        <f t="shared" si="20"/>
        <v>0</v>
      </c>
      <c r="L37" s="239">
        <v>0</v>
      </c>
      <c r="M37" s="239">
        <v>2</v>
      </c>
      <c r="N37" s="239">
        <v>8</v>
      </c>
      <c r="O37" s="239">
        <v>27</v>
      </c>
      <c r="P37" s="238">
        <v>5</v>
      </c>
      <c r="Q37" s="211">
        <f t="shared" si="21"/>
        <v>8</v>
      </c>
      <c r="R37" s="234">
        <f t="shared" si="22"/>
        <v>27</v>
      </c>
      <c r="S37" s="235">
        <f t="shared" si="23"/>
        <v>7</v>
      </c>
      <c r="T37" s="200">
        <f t="shared" si="6"/>
        <v>42</v>
      </c>
      <c r="U37" s="201">
        <v>8</v>
      </c>
      <c r="V37" s="201">
        <v>27</v>
      </c>
      <c r="W37" s="201">
        <v>7</v>
      </c>
      <c r="Y37" s="214">
        <v>0</v>
      </c>
      <c r="Z37" s="207">
        <v>0</v>
      </c>
      <c r="AA37" s="239">
        <v>0</v>
      </c>
      <c r="AB37" s="214">
        <v>0</v>
      </c>
      <c r="AC37" s="207">
        <v>0</v>
      </c>
      <c r="AD37" s="239">
        <v>2</v>
      </c>
      <c r="AE37" s="214">
        <v>2</v>
      </c>
      <c r="AF37" s="207">
        <v>6</v>
      </c>
      <c r="AG37" s="239">
        <v>0</v>
      </c>
      <c r="AH37" s="214">
        <v>1</v>
      </c>
      <c r="AI37" s="207">
        <v>7</v>
      </c>
      <c r="AJ37" s="239">
        <v>0</v>
      </c>
      <c r="AK37" s="214">
        <v>0</v>
      </c>
      <c r="AL37" s="207">
        <v>8</v>
      </c>
      <c r="AM37" s="239">
        <v>5</v>
      </c>
      <c r="AN37" s="214">
        <v>0</v>
      </c>
      <c r="AO37" s="207">
        <v>0</v>
      </c>
      <c r="AP37" s="239">
        <v>0</v>
      </c>
      <c r="AQ37" s="214">
        <v>1</v>
      </c>
      <c r="AR37" s="207">
        <v>3</v>
      </c>
      <c r="AS37" s="239">
        <v>0</v>
      </c>
      <c r="AT37" s="214">
        <v>0</v>
      </c>
      <c r="AU37" s="207">
        <v>1</v>
      </c>
      <c r="AV37" s="239">
        <v>0</v>
      </c>
      <c r="AW37" s="214">
        <v>1</v>
      </c>
      <c r="AX37" s="207">
        <v>2</v>
      </c>
      <c r="AY37" s="239">
        <v>0</v>
      </c>
      <c r="AZ37" s="214">
        <v>1</v>
      </c>
      <c r="BA37" s="207">
        <v>0</v>
      </c>
      <c r="BB37" s="239">
        <v>0</v>
      </c>
      <c r="BC37" s="214">
        <v>2</v>
      </c>
      <c r="BD37" s="207">
        <v>0</v>
      </c>
      <c r="BE37" s="239">
        <v>0</v>
      </c>
      <c r="BF37" s="214">
        <v>0</v>
      </c>
      <c r="BG37" s="207">
        <v>0</v>
      </c>
      <c r="BH37" s="239">
        <v>0</v>
      </c>
      <c r="BI37" s="203">
        <f t="shared" si="26"/>
        <v>5</v>
      </c>
      <c r="BJ37" s="203">
        <f t="shared" si="26"/>
        <v>6</v>
      </c>
      <c r="BK37" s="203">
        <f t="shared" si="26"/>
        <v>0</v>
      </c>
      <c r="BL37" s="204"/>
    </row>
    <row r="38" spans="1:64" s="233" customFormat="1" ht="18.75" thickBot="1">
      <c r="A38" s="223">
        <v>7</v>
      </c>
      <c r="B38" s="610"/>
      <c r="C38" s="224" t="s">
        <v>1920</v>
      </c>
      <c r="D38" s="225">
        <f>SUM(D34:D37)</f>
        <v>0</v>
      </c>
      <c r="E38" s="225">
        <f>SUM(E34:E37)</f>
        <v>1</v>
      </c>
      <c r="F38" s="225">
        <f>SUM(F34:F37)</f>
        <v>0</v>
      </c>
      <c r="G38" s="225">
        <f>SUM(G34:G37)</f>
        <v>0</v>
      </c>
      <c r="H38" s="226">
        <f>SUM(H34:H37)</f>
        <v>0</v>
      </c>
      <c r="I38" s="227">
        <f t="shared" si="18"/>
        <v>0</v>
      </c>
      <c r="J38" s="225">
        <f t="shared" si="19"/>
        <v>0</v>
      </c>
      <c r="K38" s="228">
        <f t="shared" si="20"/>
        <v>1</v>
      </c>
      <c r="L38" s="228">
        <f>SUM(L34:L37)</f>
        <v>0</v>
      </c>
      <c r="M38" s="228">
        <f>SUM(M34:M37)</f>
        <v>8</v>
      </c>
      <c r="N38" s="228">
        <f>SUM(N34:N37)</f>
        <v>15</v>
      </c>
      <c r="O38" s="228">
        <f>SUM(O34:O37)</f>
        <v>43</v>
      </c>
      <c r="P38" s="226">
        <f>SUM(P34:P37)</f>
        <v>22</v>
      </c>
      <c r="Q38" s="227">
        <f t="shared" si="21"/>
        <v>15</v>
      </c>
      <c r="R38" s="225">
        <f t="shared" si="22"/>
        <v>43</v>
      </c>
      <c r="S38" s="228">
        <f t="shared" si="23"/>
        <v>30</v>
      </c>
      <c r="T38" s="200">
        <f t="shared" ref="T38:T57" si="27">+Q38+R38+S38</f>
        <v>88</v>
      </c>
      <c r="U38" s="201">
        <v>15</v>
      </c>
      <c r="V38" s="201">
        <v>43</v>
      </c>
      <c r="W38" s="201">
        <v>29</v>
      </c>
      <c r="X38" s="177"/>
      <c r="Y38" s="227">
        <f t="shared" ref="Y38:BF38" si="28">SUM(Y34:Y37)</f>
        <v>0</v>
      </c>
      <c r="Z38" s="225">
        <f t="shared" si="28"/>
        <v>1</v>
      </c>
      <c r="AA38" s="228">
        <f t="shared" si="28"/>
        <v>3</v>
      </c>
      <c r="AB38" s="227">
        <f t="shared" si="28"/>
        <v>0</v>
      </c>
      <c r="AC38" s="225">
        <f t="shared" si="28"/>
        <v>0</v>
      </c>
      <c r="AD38" s="228">
        <f t="shared" si="28"/>
        <v>4</v>
      </c>
      <c r="AE38" s="227">
        <f t="shared" si="28"/>
        <v>3</v>
      </c>
      <c r="AF38" s="225">
        <f t="shared" si="28"/>
        <v>8</v>
      </c>
      <c r="AG38" s="228">
        <f t="shared" si="28"/>
        <v>1</v>
      </c>
      <c r="AH38" s="227">
        <f t="shared" si="28"/>
        <v>3</v>
      </c>
      <c r="AI38" s="225">
        <f t="shared" si="28"/>
        <v>18</v>
      </c>
      <c r="AJ38" s="228">
        <f t="shared" si="28"/>
        <v>5</v>
      </c>
      <c r="AK38" s="227">
        <f t="shared" si="28"/>
        <v>1</v>
      </c>
      <c r="AL38" s="225">
        <f t="shared" si="28"/>
        <v>10</v>
      </c>
      <c r="AM38" s="228">
        <f t="shared" si="28"/>
        <v>7</v>
      </c>
      <c r="AN38" s="227">
        <f t="shared" si="28"/>
        <v>1</v>
      </c>
      <c r="AO38" s="225">
        <f t="shared" si="28"/>
        <v>0</v>
      </c>
      <c r="AP38" s="228">
        <f t="shared" si="28"/>
        <v>3</v>
      </c>
      <c r="AQ38" s="227">
        <f t="shared" si="28"/>
        <v>3</v>
      </c>
      <c r="AR38" s="225">
        <f t="shared" si="28"/>
        <v>3</v>
      </c>
      <c r="AS38" s="228">
        <f t="shared" si="28"/>
        <v>1</v>
      </c>
      <c r="AT38" s="227">
        <f t="shared" si="28"/>
        <v>0</v>
      </c>
      <c r="AU38" s="225">
        <f t="shared" si="28"/>
        <v>1</v>
      </c>
      <c r="AV38" s="228">
        <f t="shared" si="28"/>
        <v>3</v>
      </c>
      <c r="AW38" s="227">
        <f t="shared" si="28"/>
        <v>1</v>
      </c>
      <c r="AX38" s="225">
        <f t="shared" si="28"/>
        <v>2</v>
      </c>
      <c r="AY38" s="228">
        <f t="shared" si="28"/>
        <v>0</v>
      </c>
      <c r="AZ38" s="227">
        <f t="shared" si="28"/>
        <v>1</v>
      </c>
      <c r="BA38" s="225">
        <f t="shared" si="28"/>
        <v>0</v>
      </c>
      <c r="BB38" s="228">
        <f t="shared" si="28"/>
        <v>1</v>
      </c>
      <c r="BC38" s="227">
        <f t="shared" si="28"/>
        <v>2</v>
      </c>
      <c r="BD38" s="225">
        <f t="shared" si="28"/>
        <v>0</v>
      </c>
      <c r="BE38" s="228">
        <f t="shared" si="28"/>
        <v>1</v>
      </c>
      <c r="BF38" s="227">
        <f t="shared" si="28"/>
        <v>0</v>
      </c>
      <c r="BG38" s="227">
        <f>SUM(BG34:BG37)</f>
        <v>0</v>
      </c>
      <c r="BH38" s="227">
        <f>SUM(BH34:BH37)</f>
        <v>1</v>
      </c>
      <c r="BI38" s="227">
        <f>SUM(BI34:BI37)</f>
        <v>7</v>
      </c>
      <c r="BJ38" s="227">
        <f>SUM(BJ34:BJ37)</f>
        <v>6</v>
      </c>
      <c r="BK38" s="227">
        <f>SUM(BK34:BK37)</f>
        <v>7</v>
      </c>
      <c r="BL38" s="272">
        <f>SUM(BI38:BK38)</f>
        <v>20</v>
      </c>
    </row>
    <row r="39" spans="1:64" ht="18" customHeight="1" thickBot="1">
      <c r="A39" s="242">
        <v>1</v>
      </c>
      <c r="B39" s="611" t="s">
        <v>1163</v>
      </c>
      <c r="C39" s="215" t="s">
        <v>960</v>
      </c>
      <c r="D39" s="243">
        <v>0</v>
      </c>
      <c r="E39" s="243">
        <v>0</v>
      </c>
      <c r="F39" s="243">
        <v>0</v>
      </c>
      <c r="G39" s="243">
        <v>0</v>
      </c>
      <c r="H39" s="244">
        <v>0</v>
      </c>
      <c r="I39" s="245">
        <f t="shared" si="18"/>
        <v>0</v>
      </c>
      <c r="J39" s="246">
        <f t="shared" si="19"/>
        <v>0</v>
      </c>
      <c r="K39" s="247">
        <f t="shared" si="20"/>
        <v>0</v>
      </c>
      <c r="L39" s="244">
        <v>0</v>
      </c>
      <c r="M39" s="248">
        <v>3</v>
      </c>
      <c r="N39" s="248">
        <v>2</v>
      </c>
      <c r="O39" s="248">
        <v>0</v>
      </c>
      <c r="P39" s="244">
        <v>0</v>
      </c>
      <c r="Q39" s="211">
        <f t="shared" si="21"/>
        <v>2</v>
      </c>
      <c r="R39" s="234">
        <f t="shared" si="22"/>
        <v>0</v>
      </c>
      <c r="S39" s="235">
        <f t="shared" si="23"/>
        <v>3</v>
      </c>
      <c r="T39" s="200">
        <f t="shared" si="27"/>
        <v>5</v>
      </c>
      <c r="U39" s="201">
        <v>2</v>
      </c>
      <c r="V39" s="201">
        <v>0</v>
      </c>
      <c r="W39" s="201">
        <v>3</v>
      </c>
      <c r="Y39" s="202">
        <v>0</v>
      </c>
      <c r="Z39" s="243">
        <v>0</v>
      </c>
      <c r="AA39" s="248">
        <v>0</v>
      </c>
      <c r="AB39" s="202">
        <v>0</v>
      </c>
      <c r="AC39" s="243">
        <v>0</v>
      </c>
      <c r="AD39" s="248">
        <v>0</v>
      </c>
      <c r="AE39" s="202">
        <v>0</v>
      </c>
      <c r="AF39" s="243">
        <v>0</v>
      </c>
      <c r="AG39" s="248">
        <v>1</v>
      </c>
      <c r="AH39" s="202">
        <v>0</v>
      </c>
      <c r="AI39" s="243">
        <v>0</v>
      </c>
      <c r="AJ39" s="248">
        <v>0</v>
      </c>
      <c r="AK39" s="202">
        <v>1</v>
      </c>
      <c r="AL39" s="243">
        <v>0</v>
      </c>
      <c r="AM39" s="248">
        <v>0</v>
      </c>
      <c r="AN39" s="202">
        <v>0</v>
      </c>
      <c r="AO39" s="243">
        <v>0</v>
      </c>
      <c r="AP39" s="248">
        <v>0</v>
      </c>
      <c r="AQ39" s="202">
        <v>0</v>
      </c>
      <c r="AR39" s="243">
        <v>0</v>
      </c>
      <c r="AS39" s="248">
        <v>0</v>
      </c>
      <c r="AT39" s="202">
        <v>0</v>
      </c>
      <c r="AU39" s="243">
        <v>0</v>
      </c>
      <c r="AV39" s="248">
        <v>0</v>
      </c>
      <c r="AW39" s="202">
        <v>0</v>
      </c>
      <c r="AX39" s="243">
        <v>0</v>
      </c>
      <c r="AY39" s="248">
        <v>0</v>
      </c>
      <c r="AZ39" s="202">
        <v>1</v>
      </c>
      <c r="BA39" s="243">
        <v>0</v>
      </c>
      <c r="BB39" s="248">
        <v>1</v>
      </c>
      <c r="BC39" s="202">
        <v>0</v>
      </c>
      <c r="BD39" s="243">
        <v>0</v>
      </c>
      <c r="BE39" s="248">
        <v>1</v>
      </c>
      <c r="BF39" s="202">
        <v>0</v>
      </c>
      <c r="BG39" s="243">
        <v>0</v>
      </c>
      <c r="BH39" s="248">
        <v>0</v>
      </c>
      <c r="BI39" s="203">
        <f t="shared" ref="BI39:BK43" si="29">AQ39+AT39+AW39+AZ39+BC39+BF39</f>
        <v>1</v>
      </c>
      <c r="BJ39" s="203">
        <f t="shared" si="29"/>
        <v>0</v>
      </c>
      <c r="BK39" s="203">
        <f t="shared" si="29"/>
        <v>2</v>
      </c>
      <c r="BL39" s="204"/>
    </row>
    <row r="40" spans="1:64" ht="18" customHeight="1" thickBot="1">
      <c r="A40" s="190">
        <v>2</v>
      </c>
      <c r="B40" s="612"/>
      <c r="C40" s="206" t="s">
        <v>961</v>
      </c>
      <c r="D40" s="249">
        <v>0</v>
      </c>
      <c r="E40" s="192">
        <v>0</v>
      </c>
      <c r="F40" s="192">
        <v>0</v>
      </c>
      <c r="G40" s="192">
        <v>0</v>
      </c>
      <c r="H40" s="196">
        <v>0</v>
      </c>
      <c r="I40" s="193">
        <f t="shared" si="18"/>
        <v>0</v>
      </c>
      <c r="J40" s="194">
        <f t="shared" si="19"/>
        <v>0</v>
      </c>
      <c r="K40" s="195">
        <f t="shared" si="20"/>
        <v>0</v>
      </c>
      <c r="L40" s="237">
        <v>0</v>
      </c>
      <c r="M40" s="237">
        <v>1</v>
      </c>
      <c r="N40" s="237">
        <v>1</v>
      </c>
      <c r="O40" s="237">
        <v>2</v>
      </c>
      <c r="P40" s="196">
        <v>1</v>
      </c>
      <c r="Q40" s="211">
        <f t="shared" si="21"/>
        <v>1</v>
      </c>
      <c r="R40" s="234">
        <f t="shared" si="22"/>
        <v>2</v>
      </c>
      <c r="S40" s="235">
        <f t="shared" si="23"/>
        <v>2</v>
      </c>
      <c r="T40" s="200">
        <f t="shared" si="27"/>
        <v>5</v>
      </c>
      <c r="U40" s="201">
        <v>1</v>
      </c>
      <c r="V40" s="201">
        <v>2</v>
      </c>
      <c r="W40" s="201">
        <v>2</v>
      </c>
      <c r="Y40" s="236">
        <v>0</v>
      </c>
      <c r="Z40" s="192">
        <v>0</v>
      </c>
      <c r="AA40" s="237">
        <v>0</v>
      </c>
      <c r="AB40" s="236">
        <v>0</v>
      </c>
      <c r="AC40" s="192">
        <v>0</v>
      </c>
      <c r="AD40" s="237">
        <v>0</v>
      </c>
      <c r="AE40" s="236">
        <v>0</v>
      </c>
      <c r="AF40" s="192">
        <v>0</v>
      </c>
      <c r="AG40" s="237">
        <v>0</v>
      </c>
      <c r="AH40" s="236">
        <v>0</v>
      </c>
      <c r="AI40" s="192">
        <v>2</v>
      </c>
      <c r="AJ40" s="237">
        <v>0</v>
      </c>
      <c r="AK40" s="236">
        <v>0</v>
      </c>
      <c r="AL40" s="192">
        <v>0</v>
      </c>
      <c r="AM40" s="237">
        <v>0</v>
      </c>
      <c r="AN40" s="236">
        <v>0</v>
      </c>
      <c r="AO40" s="192">
        <v>0</v>
      </c>
      <c r="AP40" s="237">
        <v>1</v>
      </c>
      <c r="AQ40" s="236">
        <v>0</v>
      </c>
      <c r="AR40" s="192">
        <v>0</v>
      </c>
      <c r="AS40" s="237">
        <v>0</v>
      </c>
      <c r="AT40" s="236">
        <v>0</v>
      </c>
      <c r="AU40" s="192">
        <v>0</v>
      </c>
      <c r="AV40" s="237">
        <v>0</v>
      </c>
      <c r="AW40" s="236">
        <v>1</v>
      </c>
      <c r="AX40" s="192">
        <v>0</v>
      </c>
      <c r="AY40" s="237">
        <v>1</v>
      </c>
      <c r="AZ40" s="236">
        <v>0</v>
      </c>
      <c r="BA40" s="192">
        <v>0</v>
      </c>
      <c r="BB40" s="237">
        <v>0</v>
      </c>
      <c r="BC40" s="236">
        <v>0</v>
      </c>
      <c r="BD40" s="192">
        <v>0</v>
      </c>
      <c r="BE40" s="237">
        <v>0</v>
      </c>
      <c r="BF40" s="236">
        <v>0</v>
      </c>
      <c r="BG40" s="192">
        <v>0</v>
      </c>
      <c r="BH40" s="237">
        <v>0</v>
      </c>
      <c r="BI40" s="203">
        <f t="shared" si="29"/>
        <v>1</v>
      </c>
      <c r="BJ40" s="203">
        <f t="shared" si="29"/>
        <v>0</v>
      </c>
      <c r="BK40" s="203">
        <f t="shared" si="29"/>
        <v>1</v>
      </c>
      <c r="BL40" s="204"/>
    </row>
    <row r="41" spans="1:64" ht="18.75" thickBot="1">
      <c r="A41" s="205">
        <v>3</v>
      </c>
      <c r="B41" s="610"/>
      <c r="C41" s="206" t="s">
        <v>1676</v>
      </c>
      <c r="D41" s="250">
        <v>0</v>
      </c>
      <c r="E41" s="207">
        <v>0</v>
      </c>
      <c r="F41" s="207">
        <v>0</v>
      </c>
      <c r="G41" s="207">
        <v>0</v>
      </c>
      <c r="H41" s="238">
        <v>0</v>
      </c>
      <c r="I41" s="208">
        <f t="shared" si="18"/>
        <v>0</v>
      </c>
      <c r="J41" s="209">
        <f t="shared" si="19"/>
        <v>0</v>
      </c>
      <c r="K41" s="210">
        <f t="shared" si="20"/>
        <v>0</v>
      </c>
      <c r="L41" s="239">
        <v>1</v>
      </c>
      <c r="M41" s="239">
        <v>0</v>
      </c>
      <c r="N41" s="239">
        <v>12</v>
      </c>
      <c r="O41" s="239">
        <v>15</v>
      </c>
      <c r="P41" s="238">
        <v>2</v>
      </c>
      <c r="Q41" s="211">
        <f t="shared" si="21"/>
        <v>13</v>
      </c>
      <c r="R41" s="234">
        <f t="shared" si="22"/>
        <v>15</v>
      </c>
      <c r="S41" s="235">
        <f t="shared" si="23"/>
        <v>2</v>
      </c>
      <c r="T41" s="200">
        <f t="shared" si="27"/>
        <v>30</v>
      </c>
      <c r="U41" s="201">
        <v>13</v>
      </c>
      <c r="V41" s="201">
        <v>15</v>
      </c>
      <c r="W41" s="201">
        <v>2</v>
      </c>
      <c r="Y41" s="214">
        <v>0</v>
      </c>
      <c r="Z41" s="207">
        <v>0</v>
      </c>
      <c r="AA41" s="239">
        <v>0</v>
      </c>
      <c r="AB41" s="214">
        <v>1</v>
      </c>
      <c r="AC41" s="207">
        <v>1</v>
      </c>
      <c r="AD41" s="239">
        <v>0</v>
      </c>
      <c r="AE41" s="214">
        <v>1</v>
      </c>
      <c r="AF41" s="207">
        <v>5</v>
      </c>
      <c r="AG41" s="239">
        <v>2</v>
      </c>
      <c r="AH41" s="214">
        <v>2</v>
      </c>
      <c r="AI41" s="207">
        <v>4</v>
      </c>
      <c r="AJ41" s="239">
        <v>0</v>
      </c>
      <c r="AK41" s="214">
        <v>2</v>
      </c>
      <c r="AL41" s="207">
        <v>4</v>
      </c>
      <c r="AM41" s="239">
        <v>0</v>
      </c>
      <c r="AN41" s="214">
        <v>2</v>
      </c>
      <c r="AO41" s="207">
        <v>0</v>
      </c>
      <c r="AP41" s="239">
        <v>0</v>
      </c>
      <c r="AQ41" s="214">
        <v>1</v>
      </c>
      <c r="AR41" s="207">
        <v>1</v>
      </c>
      <c r="AS41" s="239">
        <v>0</v>
      </c>
      <c r="AT41" s="214">
        <v>0</v>
      </c>
      <c r="AU41" s="207">
        <v>0</v>
      </c>
      <c r="AV41" s="239">
        <v>0</v>
      </c>
      <c r="AW41" s="214">
        <v>0</v>
      </c>
      <c r="AX41" s="207">
        <v>0</v>
      </c>
      <c r="AY41" s="239">
        <v>0</v>
      </c>
      <c r="AZ41" s="214">
        <v>3</v>
      </c>
      <c r="BA41" s="207">
        <v>0</v>
      </c>
      <c r="BB41" s="239">
        <v>0</v>
      </c>
      <c r="BC41" s="214">
        <v>1</v>
      </c>
      <c r="BD41" s="207">
        <v>0</v>
      </c>
      <c r="BE41" s="239">
        <v>0</v>
      </c>
      <c r="BF41" s="214">
        <v>0</v>
      </c>
      <c r="BG41" s="207">
        <v>0</v>
      </c>
      <c r="BH41" s="239">
        <v>0</v>
      </c>
      <c r="BI41" s="203">
        <f t="shared" si="29"/>
        <v>5</v>
      </c>
      <c r="BJ41" s="203">
        <f t="shared" si="29"/>
        <v>1</v>
      </c>
      <c r="BK41" s="203">
        <f t="shared" si="29"/>
        <v>0</v>
      </c>
      <c r="BL41" s="204"/>
    </row>
    <row r="42" spans="1:64" ht="18.75" thickBot="1">
      <c r="A42" s="205">
        <v>4</v>
      </c>
      <c r="B42" s="610"/>
      <c r="C42" s="206" t="s">
        <v>962</v>
      </c>
      <c r="D42" s="250">
        <v>0</v>
      </c>
      <c r="E42" s="207">
        <v>0</v>
      </c>
      <c r="F42" s="207">
        <v>0</v>
      </c>
      <c r="G42" s="207">
        <v>0</v>
      </c>
      <c r="H42" s="238">
        <v>0</v>
      </c>
      <c r="I42" s="208">
        <f t="shared" si="18"/>
        <v>0</v>
      </c>
      <c r="J42" s="209">
        <f t="shared" si="19"/>
        <v>0</v>
      </c>
      <c r="K42" s="210">
        <f t="shared" si="20"/>
        <v>0</v>
      </c>
      <c r="L42" s="239">
        <v>0</v>
      </c>
      <c r="M42" s="239">
        <v>3</v>
      </c>
      <c r="N42" s="239">
        <v>2</v>
      </c>
      <c r="O42" s="239">
        <v>6</v>
      </c>
      <c r="P42" s="238">
        <v>2</v>
      </c>
      <c r="Q42" s="211">
        <f t="shared" si="21"/>
        <v>2</v>
      </c>
      <c r="R42" s="234">
        <f t="shared" si="22"/>
        <v>6</v>
      </c>
      <c r="S42" s="235">
        <f t="shared" si="23"/>
        <v>5</v>
      </c>
      <c r="T42" s="200">
        <f t="shared" si="27"/>
        <v>13</v>
      </c>
      <c r="U42" s="201">
        <v>2</v>
      </c>
      <c r="V42" s="201">
        <v>6</v>
      </c>
      <c r="W42" s="201">
        <v>5</v>
      </c>
      <c r="Y42" s="214">
        <v>0</v>
      </c>
      <c r="Z42" s="207">
        <v>1</v>
      </c>
      <c r="AA42" s="239">
        <v>2</v>
      </c>
      <c r="AB42" s="214">
        <v>0</v>
      </c>
      <c r="AC42" s="207">
        <v>0</v>
      </c>
      <c r="AD42" s="239">
        <v>0</v>
      </c>
      <c r="AE42" s="214">
        <v>0</v>
      </c>
      <c r="AF42" s="207">
        <v>1</v>
      </c>
      <c r="AG42" s="239">
        <v>0</v>
      </c>
      <c r="AH42" s="214">
        <v>1</v>
      </c>
      <c r="AI42" s="207">
        <v>2</v>
      </c>
      <c r="AJ42" s="239">
        <v>1</v>
      </c>
      <c r="AK42" s="214">
        <v>1</v>
      </c>
      <c r="AL42" s="207">
        <v>1</v>
      </c>
      <c r="AM42" s="239">
        <v>0</v>
      </c>
      <c r="AN42" s="214">
        <v>0</v>
      </c>
      <c r="AO42" s="207">
        <v>1</v>
      </c>
      <c r="AP42" s="239">
        <v>0</v>
      </c>
      <c r="AQ42" s="214">
        <v>0</v>
      </c>
      <c r="AR42" s="207">
        <v>0</v>
      </c>
      <c r="AS42" s="239">
        <v>1</v>
      </c>
      <c r="AT42" s="214">
        <v>0</v>
      </c>
      <c r="AU42" s="207">
        <v>0</v>
      </c>
      <c r="AV42" s="239">
        <v>0</v>
      </c>
      <c r="AW42" s="214">
        <v>0</v>
      </c>
      <c r="AX42" s="207">
        <v>0</v>
      </c>
      <c r="AY42" s="239">
        <v>0</v>
      </c>
      <c r="AZ42" s="214">
        <v>0</v>
      </c>
      <c r="BA42" s="207">
        <v>0</v>
      </c>
      <c r="BB42" s="239">
        <v>0</v>
      </c>
      <c r="BC42" s="214">
        <v>0</v>
      </c>
      <c r="BD42" s="207">
        <v>0</v>
      </c>
      <c r="BE42" s="239">
        <v>1</v>
      </c>
      <c r="BF42" s="214">
        <v>0</v>
      </c>
      <c r="BG42" s="207">
        <v>0</v>
      </c>
      <c r="BH42" s="239">
        <v>0</v>
      </c>
      <c r="BI42" s="203">
        <f t="shared" si="29"/>
        <v>0</v>
      </c>
      <c r="BJ42" s="203">
        <f t="shared" si="29"/>
        <v>0</v>
      </c>
      <c r="BK42" s="203">
        <f t="shared" si="29"/>
        <v>2</v>
      </c>
      <c r="BL42" s="204"/>
    </row>
    <row r="43" spans="1:64" ht="18.75" thickBot="1">
      <c r="A43" s="205">
        <v>5</v>
      </c>
      <c r="B43" s="610"/>
      <c r="C43" s="206" t="s">
        <v>963</v>
      </c>
      <c r="D43" s="250">
        <v>0</v>
      </c>
      <c r="E43" s="207">
        <v>0</v>
      </c>
      <c r="F43" s="207">
        <v>0</v>
      </c>
      <c r="G43" s="207">
        <v>0</v>
      </c>
      <c r="H43" s="238">
        <v>0</v>
      </c>
      <c r="I43" s="208">
        <f t="shared" si="18"/>
        <v>0</v>
      </c>
      <c r="J43" s="209">
        <f t="shared" si="19"/>
        <v>0</v>
      </c>
      <c r="K43" s="210">
        <f t="shared" si="20"/>
        <v>0</v>
      </c>
      <c r="L43" s="239">
        <v>0</v>
      </c>
      <c r="M43" s="239">
        <v>2</v>
      </c>
      <c r="N43" s="239">
        <v>6</v>
      </c>
      <c r="O43" s="239">
        <v>10</v>
      </c>
      <c r="P43" s="238">
        <v>0</v>
      </c>
      <c r="Q43" s="211">
        <f t="shared" si="21"/>
        <v>6</v>
      </c>
      <c r="R43" s="234">
        <f t="shared" si="22"/>
        <v>10</v>
      </c>
      <c r="S43" s="235">
        <f t="shared" si="23"/>
        <v>2</v>
      </c>
      <c r="T43" s="200">
        <f t="shared" si="27"/>
        <v>18</v>
      </c>
      <c r="U43" s="201">
        <v>6</v>
      </c>
      <c r="V43" s="201">
        <v>10</v>
      </c>
      <c r="W43" s="201">
        <v>2</v>
      </c>
      <c r="Y43" s="214">
        <v>1</v>
      </c>
      <c r="Z43" s="207">
        <v>0</v>
      </c>
      <c r="AA43" s="239">
        <v>0</v>
      </c>
      <c r="AB43" s="214">
        <v>0</v>
      </c>
      <c r="AC43" s="207">
        <v>0</v>
      </c>
      <c r="AD43" s="239">
        <v>0</v>
      </c>
      <c r="AE43" s="214">
        <v>1</v>
      </c>
      <c r="AF43" s="207">
        <v>4</v>
      </c>
      <c r="AG43" s="239">
        <v>0</v>
      </c>
      <c r="AH43" s="214">
        <v>1</v>
      </c>
      <c r="AI43" s="207">
        <v>2</v>
      </c>
      <c r="AJ43" s="239">
        <v>0</v>
      </c>
      <c r="AK43" s="214">
        <v>0</v>
      </c>
      <c r="AL43" s="207">
        <v>1</v>
      </c>
      <c r="AM43" s="239">
        <v>0</v>
      </c>
      <c r="AN43" s="214">
        <v>0</v>
      </c>
      <c r="AO43" s="207">
        <v>3</v>
      </c>
      <c r="AP43" s="239">
        <v>1</v>
      </c>
      <c r="AQ43" s="214">
        <v>0</v>
      </c>
      <c r="AR43" s="207">
        <v>0</v>
      </c>
      <c r="AS43" s="239">
        <v>0</v>
      </c>
      <c r="AT43" s="214">
        <v>2</v>
      </c>
      <c r="AU43" s="207">
        <v>0</v>
      </c>
      <c r="AV43" s="239">
        <v>0</v>
      </c>
      <c r="AW43" s="214">
        <v>0</v>
      </c>
      <c r="AX43" s="207">
        <v>0</v>
      </c>
      <c r="AY43" s="239">
        <v>0</v>
      </c>
      <c r="AZ43" s="214">
        <v>1</v>
      </c>
      <c r="BA43" s="207">
        <v>0</v>
      </c>
      <c r="BB43" s="239">
        <v>1</v>
      </c>
      <c r="BC43" s="214">
        <v>0</v>
      </c>
      <c r="BD43" s="207">
        <v>0</v>
      </c>
      <c r="BE43" s="239">
        <v>0</v>
      </c>
      <c r="BF43" s="214">
        <v>0</v>
      </c>
      <c r="BG43" s="207">
        <v>0</v>
      </c>
      <c r="BH43" s="239">
        <v>0</v>
      </c>
      <c r="BI43" s="203">
        <f t="shared" si="29"/>
        <v>3</v>
      </c>
      <c r="BJ43" s="203">
        <f t="shared" si="29"/>
        <v>0</v>
      </c>
      <c r="BK43" s="203">
        <f t="shared" si="29"/>
        <v>1</v>
      </c>
      <c r="BL43" s="204"/>
    </row>
    <row r="44" spans="1:64" s="233" customFormat="1" ht="18.75" thickBot="1">
      <c r="A44" s="223">
        <v>8</v>
      </c>
      <c r="B44" s="610"/>
      <c r="C44" s="224" t="s">
        <v>1920</v>
      </c>
      <c r="D44" s="225">
        <f>SUM(D39:D43)</f>
        <v>0</v>
      </c>
      <c r="E44" s="225">
        <f>SUM(E39:E43)</f>
        <v>0</v>
      </c>
      <c r="F44" s="225">
        <f>SUM(F39:F43)</f>
        <v>0</v>
      </c>
      <c r="G44" s="225">
        <f>SUM(G39:G43)</f>
        <v>0</v>
      </c>
      <c r="H44" s="226">
        <f>SUM(H39:H43)</f>
        <v>0</v>
      </c>
      <c r="I44" s="227">
        <f t="shared" si="18"/>
        <v>0</v>
      </c>
      <c r="J44" s="225">
        <f t="shared" si="19"/>
        <v>0</v>
      </c>
      <c r="K44" s="228">
        <f t="shared" si="20"/>
        <v>0</v>
      </c>
      <c r="L44" s="228">
        <f>SUM(L39:L43)</f>
        <v>1</v>
      </c>
      <c r="M44" s="228">
        <f>SUM(M39:M43)</f>
        <v>9</v>
      </c>
      <c r="N44" s="228">
        <f>SUM(N39:N43)</f>
        <v>23</v>
      </c>
      <c r="O44" s="228">
        <f>SUM(O39:O43)</f>
        <v>33</v>
      </c>
      <c r="P44" s="226">
        <f>SUM(P39:P43)</f>
        <v>5</v>
      </c>
      <c r="Q44" s="227">
        <f t="shared" si="21"/>
        <v>24</v>
      </c>
      <c r="R44" s="225">
        <f t="shared" si="22"/>
        <v>33</v>
      </c>
      <c r="S44" s="228">
        <f t="shared" si="23"/>
        <v>14</v>
      </c>
      <c r="T44" s="200">
        <f t="shared" si="27"/>
        <v>71</v>
      </c>
      <c r="U44" s="201">
        <v>24</v>
      </c>
      <c r="V44" s="201">
        <v>33</v>
      </c>
      <c r="W44" s="201">
        <v>14</v>
      </c>
      <c r="X44" s="177"/>
      <c r="Y44" s="227">
        <f t="shared" ref="Y44:BG44" si="30">SUM(Y39:Y43)</f>
        <v>1</v>
      </c>
      <c r="Z44" s="225">
        <f t="shared" si="30"/>
        <v>1</v>
      </c>
      <c r="AA44" s="228">
        <f t="shared" si="30"/>
        <v>2</v>
      </c>
      <c r="AB44" s="227">
        <f t="shared" si="30"/>
        <v>1</v>
      </c>
      <c r="AC44" s="225">
        <f t="shared" si="30"/>
        <v>1</v>
      </c>
      <c r="AD44" s="228">
        <f t="shared" si="30"/>
        <v>0</v>
      </c>
      <c r="AE44" s="227">
        <f t="shared" si="30"/>
        <v>2</v>
      </c>
      <c r="AF44" s="225">
        <f t="shared" si="30"/>
        <v>10</v>
      </c>
      <c r="AG44" s="228">
        <f t="shared" si="30"/>
        <v>3</v>
      </c>
      <c r="AH44" s="227">
        <f t="shared" si="30"/>
        <v>4</v>
      </c>
      <c r="AI44" s="225">
        <f t="shared" si="30"/>
        <v>10</v>
      </c>
      <c r="AJ44" s="228">
        <f t="shared" si="30"/>
        <v>1</v>
      </c>
      <c r="AK44" s="227">
        <f t="shared" si="30"/>
        <v>4</v>
      </c>
      <c r="AL44" s="225">
        <f t="shared" si="30"/>
        <v>6</v>
      </c>
      <c r="AM44" s="228">
        <f t="shared" si="30"/>
        <v>0</v>
      </c>
      <c r="AN44" s="227">
        <f t="shared" si="30"/>
        <v>2</v>
      </c>
      <c r="AO44" s="225">
        <f t="shared" si="30"/>
        <v>4</v>
      </c>
      <c r="AP44" s="228">
        <f t="shared" si="30"/>
        <v>2</v>
      </c>
      <c r="AQ44" s="227">
        <f t="shared" si="30"/>
        <v>1</v>
      </c>
      <c r="AR44" s="225">
        <f t="shared" si="30"/>
        <v>1</v>
      </c>
      <c r="AS44" s="228">
        <f t="shared" si="30"/>
        <v>1</v>
      </c>
      <c r="AT44" s="227">
        <f t="shared" si="30"/>
        <v>2</v>
      </c>
      <c r="AU44" s="225">
        <f t="shared" si="30"/>
        <v>0</v>
      </c>
      <c r="AV44" s="228">
        <f t="shared" si="30"/>
        <v>0</v>
      </c>
      <c r="AW44" s="227">
        <f t="shared" si="30"/>
        <v>1</v>
      </c>
      <c r="AX44" s="225">
        <f t="shared" si="30"/>
        <v>0</v>
      </c>
      <c r="AY44" s="228">
        <f t="shared" si="30"/>
        <v>1</v>
      </c>
      <c r="AZ44" s="227">
        <f t="shared" si="30"/>
        <v>5</v>
      </c>
      <c r="BA44" s="225">
        <f t="shared" si="30"/>
        <v>0</v>
      </c>
      <c r="BB44" s="228">
        <f t="shared" si="30"/>
        <v>2</v>
      </c>
      <c r="BC44" s="227">
        <f t="shared" si="30"/>
        <v>1</v>
      </c>
      <c r="BD44" s="225">
        <f t="shared" si="30"/>
        <v>0</v>
      </c>
      <c r="BE44" s="228">
        <f t="shared" si="30"/>
        <v>2</v>
      </c>
      <c r="BF44" s="227">
        <f t="shared" si="30"/>
        <v>0</v>
      </c>
      <c r="BG44" s="225">
        <f t="shared" si="30"/>
        <v>0</v>
      </c>
      <c r="BH44" s="225">
        <f>SUM(BH39:BH43)</f>
        <v>0</v>
      </c>
      <c r="BI44" s="225">
        <f>SUM(BI39:BI43)</f>
        <v>10</v>
      </c>
      <c r="BJ44" s="225">
        <f>SUM(BJ39:BJ43)</f>
        <v>1</v>
      </c>
      <c r="BK44" s="225">
        <f>SUM(BK39:BK43)</f>
        <v>6</v>
      </c>
      <c r="BL44" s="232">
        <f>SUM(BI44:BK44)</f>
        <v>17</v>
      </c>
    </row>
    <row r="45" spans="1:64" ht="18.75" thickBot="1">
      <c r="A45" s="205">
        <v>1</v>
      </c>
      <c r="B45" s="610" t="s">
        <v>728</v>
      </c>
      <c r="C45" s="251" t="s">
        <v>1102</v>
      </c>
      <c r="D45" s="207">
        <v>0</v>
      </c>
      <c r="E45" s="207">
        <v>0</v>
      </c>
      <c r="F45" s="207">
        <v>0</v>
      </c>
      <c r="G45" s="207">
        <v>0</v>
      </c>
      <c r="H45" s="238">
        <v>0</v>
      </c>
      <c r="I45" s="208">
        <f t="shared" si="18"/>
        <v>0</v>
      </c>
      <c r="J45" s="209">
        <f t="shared" si="19"/>
        <v>0</v>
      </c>
      <c r="K45" s="210">
        <f t="shared" si="20"/>
        <v>0</v>
      </c>
      <c r="L45" s="238">
        <v>0</v>
      </c>
      <c r="M45" s="238">
        <v>0</v>
      </c>
      <c r="N45" s="238">
        <v>3</v>
      </c>
      <c r="O45" s="238">
        <v>3</v>
      </c>
      <c r="P45" s="238">
        <v>0</v>
      </c>
      <c r="Q45" s="211">
        <f t="shared" si="21"/>
        <v>3</v>
      </c>
      <c r="R45" s="234">
        <f t="shared" si="22"/>
        <v>3</v>
      </c>
      <c r="S45" s="235">
        <f t="shared" si="23"/>
        <v>0</v>
      </c>
      <c r="T45" s="200">
        <f t="shared" si="27"/>
        <v>6</v>
      </c>
      <c r="U45" s="201">
        <v>3</v>
      </c>
      <c r="V45" s="201">
        <v>3</v>
      </c>
      <c r="W45" s="201">
        <v>0</v>
      </c>
      <c r="Y45" s="207">
        <v>0</v>
      </c>
      <c r="Z45" s="207">
        <v>0</v>
      </c>
      <c r="AA45" s="207">
        <v>0</v>
      </c>
      <c r="AB45" s="207">
        <v>0</v>
      </c>
      <c r="AC45" s="207">
        <v>0</v>
      </c>
      <c r="AD45" s="207">
        <v>0</v>
      </c>
      <c r="AE45" s="207">
        <v>0</v>
      </c>
      <c r="AF45" s="207">
        <v>0</v>
      </c>
      <c r="AG45" s="207">
        <v>0</v>
      </c>
      <c r="AH45" s="207">
        <v>1</v>
      </c>
      <c r="AI45" s="207">
        <v>2</v>
      </c>
      <c r="AJ45" s="207">
        <v>0</v>
      </c>
      <c r="AK45" s="207">
        <v>0</v>
      </c>
      <c r="AL45" s="207">
        <v>1</v>
      </c>
      <c r="AM45" s="207">
        <v>0</v>
      </c>
      <c r="AN45" s="207">
        <v>1</v>
      </c>
      <c r="AO45" s="207">
        <v>0</v>
      </c>
      <c r="AP45" s="207">
        <v>0</v>
      </c>
      <c r="AQ45" s="207">
        <v>1</v>
      </c>
      <c r="AR45" s="207">
        <v>0</v>
      </c>
      <c r="AS45" s="207">
        <v>0</v>
      </c>
      <c r="AT45" s="207">
        <v>0</v>
      </c>
      <c r="AU45" s="207">
        <v>0</v>
      </c>
      <c r="AV45" s="207">
        <v>0</v>
      </c>
      <c r="AW45" s="207">
        <v>0</v>
      </c>
      <c r="AX45" s="207">
        <v>0</v>
      </c>
      <c r="AY45" s="207">
        <v>0</v>
      </c>
      <c r="AZ45" s="207">
        <v>0</v>
      </c>
      <c r="BA45" s="207">
        <v>0</v>
      </c>
      <c r="BB45" s="207">
        <v>0</v>
      </c>
      <c r="BC45" s="207">
        <v>0</v>
      </c>
      <c r="BD45" s="207">
        <v>0</v>
      </c>
      <c r="BE45" s="207">
        <v>0</v>
      </c>
      <c r="BF45" s="207">
        <v>0</v>
      </c>
      <c r="BG45" s="207">
        <v>0</v>
      </c>
      <c r="BH45" s="207">
        <v>0</v>
      </c>
      <c r="BI45" s="203">
        <f t="shared" ref="BI45:BK46" si="31">AQ45+AT45+AW45+AZ45+BC45+BF45</f>
        <v>1</v>
      </c>
      <c r="BJ45" s="203">
        <f t="shared" si="31"/>
        <v>0</v>
      </c>
      <c r="BK45" s="203">
        <f t="shared" si="31"/>
        <v>0</v>
      </c>
      <c r="BL45" s="204"/>
    </row>
    <row r="46" spans="1:64" ht="18.75" thickBot="1">
      <c r="A46" s="205">
        <v>2</v>
      </c>
      <c r="B46" s="610"/>
      <c r="C46" s="251" t="s">
        <v>1937</v>
      </c>
      <c r="D46" s="207">
        <v>0</v>
      </c>
      <c r="E46" s="207">
        <v>0</v>
      </c>
      <c r="F46" s="207">
        <v>0</v>
      </c>
      <c r="G46" s="207">
        <v>0</v>
      </c>
      <c r="H46" s="238">
        <v>0</v>
      </c>
      <c r="I46" s="208">
        <f t="shared" si="18"/>
        <v>0</v>
      </c>
      <c r="J46" s="209">
        <f t="shared" si="19"/>
        <v>0</v>
      </c>
      <c r="K46" s="210">
        <f t="shared" si="20"/>
        <v>0</v>
      </c>
      <c r="L46" s="238">
        <v>0</v>
      </c>
      <c r="M46" s="238">
        <v>0</v>
      </c>
      <c r="N46" s="238">
        <v>1</v>
      </c>
      <c r="O46" s="238">
        <v>3</v>
      </c>
      <c r="P46" s="238">
        <v>3</v>
      </c>
      <c r="Q46" s="211">
        <f t="shared" si="21"/>
        <v>1</v>
      </c>
      <c r="R46" s="234">
        <f t="shared" si="22"/>
        <v>3</v>
      </c>
      <c r="S46" s="235">
        <f t="shared" si="23"/>
        <v>3</v>
      </c>
      <c r="T46" s="200">
        <f t="shared" si="27"/>
        <v>7</v>
      </c>
      <c r="U46" s="201">
        <v>1</v>
      </c>
      <c r="V46" s="201">
        <v>3</v>
      </c>
      <c r="W46" s="201">
        <v>3</v>
      </c>
      <c r="Y46" s="207">
        <v>0</v>
      </c>
      <c r="Z46" s="207">
        <v>0</v>
      </c>
      <c r="AA46" s="207">
        <v>0</v>
      </c>
      <c r="AB46" s="207">
        <v>0</v>
      </c>
      <c r="AC46" s="207">
        <v>0</v>
      </c>
      <c r="AD46" s="207">
        <v>0</v>
      </c>
      <c r="AE46" s="207">
        <v>0</v>
      </c>
      <c r="AF46" s="207">
        <v>0</v>
      </c>
      <c r="AG46" s="207">
        <v>3</v>
      </c>
      <c r="AH46" s="207">
        <v>0</v>
      </c>
      <c r="AI46" s="207">
        <v>2</v>
      </c>
      <c r="AJ46" s="207">
        <v>0</v>
      </c>
      <c r="AK46" s="207">
        <v>0</v>
      </c>
      <c r="AL46" s="207">
        <v>1</v>
      </c>
      <c r="AM46" s="207">
        <v>0</v>
      </c>
      <c r="AN46" s="207">
        <v>0</v>
      </c>
      <c r="AO46" s="207">
        <v>0</v>
      </c>
      <c r="AP46" s="207">
        <v>0</v>
      </c>
      <c r="AQ46" s="207">
        <v>0</v>
      </c>
      <c r="AR46" s="207">
        <v>0</v>
      </c>
      <c r="AS46" s="207">
        <v>0</v>
      </c>
      <c r="AT46" s="207">
        <v>0</v>
      </c>
      <c r="AU46" s="207">
        <v>0</v>
      </c>
      <c r="AV46" s="207">
        <v>0</v>
      </c>
      <c r="AW46" s="207">
        <v>0</v>
      </c>
      <c r="AX46" s="207">
        <v>0</v>
      </c>
      <c r="AY46" s="207">
        <v>0</v>
      </c>
      <c r="AZ46" s="207">
        <v>1</v>
      </c>
      <c r="BA46" s="207">
        <v>0</v>
      </c>
      <c r="BB46" s="207">
        <v>0</v>
      </c>
      <c r="BC46" s="207">
        <v>0</v>
      </c>
      <c r="BD46" s="207">
        <v>0</v>
      </c>
      <c r="BE46" s="207">
        <v>0</v>
      </c>
      <c r="BF46" s="207">
        <v>0</v>
      </c>
      <c r="BG46" s="207">
        <v>0</v>
      </c>
      <c r="BH46" s="207">
        <v>0</v>
      </c>
      <c r="BI46" s="203">
        <f t="shared" si="31"/>
        <v>1</v>
      </c>
      <c r="BJ46" s="203">
        <f t="shared" si="31"/>
        <v>0</v>
      </c>
      <c r="BK46" s="203">
        <f t="shared" si="31"/>
        <v>0</v>
      </c>
      <c r="BL46" s="204"/>
    </row>
    <row r="47" spans="1:64" s="233" customFormat="1" ht="18.75" thickBot="1">
      <c r="A47" s="223">
        <v>9</v>
      </c>
      <c r="B47" s="610"/>
      <c r="C47" s="224" t="s">
        <v>1920</v>
      </c>
      <c r="D47" s="225">
        <f>SUM(D45:D46)</f>
        <v>0</v>
      </c>
      <c r="E47" s="225">
        <f>SUM(E45:E46)</f>
        <v>0</v>
      </c>
      <c r="F47" s="225">
        <f>SUM(F45:F46)</f>
        <v>0</v>
      </c>
      <c r="G47" s="225">
        <f>SUM(G45:G46)</f>
        <v>0</v>
      </c>
      <c r="H47" s="226">
        <f>SUM(H45:H46)</f>
        <v>0</v>
      </c>
      <c r="I47" s="227">
        <f t="shared" si="18"/>
        <v>0</v>
      </c>
      <c r="J47" s="225">
        <f t="shared" si="19"/>
        <v>0</v>
      </c>
      <c r="K47" s="228">
        <f t="shared" si="20"/>
        <v>0</v>
      </c>
      <c r="L47" s="228">
        <f>SUM(L45:L46)</f>
        <v>0</v>
      </c>
      <c r="M47" s="228">
        <f>SUM(M45:M46)</f>
        <v>0</v>
      </c>
      <c r="N47" s="228">
        <f>SUM(N45:N46)</f>
        <v>4</v>
      </c>
      <c r="O47" s="228">
        <f>SUM(O45:O46)</f>
        <v>6</v>
      </c>
      <c r="P47" s="228">
        <f>SUM(P45:P46)</f>
        <v>3</v>
      </c>
      <c r="Q47" s="228">
        <f t="shared" si="21"/>
        <v>4</v>
      </c>
      <c r="R47" s="228">
        <f t="shared" si="22"/>
        <v>6</v>
      </c>
      <c r="S47" s="228">
        <f t="shared" si="23"/>
        <v>3</v>
      </c>
      <c r="T47" s="200">
        <f t="shared" si="27"/>
        <v>13</v>
      </c>
      <c r="U47" s="201">
        <v>4</v>
      </c>
      <c r="V47" s="201">
        <v>6</v>
      </c>
      <c r="W47" s="201">
        <v>3</v>
      </c>
      <c r="X47" s="177"/>
      <c r="Y47" s="227">
        <f t="shared" ref="Y47:BG47" si="32">SUM(Y45:Y46)</f>
        <v>0</v>
      </c>
      <c r="Z47" s="225">
        <f t="shared" si="32"/>
        <v>0</v>
      </c>
      <c r="AA47" s="228">
        <f t="shared" si="32"/>
        <v>0</v>
      </c>
      <c r="AB47" s="227">
        <f t="shared" si="32"/>
        <v>0</v>
      </c>
      <c r="AC47" s="225">
        <f t="shared" si="32"/>
        <v>0</v>
      </c>
      <c r="AD47" s="228">
        <f t="shared" si="32"/>
        <v>0</v>
      </c>
      <c r="AE47" s="227">
        <f t="shared" si="32"/>
        <v>0</v>
      </c>
      <c r="AF47" s="225">
        <f t="shared" si="32"/>
        <v>0</v>
      </c>
      <c r="AG47" s="228">
        <f t="shared" si="32"/>
        <v>3</v>
      </c>
      <c r="AH47" s="227">
        <f t="shared" si="32"/>
        <v>1</v>
      </c>
      <c r="AI47" s="225">
        <f t="shared" si="32"/>
        <v>4</v>
      </c>
      <c r="AJ47" s="228">
        <f t="shared" si="32"/>
        <v>0</v>
      </c>
      <c r="AK47" s="227">
        <f t="shared" si="32"/>
        <v>0</v>
      </c>
      <c r="AL47" s="225">
        <f t="shared" si="32"/>
        <v>2</v>
      </c>
      <c r="AM47" s="228">
        <f t="shared" si="32"/>
        <v>0</v>
      </c>
      <c r="AN47" s="227">
        <f t="shared" si="32"/>
        <v>1</v>
      </c>
      <c r="AO47" s="225">
        <f t="shared" si="32"/>
        <v>0</v>
      </c>
      <c r="AP47" s="228">
        <f t="shared" si="32"/>
        <v>0</v>
      </c>
      <c r="AQ47" s="227">
        <f t="shared" si="32"/>
        <v>1</v>
      </c>
      <c r="AR47" s="225">
        <f t="shared" si="32"/>
        <v>0</v>
      </c>
      <c r="AS47" s="228">
        <f t="shared" si="32"/>
        <v>0</v>
      </c>
      <c r="AT47" s="227">
        <f t="shared" si="32"/>
        <v>0</v>
      </c>
      <c r="AU47" s="225">
        <f t="shared" si="32"/>
        <v>0</v>
      </c>
      <c r="AV47" s="228">
        <f t="shared" si="32"/>
        <v>0</v>
      </c>
      <c r="AW47" s="227">
        <f t="shared" si="32"/>
        <v>0</v>
      </c>
      <c r="AX47" s="225">
        <f t="shared" si="32"/>
        <v>0</v>
      </c>
      <c r="AY47" s="228">
        <f t="shared" si="32"/>
        <v>0</v>
      </c>
      <c r="AZ47" s="227">
        <f t="shared" si="32"/>
        <v>1</v>
      </c>
      <c r="BA47" s="225">
        <f t="shared" si="32"/>
        <v>0</v>
      </c>
      <c r="BB47" s="228">
        <f t="shared" si="32"/>
        <v>0</v>
      </c>
      <c r="BC47" s="227">
        <f t="shared" si="32"/>
        <v>0</v>
      </c>
      <c r="BD47" s="225">
        <f t="shared" si="32"/>
        <v>0</v>
      </c>
      <c r="BE47" s="228">
        <f t="shared" si="32"/>
        <v>0</v>
      </c>
      <c r="BF47" s="227">
        <f t="shared" si="32"/>
        <v>0</v>
      </c>
      <c r="BG47" s="225">
        <f t="shared" si="32"/>
        <v>0</v>
      </c>
      <c r="BH47" s="225">
        <f>SUM(BH45:BH46)</f>
        <v>0</v>
      </c>
      <c r="BI47" s="225">
        <f>SUM(BI45:BI46)</f>
        <v>2</v>
      </c>
      <c r="BJ47" s="225">
        <f>SUM(BJ45:BJ46)</f>
        <v>0</v>
      </c>
      <c r="BK47" s="225">
        <f>SUM(BK45:BK46)</f>
        <v>0</v>
      </c>
      <c r="BL47" s="272">
        <f>SUM(BI47:BK47)</f>
        <v>2</v>
      </c>
    </row>
    <row r="48" spans="1:64" ht="18.75" thickBot="1">
      <c r="A48" s="205">
        <v>1</v>
      </c>
      <c r="B48" s="610" t="s">
        <v>1164</v>
      </c>
      <c r="C48" s="206" t="s">
        <v>1928</v>
      </c>
      <c r="D48" s="207">
        <v>0</v>
      </c>
      <c r="E48" s="207">
        <v>1</v>
      </c>
      <c r="F48" s="207">
        <v>1</v>
      </c>
      <c r="G48" s="207">
        <v>0</v>
      </c>
      <c r="H48" s="238">
        <v>2</v>
      </c>
      <c r="I48" s="208">
        <f t="shared" si="18"/>
        <v>1</v>
      </c>
      <c r="J48" s="209">
        <f t="shared" si="19"/>
        <v>0</v>
      </c>
      <c r="K48" s="210">
        <f t="shared" si="20"/>
        <v>3</v>
      </c>
      <c r="L48" s="238">
        <v>0</v>
      </c>
      <c r="M48" s="238">
        <v>4</v>
      </c>
      <c r="N48" s="238">
        <v>5</v>
      </c>
      <c r="O48" s="238">
        <v>8</v>
      </c>
      <c r="P48" s="238">
        <v>11</v>
      </c>
      <c r="Q48" s="211">
        <f t="shared" si="21"/>
        <v>5</v>
      </c>
      <c r="R48" s="234">
        <f t="shared" si="22"/>
        <v>8</v>
      </c>
      <c r="S48" s="235">
        <f t="shared" si="23"/>
        <v>15</v>
      </c>
      <c r="T48" s="200">
        <f t="shared" si="27"/>
        <v>28</v>
      </c>
      <c r="U48" s="201">
        <v>4</v>
      </c>
      <c r="V48" s="201">
        <v>8</v>
      </c>
      <c r="W48" s="201">
        <v>12</v>
      </c>
      <c r="Y48" s="214">
        <v>0</v>
      </c>
      <c r="Z48" s="207">
        <v>0</v>
      </c>
      <c r="AA48" s="239">
        <v>0</v>
      </c>
      <c r="AB48" s="214">
        <v>0</v>
      </c>
      <c r="AC48" s="207">
        <v>0</v>
      </c>
      <c r="AD48" s="239">
        <v>5</v>
      </c>
      <c r="AE48" s="214">
        <v>0</v>
      </c>
      <c r="AF48" s="207">
        <v>2</v>
      </c>
      <c r="AG48" s="239">
        <v>0</v>
      </c>
      <c r="AH48" s="214">
        <v>1</v>
      </c>
      <c r="AI48" s="207">
        <v>3</v>
      </c>
      <c r="AJ48" s="239">
        <v>2</v>
      </c>
      <c r="AK48" s="214">
        <v>1</v>
      </c>
      <c r="AL48" s="207">
        <v>3</v>
      </c>
      <c r="AM48" s="239">
        <v>1</v>
      </c>
      <c r="AN48" s="214">
        <v>1</v>
      </c>
      <c r="AO48" s="207">
        <v>0</v>
      </c>
      <c r="AP48" s="239">
        <v>1</v>
      </c>
      <c r="AQ48" s="214">
        <v>0</v>
      </c>
      <c r="AR48" s="207">
        <v>0</v>
      </c>
      <c r="AS48" s="239">
        <v>1</v>
      </c>
      <c r="AT48" s="214">
        <v>0</v>
      </c>
      <c r="AU48" s="207">
        <v>0</v>
      </c>
      <c r="AV48" s="239">
        <v>0</v>
      </c>
      <c r="AW48" s="214">
        <v>0</v>
      </c>
      <c r="AX48" s="207">
        <v>0</v>
      </c>
      <c r="AY48" s="239">
        <v>0</v>
      </c>
      <c r="AZ48" s="214">
        <v>0</v>
      </c>
      <c r="BA48" s="207">
        <v>0</v>
      </c>
      <c r="BB48" s="239">
        <v>2</v>
      </c>
      <c r="BC48" s="214">
        <v>1</v>
      </c>
      <c r="BD48" s="207">
        <v>0</v>
      </c>
      <c r="BE48" s="239">
        <v>0</v>
      </c>
      <c r="BF48" s="214">
        <v>1</v>
      </c>
      <c r="BG48" s="207">
        <v>0</v>
      </c>
      <c r="BH48" s="239">
        <v>3</v>
      </c>
      <c r="BI48" s="203">
        <f t="shared" ref="BI48:BK51" si="33">AQ48+AT48+AW48+AZ48+BC48+BF48</f>
        <v>2</v>
      </c>
      <c r="BJ48" s="203">
        <f t="shared" si="33"/>
        <v>0</v>
      </c>
      <c r="BK48" s="203">
        <f t="shared" si="33"/>
        <v>6</v>
      </c>
      <c r="BL48" s="204"/>
    </row>
    <row r="49" spans="1:97" ht="18.75" thickBot="1">
      <c r="A49" s="205">
        <v>2</v>
      </c>
      <c r="B49" s="610"/>
      <c r="C49" s="206" t="s">
        <v>1929</v>
      </c>
      <c r="D49" s="207">
        <v>0</v>
      </c>
      <c r="E49" s="207">
        <v>0</v>
      </c>
      <c r="F49" s="207">
        <v>0</v>
      </c>
      <c r="G49" s="207">
        <v>0</v>
      </c>
      <c r="H49" s="238">
        <v>0</v>
      </c>
      <c r="I49" s="208">
        <f t="shared" si="18"/>
        <v>0</v>
      </c>
      <c r="J49" s="209">
        <f t="shared" si="19"/>
        <v>0</v>
      </c>
      <c r="K49" s="210">
        <f t="shared" si="20"/>
        <v>0</v>
      </c>
      <c r="L49" s="238">
        <v>0</v>
      </c>
      <c r="M49" s="238">
        <v>1</v>
      </c>
      <c r="N49" s="238">
        <v>9</v>
      </c>
      <c r="O49" s="238">
        <v>6</v>
      </c>
      <c r="P49" s="238">
        <v>6</v>
      </c>
      <c r="Q49" s="211">
        <f t="shared" si="21"/>
        <v>9</v>
      </c>
      <c r="R49" s="234">
        <f t="shared" si="22"/>
        <v>6</v>
      </c>
      <c r="S49" s="235">
        <f t="shared" si="23"/>
        <v>7</v>
      </c>
      <c r="T49" s="200">
        <f t="shared" si="27"/>
        <v>22</v>
      </c>
      <c r="U49" s="201">
        <v>9</v>
      </c>
      <c r="V49" s="201">
        <v>6</v>
      </c>
      <c r="W49" s="201">
        <v>7</v>
      </c>
      <c r="Y49" s="214">
        <v>0</v>
      </c>
      <c r="Z49" s="207">
        <v>0</v>
      </c>
      <c r="AA49" s="239">
        <v>0</v>
      </c>
      <c r="AB49" s="214">
        <v>0</v>
      </c>
      <c r="AC49" s="207">
        <v>0</v>
      </c>
      <c r="AD49" s="239">
        <v>1</v>
      </c>
      <c r="AE49" s="214">
        <v>3</v>
      </c>
      <c r="AF49" s="207">
        <v>1</v>
      </c>
      <c r="AG49" s="239">
        <v>0</v>
      </c>
      <c r="AH49" s="214">
        <v>3</v>
      </c>
      <c r="AI49" s="207">
        <v>2</v>
      </c>
      <c r="AJ49" s="239">
        <v>4</v>
      </c>
      <c r="AK49" s="214">
        <v>0</v>
      </c>
      <c r="AL49" s="207">
        <v>2</v>
      </c>
      <c r="AM49" s="239">
        <v>0</v>
      </c>
      <c r="AN49" s="214">
        <v>1</v>
      </c>
      <c r="AO49" s="207">
        <v>0</v>
      </c>
      <c r="AP49" s="239">
        <v>0</v>
      </c>
      <c r="AQ49" s="214">
        <v>0</v>
      </c>
      <c r="AR49" s="207">
        <v>1</v>
      </c>
      <c r="AS49" s="239">
        <v>0</v>
      </c>
      <c r="AT49" s="214">
        <v>0</v>
      </c>
      <c r="AU49" s="207">
        <v>0</v>
      </c>
      <c r="AV49" s="239">
        <v>0</v>
      </c>
      <c r="AW49" s="214">
        <v>1</v>
      </c>
      <c r="AX49" s="207">
        <v>0</v>
      </c>
      <c r="AY49" s="239">
        <v>1</v>
      </c>
      <c r="AZ49" s="214">
        <v>1</v>
      </c>
      <c r="BA49" s="207">
        <v>0</v>
      </c>
      <c r="BB49" s="239">
        <v>0</v>
      </c>
      <c r="BC49" s="214">
        <v>0</v>
      </c>
      <c r="BD49" s="207">
        <v>0</v>
      </c>
      <c r="BE49" s="239">
        <v>1</v>
      </c>
      <c r="BF49" s="214">
        <v>0</v>
      </c>
      <c r="BG49" s="207">
        <v>0</v>
      </c>
      <c r="BH49" s="239">
        <v>0</v>
      </c>
      <c r="BI49" s="203">
        <f t="shared" si="33"/>
        <v>2</v>
      </c>
      <c r="BJ49" s="203">
        <f t="shared" si="33"/>
        <v>1</v>
      </c>
      <c r="BK49" s="203">
        <f t="shared" si="33"/>
        <v>2</v>
      </c>
      <c r="BL49" s="204"/>
    </row>
    <row r="50" spans="1:97" ht="18.75" thickBot="1">
      <c r="A50" s="205">
        <v>3</v>
      </c>
      <c r="B50" s="610"/>
      <c r="C50" s="206" t="s">
        <v>1930</v>
      </c>
      <c r="D50" s="207">
        <v>0</v>
      </c>
      <c r="E50" s="207">
        <v>1</v>
      </c>
      <c r="F50" s="207">
        <v>0</v>
      </c>
      <c r="G50" s="207">
        <v>0</v>
      </c>
      <c r="H50" s="238">
        <v>0</v>
      </c>
      <c r="I50" s="208">
        <f t="shared" si="18"/>
        <v>0</v>
      </c>
      <c r="J50" s="209">
        <f t="shared" si="19"/>
        <v>0</v>
      </c>
      <c r="K50" s="210">
        <f t="shared" si="20"/>
        <v>1</v>
      </c>
      <c r="L50" s="238">
        <v>1</v>
      </c>
      <c r="M50" s="238">
        <v>1</v>
      </c>
      <c r="N50" s="238">
        <v>5</v>
      </c>
      <c r="O50" s="238">
        <v>20</v>
      </c>
      <c r="P50" s="238">
        <v>0</v>
      </c>
      <c r="Q50" s="211">
        <f t="shared" si="21"/>
        <v>6</v>
      </c>
      <c r="R50" s="234">
        <f t="shared" si="22"/>
        <v>20</v>
      </c>
      <c r="S50" s="235">
        <f t="shared" si="23"/>
        <v>1</v>
      </c>
      <c r="T50" s="200">
        <f t="shared" si="27"/>
        <v>27</v>
      </c>
      <c r="U50" s="201">
        <v>6</v>
      </c>
      <c r="V50" s="201">
        <v>20</v>
      </c>
      <c r="W50" s="201">
        <v>0</v>
      </c>
      <c r="Y50" s="214">
        <v>0</v>
      </c>
      <c r="Z50" s="207">
        <v>0</v>
      </c>
      <c r="AA50" s="239">
        <v>0</v>
      </c>
      <c r="AB50" s="214">
        <v>1</v>
      </c>
      <c r="AC50" s="207">
        <v>0</v>
      </c>
      <c r="AD50" s="239">
        <v>0</v>
      </c>
      <c r="AE50" s="214">
        <v>0</v>
      </c>
      <c r="AF50" s="207">
        <v>3</v>
      </c>
      <c r="AG50" s="239">
        <v>0</v>
      </c>
      <c r="AH50" s="214">
        <v>2</v>
      </c>
      <c r="AI50" s="207">
        <v>10</v>
      </c>
      <c r="AJ50" s="239">
        <v>0</v>
      </c>
      <c r="AK50" s="214">
        <v>0</v>
      </c>
      <c r="AL50" s="207">
        <v>4</v>
      </c>
      <c r="AM50" s="239">
        <v>0</v>
      </c>
      <c r="AN50" s="214">
        <v>1</v>
      </c>
      <c r="AO50" s="207">
        <v>1</v>
      </c>
      <c r="AP50" s="239">
        <v>0</v>
      </c>
      <c r="AQ50" s="214">
        <v>1</v>
      </c>
      <c r="AR50" s="207">
        <v>0</v>
      </c>
      <c r="AS50" s="239">
        <v>0</v>
      </c>
      <c r="AT50" s="214">
        <v>0</v>
      </c>
      <c r="AU50" s="207">
        <v>0</v>
      </c>
      <c r="AV50" s="239">
        <v>0</v>
      </c>
      <c r="AW50" s="214">
        <v>0</v>
      </c>
      <c r="AX50" s="207">
        <v>1</v>
      </c>
      <c r="AY50" s="239">
        <v>0</v>
      </c>
      <c r="AZ50" s="214">
        <v>1</v>
      </c>
      <c r="BA50" s="207">
        <v>1</v>
      </c>
      <c r="BB50" s="239">
        <v>0</v>
      </c>
      <c r="BC50" s="214">
        <v>0</v>
      </c>
      <c r="BD50" s="207">
        <v>0</v>
      </c>
      <c r="BE50" s="239">
        <v>0</v>
      </c>
      <c r="BF50" s="214">
        <v>0</v>
      </c>
      <c r="BG50" s="207">
        <v>0</v>
      </c>
      <c r="BH50" s="239">
        <v>1</v>
      </c>
      <c r="BI50" s="203">
        <f t="shared" si="33"/>
        <v>2</v>
      </c>
      <c r="BJ50" s="203">
        <f t="shared" si="33"/>
        <v>2</v>
      </c>
      <c r="BK50" s="203">
        <f t="shared" si="33"/>
        <v>1</v>
      </c>
      <c r="BL50" s="204"/>
    </row>
    <row r="51" spans="1:97" ht="18.75" thickBot="1">
      <c r="A51" s="205">
        <v>4</v>
      </c>
      <c r="B51" s="610"/>
      <c r="C51" s="206" t="s">
        <v>1931</v>
      </c>
      <c r="D51" s="207">
        <v>0</v>
      </c>
      <c r="E51" s="207">
        <v>0</v>
      </c>
      <c r="F51" s="207">
        <v>1</v>
      </c>
      <c r="G51" s="207">
        <v>0</v>
      </c>
      <c r="H51" s="238">
        <v>0</v>
      </c>
      <c r="I51" s="208">
        <f t="shared" si="18"/>
        <v>1</v>
      </c>
      <c r="J51" s="209">
        <f t="shared" si="19"/>
        <v>0</v>
      </c>
      <c r="K51" s="210">
        <f t="shared" si="20"/>
        <v>0</v>
      </c>
      <c r="L51" s="238">
        <v>0</v>
      </c>
      <c r="M51" s="238">
        <v>0</v>
      </c>
      <c r="N51" s="238">
        <v>8</v>
      </c>
      <c r="O51" s="238">
        <v>15</v>
      </c>
      <c r="P51" s="238">
        <v>1</v>
      </c>
      <c r="Q51" s="211">
        <f t="shared" si="21"/>
        <v>8</v>
      </c>
      <c r="R51" s="234">
        <f t="shared" si="22"/>
        <v>15</v>
      </c>
      <c r="S51" s="235">
        <f t="shared" si="23"/>
        <v>1</v>
      </c>
      <c r="T51" s="200">
        <f t="shared" si="27"/>
        <v>24</v>
      </c>
      <c r="U51" s="201">
        <v>7</v>
      </c>
      <c r="V51" s="201">
        <v>15</v>
      </c>
      <c r="W51" s="201">
        <v>1</v>
      </c>
      <c r="Y51" s="214">
        <v>0</v>
      </c>
      <c r="Z51" s="207">
        <v>0</v>
      </c>
      <c r="AA51" s="239">
        <v>0</v>
      </c>
      <c r="AB51" s="214">
        <v>0</v>
      </c>
      <c r="AC51" s="207">
        <v>0</v>
      </c>
      <c r="AD51" s="239">
        <v>0</v>
      </c>
      <c r="AE51" s="214">
        <v>3</v>
      </c>
      <c r="AF51" s="207">
        <v>2</v>
      </c>
      <c r="AG51" s="239">
        <v>0</v>
      </c>
      <c r="AH51" s="214">
        <v>2</v>
      </c>
      <c r="AI51" s="207">
        <v>7</v>
      </c>
      <c r="AJ51" s="239">
        <v>0</v>
      </c>
      <c r="AK51" s="214">
        <v>0</v>
      </c>
      <c r="AL51" s="207">
        <v>4</v>
      </c>
      <c r="AM51" s="239">
        <v>0</v>
      </c>
      <c r="AN51" s="214">
        <v>0</v>
      </c>
      <c r="AO51" s="207">
        <v>1</v>
      </c>
      <c r="AP51" s="239">
        <v>0</v>
      </c>
      <c r="AQ51" s="214">
        <v>0</v>
      </c>
      <c r="AR51" s="207">
        <v>0</v>
      </c>
      <c r="AS51" s="239">
        <v>1</v>
      </c>
      <c r="AT51" s="214">
        <v>0</v>
      </c>
      <c r="AU51" s="207">
        <v>1</v>
      </c>
      <c r="AV51" s="239">
        <v>0</v>
      </c>
      <c r="AW51" s="214">
        <v>0</v>
      </c>
      <c r="AX51" s="207">
        <v>0</v>
      </c>
      <c r="AY51" s="239">
        <v>0</v>
      </c>
      <c r="AZ51" s="214">
        <v>1</v>
      </c>
      <c r="BA51" s="207">
        <v>0</v>
      </c>
      <c r="BB51" s="239">
        <v>0</v>
      </c>
      <c r="BC51" s="214">
        <v>1</v>
      </c>
      <c r="BD51" s="207">
        <v>0</v>
      </c>
      <c r="BE51" s="239">
        <v>0</v>
      </c>
      <c r="BF51" s="214">
        <v>1</v>
      </c>
      <c r="BG51" s="207">
        <v>0</v>
      </c>
      <c r="BH51" s="239">
        <v>0</v>
      </c>
      <c r="BI51" s="203">
        <f t="shared" si="33"/>
        <v>3</v>
      </c>
      <c r="BJ51" s="203">
        <f t="shared" si="33"/>
        <v>1</v>
      </c>
      <c r="BK51" s="203">
        <f t="shared" si="33"/>
        <v>1</v>
      </c>
      <c r="BL51" s="204"/>
    </row>
    <row r="52" spans="1:97" s="233" customFormat="1" ht="18.75" thickBot="1">
      <c r="A52" s="223">
        <v>10</v>
      </c>
      <c r="B52" s="610"/>
      <c r="C52" s="224" t="s">
        <v>1920</v>
      </c>
      <c r="D52" s="225">
        <f>SUM(D48:D51)</f>
        <v>0</v>
      </c>
      <c r="E52" s="225">
        <f>SUM(E48:E51)</f>
        <v>2</v>
      </c>
      <c r="F52" s="225">
        <f>SUM(F48:F51)</f>
        <v>2</v>
      </c>
      <c r="G52" s="225">
        <f>SUM(G48:G51)</f>
        <v>0</v>
      </c>
      <c r="H52" s="226">
        <f>SUM(H48:H51)</f>
        <v>2</v>
      </c>
      <c r="I52" s="227">
        <f t="shared" si="18"/>
        <v>2</v>
      </c>
      <c r="J52" s="225">
        <f t="shared" si="19"/>
        <v>0</v>
      </c>
      <c r="K52" s="228">
        <f t="shared" si="20"/>
        <v>4</v>
      </c>
      <c r="L52" s="228">
        <f>SUM(L48:L51)</f>
        <v>1</v>
      </c>
      <c r="M52" s="228">
        <f>SUM(M48:M51)</f>
        <v>6</v>
      </c>
      <c r="N52" s="228">
        <f>SUM(N48:N51)</f>
        <v>27</v>
      </c>
      <c r="O52" s="228">
        <f>SUM(O48:O51)</f>
        <v>49</v>
      </c>
      <c r="P52" s="228">
        <f>SUM(P48:P51)</f>
        <v>18</v>
      </c>
      <c r="Q52" s="228">
        <f t="shared" si="21"/>
        <v>28</v>
      </c>
      <c r="R52" s="228">
        <f t="shared" si="22"/>
        <v>49</v>
      </c>
      <c r="S52" s="228">
        <f t="shared" si="23"/>
        <v>24</v>
      </c>
      <c r="T52" s="200">
        <f t="shared" si="27"/>
        <v>101</v>
      </c>
      <c r="U52" s="201">
        <v>26</v>
      </c>
      <c r="V52" s="201">
        <v>49</v>
      </c>
      <c r="W52" s="201">
        <v>20</v>
      </c>
      <c r="X52" s="177"/>
      <c r="Y52" s="227">
        <f t="shared" ref="Y52:BH52" si="34">SUM(Y48:Y51)</f>
        <v>0</v>
      </c>
      <c r="Z52" s="225">
        <f t="shared" si="34"/>
        <v>0</v>
      </c>
      <c r="AA52" s="228">
        <f t="shared" si="34"/>
        <v>0</v>
      </c>
      <c r="AB52" s="227">
        <f t="shared" si="34"/>
        <v>1</v>
      </c>
      <c r="AC52" s="225">
        <f t="shared" si="34"/>
        <v>0</v>
      </c>
      <c r="AD52" s="228">
        <f t="shared" si="34"/>
        <v>6</v>
      </c>
      <c r="AE52" s="227">
        <f t="shared" si="34"/>
        <v>6</v>
      </c>
      <c r="AF52" s="225">
        <f t="shared" si="34"/>
        <v>8</v>
      </c>
      <c r="AG52" s="228">
        <f t="shared" si="34"/>
        <v>0</v>
      </c>
      <c r="AH52" s="227">
        <f t="shared" si="34"/>
        <v>8</v>
      </c>
      <c r="AI52" s="225">
        <f t="shared" si="34"/>
        <v>22</v>
      </c>
      <c r="AJ52" s="228">
        <f t="shared" si="34"/>
        <v>6</v>
      </c>
      <c r="AK52" s="227">
        <f t="shared" si="34"/>
        <v>1</v>
      </c>
      <c r="AL52" s="225">
        <f t="shared" si="34"/>
        <v>13</v>
      </c>
      <c r="AM52" s="228">
        <f t="shared" si="34"/>
        <v>1</v>
      </c>
      <c r="AN52" s="227">
        <f t="shared" si="34"/>
        <v>3</v>
      </c>
      <c r="AO52" s="225">
        <f t="shared" si="34"/>
        <v>2</v>
      </c>
      <c r="AP52" s="228">
        <f t="shared" si="34"/>
        <v>1</v>
      </c>
      <c r="AQ52" s="227">
        <f t="shared" si="34"/>
        <v>1</v>
      </c>
      <c r="AR52" s="225">
        <f t="shared" si="34"/>
        <v>1</v>
      </c>
      <c r="AS52" s="228">
        <f t="shared" si="34"/>
        <v>2</v>
      </c>
      <c r="AT52" s="227">
        <f t="shared" si="34"/>
        <v>0</v>
      </c>
      <c r="AU52" s="225">
        <f t="shared" si="34"/>
        <v>1</v>
      </c>
      <c r="AV52" s="228">
        <f t="shared" si="34"/>
        <v>0</v>
      </c>
      <c r="AW52" s="227">
        <f t="shared" si="34"/>
        <v>1</v>
      </c>
      <c r="AX52" s="225">
        <f t="shared" si="34"/>
        <v>1</v>
      </c>
      <c r="AY52" s="228">
        <f t="shared" si="34"/>
        <v>1</v>
      </c>
      <c r="AZ52" s="227">
        <f t="shared" si="34"/>
        <v>3</v>
      </c>
      <c r="BA52" s="225">
        <f t="shared" si="34"/>
        <v>1</v>
      </c>
      <c r="BB52" s="228">
        <f t="shared" si="34"/>
        <v>2</v>
      </c>
      <c r="BC52" s="227">
        <f t="shared" si="34"/>
        <v>2</v>
      </c>
      <c r="BD52" s="225">
        <f t="shared" si="34"/>
        <v>0</v>
      </c>
      <c r="BE52" s="228">
        <f t="shared" si="34"/>
        <v>1</v>
      </c>
      <c r="BF52" s="227">
        <f t="shared" si="34"/>
        <v>2</v>
      </c>
      <c r="BG52" s="225">
        <f t="shared" si="34"/>
        <v>0</v>
      </c>
      <c r="BH52" s="228">
        <f t="shared" si="34"/>
        <v>4</v>
      </c>
      <c r="BI52" s="228">
        <f>SUM(BI48:BI51)</f>
        <v>9</v>
      </c>
      <c r="BJ52" s="228">
        <f>SUM(BJ48:BJ51)</f>
        <v>4</v>
      </c>
      <c r="BK52" s="228">
        <f>SUM(BK48:BK51)</f>
        <v>10</v>
      </c>
      <c r="BL52" s="272">
        <f>SUM(BI52:BK52)</f>
        <v>23</v>
      </c>
    </row>
    <row r="53" spans="1:97" ht="18.75" thickBot="1">
      <c r="A53" s="205">
        <v>1</v>
      </c>
      <c r="B53" s="610" t="s">
        <v>1165</v>
      </c>
      <c r="C53" s="252" t="s">
        <v>1942</v>
      </c>
      <c r="D53" s="207">
        <v>0</v>
      </c>
      <c r="E53" s="207">
        <v>0</v>
      </c>
      <c r="F53" s="207">
        <v>0</v>
      </c>
      <c r="G53" s="207">
        <v>0</v>
      </c>
      <c r="H53" s="238">
        <v>0</v>
      </c>
      <c r="I53" s="208">
        <f t="shared" si="18"/>
        <v>0</v>
      </c>
      <c r="J53" s="209">
        <f t="shared" si="19"/>
        <v>0</v>
      </c>
      <c r="K53" s="210">
        <f t="shared" si="20"/>
        <v>0</v>
      </c>
      <c r="L53" s="238">
        <v>0</v>
      </c>
      <c r="M53" s="238">
        <v>2</v>
      </c>
      <c r="N53" s="238">
        <v>2</v>
      </c>
      <c r="O53" s="238">
        <v>9</v>
      </c>
      <c r="P53" s="238">
        <v>3</v>
      </c>
      <c r="Q53" s="211">
        <f t="shared" si="21"/>
        <v>2</v>
      </c>
      <c r="R53" s="234">
        <f t="shared" si="22"/>
        <v>9</v>
      </c>
      <c r="S53" s="235">
        <f t="shared" si="23"/>
        <v>5</v>
      </c>
      <c r="T53" s="200">
        <f t="shared" si="27"/>
        <v>16</v>
      </c>
      <c r="U53" s="201">
        <v>2</v>
      </c>
      <c r="V53" s="201">
        <v>9</v>
      </c>
      <c r="W53" s="201">
        <v>6</v>
      </c>
      <c r="Y53" s="214">
        <v>0</v>
      </c>
      <c r="Z53" s="207">
        <v>0</v>
      </c>
      <c r="AA53" s="239">
        <v>0</v>
      </c>
      <c r="AB53" s="214">
        <v>1</v>
      </c>
      <c r="AC53" s="207">
        <v>0</v>
      </c>
      <c r="AD53" s="239">
        <v>0</v>
      </c>
      <c r="AE53" s="214">
        <v>0</v>
      </c>
      <c r="AF53" s="207">
        <v>5</v>
      </c>
      <c r="AG53" s="239">
        <v>2</v>
      </c>
      <c r="AH53" s="214">
        <v>0</v>
      </c>
      <c r="AI53" s="207">
        <v>3</v>
      </c>
      <c r="AJ53" s="239">
        <v>0</v>
      </c>
      <c r="AK53" s="214">
        <v>0</v>
      </c>
      <c r="AL53" s="207">
        <v>0</v>
      </c>
      <c r="AM53" s="239">
        <v>0</v>
      </c>
      <c r="AN53" s="214">
        <v>0</v>
      </c>
      <c r="AO53" s="207">
        <v>1</v>
      </c>
      <c r="AP53" s="239">
        <v>1</v>
      </c>
      <c r="AQ53" s="214">
        <v>0</v>
      </c>
      <c r="AR53" s="207">
        <v>0</v>
      </c>
      <c r="AS53" s="239">
        <v>0</v>
      </c>
      <c r="AT53" s="214">
        <v>1</v>
      </c>
      <c r="AU53" s="207">
        <v>0</v>
      </c>
      <c r="AV53" s="239">
        <v>2</v>
      </c>
      <c r="AW53" s="214">
        <v>0</v>
      </c>
      <c r="AX53" s="207">
        <v>0</v>
      </c>
      <c r="AY53" s="239">
        <v>0</v>
      </c>
      <c r="AZ53" s="214">
        <v>0</v>
      </c>
      <c r="BA53" s="207">
        <v>0</v>
      </c>
      <c r="BB53" s="239">
        <v>0</v>
      </c>
      <c r="BC53" s="214">
        <v>0</v>
      </c>
      <c r="BD53" s="207">
        <v>0</v>
      </c>
      <c r="BE53" s="239">
        <v>0</v>
      </c>
      <c r="BF53" s="214">
        <v>0</v>
      </c>
      <c r="BG53" s="207">
        <v>0</v>
      </c>
      <c r="BH53" s="239">
        <v>0</v>
      </c>
      <c r="BI53" s="203">
        <f t="shared" ref="BI53:BK55" si="35">AQ53+AT53+AW53+AZ53+BC53+BF53</f>
        <v>1</v>
      </c>
      <c r="BJ53" s="203">
        <f t="shared" si="35"/>
        <v>0</v>
      </c>
      <c r="BK53" s="203">
        <f t="shared" si="35"/>
        <v>2</v>
      </c>
      <c r="BL53" s="204"/>
    </row>
    <row r="54" spans="1:97" ht="18.75" thickBot="1">
      <c r="A54" s="205">
        <v>2</v>
      </c>
      <c r="B54" s="610"/>
      <c r="C54" s="252" t="s">
        <v>1943</v>
      </c>
      <c r="D54" s="207">
        <v>0</v>
      </c>
      <c r="E54" s="207">
        <v>0</v>
      </c>
      <c r="F54" s="207">
        <v>1</v>
      </c>
      <c r="G54" s="207">
        <v>0</v>
      </c>
      <c r="H54" s="238">
        <v>0</v>
      </c>
      <c r="I54" s="208">
        <f t="shared" si="18"/>
        <v>1</v>
      </c>
      <c r="J54" s="209">
        <f t="shared" si="19"/>
        <v>0</v>
      </c>
      <c r="K54" s="210">
        <f t="shared" si="20"/>
        <v>0</v>
      </c>
      <c r="L54" s="238">
        <v>0</v>
      </c>
      <c r="M54" s="238">
        <v>1</v>
      </c>
      <c r="N54" s="238">
        <v>5</v>
      </c>
      <c r="O54" s="238">
        <v>8</v>
      </c>
      <c r="P54" s="238">
        <v>4</v>
      </c>
      <c r="Q54" s="211">
        <f t="shared" si="21"/>
        <v>5</v>
      </c>
      <c r="R54" s="234">
        <f t="shared" si="22"/>
        <v>8</v>
      </c>
      <c r="S54" s="235">
        <f t="shared" si="23"/>
        <v>5</v>
      </c>
      <c r="T54" s="200">
        <f t="shared" si="27"/>
        <v>18</v>
      </c>
      <c r="U54" s="201">
        <v>3</v>
      </c>
      <c r="V54" s="201">
        <v>11</v>
      </c>
      <c r="W54" s="201">
        <v>5</v>
      </c>
      <c r="Y54" s="214">
        <v>0</v>
      </c>
      <c r="Z54" s="207">
        <v>0</v>
      </c>
      <c r="AA54" s="239">
        <v>0</v>
      </c>
      <c r="AB54" s="214">
        <v>0</v>
      </c>
      <c r="AC54" s="207">
        <v>0</v>
      </c>
      <c r="AD54" s="239">
        <v>0</v>
      </c>
      <c r="AE54" s="214">
        <v>1</v>
      </c>
      <c r="AF54" s="207">
        <v>1</v>
      </c>
      <c r="AG54" s="239">
        <v>2</v>
      </c>
      <c r="AH54" s="214">
        <v>2</v>
      </c>
      <c r="AI54" s="207">
        <v>5</v>
      </c>
      <c r="AJ54" s="239">
        <v>1</v>
      </c>
      <c r="AK54" s="214">
        <v>0</v>
      </c>
      <c r="AL54" s="207">
        <v>2</v>
      </c>
      <c r="AM54" s="239">
        <v>1</v>
      </c>
      <c r="AN54" s="214">
        <v>0</v>
      </c>
      <c r="AO54" s="207">
        <v>0</v>
      </c>
      <c r="AP54" s="239">
        <v>0</v>
      </c>
      <c r="AQ54" s="214">
        <v>0</v>
      </c>
      <c r="AR54" s="207">
        <v>0</v>
      </c>
      <c r="AS54" s="239">
        <v>0</v>
      </c>
      <c r="AT54" s="214">
        <v>0</v>
      </c>
      <c r="AU54" s="207">
        <v>0</v>
      </c>
      <c r="AV54" s="239">
        <v>0</v>
      </c>
      <c r="AW54" s="214">
        <v>1</v>
      </c>
      <c r="AX54" s="207">
        <v>0</v>
      </c>
      <c r="AY54" s="239">
        <v>1</v>
      </c>
      <c r="AZ54" s="214">
        <v>0</v>
      </c>
      <c r="BA54" s="207">
        <v>0</v>
      </c>
      <c r="BB54" s="239">
        <v>0</v>
      </c>
      <c r="BC54" s="214">
        <v>0</v>
      </c>
      <c r="BD54" s="207">
        <v>0</v>
      </c>
      <c r="BE54" s="239">
        <v>0</v>
      </c>
      <c r="BF54" s="214">
        <v>1</v>
      </c>
      <c r="BG54" s="207">
        <v>0</v>
      </c>
      <c r="BH54" s="239">
        <v>0</v>
      </c>
      <c r="BI54" s="203">
        <f t="shared" si="35"/>
        <v>2</v>
      </c>
      <c r="BJ54" s="203">
        <f t="shared" si="35"/>
        <v>0</v>
      </c>
      <c r="BK54" s="203">
        <f t="shared" si="35"/>
        <v>1</v>
      </c>
      <c r="BL54" s="204"/>
    </row>
    <row r="55" spans="1:97" ht="18.75" thickBot="1">
      <c r="A55" s="205">
        <v>3</v>
      </c>
      <c r="B55" s="610"/>
      <c r="C55" s="252" t="s">
        <v>1944</v>
      </c>
      <c r="D55" s="207">
        <v>0</v>
      </c>
      <c r="E55" s="207">
        <v>0</v>
      </c>
      <c r="F55" s="207">
        <v>0</v>
      </c>
      <c r="G55" s="207">
        <v>0</v>
      </c>
      <c r="H55" s="238">
        <v>0</v>
      </c>
      <c r="I55" s="208">
        <f t="shared" si="18"/>
        <v>0</v>
      </c>
      <c r="J55" s="209">
        <f t="shared" si="19"/>
        <v>0</v>
      </c>
      <c r="K55" s="210">
        <f t="shared" si="20"/>
        <v>0</v>
      </c>
      <c r="L55" s="238">
        <v>1</v>
      </c>
      <c r="M55" s="238">
        <v>0</v>
      </c>
      <c r="N55" s="238">
        <v>5</v>
      </c>
      <c r="O55" s="238">
        <v>6</v>
      </c>
      <c r="P55" s="238">
        <v>10</v>
      </c>
      <c r="Q55" s="211">
        <f t="shared" si="21"/>
        <v>6</v>
      </c>
      <c r="R55" s="234">
        <f t="shared" si="22"/>
        <v>6</v>
      </c>
      <c r="S55" s="235">
        <f t="shared" si="23"/>
        <v>10</v>
      </c>
      <c r="T55" s="200">
        <f t="shared" si="27"/>
        <v>22</v>
      </c>
      <c r="U55" s="201">
        <v>7</v>
      </c>
      <c r="V55" s="201">
        <v>6</v>
      </c>
      <c r="W55" s="201">
        <v>9</v>
      </c>
      <c r="Y55" s="214">
        <v>1</v>
      </c>
      <c r="Z55" s="207">
        <v>0</v>
      </c>
      <c r="AA55" s="239">
        <v>0</v>
      </c>
      <c r="AB55" s="214">
        <v>0</v>
      </c>
      <c r="AC55" s="207">
        <v>1</v>
      </c>
      <c r="AD55" s="239">
        <v>0</v>
      </c>
      <c r="AE55" s="214">
        <v>0</v>
      </c>
      <c r="AF55" s="207">
        <v>0</v>
      </c>
      <c r="AG55" s="239">
        <v>0</v>
      </c>
      <c r="AH55" s="214">
        <v>1</v>
      </c>
      <c r="AI55" s="207">
        <v>4</v>
      </c>
      <c r="AJ55" s="239">
        <v>0</v>
      </c>
      <c r="AK55" s="214">
        <v>0</v>
      </c>
      <c r="AL55" s="207">
        <v>0</v>
      </c>
      <c r="AM55" s="239">
        <v>0</v>
      </c>
      <c r="AN55" s="214">
        <v>0</v>
      </c>
      <c r="AO55" s="207">
        <v>0</v>
      </c>
      <c r="AP55" s="239">
        <v>1</v>
      </c>
      <c r="AQ55" s="214">
        <v>1</v>
      </c>
      <c r="AR55" s="207">
        <v>1</v>
      </c>
      <c r="AS55" s="239">
        <v>0</v>
      </c>
      <c r="AT55" s="214">
        <v>0</v>
      </c>
      <c r="AU55" s="207">
        <v>0</v>
      </c>
      <c r="AV55" s="239">
        <v>9</v>
      </c>
      <c r="AW55" s="214">
        <v>2</v>
      </c>
      <c r="AX55" s="207">
        <v>0</v>
      </c>
      <c r="AY55" s="239">
        <v>0</v>
      </c>
      <c r="AZ55" s="214">
        <v>1</v>
      </c>
      <c r="BA55" s="207">
        <v>0</v>
      </c>
      <c r="BB55" s="239">
        <v>0</v>
      </c>
      <c r="BC55" s="214">
        <v>0</v>
      </c>
      <c r="BD55" s="207">
        <v>0</v>
      </c>
      <c r="BE55" s="239">
        <v>0</v>
      </c>
      <c r="BF55" s="214">
        <v>0</v>
      </c>
      <c r="BG55" s="207">
        <v>0</v>
      </c>
      <c r="BH55" s="239">
        <v>0</v>
      </c>
      <c r="BI55" s="203">
        <f t="shared" si="35"/>
        <v>4</v>
      </c>
      <c r="BJ55" s="203">
        <f t="shared" si="35"/>
        <v>1</v>
      </c>
      <c r="BK55" s="203">
        <f t="shared" si="35"/>
        <v>9</v>
      </c>
      <c r="BL55" s="204"/>
    </row>
    <row r="56" spans="1:97" s="233" customFormat="1" ht="18.75" thickBot="1">
      <c r="A56" s="223">
        <v>0</v>
      </c>
      <c r="B56" s="610"/>
      <c r="C56" s="224" t="s">
        <v>1920</v>
      </c>
      <c r="D56" s="225">
        <f>SUM(D53:D55)</f>
        <v>0</v>
      </c>
      <c r="E56" s="225">
        <f>SUM(E53:E55)</f>
        <v>0</v>
      </c>
      <c r="F56" s="225">
        <f>SUM(F53:F55)</f>
        <v>1</v>
      </c>
      <c r="G56" s="225">
        <f>SUM(G53:G55)</f>
        <v>0</v>
      </c>
      <c r="H56" s="226">
        <f>SUM(H53:H55)</f>
        <v>0</v>
      </c>
      <c r="I56" s="227">
        <f t="shared" si="18"/>
        <v>1</v>
      </c>
      <c r="J56" s="225">
        <f t="shared" si="19"/>
        <v>0</v>
      </c>
      <c r="K56" s="228">
        <f t="shared" si="20"/>
        <v>0</v>
      </c>
      <c r="L56" s="228">
        <f>SUM(L53:L55)</f>
        <v>1</v>
      </c>
      <c r="M56" s="228">
        <f>SUM(M53:M55)</f>
        <v>3</v>
      </c>
      <c r="N56" s="228">
        <f>SUM(N53:N55)</f>
        <v>12</v>
      </c>
      <c r="O56" s="228">
        <f>SUM(O53:O55)</f>
        <v>23</v>
      </c>
      <c r="P56" s="226">
        <f>SUM(P53:P55)</f>
        <v>17</v>
      </c>
      <c r="Q56" s="229">
        <f t="shared" si="21"/>
        <v>13</v>
      </c>
      <c r="R56" s="228">
        <f t="shared" si="22"/>
        <v>23</v>
      </c>
      <c r="S56" s="228">
        <f t="shared" si="23"/>
        <v>20</v>
      </c>
      <c r="T56" s="200">
        <f t="shared" si="27"/>
        <v>56</v>
      </c>
      <c r="U56" s="201">
        <v>12</v>
      </c>
      <c r="V56" s="201">
        <v>26</v>
      </c>
      <c r="W56" s="201">
        <v>20</v>
      </c>
      <c r="X56" s="177"/>
      <c r="Y56" s="227">
        <f t="shared" ref="Y56:BF56" si="36">SUM(Y53:Y55)</f>
        <v>1</v>
      </c>
      <c r="Z56" s="225">
        <f t="shared" si="36"/>
        <v>0</v>
      </c>
      <c r="AA56" s="228">
        <f t="shared" si="36"/>
        <v>0</v>
      </c>
      <c r="AB56" s="227">
        <f t="shared" si="36"/>
        <v>1</v>
      </c>
      <c r="AC56" s="225">
        <f t="shared" si="36"/>
        <v>1</v>
      </c>
      <c r="AD56" s="228">
        <f t="shared" si="36"/>
        <v>0</v>
      </c>
      <c r="AE56" s="227">
        <f t="shared" si="36"/>
        <v>1</v>
      </c>
      <c r="AF56" s="225">
        <f t="shared" si="36"/>
        <v>6</v>
      </c>
      <c r="AG56" s="228">
        <f t="shared" si="36"/>
        <v>4</v>
      </c>
      <c r="AH56" s="227">
        <f t="shared" si="36"/>
        <v>3</v>
      </c>
      <c r="AI56" s="225">
        <f t="shared" si="36"/>
        <v>12</v>
      </c>
      <c r="AJ56" s="228">
        <f t="shared" si="36"/>
        <v>1</v>
      </c>
      <c r="AK56" s="227">
        <f t="shared" si="36"/>
        <v>0</v>
      </c>
      <c r="AL56" s="225">
        <f t="shared" si="36"/>
        <v>2</v>
      </c>
      <c r="AM56" s="228">
        <f t="shared" si="36"/>
        <v>1</v>
      </c>
      <c r="AN56" s="227">
        <f t="shared" si="36"/>
        <v>0</v>
      </c>
      <c r="AO56" s="225">
        <f t="shared" si="36"/>
        <v>1</v>
      </c>
      <c r="AP56" s="228">
        <f t="shared" si="36"/>
        <v>2</v>
      </c>
      <c r="AQ56" s="227">
        <f t="shared" si="36"/>
        <v>1</v>
      </c>
      <c r="AR56" s="225">
        <f t="shared" si="36"/>
        <v>1</v>
      </c>
      <c r="AS56" s="228">
        <f t="shared" si="36"/>
        <v>0</v>
      </c>
      <c r="AT56" s="227">
        <f t="shared" si="36"/>
        <v>1</v>
      </c>
      <c r="AU56" s="225">
        <f t="shared" si="36"/>
        <v>0</v>
      </c>
      <c r="AV56" s="228">
        <f t="shared" si="36"/>
        <v>11</v>
      </c>
      <c r="AW56" s="227">
        <f t="shared" si="36"/>
        <v>3</v>
      </c>
      <c r="AX56" s="225">
        <f t="shared" si="36"/>
        <v>0</v>
      </c>
      <c r="AY56" s="228">
        <f t="shared" si="36"/>
        <v>1</v>
      </c>
      <c r="AZ56" s="227">
        <f t="shared" si="36"/>
        <v>1</v>
      </c>
      <c r="BA56" s="225">
        <f t="shared" si="36"/>
        <v>0</v>
      </c>
      <c r="BB56" s="228">
        <f t="shared" si="36"/>
        <v>0</v>
      </c>
      <c r="BC56" s="227">
        <f t="shared" si="36"/>
        <v>0</v>
      </c>
      <c r="BD56" s="225">
        <f t="shared" si="36"/>
        <v>0</v>
      </c>
      <c r="BE56" s="228">
        <f t="shared" si="36"/>
        <v>0</v>
      </c>
      <c r="BF56" s="227">
        <f t="shared" si="36"/>
        <v>1</v>
      </c>
      <c r="BG56" s="227">
        <f>SUM(BG53:BG55)</f>
        <v>0</v>
      </c>
      <c r="BH56" s="227">
        <f>SUM(BH53:BH55)</f>
        <v>0</v>
      </c>
      <c r="BI56" s="227">
        <f>SUM(BI53:BI55)</f>
        <v>7</v>
      </c>
      <c r="BJ56" s="227">
        <f>SUM(BJ53:BJ55)</f>
        <v>1</v>
      </c>
      <c r="BK56" s="227">
        <f>SUM(BK53:BK55)</f>
        <v>12</v>
      </c>
      <c r="BL56" s="232">
        <f>SUM(BI56:BK56)</f>
        <v>20</v>
      </c>
    </row>
    <row r="57" spans="1:97" s="255" customFormat="1" ht="18.75" thickBot="1">
      <c r="A57" s="253"/>
      <c r="B57" s="254"/>
      <c r="C57" s="224" t="s">
        <v>402</v>
      </c>
      <c r="D57" s="225">
        <f t="shared" ref="D57:S57" si="37">D56+D52+D44+D38+D33+D28+D22+D14+D9+D47+D17</f>
        <v>0</v>
      </c>
      <c r="E57" s="225">
        <f t="shared" si="37"/>
        <v>5</v>
      </c>
      <c r="F57" s="225">
        <f t="shared" si="37"/>
        <v>18</v>
      </c>
      <c r="G57" s="225">
        <f t="shared" si="37"/>
        <v>5</v>
      </c>
      <c r="H57" s="225">
        <f t="shared" si="37"/>
        <v>10</v>
      </c>
      <c r="I57" s="225">
        <f t="shared" si="37"/>
        <v>18</v>
      </c>
      <c r="J57" s="225">
        <f t="shared" si="37"/>
        <v>5</v>
      </c>
      <c r="K57" s="225">
        <f t="shared" si="37"/>
        <v>15</v>
      </c>
      <c r="L57" s="225">
        <f t="shared" si="37"/>
        <v>5</v>
      </c>
      <c r="M57" s="225">
        <f t="shared" si="37"/>
        <v>57</v>
      </c>
      <c r="N57" s="225">
        <f t="shared" si="37"/>
        <v>197</v>
      </c>
      <c r="O57" s="225">
        <f t="shared" si="37"/>
        <v>353</v>
      </c>
      <c r="P57" s="225">
        <f t="shared" si="37"/>
        <v>159</v>
      </c>
      <c r="Q57" s="225">
        <f t="shared" si="37"/>
        <v>202</v>
      </c>
      <c r="R57" s="225">
        <f t="shared" si="37"/>
        <v>353</v>
      </c>
      <c r="S57" s="225">
        <f t="shared" si="37"/>
        <v>216</v>
      </c>
      <c r="T57" s="225">
        <f t="shared" si="27"/>
        <v>771</v>
      </c>
      <c r="U57" s="225">
        <v>184</v>
      </c>
      <c r="V57" s="225">
        <v>351</v>
      </c>
      <c r="W57" s="225">
        <v>201</v>
      </c>
      <c r="X57" s="225">
        <f t="shared" ref="X57:BC57" si="38">X56+X52+X44+X38+X33+X28+X22+X14+X9+X47+X17</f>
        <v>0</v>
      </c>
      <c r="Y57" s="225">
        <f t="shared" si="38"/>
        <v>9</v>
      </c>
      <c r="Z57" s="225">
        <f t="shared" si="38"/>
        <v>6</v>
      </c>
      <c r="AA57" s="225">
        <f t="shared" si="38"/>
        <v>12</v>
      </c>
      <c r="AB57" s="225">
        <f t="shared" si="38"/>
        <v>10</v>
      </c>
      <c r="AC57" s="225">
        <f t="shared" si="38"/>
        <v>5</v>
      </c>
      <c r="AD57" s="225">
        <f t="shared" si="38"/>
        <v>18</v>
      </c>
      <c r="AE57" s="225">
        <f t="shared" si="38"/>
        <v>30</v>
      </c>
      <c r="AF57" s="225">
        <f t="shared" si="38"/>
        <v>85</v>
      </c>
      <c r="AG57" s="225">
        <f t="shared" si="38"/>
        <v>29</v>
      </c>
      <c r="AH57" s="225">
        <f t="shared" si="38"/>
        <v>38</v>
      </c>
      <c r="AI57" s="225">
        <f t="shared" si="38"/>
        <v>142</v>
      </c>
      <c r="AJ57" s="225">
        <f t="shared" si="38"/>
        <v>33</v>
      </c>
      <c r="AK57" s="225">
        <f t="shared" si="38"/>
        <v>14</v>
      </c>
      <c r="AL57" s="225">
        <f t="shared" si="38"/>
        <v>61</v>
      </c>
      <c r="AM57" s="225">
        <f t="shared" si="38"/>
        <v>22</v>
      </c>
      <c r="AN57" s="225">
        <f t="shared" si="38"/>
        <v>18</v>
      </c>
      <c r="AO57" s="225">
        <f t="shared" si="38"/>
        <v>19</v>
      </c>
      <c r="AP57" s="225">
        <f t="shared" si="38"/>
        <v>21</v>
      </c>
      <c r="AQ57" s="225">
        <f t="shared" si="38"/>
        <v>13</v>
      </c>
      <c r="AR57" s="225">
        <f t="shared" si="38"/>
        <v>11</v>
      </c>
      <c r="AS57" s="225">
        <f t="shared" si="38"/>
        <v>20</v>
      </c>
      <c r="AT57" s="225">
        <f t="shared" si="38"/>
        <v>8</v>
      </c>
      <c r="AU57" s="225">
        <f t="shared" si="38"/>
        <v>7</v>
      </c>
      <c r="AV57" s="225">
        <f t="shared" si="38"/>
        <v>14</v>
      </c>
      <c r="AW57" s="225">
        <f t="shared" si="38"/>
        <v>9</v>
      </c>
      <c r="AX57" s="225">
        <f t="shared" si="38"/>
        <v>8</v>
      </c>
      <c r="AY57" s="225">
        <f t="shared" si="38"/>
        <v>12</v>
      </c>
      <c r="AZ57" s="225">
        <f t="shared" si="38"/>
        <v>23</v>
      </c>
      <c r="BA57" s="225">
        <f t="shared" si="38"/>
        <v>5</v>
      </c>
      <c r="BB57" s="225">
        <f t="shared" si="38"/>
        <v>12</v>
      </c>
      <c r="BC57" s="225">
        <f t="shared" si="38"/>
        <v>14</v>
      </c>
      <c r="BD57" s="225">
        <f t="shared" ref="BD57:CD57" si="39">BD56+BD52+BD44+BD38+BD33+BD28+BD22+BD14+BD9+BD47+BD17</f>
        <v>2</v>
      </c>
      <c r="BE57" s="225">
        <f t="shared" si="39"/>
        <v>9</v>
      </c>
      <c r="BF57" s="225">
        <f t="shared" si="39"/>
        <v>14</v>
      </c>
      <c r="BG57" s="225">
        <f t="shared" si="39"/>
        <v>2</v>
      </c>
      <c r="BH57" s="225">
        <f t="shared" si="39"/>
        <v>14</v>
      </c>
      <c r="BI57" s="225">
        <f t="shared" si="39"/>
        <v>81</v>
      </c>
      <c r="BJ57" s="225">
        <f t="shared" si="39"/>
        <v>35</v>
      </c>
      <c r="BK57" s="225">
        <f t="shared" si="39"/>
        <v>81</v>
      </c>
      <c r="BL57" s="232">
        <f>SUM(BI57:BK57)</f>
        <v>197</v>
      </c>
      <c r="BM57" s="225">
        <f t="shared" si="39"/>
        <v>0</v>
      </c>
      <c r="BN57" s="225">
        <f t="shared" si="39"/>
        <v>0</v>
      </c>
      <c r="BO57" s="225">
        <f t="shared" si="39"/>
        <v>0</v>
      </c>
      <c r="BP57" s="225">
        <f t="shared" si="39"/>
        <v>0</v>
      </c>
      <c r="BQ57" s="225">
        <f t="shared" si="39"/>
        <v>0</v>
      </c>
      <c r="BR57" s="225">
        <f t="shared" si="39"/>
        <v>0</v>
      </c>
      <c r="BS57" s="225">
        <f t="shared" si="39"/>
        <v>0</v>
      </c>
      <c r="BT57" s="225">
        <f t="shared" si="39"/>
        <v>0</v>
      </c>
      <c r="BU57" s="225">
        <f t="shared" si="39"/>
        <v>0</v>
      </c>
      <c r="BV57" s="225">
        <f t="shared" si="39"/>
        <v>0</v>
      </c>
      <c r="BW57" s="225">
        <f t="shared" si="39"/>
        <v>0</v>
      </c>
      <c r="BX57" s="225">
        <f t="shared" si="39"/>
        <v>0</v>
      </c>
      <c r="BY57" s="225">
        <f t="shared" si="39"/>
        <v>0</v>
      </c>
      <c r="BZ57" s="225">
        <f t="shared" si="39"/>
        <v>0</v>
      </c>
      <c r="CA57" s="225">
        <f t="shared" si="39"/>
        <v>0</v>
      </c>
      <c r="CB57" s="225">
        <f t="shared" si="39"/>
        <v>0</v>
      </c>
      <c r="CC57" s="225">
        <f t="shared" si="39"/>
        <v>0</v>
      </c>
      <c r="CD57" s="225">
        <f t="shared" si="39"/>
        <v>0</v>
      </c>
    </row>
    <row r="58" spans="1:97" ht="18.75" thickBot="1">
      <c r="D58" s="257"/>
      <c r="E58" s="257"/>
      <c r="F58" s="257"/>
      <c r="G58" s="257"/>
      <c r="H58" s="257"/>
      <c r="I58" s="257"/>
      <c r="J58" s="257"/>
      <c r="K58" s="257"/>
      <c r="L58" s="257"/>
      <c r="M58" s="257"/>
      <c r="N58" s="257"/>
      <c r="O58" s="257"/>
      <c r="P58" s="257"/>
      <c r="Q58" s="257"/>
      <c r="R58" s="257"/>
      <c r="S58" s="257"/>
      <c r="T58" s="200"/>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04"/>
      <c r="BJ58" s="204"/>
      <c r="BK58" s="204"/>
      <c r="BL58" s="204"/>
    </row>
    <row r="59" spans="1:97" ht="40.700000000000003" customHeight="1">
      <c r="A59" s="258">
        <v>1</v>
      </c>
      <c r="B59" s="624" t="s">
        <v>964</v>
      </c>
      <c r="C59" s="624"/>
      <c r="D59" s="259">
        <f t="shared" ref="D59:AI59" si="40">+D9</f>
        <v>0</v>
      </c>
      <c r="E59" s="259">
        <f t="shared" si="40"/>
        <v>0</v>
      </c>
      <c r="F59" s="259">
        <f t="shared" si="40"/>
        <v>0</v>
      </c>
      <c r="G59" s="259">
        <f t="shared" si="40"/>
        <v>0</v>
      </c>
      <c r="H59" s="259">
        <f t="shared" si="40"/>
        <v>2</v>
      </c>
      <c r="I59" s="260">
        <f t="shared" si="40"/>
        <v>0</v>
      </c>
      <c r="J59" s="260">
        <f t="shared" si="40"/>
        <v>0</v>
      </c>
      <c r="K59" s="260">
        <f t="shared" si="40"/>
        <v>2</v>
      </c>
      <c r="L59" s="259">
        <f t="shared" si="40"/>
        <v>0</v>
      </c>
      <c r="M59" s="259">
        <f t="shared" si="40"/>
        <v>3</v>
      </c>
      <c r="N59" s="259">
        <f t="shared" si="40"/>
        <v>8</v>
      </c>
      <c r="O59" s="259">
        <f t="shared" si="40"/>
        <v>15</v>
      </c>
      <c r="P59" s="259">
        <f t="shared" si="40"/>
        <v>22</v>
      </c>
      <c r="Q59" s="260">
        <f t="shared" si="40"/>
        <v>8</v>
      </c>
      <c r="R59" s="260">
        <f t="shared" si="40"/>
        <v>15</v>
      </c>
      <c r="S59" s="260">
        <f t="shared" si="40"/>
        <v>25</v>
      </c>
      <c r="T59" s="259">
        <f t="shared" si="40"/>
        <v>48</v>
      </c>
      <c r="U59" s="259">
        <f t="shared" si="40"/>
        <v>8</v>
      </c>
      <c r="V59" s="259">
        <f t="shared" si="40"/>
        <v>15</v>
      </c>
      <c r="W59" s="259">
        <f t="shared" si="40"/>
        <v>23</v>
      </c>
      <c r="X59" s="259">
        <f t="shared" si="40"/>
        <v>0</v>
      </c>
      <c r="Y59" s="259">
        <f t="shared" si="40"/>
        <v>0</v>
      </c>
      <c r="Z59" s="259">
        <f t="shared" si="40"/>
        <v>0</v>
      </c>
      <c r="AA59" s="259">
        <f t="shared" si="40"/>
        <v>2</v>
      </c>
      <c r="AB59" s="259">
        <f t="shared" si="40"/>
        <v>1</v>
      </c>
      <c r="AC59" s="259">
        <f t="shared" si="40"/>
        <v>0</v>
      </c>
      <c r="AD59" s="259">
        <f t="shared" si="40"/>
        <v>2</v>
      </c>
      <c r="AE59" s="259">
        <f t="shared" si="40"/>
        <v>1</v>
      </c>
      <c r="AF59" s="259">
        <f t="shared" si="40"/>
        <v>7</v>
      </c>
      <c r="AG59" s="259">
        <f t="shared" si="40"/>
        <v>4</v>
      </c>
      <c r="AH59" s="259">
        <f t="shared" si="40"/>
        <v>2</v>
      </c>
      <c r="AI59" s="259">
        <f t="shared" si="40"/>
        <v>5</v>
      </c>
      <c r="AJ59" s="259">
        <f t="shared" ref="AJ59:BO59" si="41">+AJ9</f>
        <v>3</v>
      </c>
      <c r="AK59" s="259">
        <f t="shared" si="41"/>
        <v>0</v>
      </c>
      <c r="AL59" s="259">
        <f t="shared" si="41"/>
        <v>0</v>
      </c>
      <c r="AM59" s="259">
        <f t="shared" si="41"/>
        <v>1</v>
      </c>
      <c r="AN59" s="259">
        <f t="shared" si="41"/>
        <v>1</v>
      </c>
      <c r="AO59" s="259">
        <f t="shared" si="41"/>
        <v>0</v>
      </c>
      <c r="AP59" s="259">
        <f t="shared" si="41"/>
        <v>3</v>
      </c>
      <c r="AQ59" s="259">
        <f t="shared" si="41"/>
        <v>0</v>
      </c>
      <c r="AR59" s="259">
        <f t="shared" si="41"/>
        <v>2</v>
      </c>
      <c r="AS59" s="259">
        <f t="shared" si="41"/>
        <v>1</v>
      </c>
      <c r="AT59" s="259">
        <f t="shared" si="41"/>
        <v>0</v>
      </c>
      <c r="AU59" s="259">
        <f t="shared" si="41"/>
        <v>0</v>
      </c>
      <c r="AV59" s="259">
        <f t="shared" si="41"/>
        <v>0</v>
      </c>
      <c r="AW59" s="259">
        <f t="shared" si="41"/>
        <v>0</v>
      </c>
      <c r="AX59" s="259">
        <f t="shared" si="41"/>
        <v>1</v>
      </c>
      <c r="AY59" s="259">
        <f t="shared" si="41"/>
        <v>3</v>
      </c>
      <c r="AZ59" s="259">
        <f t="shared" si="41"/>
        <v>3</v>
      </c>
      <c r="BA59" s="259">
        <f t="shared" si="41"/>
        <v>0</v>
      </c>
      <c r="BB59" s="259">
        <f t="shared" si="41"/>
        <v>2</v>
      </c>
      <c r="BC59" s="259">
        <f t="shared" si="41"/>
        <v>0</v>
      </c>
      <c r="BD59" s="259">
        <f t="shared" si="41"/>
        <v>0</v>
      </c>
      <c r="BE59" s="259">
        <f t="shared" si="41"/>
        <v>2</v>
      </c>
      <c r="BF59" s="259">
        <f t="shared" si="41"/>
        <v>0</v>
      </c>
      <c r="BG59" s="259">
        <f t="shared" si="41"/>
        <v>0</v>
      </c>
      <c r="BH59" s="259">
        <f t="shared" si="41"/>
        <v>2</v>
      </c>
      <c r="BI59" s="259">
        <f t="shared" si="41"/>
        <v>3</v>
      </c>
      <c r="BJ59" s="259">
        <f t="shared" si="41"/>
        <v>3</v>
      </c>
      <c r="BK59" s="259">
        <f t="shared" si="41"/>
        <v>10</v>
      </c>
      <c r="BL59" s="259">
        <f t="shared" si="41"/>
        <v>16</v>
      </c>
      <c r="BM59" s="259">
        <f t="shared" si="41"/>
        <v>0</v>
      </c>
      <c r="BN59" s="259">
        <f t="shared" si="41"/>
        <v>0</v>
      </c>
      <c r="BO59" s="259">
        <f t="shared" si="41"/>
        <v>0</v>
      </c>
      <c r="BP59" s="259">
        <f t="shared" ref="BP59:CS59" si="42">+BP9</f>
        <v>0</v>
      </c>
      <c r="BQ59" s="259">
        <f t="shared" si="42"/>
        <v>0</v>
      </c>
      <c r="BR59" s="259">
        <f t="shared" si="42"/>
        <v>0</v>
      </c>
      <c r="BS59" s="259">
        <f t="shared" si="42"/>
        <v>0</v>
      </c>
      <c r="BT59" s="259">
        <f t="shared" si="42"/>
        <v>0</v>
      </c>
      <c r="BU59" s="259">
        <f t="shared" si="42"/>
        <v>0</v>
      </c>
      <c r="BV59" s="259">
        <f t="shared" si="42"/>
        <v>0</v>
      </c>
      <c r="BW59" s="259">
        <f t="shared" si="42"/>
        <v>0</v>
      </c>
      <c r="BX59" s="259">
        <f t="shared" si="42"/>
        <v>0</v>
      </c>
      <c r="BY59" s="259">
        <f t="shared" si="42"/>
        <v>0</v>
      </c>
      <c r="BZ59" s="259">
        <f t="shared" si="42"/>
        <v>0</v>
      </c>
      <c r="CA59" s="259">
        <f t="shared" si="42"/>
        <v>0</v>
      </c>
      <c r="CB59" s="259">
        <f t="shared" si="42"/>
        <v>0</v>
      </c>
      <c r="CC59" s="259">
        <f t="shared" si="42"/>
        <v>0</v>
      </c>
      <c r="CD59" s="259">
        <f t="shared" si="42"/>
        <v>0</v>
      </c>
      <c r="CE59" s="259">
        <f t="shared" si="42"/>
        <v>0</v>
      </c>
      <c r="CF59" s="259">
        <f t="shared" si="42"/>
        <v>0</v>
      </c>
      <c r="CG59" s="259">
        <f t="shared" si="42"/>
        <v>0</v>
      </c>
      <c r="CH59" s="259">
        <f t="shared" si="42"/>
        <v>0</v>
      </c>
      <c r="CI59" s="259">
        <f t="shared" si="42"/>
        <v>0</v>
      </c>
      <c r="CJ59" s="259">
        <f t="shared" si="42"/>
        <v>0</v>
      </c>
      <c r="CK59" s="259">
        <f t="shared" si="42"/>
        <v>0</v>
      </c>
      <c r="CL59" s="259">
        <f t="shared" si="42"/>
        <v>0</v>
      </c>
      <c r="CM59" s="259">
        <f t="shared" si="42"/>
        <v>0</v>
      </c>
      <c r="CN59" s="259">
        <f t="shared" si="42"/>
        <v>0</v>
      </c>
      <c r="CO59" s="259">
        <f t="shared" si="42"/>
        <v>0</v>
      </c>
      <c r="CP59" s="259">
        <f t="shared" si="42"/>
        <v>0</v>
      </c>
      <c r="CQ59" s="259">
        <f t="shared" si="42"/>
        <v>0</v>
      </c>
      <c r="CR59" s="259">
        <f t="shared" si="42"/>
        <v>0</v>
      </c>
      <c r="CS59" s="259">
        <f t="shared" si="42"/>
        <v>0</v>
      </c>
    </row>
    <row r="60" spans="1:97" ht="40.700000000000003" customHeight="1">
      <c r="A60" s="261">
        <v>2</v>
      </c>
      <c r="B60" s="625" t="s">
        <v>1670</v>
      </c>
      <c r="C60" s="626"/>
      <c r="D60" s="262">
        <f t="shared" ref="D60:AI60" si="43">+D14</f>
        <v>0</v>
      </c>
      <c r="E60" s="262">
        <f t="shared" si="43"/>
        <v>0</v>
      </c>
      <c r="F60" s="262">
        <f t="shared" si="43"/>
        <v>0</v>
      </c>
      <c r="G60" s="262">
        <f t="shared" si="43"/>
        <v>0</v>
      </c>
      <c r="H60" s="262">
        <f t="shared" si="43"/>
        <v>1</v>
      </c>
      <c r="I60" s="263">
        <f t="shared" si="43"/>
        <v>0</v>
      </c>
      <c r="J60" s="263">
        <f t="shared" si="43"/>
        <v>0</v>
      </c>
      <c r="K60" s="263">
        <f t="shared" si="43"/>
        <v>1</v>
      </c>
      <c r="L60" s="262">
        <f t="shared" si="43"/>
        <v>2</v>
      </c>
      <c r="M60" s="262">
        <f t="shared" si="43"/>
        <v>7</v>
      </c>
      <c r="N60" s="262">
        <f t="shared" si="43"/>
        <v>23</v>
      </c>
      <c r="O60" s="262">
        <f t="shared" si="43"/>
        <v>43</v>
      </c>
      <c r="P60" s="262">
        <f t="shared" si="43"/>
        <v>16</v>
      </c>
      <c r="Q60" s="263">
        <f t="shared" si="43"/>
        <v>25</v>
      </c>
      <c r="R60" s="263">
        <f t="shared" si="43"/>
        <v>43</v>
      </c>
      <c r="S60" s="263">
        <f t="shared" si="43"/>
        <v>23</v>
      </c>
      <c r="T60" s="262">
        <f t="shared" si="43"/>
        <v>91</v>
      </c>
      <c r="U60" s="262">
        <f t="shared" si="43"/>
        <v>25</v>
      </c>
      <c r="V60" s="262">
        <f t="shared" si="43"/>
        <v>43</v>
      </c>
      <c r="W60" s="262">
        <f t="shared" si="43"/>
        <v>22</v>
      </c>
      <c r="X60" s="262">
        <f t="shared" si="43"/>
        <v>0</v>
      </c>
      <c r="Y60" s="262">
        <f t="shared" si="43"/>
        <v>4</v>
      </c>
      <c r="Z60" s="262">
        <f t="shared" si="43"/>
        <v>1</v>
      </c>
      <c r="AA60" s="262">
        <f t="shared" si="43"/>
        <v>2</v>
      </c>
      <c r="AB60" s="262">
        <f t="shared" si="43"/>
        <v>0</v>
      </c>
      <c r="AC60" s="262">
        <f t="shared" si="43"/>
        <v>1</v>
      </c>
      <c r="AD60" s="262">
        <f t="shared" si="43"/>
        <v>2</v>
      </c>
      <c r="AE60" s="262">
        <f t="shared" si="43"/>
        <v>4</v>
      </c>
      <c r="AF60" s="262">
        <f t="shared" si="43"/>
        <v>10</v>
      </c>
      <c r="AG60" s="262">
        <f t="shared" si="43"/>
        <v>3</v>
      </c>
      <c r="AH60" s="262">
        <f t="shared" si="43"/>
        <v>3</v>
      </c>
      <c r="AI60" s="262">
        <f t="shared" si="43"/>
        <v>18</v>
      </c>
      <c r="AJ60" s="262">
        <f t="shared" ref="AJ60:BO60" si="44">+AJ14</f>
        <v>3</v>
      </c>
      <c r="AK60" s="262">
        <f t="shared" si="44"/>
        <v>3</v>
      </c>
      <c r="AL60" s="262">
        <f t="shared" si="44"/>
        <v>3</v>
      </c>
      <c r="AM60" s="262">
        <f t="shared" si="44"/>
        <v>3</v>
      </c>
      <c r="AN60" s="262">
        <f t="shared" si="44"/>
        <v>3</v>
      </c>
      <c r="AO60" s="262">
        <f t="shared" si="44"/>
        <v>7</v>
      </c>
      <c r="AP60" s="262">
        <f t="shared" si="44"/>
        <v>4</v>
      </c>
      <c r="AQ60" s="262">
        <f t="shared" si="44"/>
        <v>1</v>
      </c>
      <c r="AR60" s="262">
        <f t="shared" si="44"/>
        <v>0</v>
      </c>
      <c r="AS60" s="262">
        <f t="shared" si="44"/>
        <v>4</v>
      </c>
      <c r="AT60" s="262">
        <f t="shared" si="44"/>
        <v>1</v>
      </c>
      <c r="AU60" s="262">
        <f t="shared" si="44"/>
        <v>3</v>
      </c>
      <c r="AV60" s="262">
        <f t="shared" si="44"/>
        <v>0</v>
      </c>
      <c r="AW60" s="262">
        <f t="shared" si="44"/>
        <v>1</v>
      </c>
      <c r="AX60" s="262">
        <f t="shared" si="44"/>
        <v>0</v>
      </c>
      <c r="AY60" s="262">
        <f t="shared" si="44"/>
        <v>0</v>
      </c>
      <c r="AZ60" s="262">
        <f t="shared" si="44"/>
        <v>1</v>
      </c>
      <c r="BA60" s="262">
        <f t="shared" si="44"/>
        <v>0</v>
      </c>
      <c r="BB60" s="262">
        <f t="shared" si="44"/>
        <v>1</v>
      </c>
      <c r="BC60" s="262">
        <f t="shared" si="44"/>
        <v>4</v>
      </c>
      <c r="BD60" s="262">
        <f t="shared" si="44"/>
        <v>0</v>
      </c>
      <c r="BE60" s="262">
        <f t="shared" si="44"/>
        <v>0</v>
      </c>
      <c r="BF60" s="262">
        <f t="shared" si="44"/>
        <v>0</v>
      </c>
      <c r="BG60" s="262">
        <f t="shared" si="44"/>
        <v>0</v>
      </c>
      <c r="BH60" s="262">
        <f t="shared" si="44"/>
        <v>1</v>
      </c>
      <c r="BI60" s="262">
        <f t="shared" si="44"/>
        <v>8</v>
      </c>
      <c r="BJ60" s="262">
        <f t="shared" si="44"/>
        <v>3</v>
      </c>
      <c r="BK60" s="262">
        <f t="shared" si="44"/>
        <v>6</v>
      </c>
      <c r="BL60" s="262">
        <f t="shared" si="44"/>
        <v>17</v>
      </c>
      <c r="BM60" s="262">
        <f t="shared" si="44"/>
        <v>0</v>
      </c>
      <c r="BN60" s="262">
        <f t="shared" si="44"/>
        <v>0</v>
      </c>
      <c r="BO60" s="262">
        <f t="shared" si="44"/>
        <v>0</v>
      </c>
      <c r="BP60" s="262">
        <f t="shared" ref="BP60:CS60" si="45">+BP14</f>
        <v>0</v>
      </c>
      <c r="BQ60" s="262">
        <f t="shared" si="45"/>
        <v>0</v>
      </c>
      <c r="BR60" s="262">
        <f t="shared" si="45"/>
        <v>0</v>
      </c>
      <c r="BS60" s="262">
        <f t="shared" si="45"/>
        <v>0</v>
      </c>
      <c r="BT60" s="262">
        <f t="shared" si="45"/>
        <v>0</v>
      </c>
      <c r="BU60" s="262">
        <f t="shared" si="45"/>
        <v>0</v>
      </c>
      <c r="BV60" s="262">
        <f t="shared" si="45"/>
        <v>0</v>
      </c>
      <c r="BW60" s="262">
        <f t="shared" si="45"/>
        <v>0</v>
      </c>
      <c r="BX60" s="262">
        <f t="shared" si="45"/>
        <v>0</v>
      </c>
      <c r="BY60" s="262">
        <f t="shared" si="45"/>
        <v>0</v>
      </c>
      <c r="BZ60" s="262">
        <f t="shared" si="45"/>
        <v>0</v>
      </c>
      <c r="CA60" s="262">
        <f t="shared" si="45"/>
        <v>0</v>
      </c>
      <c r="CB60" s="262">
        <f t="shared" si="45"/>
        <v>0</v>
      </c>
      <c r="CC60" s="262">
        <f t="shared" si="45"/>
        <v>0</v>
      </c>
      <c r="CD60" s="262">
        <f t="shared" si="45"/>
        <v>0</v>
      </c>
      <c r="CE60" s="262">
        <f t="shared" si="45"/>
        <v>0</v>
      </c>
      <c r="CF60" s="262">
        <f t="shared" si="45"/>
        <v>0</v>
      </c>
      <c r="CG60" s="262">
        <f t="shared" si="45"/>
        <v>0</v>
      </c>
      <c r="CH60" s="262">
        <f t="shared" si="45"/>
        <v>0</v>
      </c>
      <c r="CI60" s="262">
        <f t="shared" si="45"/>
        <v>0</v>
      </c>
      <c r="CJ60" s="262">
        <f t="shared" si="45"/>
        <v>0</v>
      </c>
      <c r="CK60" s="262">
        <f t="shared" si="45"/>
        <v>0</v>
      </c>
      <c r="CL60" s="262">
        <f t="shared" si="45"/>
        <v>0</v>
      </c>
      <c r="CM60" s="262">
        <f t="shared" si="45"/>
        <v>0</v>
      </c>
      <c r="CN60" s="262">
        <f t="shared" si="45"/>
        <v>0</v>
      </c>
      <c r="CO60" s="262">
        <f t="shared" si="45"/>
        <v>0</v>
      </c>
      <c r="CP60" s="262">
        <f t="shared" si="45"/>
        <v>0</v>
      </c>
      <c r="CQ60" s="262">
        <f t="shared" si="45"/>
        <v>0</v>
      </c>
      <c r="CR60" s="262">
        <f t="shared" si="45"/>
        <v>0</v>
      </c>
      <c r="CS60" s="262">
        <f t="shared" si="45"/>
        <v>0</v>
      </c>
    </row>
    <row r="61" spans="1:97" ht="40.700000000000003" customHeight="1">
      <c r="A61" s="261">
        <v>3</v>
      </c>
      <c r="B61" s="625" t="s">
        <v>589</v>
      </c>
      <c r="C61" s="626"/>
      <c r="D61" s="262">
        <f t="shared" ref="D61:AI61" si="46">D17</f>
        <v>0</v>
      </c>
      <c r="E61" s="262">
        <f t="shared" si="46"/>
        <v>1</v>
      </c>
      <c r="F61" s="262">
        <f t="shared" si="46"/>
        <v>3</v>
      </c>
      <c r="G61" s="262">
        <f t="shared" si="46"/>
        <v>4</v>
      </c>
      <c r="H61" s="262">
        <f t="shared" si="46"/>
        <v>1</v>
      </c>
      <c r="I61" s="263">
        <f t="shared" si="46"/>
        <v>3</v>
      </c>
      <c r="J61" s="263">
        <f t="shared" si="46"/>
        <v>4</v>
      </c>
      <c r="K61" s="263">
        <f t="shared" si="46"/>
        <v>2</v>
      </c>
      <c r="L61" s="262">
        <f t="shared" si="46"/>
        <v>0</v>
      </c>
      <c r="M61" s="262">
        <f t="shared" si="46"/>
        <v>4</v>
      </c>
      <c r="N61" s="262">
        <f t="shared" si="46"/>
        <v>13</v>
      </c>
      <c r="O61" s="262">
        <f t="shared" si="46"/>
        <v>20</v>
      </c>
      <c r="P61" s="262">
        <f t="shared" si="46"/>
        <v>5</v>
      </c>
      <c r="Q61" s="263">
        <f t="shared" si="46"/>
        <v>13</v>
      </c>
      <c r="R61" s="263">
        <f t="shared" si="46"/>
        <v>20</v>
      </c>
      <c r="S61" s="263">
        <f t="shared" si="46"/>
        <v>9</v>
      </c>
      <c r="T61" s="262">
        <f t="shared" si="46"/>
        <v>42</v>
      </c>
      <c r="U61" s="262">
        <f t="shared" si="46"/>
        <v>10</v>
      </c>
      <c r="V61" s="262">
        <f t="shared" si="46"/>
        <v>16</v>
      </c>
      <c r="W61" s="262">
        <f t="shared" si="46"/>
        <v>7</v>
      </c>
      <c r="X61" s="262">
        <f t="shared" si="46"/>
        <v>0</v>
      </c>
      <c r="Y61" s="262">
        <f t="shared" si="46"/>
        <v>1</v>
      </c>
      <c r="Z61" s="262">
        <f t="shared" si="46"/>
        <v>3</v>
      </c>
      <c r="AA61" s="262">
        <f t="shared" si="46"/>
        <v>0</v>
      </c>
      <c r="AB61" s="262">
        <f t="shared" si="46"/>
        <v>1</v>
      </c>
      <c r="AC61" s="262">
        <f t="shared" si="46"/>
        <v>0</v>
      </c>
      <c r="AD61" s="262">
        <f t="shared" si="46"/>
        <v>1</v>
      </c>
      <c r="AE61" s="262">
        <f t="shared" si="46"/>
        <v>2</v>
      </c>
      <c r="AF61" s="262">
        <f t="shared" si="46"/>
        <v>4</v>
      </c>
      <c r="AG61" s="262">
        <f t="shared" si="46"/>
        <v>0</v>
      </c>
      <c r="AH61" s="262">
        <f t="shared" si="46"/>
        <v>4</v>
      </c>
      <c r="AI61" s="262">
        <f t="shared" si="46"/>
        <v>8</v>
      </c>
      <c r="AJ61" s="262">
        <f t="shared" ref="AJ61:BO61" si="47">AJ17</f>
        <v>1</v>
      </c>
      <c r="AK61" s="262">
        <f t="shared" si="47"/>
        <v>0</v>
      </c>
      <c r="AL61" s="262">
        <f t="shared" si="47"/>
        <v>2</v>
      </c>
      <c r="AM61" s="262">
        <f t="shared" si="47"/>
        <v>0</v>
      </c>
      <c r="AN61" s="262">
        <f t="shared" si="47"/>
        <v>1</v>
      </c>
      <c r="AO61" s="262">
        <f t="shared" si="47"/>
        <v>1</v>
      </c>
      <c r="AP61" s="262">
        <f t="shared" si="47"/>
        <v>1</v>
      </c>
      <c r="AQ61" s="262">
        <f t="shared" si="47"/>
        <v>0</v>
      </c>
      <c r="AR61" s="262">
        <f t="shared" si="47"/>
        <v>0</v>
      </c>
      <c r="AS61" s="262">
        <f t="shared" si="47"/>
        <v>0</v>
      </c>
      <c r="AT61" s="262">
        <f t="shared" si="47"/>
        <v>1</v>
      </c>
      <c r="AU61" s="262">
        <f t="shared" si="47"/>
        <v>0</v>
      </c>
      <c r="AV61" s="262">
        <f t="shared" si="47"/>
        <v>0</v>
      </c>
      <c r="AW61" s="262">
        <f t="shared" si="47"/>
        <v>1</v>
      </c>
      <c r="AX61" s="262">
        <f t="shared" si="47"/>
        <v>1</v>
      </c>
      <c r="AY61" s="262">
        <f t="shared" si="47"/>
        <v>2</v>
      </c>
      <c r="AZ61" s="262">
        <f t="shared" si="47"/>
        <v>1</v>
      </c>
      <c r="BA61" s="262">
        <f t="shared" si="47"/>
        <v>0</v>
      </c>
      <c r="BB61" s="262">
        <f t="shared" si="47"/>
        <v>1</v>
      </c>
      <c r="BC61" s="262">
        <f t="shared" si="47"/>
        <v>0</v>
      </c>
      <c r="BD61" s="262">
        <f t="shared" si="47"/>
        <v>0</v>
      </c>
      <c r="BE61" s="262">
        <f t="shared" si="47"/>
        <v>2</v>
      </c>
      <c r="BF61" s="262">
        <f t="shared" si="47"/>
        <v>1</v>
      </c>
      <c r="BG61" s="262">
        <f t="shared" si="47"/>
        <v>1</v>
      </c>
      <c r="BH61" s="262">
        <f t="shared" si="47"/>
        <v>1</v>
      </c>
      <c r="BI61" s="262">
        <f t="shared" si="47"/>
        <v>4</v>
      </c>
      <c r="BJ61" s="262">
        <f t="shared" si="47"/>
        <v>2</v>
      </c>
      <c r="BK61" s="262">
        <f t="shared" si="47"/>
        <v>6</v>
      </c>
      <c r="BL61" s="262">
        <f t="shared" si="47"/>
        <v>12</v>
      </c>
      <c r="BM61" s="262">
        <f t="shared" si="47"/>
        <v>0</v>
      </c>
      <c r="BN61" s="262">
        <f t="shared" si="47"/>
        <v>0</v>
      </c>
      <c r="BO61" s="262">
        <f t="shared" si="47"/>
        <v>0</v>
      </c>
      <c r="BP61" s="262">
        <f t="shared" ref="BP61:CS61" si="48">BP17</f>
        <v>0</v>
      </c>
      <c r="BQ61" s="262">
        <f t="shared" si="48"/>
        <v>0</v>
      </c>
      <c r="BR61" s="262">
        <f t="shared" si="48"/>
        <v>0</v>
      </c>
      <c r="BS61" s="262">
        <f t="shared" si="48"/>
        <v>0</v>
      </c>
      <c r="BT61" s="262">
        <f t="shared" si="48"/>
        <v>0</v>
      </c>
      <c r="BU61" s="262">
        <f t="shared" si="48"/>
        <v>0</v>
      </c>
      <c r="BV61" s="262">
        <f t="shared" si="48"/>
        <v>0</v>
      </c>
      <c r="BW61" s="262">
        <f t="shared" si="48"/>
        <v>0</v>
      </c>
      <c r="BX61" s="262">
        <f t="shared" si="48"/>
        <v>0</v>
      </c>
      <c r="BY61" s="262">
        <f t="shared" si="48"/>
        <v>0</v>
      </c>
      <c r="BZ61" s="262">
        <f t="shared" si="48"/>
        <v>0</v>
      </c>
      <c r="CA61" s="262">
        <f t="shared" si="48"/>
        <v>0</v>
      </c>
      <c r="CB61" s="262">
        <f t="shared" si="48"/>
        <v>0</v>
      </c>
      <c r="CC61" s="262">
        <f t="shared" si="48"/>
        <v>0</v>
      </c>
      <c r="CD61" s="262">
        <f t="shared" si="48"/>
        <v>0</v>
      </c>
      <c r="CE61" s="262">
        <f t="shared" si="48"/>
        <v>0</v>
      </c>
      <c r="CF61" s="262">
        <f t="shared" si="48"/>
        <v>0</v>
      </c>
      <c r="CG61" s="262">
        <f t="shared" si="48"/>
        <v>0</v>
      </c>
      <c r="CH61" s="262">
        <f t="shared" si="48"/>
        <v>0</v>
      </c>
      <c r="CI61" s="262">
        <f t="shared" si="48"/>
        <v>0</v>
      </c>
      <c r="CJ61" s="262">
        <f t="shared" si="48"/>
        <v>0</v>
      </c>
      <c r="CK61" s="262">
        <f t="shared" si="48"/>
        <v>0</v>
      </c>
      <c r="CL61" s="262">
        <f t="shared" si="48"/>
        <v>0</v>
      </c>
      <c r="CM61" s="262">
        <f t="shared" si="48"/>
        <v>0</v>
      </c>
      <c r="CN61" s="262">
        <f t="shared" si="48"/>
        <v>0</v>
      </c>
      <c r="CO61" s="262">
        <f t="shared" si="48"/>
        <v>0</v>
      </c>
      <c r="CP61" s="262">
        <f t="shared" si="48"/>
        <v>0</v>
      </c>
      <c r="CQ61" s="262">
        <f t="shared" si="48"/>
        <v>0</v>
      </c>
      <c r="CR61" s="262">
        <f t="shared" si="48"/>
        <v>0</v>
      </c>
      <c r="CS61" s="262">
        <f t="shared" si="48"/>
        <v>0</v>
      </c>
    </row>
    <row r="62" spans="1:97" ht="40.700000000000003" customHeight="1">
      <c r="A62" s="261">
        <v>4</v>
      </c>
      <c r="B62" s="625" t="s">
        <v>1671</v>
      </c>
      <c r="C62" s="626"/>
      <c r="D62" s="240">
        <f t="shared" ref="D62:AI62" si="49">+D22</f>
        <v>0</v>
      </c>
      <c r="E62" s="240">
        <f t="shared" si="49"/>
        <v>0</v>
      </c>
      <c r="F62" s="240">
        <f t="shared" si="49"/>
        <v>4</v>
      </c>
      <c r="G62" s="240">
        <f t="shared" si="49"/>
        <v>0</v>
      </c>
      <c r="H62" s="240">
        <f t="shared" si="49"/>
        <v>3</v>
      </c>
      <c r="I62" s="264">
        <f t="shared" si="49"/>
        <v>4</v>
      </c>
      <c r="J62" s="264">
        <f t="shared" si="49"/>
        <v>0</v>
      </c>
      <c r="K62" s="264">
        <f t="shared" si="49"/>
        <v>3</v>
      </c>
      <c r="L62" s="240">
        <f t="shared" si="49"/>
        <v>0</v>
      </c>
      <c r="M62" s="240">
        <f t="shared" si="49"/>
        <v>4</v>
      </c>
      <c r="N62" s="240">
        <f t="shared" si="49"/>
        <v>24</v>
      </c>
      <c r="O62" s="240">
        <f t="shared" si="49"/>
        <v>50</v>
      </c>
      <c r="P62" s="240">
        <f t="shared" si="49"/>
        <v>9</v>
      </c>
      <c r="Q62" s="264">
        <f t="shared" si="49"/>
        <v>24</v>
      </c>
      <c r="R62" s="264">
        <f t="shared" si="49"/>
        <v>50</v>
      </c>
      <c r="S62" s="264">
        <f t="shared" si="49"/>
        <v>13</v>
      </c>
      <c r="T62" s="240">
        <f t="shared" si="49"/>
        <v>87</v>
      </c>
      <c r="U62" s="240">
        <f t="shared" si="49"/>
        <v>20</v>
      </c>
      <c r="V62" s="240">
        <f t="shared" si="49"/>
        <v>50</v>
      </c>
      <c r="W62" s="240">
        <f t="shared" si="49"/>
        <v>10</v>
      </c>
      <c r="X62" s="240">
        <f t="shared" si="49"/>
        <v>0</v>
      </c>
      <c r="Y62" s="240">
        <f t="shared" si="49"/>
        <v>0</v>
      </c>
      <c r="Z62" s="240">
        <f t="shared" si="49"/>
        <v>0</v>
      </c>
      <c r="AA62" s="240">
        <f t="shared" si="49"/>
        <v>0</v>
      </c>
      <c r="AB62" s="240">
        <f t="shared" si="49"/>
        <v>2</v>
      </c>
      <c r="AC62" s="240">
        <f t="shared" si="49"/>
        <v>0</v>
      </c>
      <c r="AD62" s="240">
        <f t="shared" si="49"/>
        <v>1</v>
      </c>
      <c r="AE62" s="240">
        <f t="shared" si="49"/>
        <v>4</v>
      </c>
      <c r="AF62" s="240">
        <f t="shared" si="49"/>
        <v>10</v>
      </c>
      <c r="AG62" s="240">
        <f t="shared" si="49"/>
        <v>1</v>
      </c>
      <c r="AH62" s="240">
        <f t="shared" si="49"/>
        <v>2</v>
      </c>
      <c r="AI62" s="240">
        <f t="shared" si="49"/>
        <v>26</v>
      </c>
      <c r="AJ62" s="240">
        <f t="shared" ref="AJ62:BO62" si="50">+AJ22</f>
        <v>5</v>
      </c>
      <c r="AK62" s="240">
        <f t="shared" si="50"/>
        <v>3</v>
      </c>
      <c r="AL62" s="240">
        <f t="shared" si="50"/>
        <v>9</v>
      </c>
      <c r="AM62" s="240">
        <f t="shared" si="50"/>
        <v>0</v>
      </c>
      <c r="AN62" s="240">
        <f t="shared" si="50"/>
        <v>4</v>
      </c>
      <c r="AO62" s="240">
        <f t="shared" si="50"/>
        <v>1</v>
      </c>
      <c r="AP62" s="240">
        <f t="shared" si="50"/>
        <v>1</v>
      </c>
      <c r="AQ62" s="240">
        <f t="shared" si="50"/>
        <v>0</v>
      </c>
      <c r="AR62" s="240">
        <f t="shared" si="50"/>
        <v>1</v>
      </c>
      <c r="AS62" s="240">
        <f t="shared" si="50"/>
        <v>1</v>
      </c>
      <c r="AT62" s="240">
        <f t="shared" si="50"/>
        <v>1</v>
      </c>
      <c r="AU62" s="240">
        <f t="shared" si="50"/>
        <v>2</v>
      </c>
      <c r="AV62" s="240">
        <f t="shared" si="50"/>
        <v>0</v>
      </c>
      <c r="AW62" s="240">
        <f t="shared" si="50"/>
        <v>1</v>
      </c>
      <c r="AX62" s="240">
        <f t="shared" si="50"/>
        <v>1</v>
      </c>
      <c r="AY62" s="240">
        <f t="shared" si="50"/>
        <v>0</v>
      </c>
      <c r="AZ62" s="240">
        <f t="shared" si="50"/>
        <v>2</v>
      </c>
      <c r="BA62" s="240">
        <f t="shared" si="50"/>
        <v>0</v>
      </c>
      <c r="BB62" s="240">
        <f t="shared" si="50"/>
        <v>1</v>
      </c>
      <c r="BC62" s="240">
        <f t="shared" si="50"/>
        <v>1</v>
      </c>
      <c r="BD62" s="240">
        <f t="shared" si="50"/>
        <v>0</v>
      </c>
      <c r="BE62" s="240">
        <f t="shared" si="50"/>
        <v>0</v>
      </c>
      <c r="BF62" s="240">
        <f t="shared" si="50"/>
        <v>4</v>
      </c>
      <c r="BG62" s="240">
        <f t="shared" si="50"/>
        <v>0</v>
      </c>
      <c r="BH62" s="240">
        <f t="shared" si="50"/>
        <v>3</v>
      </c>
      <c r="BI62" s="240">
        <f t="shared" si="50"/>
        <v>9</v>
      </c>
      <c r="BJ62" s="240">
        <f t="shared" si="50"/>
        <v>4</v>
      </c>
      <c r="BK62" s="240">
        <f t="shared" si="50"/>
        <v>5</v>
      </c>
      <c r="BL62" s="240">
        <f t="shared" si="50"/>
        <v>18</v>
      </c>
      <c r="BM62" s="240">
        <f t="shared" si="50"/>
        <v>0</v>
      </c>
      <c r="BN62" s="240">
        <f t="shared" si="50"/>
        <v>0</v>
      </c>
      <c r="BO62" s="240">
        <f t="shared" si="50"/>
        <v>0</v>
      </c>
      <c r="BP62" s="240">
        <f t="shared" ref="BP62:CS62" si="51">+BP22</f>
        <v>0</v>
      </c>
      <c r="BQ62" s="240">
        <f t="shared" si="51"/>
        <v>0</v>
      </c>
      <c r="BR62" s="240">
        <f t="shared" si="51"/>
        <v>0</v>
      </c>
      <c r="BS62" s="240">
        <f t="shared" si="51"/>
        <v>0</v>
      </c>
      <c r="BT62" s="240">
        <f t="shared" si="51"/>
        <v>0</v>
      </c>
      <c r="BU62" s="240">
        <f t="shared" si="51"/>
        <v>0</v>
      </c>
      <c r="BV62" s="240">
        <f t="shared" si="51"/>
        <v>0</v>
      </c>
      <c r="BW62" s="240">
        <f t="shared" si="51"/>
        <v>0</v>
      </c>
      <c r="BX62" s="240">
        <f t="shared" si="51"/>
        <v>0</v>
      </c>
      <c r="BY62" s="240">
        <f t="shared" si="51"/>
        <v>0</v>
      </c>
      <c r="BZ62" s="240">
        <f t="shared" si="51"/>
        <v>0</v>
      </c>
      <c r="CA62" s="240">
        <f t="shared" si="51"/>
        <v>0</v>
      </c>
      <c r="CB62" s="240">
        <f t="shared" si="51"/>
        <v>0</v>
      </c>
      <c r="CC62" s="240">
        <f t="shared" si="51"/>
        <v>0</v>
      </c>
      <c r="CD62" s="240">
        <f t="shared" si="51"/>
        <v>0</v>
      </c>
      <c r="CE62" s="240">
        <f t="shared" si="51"/>
        <v>0</v>
      </c>
      <c r="CF62" s="240">
        <f t="shared" si="51"/>
        <v>0</v>
      </c>
      <c r="CG62" s="240">
        <f t="shared" si="51"/>
        <v>0</v>
      </c>
      <c r="CH62" s="240">
        <f t="shared" si="51"/>
        <v>0</v>
      </c>
      <c r="CI62" s="240">
        <f t="shared" si="51"/>
        <v>0</v>
      </c>
      <c r="CJ62" s="240">
        <f t="shared" si="51"/>
        <v>0</v>
      </c>
      <c r="CK62" s="240">
        <f t="shared" si="51"/>
        <v>0</v>
      </c>
      <c r="CL62" s="240">
        <f t="shared" si="51"/>
        <v>0</v>
      </c>
      <c r="CM62" s="240">
        <f t="shared" si="51"/>
        <v>0</v>
      </c>
      <c r="CN62" s="240">
        <f t="shared" si="51"/>
        <v>0</v>
      </c>
      <c r="CO62" s="240">
        <f t="shared" si="51"/>
        <v>0</v>
      </c>
      <c r="CP62" s="240">
        <f t="shared" si="51"/>
        <v>0</v>
      </c>
      <c r="CQ62" s="240">
        <f t="shared" si="51"/>
        <v>0</v>
      </c>
      <c r="CR62" s="240">
        <f t="shared" si="51"/>
        <v>0</v>
      </c>
      <c r="CS62" s="240">
        <f t="shared" si="51"/>
        <v>0</v>
      </c>
    </row>
    <row r="63" spans="1:97" ht="40.700000000000003" customHeight="1">
      <c r="A63" s="261">
        <v>5</v>
      </c>
      <c r="B63" s="625" t="s">
        <v>1672</v>
      </c>
      <c r="C63" s="626"/>
      <c r="D63" s="240">
        <f t="shared" ref="D63:AI63" si="52">+D28</f>
        <v>0</v>
      </c>
      <c r="E63" s="240">
        <f t="shared" si="52"/>
        <v>1</v>
      </c>
      <c r="F63" s="240">
        <f t="shared" si="52"/>
        <v>3</v>
      </c>
      <c r="G63" s="240">
        <f t="shared" si="52"/>
        <v>1</v>
      </c>
      <c r="H63" s="240">
        <f t="shared" si="52"/>
        <v>0</v>
      </c>
      <c r="I63" s="264">
        <f t="shared" si="52"/>
        <v>3</v>
      </c>
      <c r="J63" s="264">
        <f t="shared" si="52"/>
        <v>1</v>
      </c>
      <c r="K63" s="264">
        <f t="shared" si="52"/>
        <v>1</v>
      </c>
      <c r="L63" s="240">
        <f t="shared" si="52"/>
        <v>0</v>
      </c>
      <c r="M63" s="240">
        <f t="shared" si="52"/>
        <v>4</v>
      </c>
      <c r="N63" s="240">
        <f t="shared" si="52"/>
        <v>21</v>
      </c>
      <c r="O63" s="240">
        <f t="shared" si="52"/>
        <v>49</v>
      </c>
      <c r="P63" s="240">
        <f t="shared" si="52"/>
        <v>24</v>
      </c>
      <c r="Q63" s="264">
        <f t="shared" si="52"/>
        <v>21</v>
      </c>
      <c r="R63" s="264">
        <f t="shared" si="52"/>
        <v>49</v>
      </c>
      <c r="S63" s="264">
        <f t="shared" si="52"/>
        <v>28</v>
      </c>
      <c r="T63" s="240">
        <f t="shared" si="52"/>
        <v>98</v>
      </c>
      <c r="U63" s="240">
        <f t="shared" si="52"/>
        <v>18</v>
      </c>
      <c r="V63" s="240">
        <f t="shared" si="52"/>
        <v>48</v>
      </c>
      <c r="W63" s="240">
        <f t="shared" si="52"/>
        <v>27</v>
      </c>
      <c r="X63" s="240">
        <f t="shared" si="52"/>
        <v>0</v>
      </c>
      <c r="Y63" s="240">
        <f t="shared" si="52"/>
        <v>1</v>
      </c>
      <c r="Z63" s="240">
        <f t="shared" si="52"/>
        <v>0</v>
      </c>
      <c r="AA63" s="240">
        <f t="shared" si="52"/>
        <v>0</v>
      </c>
      <c r="AB63" s="240">
        <f t="shared" si="52"/>
        <v>1</v>
      </c>
      <c r="AC63" s="240">
        <f t="shared" si="52"/>
        <v>2</v>
      </c>
      <c r="AD63" s="240">
        <f t="shared" si="52"/>
        <v>0</v>
      </c>
      <c r="AE63" s="240">
        <f t="shared" si="52"/>
        <v>3</v>
      </c>
      <c r="AF63" s="240">
        <f t="shared" si="52"/>
        <v>11</v>
      </c>
      <c r="AG63" s="240">
        <f t="shared" si="52"/>
        <v>7</v>
      </c>
      <c r="AH63" s="240">
        <f t="shared" si="52"/>
        <v>3</v>
      </c>
      <c r="AI63" s="240">
        <f t="shared" si="52"/>
        <v>15</v>
      </c>
      <c r="AJ63" s="240">
        <f t="shared" ref="AJ63:BO63" si="53">+AJ28</f>
        <v>3</v>
      </c>
      <c r="AK63" s="240">
        <f t="shared" si="53"/>
        <v>2</v>
      </c>
      <c r="AL63" s="240">
        <f t="shared" si="53"/>
        <v>10</v>
      </c>
      <c r="AM63" s="240">
        <f t="shared" si="53"/>
        <v>7</v>
      </c>
      <c r="AN63" s="240">
        <f t="shared" si="53"/>
        <v>0</v>
      </c>
      <c r="AO63" s="240">
        <f t="shared" si="53"/>
        <v>2</v>
      </c>
      <c r="AP63" s="240">
        <f t="shared" si="53"/>
        <v>3</v>
      </c>
      <c r="AQ63" s="240">
        <f t="shared" si="53"/>
        <v>3</v>
      </c>
      <c r="AR63" s="240">
        <f t="shared" si="53"/>
        <v>2</v>
      </c>
      <c r="AS63" s="240">
        <f t="shared" si="53"/>
        <v>4</v>
      </c>
      <c r="AT63" s="240">
        <f t="shared" si="53"/>
        <v>2</v>
      </c>
      <c r="AU63" s="240">
        <f t="shared" si="53"/>
        <v>0</v>
      </c>
      <c r="AV63" s="240">
        <f t="shared" si="53"/>
        <v>0</v>
      </c>
      <c r="AW63" s="240">
        <f t="shared" si="53"/>
        <v>0</v>
      </c>
      <c r="AX63" s="240">
        <f t="shared" si="53"/>
        <v>1</v>
      </c>
      <c r="AY63" s="240">
        <f t="shared" si="53"/>
        <v>1</v>
      </c>
      <c r="AZ63" s="240">
        <f t="shared" si="53"/>
        <v>1</v>
      </c>
      <c r="BA63" s="240">
        <f t="shared" si="53"/>
        <v>3</v>
      </c>
      <c r="BB63" s="240">
        <f t="shared" si="53"/>
        <v>1</v>
      </c>
      <c r="BC63" s="240">
        <f t="shared" si="53"/>
        <v>2</v>
      </c>
      <c r="BD63" s="240">
        <f t="shared" si="53"/>
        <v>2</v>
      </c>
      <c r="BE63" s="240">
        <f t="shared" si="53"/>
        <v>1</v>
      </c>
      <c r="BF63" s="240">
        <f t="shared" si="53"/>
        <v>1</v>
      </c>
      <c r="BG63" s="240">
        <f t="shared" si="53"/>
        <v>1</v>
      </c>
      <c r="BH63" s="240">
        <f t="shared" si="53"/>
        <v>1</v>
      </c>
      <c r="BI63" s="240">
        <f t="shared" si="53"/>
        <v>9</v>
      </c>
      <c r="BJ63" s="240">
        <f t="shared" si="53"/>
        <v>9</v>
      </c>
      <c r="BK63" s="240">
        <f t="shared" si="53"/>
        <v>8</v>
      </c>
      <c r="BL63" s="240">
        <f t="shared" si="53"/>
        <v>26</v>
      </c>
      <c r="BM63" s="240">
        <f t="shared" si="53"/>
        <v>0</v>
      </c>
      <c r="BN63" s="240">
        <f t="shared" si="53"/>
        <v>0</v>
      </c>
      <c r="BO63" s="240">
        <f t="shared" si="53"/>
        <v>0</v>
      </c>
      <c r="BP63" s="240">
        <f t="shared" ref="BP63:CS63" si="54">+BP28</f>
        <v>0</v>
      </c>
      <c r="BQ63" s="240">
        <f t="shared" si="54"/>
        <v>0</v>
      </c>
      <c r="BR63" s="240">
        <f t="shared" si="54"/>
        <v>0</v>
      </c>
      <c r="BS63" s="240">
        <f t="shared" si="54"/>
        <v>0</v>
      </c>
      <c r="BT63" s="240">
        <f t="shared" si="54"/>
        <v>0</v>
      </c>
      <c r="BU63" s="240">
        <f t="shared" si="54"/>
        <v>0</v>
      </c>
      <c r="BV63" s="240">
        <f t="shared" si="54"/>
        <v>0</v>
      </c>
      <c r="BW63" s="240">
        <f t="shared" si="54"/>
        <v>0</v>
      </c>
      <c r="BX63" s="240">
        <f t="shared" si="54"/>
        <v>0</v>
      </c>
      <c r="BY63" s="240">
        <f t="shared" si="54"/>
        <v>0</v>
      </c>
      <c r="BZ63" s="240">
        <f t="shared" si="54"/>
        <v>0</v>
      </c>
      <c r="CA63" s="240">
        <f t="shared" si="54"/>
        <v>0</v>
      </c>
      <c r="CB63" s="240">
        <f t="shared" si="54"/>
        <v>0</v>
      </c>
      <c r="CC63" s="240">
        <f t="shared" si="54"/>
        <v>0</v>
      </c>
      <c r="CD63" s="240">
        <f t="shared" si="54"/>
        <v>0</v>
      </c>
      <c r="CE63" s="240">
        <f t="shared" si="54"/>
        <v>0</v>
      </c>
      <c r="CF63" s="240">
        <f t="shared" si="54"/>
        <v>0</v>
      </c>
      <c r="CG63" s="240">
        <f t="shared" si="54"/>
        <v>0</v>
      </c>
      <c r="CH63" s="240">
        <f t="shared" si="54"/>
        <v>0</v>
      </c>
      <c r="CI63" s="240">
        <f t="shared" si="54"/>
        <v>0</v>
      </c>
      <c r="CJ63" s="240">
        <f t="shared" si="54"/>
        <v>0</v>
      </c>
      <c r="CK63" s="240">
        <f t="shared" si="54"/>
        <v>0</v>
      </c>
      <c r="CL63" s="240">
        <f t="shared" si="54"/>
        <v>0</v>
      </c>
      <c r="CM63" s="240">
        <f t="shared" si="54"/>
        <v>0</v>
      </c>
      <c r="CN63" s="240">
        <f t="shared" si="54"/>
        <v>0</v>
      </c>
      <c r="CO63" s="240">
        <f t="shared" si="54"/>
        <v>0</v>
      </c>
      <c r="CP63" s="240">
        <f t="shared" si="54"/>
        <v>0</v>
      </c>
      <c r="CQ63" s="240">
        <f t="shared" si="54"/>
        <v>0</v>
      </c>
      <c r="CR63" s="240">
        <f t="shared" si="54"/>
        <v>0</v>
      </c>
      <c r="CS63" s="240">
        <f t="shared" si="54"/>
        <v>0</v>
      </c>
    </row>
    <row r="64" spans="1:97" ht="40.700000000000003" customHeight="1">
      <c r="A64" s="261">
        <v>6</v>
      </c>
      <c r="B64" s="625" t="s">
        <v>289</v>
      </c>
      <c r="C64" s="626"/>
      <c r="D64" s="240">
        <f t="shared" ref="D64:AI64" si="55">+D33</f>
        <v>0</v>
      </c>
      <c r="E64" s="240">
        <f t="shared" si="55"/>
        <v>0</v>
      </c>
      <c r="F64" s="240">
        <f t="shared" si="55"/>
        <v>5</v>
      </c>
      <c r="G64" s="240">
        <f t="shared" si="55"/>
        <v>0</v>
      </c>
      <c r="H64" s="240">
        <f t="shared" si="55"/>
        <v>1</v>
      </c>
      <c r="I64" s="264">
        <f t="shared" si="55"/>
        <v>5</v>
      </c>
      <c r="J64" s="264">
        <f t="shared" si="55"/>
        <v>0</v>
      </c>
      <c r="K64" s="264">
        <f t="shared" si="55"/>
        <v>1</v>
      </c>
      <c r="L64" s="240">
        <f t="shared" si="55"/>
        <v>0</v>
      </c>
      <c r="M64" s="240">
        <f t="shared" si="55"/>
        <v>9</v>
      </c>
      <c r="N64" s="240">
        <f t="shared" si="55"/>
        <v>27</v>
      </c>
      <c r="O64" s="240">
        <f t="shared" si="55"/>
        <v>22</v>
      </c>
      <c r="P64" s="240">
        <f t="shared" si="55"/>
        <v>18</v>
      </c>
      <c r="Q64" s="264">
        <f t="shared" si="55"/>
        <v>27</v>
      </c>
      <c r="R64" s="264">
        <f t="shared" si="55"/>
        <v>22</v>
      </c>
      <c r="S64" s="264">
        <f t="shared" si="55"/>
        <v>27</v>
      </c>
      <c r="T64" s="240">
        <f t="shared" si="55"/>
        <v>76</v>
      </c>
      <c r="U64" s="240">
        <f t="shared" si="55"/>
        <v>22</v>
      </c>
      <c r="V64" s="240">
        <f t="shared" si="55"/>
        <v>22</v>
      </c>
      <c r="W64" s="240">
        <f t="shared" si="55"/>
        <v>26</v>
      </c>
      <c r="X64" s="240">
        <f t="shared" si="55"/>
        <v>0</v>
      </c>
      <c r="Y64" s="240">
        <f t="shared" si="55"/>
        <v>1</v>
      </c>
      <c r="Z64" s="240">
        <f t="shared" si="55"/>
        <v>0</v>
      </c>
      <c r="AA64" s="240">
        <f t="shared" si="55"/>
        <v>3</v>
      </c>
      <c r="AB64" s="240">
        <f t="shared" si="55"/>
        <v>2</v>
      </c>
      <c r="AC64" s="240">
        <f t="shared" si="55"/>
        <v>0</v>
      </c>
      <c r="AD64" s="240">
        <f t="shared" si="55"/>
        <v>2</v>
      </c>
      <c r="AE64" s="240">
        <f t="shared" si="55"/>
        <v>4</v>
      </c>
      <c r="AF64" s="240">
        <f t="shared" si="55"/>
        <v>11</v>
      </c>
      <c r="AG64" s="240">
        <f t="shared" si="55"/>
        <v>3</v>
      </c>
      <c r="AH64" s="240">
        <f t="shared" si="55"/>
        <v>5</v>
      </c>
      <c r="AI64" s="240">
        <f t="shared" si="55"/>
        <v>4</v>
      </c>
      <c r="AJ64" s="240">
        <f t="shared" ref="AJ64:BO64" si="56">+AJ33</f>
        <v>5</v>
      </c>
      <c r="AK64" s="240">
        <f t="shared" si="56"/>
        <v>0</v>
      </c>
      <c r="AL64" s="240">
        <f t="shared" si="56"/>
        <v>4</v>
      </c>
      <c r="AM64" s="240">
        <f t="shared" si="56"/>
        <v>2</v>
      </c>
      <c r="AN64" s="240">
        <f t="shared" si="56"/>
        <v>2</v>
      </c>
      <c r="AO64" s="240">
        <f t="shared" si="56"/>
        <v>1</v>
      </c>
      <c r="AP64" s="240">
        <f t="shared" si="56"/>
        <v>1</v>
      </c>
      <c r="AQ64" s="240">
        <f t="shared" si="56"/>
        <v>2</v>
      </c>
      <c r="AR64" s="240">
        <f t="shared" si="56"/>
        <v>0</v>
      </c>
      <c r="AS64" s="240">
        <f t="shared" si="56"/>
        <v>6</v>
      </c>
      <c r="AT64" s="240">
        <f t="shared" si="56"/>
        <v>0</v>
      </c>
      <c r="AU64" s="240">
        <f t="shared" si="56"/>
        <v>0</v>
      </c>
      <c r="AV64" s="240">
        <f t="shared" si="56"/>
        <v>0</v>
      </c>
      <c r="AW64" s="240">
        <f t="shared" si="56"/>
        <v>0</v>
      </c>
      <c r="AX64" s="240">
        <f t="shared" si="56"/>
        <v>1</v>
      </c>
      <c r="AY64" s="240">
        <f t="shared" si="56"/>
        <v>3</v>
      </c>
      <c r="AZ64" s="240">
        <f t="shared" si="56"/>
        <v>4</v>
      </c>
      <c r="BA64" s="240">
        <f t="shared" si="56"/>
        <v>1</v>
      </c>
      <c r="BB64" s="240">
        <f t="shared" si="56"/>
        <v>1</v>
      </c>
      <c r="BC64" s="240">
        <f t="shared" si="56"/>
        <v>2</v>
      </c>
      <c r="BD64" s="240">
        <f t="shared" si="56"/>
        <v>0</v>
      </c>
      <c r="BE64" s="240">
        <f t="shared" si="56"/>
        <v>0</v>
      </c>
      <c r="BF64" s="240">
        <f t="shared" si="56"/>
        <v>5</v>
      </c>
      <c r="BG64" s="240">
        <f t="shared" si="56"/>
        <v>0</v>
      </c>
      <c r="BH64" s="240">
        <f t="shared" si="56"/>
        <v>1</v>
      </c>
      <c r="BI64" s="240">
        <f t="shared" si="56"/>
        <v>13</v>
      </c>
      <c r="BJ64" s="240">
        <f t="shared" si="56"/>
        <v>2</v>
      </c>
      <c r="BK64" s="240">
        <f t="shared" si="56"/>
        <v>11</v>
      </c>
      <c r="BL64" s="240">
        <f t="shared" si="56"/>
        <v>26</v>
      </c>
      <c r="BM64" s="240">
        <f t="shared" si="56"/>
        <v>0</v>
      </c>
      <c r="BN64" s="240">
        <f t="shared" si="56"/>
        <v>0</v>
      </c>
      <c r="BO64" s="240">
        <f t="shared" si="56"/>
        <v>0</v>
      </c>
      <c r="BP64" s="240">
        <f t="shared" ref="BP64:CS64" si="57">+BP33</f>
        <v>0</v>
      </c>
      <c r="BQ64" s="240">
        <f t="shared" si="57"/>
        <v>0</v>
      </c>
      <c r="BR64" s="240">
        <f t="shared" si="57"/>
        <v>0</v>
      </c>
      <c r="BS64" s="240">
        <f t="shared" si="57"/>
        <v>0</v>
      </c>
      <c r="BT64" s="240">
        <f t="shared" si="57"/>
        <v>0</v>
      </c>
      <c r="BU64" s="240">
        <f t="shared" si="57"/>
        <v>0</v>
      </c>
      <c r="BV64" s="240">
        <f t="shared" si="57"/>
        <v>0</v>
      </c>
      <c r="BW64" s="240">
        <f t="shared" si="57"/>
        <v>0</v>
      </c>
      <c r="BX64" s="240">
        <f t="shared" si="57"/>
        <v>0</v>
      </c>
      <c r="BY64" s="240">
        <f t="shared" si="57"/>
        <v>0</v>
      </c>
      <c r="BZ64" s="240">
        <f t="shared" si="57"/>
        <v>0</v>
      </c>
      <c r="CA64" s="240">
        <f t="shared" si="57"/>
        <v>0</v>
      </c>
      <c r="CB64" s="240">
        <f t="shared" si="57"/>
        <v>0</v>
      </c>
      <c r="CC64" s="240">
        <f t="shared" si="57"/>
        <v>0</v>
      </c>
      <c r="CD64" s="240">
        <f t="shared" si="57"/>
        <v>0</v>
      </c>
      <c r="CE64" s="240">
        <f t="shared" si="57"/>
        <v>0</v>
      </c>
      <c r="CF64" s="240">
        <f t="shared" si="57"/>
        <v>0</v>
      </c>
      <c r="CG64" s="240">
        <f t="shared" si="57"/>
        <v>0</v>
      </c>
      <c r="CH64" s="240">
        <f t="shared" si="57"/>
        <v>0</v>
      </c>
      <c r="CI64" s="240">
        <f t="shared" si="57"/>
        <v>0</v>
      </c>
      <c r="CJ64" s="240">
        <f t="shared" si="57"/>
        <v>0</v>
      </c>
      <c r="CK64" s="240">
        <f t="shared" si="57"/>
        <v>0</v>
      </c>
      <c r="CL64" s="240">
        <f t="shared" si="57"/>
        <v>0</v>
      </c>
      <c r="CM64" s="240">
        <f t="shared" si="57"/>
        <v>0</v>
      </c>
      <c r="CN64" s="240">
        <f t="shared" si="57"/>
        <v>0</v>
      </c>
      <c r="CO64" s="240">
        <f t="shared" si="57"/>
        <v>0</v>
      </c>
      <c r="CP64" s="240">
        <f t="shared" si="57"/>
        <v>0</v>
      </c>
      <c r="CQ64" s="240">
        <f t="shared" si="57"/>
        <v>0</v>
      </c>
      <c r="CR64" s="240">
        <f t="shared" si="57"/>
        <v>0</v>
      </c>
      <c r="CS64" s="240">
        <f t="shared" si="57"/>
        <v>0</v>
      </c>
    </row>
    <row r="65" spans="1:97" ht="40.700000000000003" customHeight="1">
      <c r="A65" s="261">
        <v>7</v>
      </c>
      <c r="B65" s="625" t="s">
        <v>1675</v>
      </c>
      <c r="C65" s="626"/>
      <c r="D65" s="240">
        <f t="shared" ref="D65:AI65" si="58">+D38</f>
        <v>0</v>
      </c>
      <c r="E65" s="240">
        <f t="shared" si="58"/>
        <v>1</v>
      </c>
      <c r="F65" s="240">
        <f t="shared" si="58"/>
        <v>0</v>
      </c>
      <c r="G65" s="240">
        <f t="shared" si="58"/>
        <v>0</v>
      </c>
      <c r="H65" s="240">
        <f t="shared" si="58"/>
        <v>0</v>
      </c>
      <c r="I65" s="264">
        <f t="shared" si="58"/>
        <v>0</v>
      </c>
      <c r="J65" s="264">
        <f t="shared" si="58"/>
        <v>0</v>
      </c>
      <c r="K65" s="264">
        <f t="shared" si="58"/>
        <v>1</v>
      </c>
      <c r="L65" s="240">
        <f t="shared" si="58"/>
        <v>0</v>
      </c>
      <c r="M65" s="240">
        <f t="shared" si="58"/>
        <v>8</v>
      </c>
      <c r="N65" s="240">
        <f t="shared" si="58"/>
        <v>15</v>
      </c>
      <c r="O65" s="240">
        <f t="shared" si="58"/>
        <v>43</v>
      </c>
      <c r="P65" s="240">
        <f t="shared" si="58"/>
        <v>22</v>
      </c>
      <c r="Q65" s="264">
        <f t="shared" si="58"/>
        <v>15</v>
      </c>
      <c r="R65" s="264">
        <f t="shared" si="58"/>
        <v>43</v>
      </c>
      <c r="S65" s="264">
        <f t="shared" si="58"/>
        <v>30</v>
      </c>
      <c r="T65" s="240">
        <f t="shared" si="58"/>
        <v>88</v>
      </c>
      <c r="U65" s="240">
        <f t="shared" si="58"/>
        <v>15</v>
      </c>
      <c r="V65" s="240">
        <f t="shared" si="58"/>
        <v>43</v>
      </c>
      <c r="W65" s="240">
        <f t="shared" si="58"/>
        <v>29</v>
      </c>
      <c r="X65" s="240">
        <f t="shared" si="58"/>
        <v>0</v>
      </c>
      <c r="Y65" s="240">
        <f t="shared" si="58"/>
        <v>0</v>
      </c>
      <c r="Z65" s="240">
        <f t="shared" si="58"/>
        <v>1</v>
      </c>
      <c r="AA65" s="240">
        <f t="shared" si="58"/>
        <v>3</v>
      </c>
      <c r="AB65" s="240">
        <f t="shared" si="58"/>
        <v>0</v>
      </c>
      <c r="AC65" s="240">
        <f t="shared" si="58"/>
        <v>0</v>
      </c>
      <c r="AD65" s="240">
        <f t="shared" si="58"/>
        <v>4</v>
      </c>
      <c r="AE65" s="240">
        <f t="shared" si="58"/>
        <v>3</v>
      </c>
      <c r="AF65" s="240">
        <f t="shared" si="58"/>
        <v>8</v>
      </c>
      <c r="AG65" s="240">
        <f t="shared" si="58"/>
        <v>1</v>
      </c>
      <c r="AH65" s="240">
        <f t="shared" si="58"/>
        <v>3</v>
      </c>
      <c r="AI65" s="240">
        <f t="shared" si="58"/>
        <v>18</v>
      </c>
      <c r="AJ65" s="240">
        <f t="shared" ref="AJ65:BO65" si="59">+AJ38</f>
        <v>5</v>
      </c>
      <c r="AK65" s="240">
        <f t="shared" si="59"/>
        <v>1</v>
      </c>
      <c r="AL65" s="240">
        <f t="shared" si="59"/>
        <v>10</v>
      </c>
      <c r="AM65" s="240">
        <f t="shared" si="59"/>
        <v>7</v>
      </c>
      <c r="AN65" s="240">
        <f t="shared" si="59"/>
        <v>1</v>
      </c>
      <c r="AO65" s="240">
        <f t="shared" si="59"/>
        <v>0</v>
      </c>
      <c r="AP65" s="240">
        <f t="shared" si="59"/>
        <v>3</v>
      </c>
      <c r="AQ65" s="240">
        <f t="shared" si="59"/>
        <v>3</v>
      </c>
      <c r="AR65" s="240">
        <f t="shared" si="59"/>
        <v>3</v>
      </c>
      <c r="AS65" s="240">
        <f t="shared" si="59"/>
        <v>1</v>
      </c>
      <c r="AT65" s="240">
        <f t="shared" si="59"/>
        <v>0</v>
      </c>
      <c r="AU65" s="240">
        <f t="shared" si="59"/>
        <v>1</v>
      </c>
      <c r="AV65" s="240">
        <f t="shared" si="59"/>
        <v>3</v>
      </c>
      <c r="AW65" s="240">
        <f t="shared" si="59"/>
        <v>1</v>
      </c>
      <c r="AX65" s="240">
        <f t="shared" si="59"/>
        <v>2</v>
      </c>
      <c r="AY65" s="240">
        <f t="shared" si="59"/>
        <v>0</v>
      </c>
      <c r="AZ65" s="240">
        <f t="shared" si="59"/>
        <v>1</v>
      </c>
      <c r="BA65" s="240">
        <f t="shared" si="59"/>
        <v>0</v>
      </c>
      <c r="BB65" s="240">
        <f t="shared" si="59"/>
        <v>1</v>
      </c>
      <c r="BC65" s="240">
        <f t="shared" si="59"/>
        <v>2</v>
      </c>
      <c r="BD65" s="240">
        <f t="shared" si="59"/>
        <v>0</v>
      </c>
      <c r="BE65" s="240">
        <f t="shared" si="59"/>
        <v>1</v>
      </c>
      <c r="BF65" s="240">
        <f t="shared" si="59"/>
        <v>0</v>
      </c>
      <c r="BG65" s="240">
        <f t="shared" si="59"/>
        <v>0</v>
      </c>
      <c r="BH65" s="240">
        <f t="shared" si="59"/>
        <v>1</v>
      </c>
      <c r="BI65" s="240">
        <f t="shared" si="59"/>
        <v>7</v>
      </c>
      <c r="BJ65" s="240">
        <f t="shared" si="59"/>
        <v>6</v>
      </c>
      <c r="BK65" s="240">
        <f t="shared" si="59"/>
        <v>7</v>
      </c>
      <c r="BL65" s="240">
        <f t="shared" si="59"/>
        <v>20</v>
      </c>
      <c r="BM65" s="240">
        <f t="shared" si="59"/>
        <v>0</v>
      </c>
      <c r="BN65" s="240">
        <f t="shared" si="59"/>
        <v>0</v>
      </c>
      <c r="BO65" s="240">
        <f t="shared" si="59"/>
        <v>0</v>
      </c>
      <c r="BP65" s="240">
        <f t="shared" ref="BP65:CS65" si="60">+BP38</f>
        <v>0</v>
      </c>
      <c r="BQ65" s="240">
        <f t="shared" si="60"/>
        <v>0</v>
      </c>
      <c r="BR65" s="240">
        <f t="shared" si="60"/>
        <v>0</v>
      </c>
      <c r="BS65" s="240">
        <f t="shared" si="60"/>
        <v>0</v>
      </c>
      <c r="BT65" s="240">
        <f t="shared" si="60"/>
        <v>0</v>
      </c>
      <c r="BU65" s="240">
        <f t="shared" si="60"/>
        <v>0</v>
      </c>
      <c r="BV65" s="240">
        <f t="shared" si="60"/>
        <v>0</v>
      </c>
      <c r="BW65" s="240">
        <f t="shared" si="60"/>
        <v>0</v>
      </c>
      <c r="BX65" s="240">
        <f t="shared" si="60"/>
        <v>0</v>
      </c>
      <c r="BY65" s="240">
        <f t="shared" si="60"/>
        <v>0</v>
      </c>
      <c r="BZ65" s="240">
        <f t="shared" si="60"/>
        <v>0</v>
      </c>
      <c r="CA65" s="240">
        <f t="shared" si="60"/>
        <v>0</v>
      </c>
      <c r="CB65" s="240">
        <f t="shared" si="60"/>
        <v>0</v>
      </c>
      <c r="CC65" s="240">
        <f t="shared" si="60"/>
        <v>0</v>
      </c>
      <c r="CD65" s="240">
        <f t="shared" si="60"/>
        <v>0</v>
      </c>
      <c r="CE65" s="240">
        <f t="shared" si="60"/>
        <v>0</v>
      </c>
      <c r="CF65" s="240">
        <f t="shared" si="60"/>
        <v>0</v>
      </c>
      <c r="CG65" s="240">
        <f t="shared" si="60"/>
        <v>0</v>
      </c>
      <c r="CH65" s="240">
        <f t="shared" si="60"/>
        <v>0</v>
      </c>
      <c r="CI65" s="240">
        <f t="shared" si="60"/>
        <v>0</v>
      </c>
      <c r="CJ65" s="240">
        <f t="shared" si="60"/>
        <v>0</v>
      </c>
      <c r="CK65" s="240">
        <f t="shared" si="60"/>
        <v>0</v>
      </c>
      <c r="CL65" s="240">
        <f t="shared" si="60"/>
        <v>0</v>
      </c>
      <c r="CM65" s="240">
        <f t="shared" si="60"/>
        <v>0</v>
      </c>
      <c r="CN65" s="240">
        <f t="shared" si="60"/>
        <v>0</v>
      </c>
      <c r="CO65" s="240">
        <f t="shared" si="60"/>
        <v>0</v>
      </c>
      <c r="CP65" s="240">
        <f t="shared" si="60"/>
        <v>0</v>
      </c>
      <c r="CQ65" s="240">
        <f t="shared" si="60"/>
        <v>0</v>
      </c>
      <c r="CR65" s="240">
        <f t="shared" si="60"/>
        <v>0</v>
      </c>
      <c r="CS65" s="240">
        <f t="shared" si="60"/>
        <v>0</v>
      </c>
    </row>
    <row r="66" spans="1:97" ht="40.700000000000003" customHeight="1">
      <c r="A66" s="261">
        <v>8</v>
      </c>
      <c r="B66" s="625" t="s">
        <v>1676</v>
      </c>
      <c r="C66" s="626"/>
      <c r="D66" s="240">
        <f t="shared" ref="D66:AI66" si="61">D44</f>
        <v>0</v>
      </c>
      <c r="E66" s="240">
        <f t="shared" si="61"/>
        <v>0</v>
      </c>
      <c r="F66" s="240">
        <f t="shared" si="61"/>
        <v>0</v>
      </c>
      <c r="G66" s="240">
        <f t="shared" si="61"/>
        <v>0</v>
      </c>
      <c r="H66" s="240">
        <f t="shared" si="61"/>
        <v>0</v>
      </c>
      <c r="I66" s="264">
        <f t="shared" si="61"/>
        <v>0</v>
      </c>
      <c r="J66" s="264">
        <f t="shared" si="61"/>
        <v>0</v>
      </c>
      <c r="K66" s="264">
        <f t="shared" si="61"/>
        <v>0</v>
      </c>
      <c r="L66" s="240">
        <f t="shared" si="61"/>
        <v>1</v>
      </c>
      <c r="M66" s="240">
        <f t="shared" si="61"/>
        <v>9</v>
      </c>
      <c r="N66" s="240">
        <f t="shared" si="61"/>
        <v>23</v>
      </c>
      <c r="O66" s="240">
        <f t="shared" si="61"/>
        <v>33</v>
      </c>
      <c r="P66" s="240">
        <f t="shared" si="61"/>
        <v>5</v>
      </c>
      <c r="Q66" s="264">
        <f t="shared" si="61"/>
        <v>24</v>
      </c>
      <c r="R66" s="264">
        <f t="shared" si="61"/>
        <v>33</v>
      </c>
      <c r="S66" s="264">
        <f t="shared" si="61"/>
        <v>14</v>
      </c>
      <c r="T66" s="240">
        <f t="shared" si="61"/>
        <v>71</v>
      </c>
      <c r="U66" s="240">
        <f t="shared" si="61"/>
        <v>24</v>
      </c>
      <c r="V66" s="240">
        <f t="shared" si="61"/>
        <v>33</v>
      </c>
      <c r="W66" s="240">
        <f t="shared" si="61"/>
        <v>14</v>
      </c>
      <c r="X66" s="240">
        <f t="shared" si="61"/>
        <v>0</v>
      </c>
      <c r="Y66" s="240">
        <f t="shared" si="61"/>
        <v>1</v>
      </c>
      <c r="Z66" s="240">
        <f t="shared" si="61"/>
        <v>1</v>
      </c>
      <c r="AA66" s="240">
        <f t="shared" si="61"/>
        <v>2</v>
      </c>
      <c r="AB66" s="240">
        <f t="shared" si="61"/>
        <v>1</v>
      </c>
      <c r="AC66" s="240">
        <f t="shared" si="61"/>
        <v>1</v>
      </c>
      <c r="AD66" s="240">
        <f t="shared" si="61"/>
        <v>0</v>
      </c>
      <c r="AE66" s="240">
        <f t="shared" si="61"/>
        <v>2</v>
      </c>
      <c r="AF66" s="240">
        <f t="shared" si="61"/>
        <v>10</v>
      </c>
      <c r="AG66" s="240">
        <f t="shared" si="61"/>
        <v>3</v>
      </c>
      <c r="AH66" s="240">
        <f t="shared" si="61"/>
        <v>4</v>
      </c>
      <c r="AI66" s="240">
        <f t="shared" si="61"/>
        <v>10</v>
      </c>
      <c r="AJ66" s="240">
        <f t="shared" ref="AJ66:BO66" si="62">AJ44</f>
        <v>1</v>
      </c>
      <c r="AK66" s="240">
        <f t="shared" si="62"/>
        <v>4</v>
      </c>
      <c r="AL66" s="240">
        <f t="shared" si="62"/>
        <v>6</v>
      </c>
      <c r="AM66" s="240">
        <f t="shared" si="62"/>
        <v>0</v>
      </c>
      <c r="AN66" s="240">
        <f t="shared" si="62"/>
        <v>2</v>
      </c>
      <c r="AO66" s="240">
        <f t="shared" si="62"/>
        <v>4</v>
      </c>
      <c r="AP66" s="240">
        <f t="shared" si="62"/>
        <v>2</v>
      </c>
      <c r="AQ66" s="240">
        <f t="shared" si="62"/>
        <v>1</v>
      </c>
      <c r="AR66" s="240">
        <f t="shared" si="62"/>
        <v>1</v>
      </c>
      <c r="AS66" s="240">
        <f t="shared" si="62"/>
        <v>1</v>
      </c>
      <c r="AT66" s="240">
        <f t="shared" si="62"/>
        <v>2</v>
      </c>
      <c r="AU66" s="240">
        <f t="shared" si="62"/>
        <v>0</v>
      </c>
      <c r="AV66" s="240">
        <f t="shared" si="62"/>
        <v>0</v>
      </c>
      <c r="AW66" s="240">
        <f t="shared" si="62"/>
        <v>1</v>
      </c>
      <c r="AX66" s="240">
        <f t="shared" si="62"/>
        <v>0</v>
      </c>
      <c r="AY66" s="240">
        <f t="shared" si="62"/>
        <v>1</v>
      </c>
      <c r="AZ66" s="240">
        <f t="shared" si="62"/>
        <v>5</v>
      </c>
      <c r="BA66" s="240">
        <f t="shared" si="62"/>
        <v>0</v>
      </c>
      <c r="BB66" s="240">
        <f t="shared" si="62"/>
        <v>2</v>
      </c>
      <c r="BC66" s="240">
        <f t="shared" si="62"/>
        <v>1</v>
      </c>
      <c r="BD66" s="240">
        <f t="shared" si="62"/>
        <v>0</v>
      </c>
      <c r="BE66" s="240">
        <f t="shared" si="62"/>
        <v>2</v>
      </c>
      <c r="BF66" s="240">
        <f t="shared" si="62"/>
        <v>0</v>
      </c>
      <c r="BG66" s="240">
        <f t="shared" si="62"/>
        <v>0</v>
      </c>
      <c r="BH66" s="240">
        <f t="shared" si="62"/>
        <v>0</v>
      </c>
      <c r="BI66" s="240">
        <f t="shared" si="62"/>
        <v>10</v>
      </c>
      <c r="BJ66" s="240">
        <f t="shared" si="62"/>
        <v>1</v>
      </c>
      <c r="BK66" s="240">
        <f t="shared" si="62"/>
        <v>6</v>
      </c>
      <c r="BL66" s="240">
        <f t="shared" si="62"/>
        <v>17</v>
      </c>
      <c r="BM66" s="240">
        <f t="shared" si="62"/>
        <v>0</v>
      </c>
      <c r="BN66" s="240">
        <f t="shared" si="62"/>
        <v>0</v>
      </c>
      <c r="BO66" s="240">
        <f t="shared" si="62"/>
        <v>0</v>
      </c>
      <c r="BP66" s="240">
        <f t="shared" ref="BP66:CS66" si="63">BP44</f>
        <v>0</v>
      </c>
      <c r="BQ66" s="240">
        <f t="shared" si="63"/>
        <v>0</v>
      </c>
      <c r="BR66" s="240">
        <f t="shared" si="63"/>
        <v>0</v>
      </c>
      <c r="BS66" s="240">
        <f t="shared" si="63"/>
        <v>0</v>
      </c>
      <c r="BT66" s="240">
        <f t="shared" si="63"/>
        <v>0</v>
      </c>
      <c r="BU66" s="240">
        <f t="shared" si="63"/>
        <v>0</v>
      </c>
      <c r="BV66" s="240">
        <f t="shared" si="63"/>
        <v>0</v>
      </c>
      <c r="BW66" s="240">
        <f t="shared" si="63"/>
        <v>0</v>
      </c>
      <c r="BX66" s="240">
        <f t="shared" si="63"/>
        <v>0</v>
      </c>
      <c r="BY66" s="240">
        <f t="shared" si="63"/>
        <v>0</v>
      </c>
      <c r="BZ66" s="240">
        <f t="shared" si="63"/>
        <v>0</v>
      </c>
      <c r="CA66" s="240">
        <f t="shared" si="63"/>
        <v>0</v>
      </c>
      <c r="CB66" s="240">
        <f t="shared" si="63"/>
        <v>0</v>
      </c>
      <c r="CC66" s="240">
        <f t="shared" si="63"/>
        <v>0</v>
      </c>
      <c r="CD66" s="240">
        <f t="shared" si="63"/>
        <v>0</v>
      </c>
      <c r="CE66" s="240">
        <f t="shared" si="63"/>
        <v>0</v>
      </c>
      <c r="CF66" s="240">
        <f t="shared" si="63"/>
        <v>0</v>
      </c>
      <c r="CG66" s="240">
        <f t="shared" si="63"/>
        <v>0</v>
      </c>
      <c r="CH66" s="240">
        <f t="shared" si="63"/>
        <v>0</v>
      </c>
      <c r="CI66" s="240">
        <f t="shared" si="63"/>
        <v>0</v>
      </c>
      <c r="CJ66" s="240">
        <f t="shared" si="63"/>
        <v>0</v>
      </c>
      <c r="CK66" s="240">
        <f t="shared" si="63"/>
        <v>0</v>
      </c>
      <c r="CL66" s="240">
        <f t="shared" si="63"/>
        <v>0</v>
      </c>
      <c r="CM66" s="240">
        <f t="shared" si="63"/>
        <v>0</v>
      </c>
      <c r="CN66" s="240">
        <f t="shared" si="63"/>
        <v>0</v>
      </c>
      <c r="CO66" s="240">
        <f t="shared" si="63"/>
        <v>0</v>
      </c>
      <c r="CP66" s="240">
        <f t="shared" si="63"/>
        <v>0</v>
      </c>
      <c r="CQ66" s="240">
        <f t="shared" si="63"/>
        <v>0</v>
      </c>
      <c r="CR66" s="240">
        <f t="shared" si="63"/>
        <v>0</v>
      </c>
      <c r="CS66" s="240">
        <f t="shared" si="63"/>
        <v>0</v>
      </c>
    </row>
    <row r="67" spans="1:97" ht="40.700000000000003" customHeight="1">
      <c r="A67" s="261">
        <v>9</v>
      </c>
      <c r="B67" s="625" t="s">
        <v>1108</v>
      </c>
      <c r="C67" s="626"/>
      <c r="D67" s="240">
        <f t="shared" ref="D67:AI67" si="64">D47</f>
        <v>0</v>
      </c>
      <c r="E67" s="240">
        <f t="shared" si="64"/>
        <v>0</v>
      </c>
      <c r="F67" s="240">
        <f t="shared" si="64"/>
        <v>0</v>
      </c>
      <c r="G67" s="240">
        <f t="shared" si="64"/>
        <v>0</v>
      </c>
      <c r="H67" s="240">
        <f t="shared" si="64"/>
        <v>0</v>
      </c>
      <c r="I67" s="264">
        <f t="shared" si="64"/>
        <v>0</v>
      </c>
      <c r="J67" s="264">
        <f t="shared" si="64"/>
        <v>0</v>
      </c>
      <c r="K67" s="264">
        <f t="shared" si="64"/>
        <v>0</v>
      </c>
      <c r="L67" s="240">
        <f t="shared" si="64"/>
        <v>0</v>
      </c>
      <c r="M67" s="240">
        <f t="shared" si="64"/>
        <v>0</v>
      </c>
      <c r="N67" s="240">
        <f t="shared" si="64"/>
        <v>4</v>
      </c>
      <c r="O67" s="240">
        <f t="shared" si="64"/>
        <v>6</v>
      </c>
      <c r="P67" s="240">
        <f t="shared" si="64"/>
        <v>3</v>
      </c>
      <c r="Q67" s="264">
        <f t="shared" si="64"/>
        <v>4</v>
      </c>
      <c r="R67" s="264">
        <f t="shared" si="64"/>
        <v>6</v>
      </c>
      <c r="S67" s="264">
        <f t="shared" si="64"/>
        <v>3</v>
      </c>
      <c r="T67" s="240">
        <f t="shared" si="64"/>
        <v>13</v>
      </c>
      <c r="U67" s="240">
        <f t="shared" si="64"/>
        <v>4</v>
      </c>
      <c r="V67" s="240">
        <f t="shared" si="64"/>
        <v>6</v>
      </c>
      <c r="W67" s="240">
        <f t="shared" si="64"/>
        <v>3</v>
      </c>
      <c r="X67" s="240">
        <f t="shared" si="64"/>
        <v>0</v>
      </c>
      <c r="Y67" s="240">
        <f t="shared" si="64"/>
        <v>0</v>
      </c>
      <c r="Z67" s="240">
        <f t="shared" si="64"/>
        <v>0</v>
      </c>
      <c r="AA67" s="240">
        <f t="shared" si="64"/>
        <v>0</v>
      </c>
      <c r="AB67" s="240">
        <f t="shared" si="64"/>
        <v>0</v>
      </c>
      <c r="AC67" s="240">
        <f t="shared" si="64"/>
        <v>0</v>
      </c>
      <c r="AD67" s="240">
        <f t="shared" si="64"/>
        <v>0</v>
      </c>
      <c r="AE67" s="240">
        <f t="shared" si="64"/>
        <v>0</v>
      </c>
      <c r="AF67" s="240">
        <f t="shared" si="64"/>
        <v>0</v>
      </c>
      <c r="AG67" s="240">
        <f t="shared" si="64"/>
        <v>3</v>
      </c>
      <c r="AH67" s="240">
        <f t="shared" si="64"/>
        <v>1</v>
      </c>
      <c r="AI67" s="240">
        <f t="shared" si="64"/>
        <v>4</v>
      </c>
      <c r="AJ67" s="240">
        <f t="shared" ref="AJ67:BO67" si="65">AJ47</f>
        <v>0</v>
      </c>
      <c r="AK67" s="240">
        <f t="shared" si="65"/>
        <v>0</v>
      </c>
      <c r="AL67" s="240">
        <f t="shared" si="65"/>
        <v>2</v>
      </c>
      <c r="AM67" s="240">
        <f t="shared" si="65"/>
        <v>0</v>
      </c>
      <c r="AN67" s="240">
        <f t="shared" si="65"/>
        <v>1</v>
      </c>
      <c r="AO67" s="240">
        <f t="shared" si="65"/>
        <v>0</v>
      </c>
      <c r="AP67" s="240">
        <f t="shared" si="65"/>
        <v>0</v>
      </c>
      <c r="AQ67" s="240">
        <f t="shared" si="65"/>
        <v>1</v>
      </c>
      <c r="AR67" s="240">
        <f t="shared" si="65"/>
        <v>0</v>
      </c>
      <c r="AS67" s="240">
        <f t="shared" si="65"/>
        <v>0</v>
      </c>
      <c r="AT67" s="240">
        <f t="shared" si="65"/>
        <v>0</v>
      </c>
      <c r="AU67" s="240">
        <f t="shared" si="65"/>
        <v>0</v>
      </c>
      <c r="AV67" s="240">
        <f t="shared" si="65"/>
        <v>0</v>
      </c>
      <c r="AW67" s="240">
        <f t="shared" si="65"/>
        <v>0</v>
      </c>
      <c r="AX67" s="240">
        <f t="shared" si="65"/>
        <v>0</v>
      </c>
      <c r="AY67" s="240">
        <f t="shared" si="65"/>
        <v>0</v>
      </c>
      <c r="AZ67" s="240">
        <f t="shared" si="65"/>
        <v>1</v>
      </c>
      <c r="BA67" s="240">
        <f t="shared" si="65"/>
        <v>0</v>
      </c>
      <c r="BB67" s="240">
        <f t="shared" si="65"/>
        <v>0</v>
      </c>
      <c r="BC67" s="240">
        <f t="shared" si="65"/>
        <v>0</v>
      </c>
      <c r="BD67" s="240">
        <f t="shared" si="65"/>
        <v>0</v>
      </c>
      <c r="BE67" s="240">
        <f t="shared" si="65"/>
        <v>0</v>
      </c>
      <c r="BF67" s="240">
        <f t="shared" si="65"/>
        <v>0</v>
      </c>
      <c r="BG67" s="240">
        <f t="shared" si="65"/>
        <v>0</v>
      </c>
      <c r="BH67" s="240">
        <f t="shared" si="65"/>
        <v>0</v>
      </c>
      <c r="BI67" s="240">
        <f t="shared" si="65"/>
        <v>2</v>
      </c>
      <c r="BJ67" s="240">
        <f t="shared" si="65"/>
        <v>0</v>
      </c>
      <c r="BK67" s="240">
        <f t="shared" si="65"/>
        <v>0</v>
      </c>
      <c r="BL67" s="240">
        <f t="shared" si="65"/>
        <v>2</v>
      </c>
      <c r="BM67" s="240">
        <f t="shared" si="65"/>
        <v>0</v>
      </c>
      <c r="BN67" s="240">
        <f t="shared" si="65"/>
        <v>0</v>
      </c>
      <c r="BO67" s="240">
        <f t="shared" si="65"/>
        <v>0</v>
      </c>
      <c r="BP67" s="240">
        <f t="shared" ref="BP67:CS67" si="66">BP47</f>
        <v>0</v>
      </c>
      <c r="BQ67" s="240">
        <f t="shared" si="66"/>
        <v>0</v>
      </c>
      <c r="BR67" s="240">
        <f t="shared" si="66"/>
        <v>0</v>
      </c>
      <c r="BS67" s="240">
        <f t="shared" si="66"/>
        <v>0</v>
      </c>
      <c r="BT67" s="240">
        <f t="shared" si="66"/>
        <v>0</v>
      </c>
      <c r="BU67" s="240">
        <f t="shared" si="66"/>
        <v>0</v>
      </c>
      <c r="BV67" s="240">
        <f t="shared" si="66"/>
        <v>0</v>
      </c>
      <c r="BW67" s="240">
        <f t="shared" si="66"/>
        <v>0</v>
      </c>
      <c r="BX67" s="240">
        <f t="shared" si="66"/>
        <v>0</v>
      </c>
      <c r="BY67" s="240">
        <f t="shared" si="66"/>
        <v>0</v>
      </c>
      <c r="BZ67" s="240">
        <f t="shared" si="66"/>
        <v>0</v>
      </c>
      <c r="CA67" s="240">
        <f t="shared" si="66"/>
        <v>0</v>
      </c>
      <c r="CB67" s="240">
        <f t="shared" si="66"/>
        <v>0</v>
      </c>
      <c r="CC67" s="240">
        <f t="shared" si="66"/>
        <v>0</v>
      </c>
      <c r="CD67" s="240">
        <f t="shared" si="66"/>
        <v>0</v>
      </c>
      <c r="CE67" s="240">
        <f t="shared" si="66"/>
        <v>0</v>
      </c>
      <c r="CF67" s="240">
        <f t="shared" si="66"/>
        <v>0</v>
      </c>
      <c r="CG67" s="240">
        <f t="shared" si="66"/>
        <v>0</v>
      </c>
      <c r="CH67" s="240">
        <f t="shared" si="66"/>
        <v>0</v>
      </c>
      <c r="CI67" s="240">
        <f t="shared" si="66"/>
        <v>0</v>
      </c>
      <c r="CJ67" s="240">
        <f t="shared" si="66"/>
        <v>0</v>
      </c>
      <c r="CK67" s="240">
        <f t="shared" si="66"/>
        <v>0</v>
      </c>
      <c r="CL67" s="240">
        <f t="shared" si="66"/>
        <v>0</v>
      </c>
      <c r="CM67" s="240">
        <f t="shared" si="66"/>
        <v>0</v>
      </c>
      <c r="CN67" s="240">
        <f t="shared" si="66"/>
        <v>0</v>
      </c>
      <c r="CO67" s="240">
        <f t="shared" si="66"/>
        <v>0</v>
      </c>
      <c r="CP67" s="240">
        <f t="shared" si="66"/>
        <v>0</v>
      </c>
      <c r="CQ67" s="240">
        <f t="shared" si="66"/>
        <v>0</v>
      </c>
      <c r="CR67" s="240">
        <f t="shared" si="66"/>
        <v>0</v>
      </c>
      <c r="CS67" s="240">
        <f t="shared" si="66"/>
        <v>0</v>
      </c>
    </row>
    <row r="68" spans="1:97" ht="40.700000000000003" customHeight="1">
      <c r="A68" s="261">
        <v>10</v>
      </c>
      <c r="B68" s="625" t="s">
        <v>1673</v>
      </c>
      <c r="C68" s="626"/>
      <c r="D68" s="240">
        <f t="shared" ref="D68:AI68" si="67">+D52</f>
        <v>0</v>
      </c>
      <c r="E68" s="240">
        <f t="shared" si="67"/>
        <v>2</v>
      </c>
      <c r="F68" s="240">
        <f t="shared" si="67"/>
        <v>2</v>
      </c>
      <c r="G68" s="240">
        <f t="shared" si="67"/>
        <v>0</v>
      </c>
      <c r="H68" s="240">
        <f t="shared" si="67"/>
        <v>2</v>
      </c>
      <c r="I68" s="264">
        <f t="shared" si="67"/>
        <v>2</v>
      </c>
      <c r="J68" s="264">
        <f t="shared" si="67"/>
        <v>0</v>
      </c>
      <c r="K68" s="264">
        <f t="shared" si="67"/>
        <v>4</v>
      </c>
      <c r="L68" s="240">
        <f t="shared" si="67"/>
        <v>1</v>
      </c>
      <c r="M68" s="240">
        <f t="shared" si="67"/>
        <v>6</v>
      </c>
      <c r="N68" s="240">
        <f t="shared" si="67"/>
        <v>27</v>
      </c>
      <c r="O68" s="240">
        <f t="shared" si="67"/>
        <v>49</v>
      </c>
      <c r="P68" s="240">
        <f t="shared" si="67"/>
        <v>18</v>
      </c>
      <c r="Q68" s="264">
        <f t="shared" si="67"/>
        <v>28</v>
      </c>
      <c r="R68" s="264">
        <f t="shared" si="67"/>
        <v>49</v>
      </c>
      <c r="S68" s="264">
        <f t="shared" si="67"/>
        <v>24</v>
      </c>
      <c r="T68" s="240">
        <f t="shared" si="67"/>
        <v>101</v>
      </c>
      <c r="U68" s="240">
        <f t="shared" si="67"/>
        <v>26</v>
      </c>
      <c r="V68" s="240">
        <f t="shared" si="67"/>
        <v>49</v>
      </c>
      <c r="W68" s="240">
        <f t="shared" si="67"/>
        <v>20</v>
      </c>
      <c r="X68" s="240">
        <f t="shared" si="67"/>
        <v>0</v>
      </c>
      <c r="Y68" s="240">
        <f t="shared" si="67"/>
        <v>0</v>
      </c>
      <c r="Z68" s="240">
        <f t="shared" si="67"/>
        <v>0</v>
      </c>
      <c r="AA68" s="240">
        <f t="shared" si="67"/>
        <v>0</v>
      </c>
      <c r="AB68" s="240">
        <f t="shared" si="67"/>
        <v>1</v>
      </c>
      <c r="AC68" s="240">
        <f t="shared" si="67"/>
        <v>0</v>
      </c>
      <c r="AD68" s="240">
        <f t="shared" si="67"/>
        <v>6</v>
      </c>
      <c r="AE68" s="240">
        <f t="shared" si="67"/>
        <v>6</v>
      </c>
      <c r="AF68" s="240">
        <f t="shared" si="67"/>
        <v>8</v>
      </c>
      <c r="AG68" s="240">
        <f t="shared" si="67"/>
        <v>0</v>
      </c>
      <c r="AH68" s="240">
        <f t="shared" si="67"/>
        <v>8</v>
      </c>
      <c r="AI68" s="240">
        <f t="shared" si="67"/>
        <v>22</v>
      </c>
      <c r="AJ68" s="240">
        <f t="shared" ref="AJ68:BO68" si="68">+AJ52</f>
        <v>6</v>
      </c>
      <c r="AK68" s="240">
        <f t="shared" si="68"/>
        <v>1</v>
      </c>
      <c r="AL68" s="240">
        <f t="shared" si="68"/>
        <v>13</v>
      </c>
      <c r="AM68" s="240">
        <f t="shared" si="68"/>
        <v>1</v>
      </c>
      <c r="AN68" s="240">
        <f t="shared" si="68"/>
        <v>3</v>
      </c>
      <c r="AO68" s="240">
        <f t="shared" si="68"/>
        <v>2</v>
      </c>
      <c r="AP68" s="240">
        <f t="shared" si="68"/>
        <v>1</v>
      </c>
      <c r="AQ68" s="240">
        <f t="shared" si="68"/>
        <v>1</v>
      </c>
      <c r="AR68" s="240">
        <f t="shared" si="68"/>
        <v>1</v>
      </c>
      <c r="AS68" s="240">
        <f t="shared" si="68"/>
        <v>2</v>
      </c>
      <c r="AT68" s="240">
        <f t="shared" si="68"/>
        <v>0</v>
      </c>
      <c r="AU68" s="240">
        <f t="shared" si="68"/>
        <v>1</v>
      </c>
      <c r="AV68" s="240">
        <f t="shared" si="68"/>
        <v>0</v>
      </c>
      <c r="AW68" s="240">
        <f t="shared" si="68"/>
        <v>1</v>
      </c>
      <c r="AX68" s="240">
        <f t="shared" si="68"/>
        <v>1</v>
      </c>
      <c r="AY68" s="240">
        <f t="shared" si="68"/>
        <v>1</v>
      </c>
      <c r="AZ68" s="240">
        <f t="shared" si="68"/>
        <v>3</v>
      </c>
      <c r="BA68" s="240">
        <f t="shared" si="68"/>
        <v>1</v>
      </c>
      <c r="BB68" s="240">
        <f t="shared" si="68"/>
        <v>2</v>
      </c>
      <c r="BC68" s="240">
        <f t="shared" si="68"/>
        <v>2</v>
      </c>
      <c r="BD68" s="240">
        <f t="shared" si="68"/>
        <v>0</v>
      </c>
      <c r="BE68" s="240">
        <f t="shared" si="68"/>
        <v>1</v>
      </c>
      <c r="BF68" s="240">
        <f t="shared" si="68"/>
        <v>2</v>
      </c>
      <c r="BG68" s="240">
        <f t="shared" si="68"/>
        <v>0</v>
      </c>
      <c r="BH68" s="240">
        <f t="shared" si="68"/>
        <v>4</v>
      </c>
      <c r="BI68" s="240">
        <f t="shared" si="68"/>
        <v>9</v>
      </c>
      <c r="BJ68" s="240">
        <f t="shared" si="68"/>
        <v>4</v>
      </c>
      <c r="BK68" s="240">
        <f t="shared" si="68"/>
        <v>10</v>
      </c>
      <c r="BL68" s="240">
        <f t="shared" si="68"/>
        <v>23</v>
      </c>
      <c r="BM68" s="240">
        <f t="shared" si="68"/>
        <v>0</v>
      </c>
      <c r="BN68" s="240">
        <f t="shared" si="68"/>
        <v>0</v>
      </c>
      <c r="BO68" s="240">
        <f t="shared" si="68"/>
        <v>0</v>
      </c>
      <c r="BP68" s="240">
        <f t="shared" ref="BP68:CS68" si="69">+BP52</f>
        <v>0</v>
      </c>
      <c r="BQ68" s="240">
        <f t="shared" si="69"/>
        <v>0</v>
      </c>
      <c r="BR68" s="240">
        <f t="shared" si="69"/>
        <v>0</v>
      </c>
      <c r="BS68" s="240">
        <f t="shared" si="69"/>
        <v>0</v>
      </c>
      <c r="BT68" s="240">
        <f t="shared" si="69"/>
        <v>0</v>
      </c>
      <c r="BU68" s="240">
        <f t="shared" si="69"/>
        <v>0</v>
      </c>
      <c r="BV68" s="240">
        <f t="shared" si="69"/>
        <v>0</v>
      </c>
      <c r="BW68" s="240">
        <f t="shared" si="69"/>
        <v>0</v>
      </c>
      <c r="BX68" s="240">
        <f t="shared" si="69"/>
        <v>0</v>
      </c>
      <c r="BY68" s="240">
        <f t="shared" si="69"/>
        <v>0</v>
      </c>
      <c r="BZ68" s="240">
        <f t="shared" si="69"/>
        <v>0</v>
      </c>
      <c r="CA68" s="240">
        <f t="shared" si="69"/>
        <v>0</v>
      </c>
      <c r="CB68" s="240">
        <f t="shared" si="69"/>
        <v>0</v>
      </c>
      <c r="CC68" s="240">
        <f t="shared" si="69"/>
        <v>0</v>
      </c>
      <c r="CD68" s="240">
        <f t="shared" si="69"/>
        <v>0</v>
      </c>
      <c r="CE68" s="240">
        <f t="shared" si="69"/>
        <v>0</v>
      </c>
      <c r="CF68" s="240">
        <f t="shared" si="69"/>
        <v>0</v>
      </c>
      <c r="CG68" s="240">
        <f t="shared" si="69"/>
        <v>0</v>
      </c>
      <c r="CH68" s="240">
        <f t="shared" si="69"/>
        <v>0</v>
      </c>
      <c r="CI68" s="240">
        <f t="shared" si="69"/>
        <v>0</v>
      </c>
      <c r="CJ68" s="240">
        <f t="shared" si="69"/>
        <v>0</v>
      </c>
      <c r="CK68" s="240">
        <f t="shared" si="69"/>
        <v>0</v>
      </c>
      <c r="CL68" s="240">
        <f t="shared" si="69"/>
        <v>0</v>
      </c>
      <c r="CM68" s="240">
        <f t="shared" si="69"/>
        <v>0</v>
      </c>
      <c r="CN68" s="240">
        <f t="shared" si="69"/>
        <v>0</v>
      </c>
      <c r="CO68" s="240">
        <f t="shared" si="69"/>
        <v>0</v>
      </c>
      <c r="CP68" s="240">
        <f t="shared" si="69"/>
        <v>0</v>
      </c>
      <c r="CQ68" s="240">
        <f t="shared" si="69"/>
        <v>0</v>
      </c>
      <c r="CR68" s="240">
        <f t="shared" si="69"/>
        <v>0</v>
      </c>
      <c r="CS68" s="240">
        <f t="shared" si="69"/>
        <v>0</v>
      </c>
    </row>
    <row r="69" spans="1:97" ht="40.700000000000003" customHeight="1" thickBot="1">
      <c r="A69" s="265">
        <v>11</v>
      </c>
      <c r="B69" s="627" t="s">
        <v>1674</v>
      </c>
      <c r="C69" s="628"/>
      <c r="D69" s="266">
        <f t="shared" ref="D69:AI69" si="70">+D56</f>
        <v>0</v>
      </c>
      <c r="E69" s="266">
        <f t="shared" si="70"/>
        <v>0</v>
      </c>
      <c r="F69" s="266">
        <f t="shared" si="70"/>
        <v>1</v>
      </c>
      <c r="G69" s="266">
        <f t="shared" si="70"/>
        <v>0</v>
      </c>
      <c r="H69" s="266">
        <f t="shared" si="70"/>
        <v>0</v>
      </c>
      <c r="I69" s="267">
        <f t="shared" si="70"/>
        <v>1</v>
      </c>
      <c r="J69" s="267">
        <f t="shared" si="70"/>
        <v>0</v>
      </c>
      <c r="K69" s="267">
        <f t="shared" si="70"/>
        <v>0</v>
      </c>
      <c r="L69" s="266">
        <f t="shared" si="70"/>
        <v>1</v>
      </c>
      <c r="M69" s="266">
        <f t="shared" si="70"/>
        <v>3</v>
      </c>
      <c r="N69" s="266">
        <f t="shared" si="70"/>
        <v>12</v>
      </c>
      <c r="O69" s="266">
        <f t="shared" si="70"/>
        <v>23</v>
      </c>
      <c r="P69" s="266">
        <f t="shared" si="70"/>
        <v>17</v>
      </c>
      <c r="Q69" s="267">
        <f t="shared" si="70"/>
        <v>13</v>
      </c>
      <c r="R69" s="267">
        <f t="shared" si="70"/>
        <v>23</v>
      </c>
      <c r="S69" s="267">
        <f t="shared" si="70"/>
        <v>20</v>
      </c>
      <c r="T69" s="266">
        <f t="shared" si="70"/>
        <v>56</v>
      </c>
      <c r="U69" s="266">
        <f t="shared" si="70"/>
        <v>12</v>
      </c>
      <c r="V69" s="266">
        <f t="shared" si="70"/>
        <v>26</v>
      </c>
      <c r="W69" s="266">
        <f t="shared" si="70"/>
        <v>20</v>
      </c>
      <c r="X69" s="266">
        <f t="shared" si="70"/>
        <v>0</v>
      </c>
      <c r="Y69" s="266">
        <f t="shared" si="70"/>
        <v>1</v>
      </c>
      <c r="Z69" s="266">
        <f t="shared" si="70"/>
        <v>0</v>
      </c>
      <c r="AA69" s="266">
        <f t="shared" si="70"/>
        <v>0</v>
      </c>
      <c r="AB69" s="266">
        <f t="shared" si="70"/>
        <v>1</v>
      </c>
      <c r="AC69" s="266">
        <f t="shared" si="70"/>
        <v>1</v>
      </c>
      <c r="AD69" s="266">
        <f t="shared" si="70"/>
        <v>0</v>
      </c>
      <c r="AE69" s="266">
        <f t="shared" si="70"/>
        <v>1</v>
      </c>
      <c r="AF69" s="266">
        <f t="shared" si="70"/>
        <v>6</v>
      </c>
      <c r="AG69" s="266">
        <f t="shared" si="70"/>
        <v>4</v>
      </c>
      <c r="AH69" s="266">
        <f t="shared" si="70"/>
        <v>3</v>
      </c>
      <c r="AI69" s="266">
        <f t="shared" si="70"/>
        <v>12</v>
      </c>
      <c r="AJ69" s="266">
        <f t="shared" ref="AJ69:BO69" si="71">+AJ56</f>
        <v>1</v>
      </c>
      <c r="AK69" s="266">
        <f t="shared" si="71"/>
        <v>0</v>
      </c>
      <c r="AL69" s="266">
        <f t="shared" si="71"/>
        <v>2</v>
      </c>
      <c r="AM69" s="266">
        <f t="shared" si="71"/>
        <v>1</v>
      </c>
      <c r="AN69" s="266">
        <f t="shared" si="71"/>
        <v>0</v>
      </c>
      <c r="AO69" s="266">
        <f t="shared" si="71"/>
        <v>1</v>
      </c>
      <c r="AP69" s="266">
        <f t="shared" si="71"/>
        <v>2</v>
      </c>
      <c r="AQ69" s="266">
        <f t="shared" si="71"/>
        <v>1</v>
      </c>
      <c r="AR69" s="266">
        <f t="shared" si="71"/>
        <v>1</v>
      </c>
      <c r="AS69" s="266">
        <f t="shared" si="71"/>
        <v>0</v>
      </c>
      <c r="AT69" s="266">
        <f t="shared" si="71"/>
        <v>1</v>
      </c>
      <c r="AU69" s="266">
        <f t="shared" si="71"/>
        <v>0</v>
      </c>
      <c r="AV69" s="266">
        <f t="shared" si="71"/>
        <v>11</v>
      </c>
      <c r="AW69" s="266">
        <f t="shared" si="71"/>
        <v>3</v>
      </c>
      <c r="AX69" s="266">
        <f t="shared" si="71"/>
        <v>0</v>
      </c>
      <c r="AY69" s="266">
        <f t="shared" si="71"/>
        <v>1</v>
      </c>
      <c r="AZ69" s="266">
        <f t="shared" si="71"/>
        <v>1</v>
      </c>
      <c r="BA69" s="266">
        <f t="shared" si="71"/>
        <v>0</v>
      </c>
      <c r="BB69" s="266">
        <f t="shared" si="71"/>
        <v>0</v>
      </c>
      <c r="BC69" s="266">
        <f t="shared" si="71"/>
        <v>0</v>
      </c>
      <c r="BD69" s="266">
        <f t="shared" si="71"/>
        <v>0</v>
      </c>
      <c r="BE69" s="266">
        <f t="shared" si="71"/>
        <v>0</v>
      </c>
      <c r="BF69" s="266">
        <f t="shared" si="71"/>
        <v>1</v>
      </c>
      <c r="BG69" s="266">
        <f t="shared" si="71"/>
        <v>0</v>
      </c>
      <c r="BH69" s="266">
        <f t="shared" si="71"/>
        <v>0</v>
      </c>
      <c r="BI69" s="266">
        <f t="shared" si="71"/>
        <v>7</v>
      </c>
      <c r="BJ69" s="266">
        <f t="shared" si="71"/>
        <v>1</v>
      </c>
      <c r="BK69" s="266">
        <f t="shared" si="71"/>
        <v>12</v>
      </c>
      <c r="BL69" s="266">
        <f t="shared" si="71"/>
        <v>20</v>
      </c>
      <c r="BM69" s="266">
        <f t="shared" si="71"/>
        <v>0</v>
      </c>
      <c r="BN69" s="266">
        <f t="shared" si="71"/>
        <v>0</v>
      </c>
      <c r="BO69" s="266">
        <f t="shared" si="71"/>
        <v>0</v>
      </c>
      <c r="BP69" s="266">
        <f t="shared" ref="BP69:CS69" si="72">+BP56</f>
        <v>0</v>
      </c>
      <c r="BQ69" s="266">
        <f t="shared" si="72"/>
        <v>0</v>
      </c>
      <c r="BR69" s="266">
        <f t="shared" si="72"/>
        <v>0</v>
      </c>
      <c r="BS69" s="266">
        <f t="shared" si="72"/>
        <v>0</v>
      </c>
      <c r="BT69" s="266">
        <f t="shared" si="72"/>
        <v>0</v>
      </c>
      <c r="BU69" s="266">
        <f t="shared" si="72"/>
        <v>0</v>
      </c>
      <c r="BV69" s="266">
        <f t="shared" si="72"/>
        <v>0</v>
      </c>
      <c r="BW69" s="266">
        <f t="shared" si="72"/>
        <v>0</v>
      </c>
      <c r="BX69" s="266">
        <f t="shared" si="72"/>
        <v>0</v>
      </c>
      <c r="BY69" s="266">
        <f t="shared" si="72"/>
        <v>0</v>
      </c>
      <c r="BZ69" s="266">
        <f t="shared" si="72"/>
        <v>0</v>
      </c>
      <c r="CA69" s="266">
        <f t="shared" si="72"/>
        <v>0</v>
      </c>
      <c r="CB69" s="266">
        <f t="shared" si="72"/>
        <v>0</v>
      </c>
      <c r="CC69" s="266">
        <f t="shared" si="72"/>
        <v>0</v>
      </c>
      <c r="CD69" s="266">
        <f t="shared" si="72"/>
        <v>0</v>
      </c>
      <c r="CE69" s="266">
        <f t="shared" si="72"/>
        <v>0</v>
      </c>
      <c r="CF69" s="266">
        <f t="shared" si="72"/>
        <v>0</v>
      </c>
      <c r="CG69" s="266">
        <f t="shared" si="72"/>
        <v>0</v>
      </c>
      <c r="CH69" s="266">
        <f t="shared" si="72"/>
        <v>0</v>
      </c>
      <c r="CI69" s="266">
        <f t="shared" si="72"/>
        <v>0</v>
      </c>
      <c r="CJ69" s="266">
        <f t="shared" si="72"/>
        <v>0</v>
      </c>
      <c r="CK69" s="266">
        <f t="shared" si="72"/>
        <v>0</v>
      </c>
      <c r="CL69" s="266">
        <f t="shared" si="72"/>
        <v>0</v>
      </c>
      <c r="CM69" s="266">
        <f t="shared" si="72"/>
        <v>0</v>
      </c>
      <c r="CN69" s="266">
        <f t="shared" si="72"/>
        <v>0</v>
      </c>
      <c r="CO69" s="266">
        <f t="shared" si="72"/>
        <v>0</v>
      </c>
      <c r="CP69" s="266">
        <f t="shared" si="72"/>
        <v>0</v>
      </c>
      <c r="CQ69" s="266">
        <f t="shared" si="72"/>
        <v>0</v>
      </c>
      <c r="CR69" s="266">
        <f t="shared" si="72"/>
        <v>0</v>
      </c>
      <c r="CS69" s="266">
        <f t="shared" si="72"/>
        <v>0</v>
      </c>
    </row>
    <row r="70" spans="1:97" ht="40.700000000000003" customHeight="1" thickBot="1">
      <c r="A70" s="268"/>
      <c r="B70" s="622" t="s">
        <v>1932</v>
      </c>
      <c r="C70" s="622"/>
      <c r="D70" s="269">
        <f t="shared" ref="D70:AI70" si="73">SUM(D59:D69)</f>
        <v>0</v>
      </c>
      <c r="E70" s="269">
        <f t="shared" si="73"/>
        <v>5</v>
      </c>
      <c r="F70" s="269">
        <f t="shared" si="73"/>
        <v>18</v>
      </c>
      <c r="G70" s="269">
        <f t="shared" si="73"/>
        <v>5</v>
      </c>
      <c r="H70" s="269">
        <f t="shared" si="73"/>
        <v>10</v>
      </c>
      <c r="I70" s="269">
        <f t="shared" si="73"/>
        <v>18</v>
      </c>
      <c r="J70" s="269">
        <f t="shared" si="73"/>
        <v>5</v>
      </c>
      <c r="K70" s="269">
        <f t="shared" si="73"/>
        <v>15</v>
      </c>
      <c r="L70" s="269">
        <f t="shared" si="73"/>
        <v>5</v>
      </c>
      <c r="M70" s="269">
        <f t="shared" si="73"/>
        <v>57</v>
      </c>
      <c r="N70" s="269">
        <f t="shared" si="73"/>
        <v>197</v>
      </c>
      <c r="O70" s="269">
        <f t="shared" si="73"/>
        <v>353</v>
      </c>
      <c r="P70" s="269">
        <f t="shared" si="73"/>
        <v>159</v>
      </c>
      <c r="Q70" s="269">
        <f t="shared" si="73"/>
        <v>202</v>
      </c>
      <c r="R70" s="269">
        <f t="shared" si="73"/>
        <v>353</v>
      </c>
      <c r="S70" s="269">
        <f t="shared" si="73"/>
        <v>216</v>
      </c>
      <c r="T70" s="269">
        <f t="shared" si="73"/>
        <v>771</v>
      </c>
      <c r="U70" s="269">
        <f t="shared" si="73"/>
        <v>184</v>
      </c>
      <c r="V70" s="269">
        <f t="shared" si="73"/>
        <v>351</v>
      </c>
      <c r="W70" s="269">
        <f t="shared" si="73"/>
        <v>201</v>
      </c>
      <c r="X70" s="269">
        <f t="shared" si="73"/>
        <v>0</v>
      </c>
      <c r="Y70" s="269">
        <f t="shared" si="73"/>
        <v>9</v>
      </c>
      <c r="Z70" s="269">
        <f t="shared" si="73"/>
        <v>6</v>
      </c>
      <c r="AA70" s="269">
        <f t="shared" si="73"/>
        <v>12</v>
      </c>
      <c r="AB70" s="269">
        <f t="shared" si="73"/>
        <v>10</v>
      </c>
      <c r="AC70" s="269">
        <f t="shared" si="73"/>
        <v>5</v>
      </c>
      <c r="AD70" s="269">
        <f t="shared" si="73"/>
        <v>18</v>
      </c>
      <c r="AE70" s="269">
        <f t="shared" si="73"/>
        <v>30</v>
      </c>
      <c r="AF70" s="269">
        <f t="shared" si="73"/>
        <v>85</v>
      </c>
      <c r="AG70" s="269">
        <f t="shared" si="73"/>
        <v>29</v>
      </c>
      <c r="AH70" s="269">
        <f t="shared" si="73"/>
        <v>38</v>
      </c>
      <c r="AI70" s="269">
        <f t="shared" si="73"/>
        <v>142</v>
      </c>
      <c r="AJ70" s="269">
        <f t="shared" ref="AJ70:BO70" si="74">SUM(AJ59:AJ69)</f>
        <v>33</v>
      </c>
      <c r="AK70" s="269">
        <f t="shared" si="74"/>
        <v>14</v>
      </c>
      <c r="AL70" s="269">
        <f t="shared" si="74"/>
        <v>61</v>
      </c>
      <c r="AM70" s="269">
        <f t="shared" si="74"/>
        <v>22</v>
      </c>
      <c r="AN70" s="269">
        <f t="shared" si="74"/>
        <v>18</v>
      </c>
      <c r="AO70" s="269">
        <f t="shared" si="74"/>
        <v>19</v>
      </c>
      <c r="AP70" s="269">
        <f t="shared" si="74"/>
        <v>21</v>
      </c>
      <c r="AQ70" s="269">
        <f t="shared" si="74"/>
        <v>13</v>
      </c>
      <c r="AR70" s="269">
        <f t="shared" si="74"/>
        <v>11</v>
      </c>
      <c r="AS70" s="269">
        <f t="shared" si="74"/>
        <v>20</v>
      </c>
      <c r="AT70" s="269">
        <f t="shared" si="74"/>
        <v>8</v>
      </c>
      <c r="AU70" s="269">
        <f t="shared" si="74"/>
        <v>7</v>
      </c>
      <c r="AV70" s="269">
        <f t="shared" si="74"/>
        <v>14</v>
      </c>
      <c r="AW70" s="269">
        <f t="shared" si="74"/>
        <v>9</v>
      </c>
      <c r="AX70" s="269">
        <f t="shared" si="74"/>
        <v>8</v>
      </c>
      <c r="AY70" s="269">
        <f t="shared" si="74"/>
        <v>12</v>
      </c>
      <c r="AZ70" s="269">
        <f t="shared" si="74"/>
        <v>23</v>
      </c>
      <c r="BA70" s="269">
        <f t="shared" si="74"/>
        <v>5</v>
      </c>
      <c r="BB70" s="269">
        <f t="shared" si="74"/>
        <v>12</v>
      </c>
      <c r="BC70" s="269">
        <f t="shared" si="74"/>
        <v>14</v>
      </c>
      <c r="BD70" s="269">
        <f t="shared" si="74"/>
        <v>2</v>
      </c>
      <c r="BE70" s="269">
        <f t="shared" si="74"/>
        <v>9</v>
      </c>
      <c r="BF70" s="269">
        <f t="shared" si="74"/>
        <v>14</v>
      </c>
      <c r="BG70" s="269">
        <f t="shared" si="74"/>
        <v>2</v>
      </c>
      <c r="BH70" s="269">
        <f t="shared" si="74"/>
        <v>14</v>
      </c>
      <c r="BI70" s="269">
        <f t="shared" si="74"/>
        <v>81</v>
      </c>
      <c r="BJ70" s="269">
        <f t="shared" si="74"/>
        <v>35</v>
      </c>
      <c r="BK70" s="269">
        <f t="shared" si="74"/>
        <v>81</v>
      </c>
      <c r="BL70" s="269">
        <f t="shared" si="74"/>
        <v>197</v>
      </c>
      <c r="BM70" s="269">
        <f t="shared" si="74"/>
        <v>0</v>
      </c>
      <c r="BN70" s="269">
        <f t="shared" si="74"/>
        <v>0</v>
      </c>
      <c r="BO70" s="269">
        <f t="shared" si="74"/>
        <v>0</v>
      </c>
      <c r="BP70" s="269">
        <f t="shared" ref="BP70:CS70" si="75">SUM(BP59:BP69)</f>
        <v>0</v>
      </c>
      <c r="BQ70" s="269">
        <f t="shared" si="75"/>
        <v>0</v>
      </c>
      <c r="BR70" s="269">
        <f t="shared" si="75"/>
        <v>0</v>
      </c>
      <c r="BS70" s="269">
        <f t="shared" si="75"/>
        <v>0</v>
      </c>
      <c r="BT70" s="269">
        <f t="shared" si="75"/>
        <v>0</v>
      </c>
      <c r="BU70" s="269">
        <f t="shared" si="75"/>
        <v>0</v>
      </c>
      <c r="BV70" s="269">
        <f t="shared" si="75"/>
        <v>0</v>
      </c>
      <c r="BW70" s="269">
        <f t="shared" si="75"/>
        <v>0</v>
      </c>
      <c r="BX70" s="269">
        <f t="shared" si="75"/>
        <v>0</v>
      </c>
      <c r="BY70" s="269">
        <f t="shared" si="75"/>
        <v>0</v>
      </c>
      <c r="BZ70" s="269">
        <f t="shared" si="75"/>
        <v>0</v>
      </c>
      <c r="CA70" s="269">
        <f t="shared" si="75"/>
        <v>0</v>
      </c>
      <c r="CB70" s="269">
        <f t="shared" si="75"/>
        <v>0</v>
      </c>
      <c r="CC70" s="269">
        <f t="shared" si="75"/>
        <v>0</v>
      </c>
      <c r="CD70" s="269">
        <f t="shared" si="75"/>
        <v>0</v>
      </c>
      <c r="CE70" s="269">
        <f t="shared" si="75"/>
        <v>0</v>
      </c>
      <c r="CF70" s="269">
        <f t="shared" si="75"/>
        <v>0</v>
      </c>
      <c r="CG70" s="269">
        <f t="shared" si="75"/>
        <v>0</v>
      </c>
      <c r="CH70" s="269">
        <f t="shared" si="75"/>
        <v>0</v>
      </c>
      <c r="CI70" s="269">
        <f t="shared" si="75"/>
        <v>0</v>
      </c>
      <c r="CJ70" s="269">
        <f t="shared" si="75"/>
        <v>0</v>
      </c>
      <c r="CK70" s="269">
        <f t="shared" si="75"/>
        <v>0</v>
      </c>
      <c r="CL70" s="269">
        <f t="shared" si="75"/>
        <v>0</v>
      </c>
      <c r="CM70" s="269">
        <f t="shared" si="75"/>
        <v>0</v>
      </c>
      <c r="CN70" s="269">
        <f t="shared" si="75"/>
        <v>0</v>
      </c>
      <c r="CO70" s="269">
        <f t="shared" si="75"/>
        <v>0</v>
      </c>
      <c r="CP70" s="269">
        <f t="shared" si="75"/>
        <v>0</v>
      </c>
      <c r="CQ70" s="269">
        <f t="shared" si="75"/>
        <v>0</v>
      </c>
      <c r="CR70" s="269">
        <f t="shared" si="75"/>
        <v>0</v>
      </c>
      <c r="CS70" s="269">
        <f t="shared" si="75"/>
        <v>0</v>
      </c>
    </row>
    <row r="71" spans="1:97" ht="18">
      <c r="D71" s="257"/>
      <c r="E71" s="257"/>
      <c r="F71" s="257"/>
      <c r="G71" s="257"/>
      <c r="H71" s="257"/>
      <c r="I71" s="257"/>
      <c r="J71" s="257"/>
      <c r="K71" s="257"/>
      <c r="L71" s="257"/>
      <c r="M71" s="257"/>
      <c r="N71" s="257"/>
      <c r="O71" s="257"/>
      <c r="P71" s="257"/>
      <c r="Q71" s="257"/>
      <c r="R71" s="257"/>
      <c r="S71" s="257"/>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row>
    <row r="72" spans="1:97" ht="18">
      <c r="D72" s="257"/>
      <c r="E72" s="257"/>
      <c r="F72" s="257"/>
      <c r="G72" s="257"/>
      <c r="H72" s="257"/>
      <c r="I72" s="257"/>
      <c r="J72" s="257"/>
      <c r="K72" s="257"/>
      <c r="L72" s="257"/>
      <c r="M72" s="257"/>
      <c r="N72" s="257"/>
      <c r="O72" s="257"/>
      <c r="P72" s="257"/>
      <c r="Q72" s="257"/>
      <c r="R72" s="257"/>
      <c r="S72" s="257"/>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97" ht="18">
      <c r="D73" s="204"/>
      <c r="E73" s="204"/>
      <c r="F73" s="204"/>
      <c r="G73" s="204"/>
      <c r="H73" s="204"/>
      <c r="I73" s="204"/>
      <c r="J73" s="204"/>
      <c r="K73" s="204"/>
      <c r="L73" s="204"/>
      <c r="M73" s="204"/>
      <c r="N73" s="204"/>
      <c r="O73" s="204"/>
      <c r="P73" s="204"/>
      <c r="Q73" s="204"/>
      <c r="R73" s="204"/>
      <c r="S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row>
    <row r="74" spans="1:97" ht="18">
      <c r="D74" s="204"/>
      <c r="E74" s="204"/>
      <c r="F74" s="204"/>
      <c r="G74" s="204"/>
      <c r="H74" s="204"/>
      <c r="I74" s="204"/>
      <c r="J74" s="204"/>
      <c r="K74" s="204"/>
      <c r="L74" s="204"/>
      <c r="M74" s="204"/>
      <c r="N74" s="204"/>
      <c r="O74" s="204"/>
      <c r="P74" s="204"/>
      <c r="Q74" s="204"/>
      <c r="R74" s="204"/>
      <c r="S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row>
    <row r="75" spans="1:97" ht="18">
      <c r="D75" s="204"/>
      <c r="E75" s="204"/>
      <c r="F75" s="204"/>
      <c r="G75" s="204"/>
      <c r="H75" s="204"/>
      <c r="I75" s="204"/>
      <c r="J75" s="204"/>
      <c r="K75" s="204"/>
      <c r="L75" s="204"/>
      <c r="M75" s="204"/>
      <c r="N75" s="204"/>
      <c r="O75" s="204"/>
      <c r="P75" s="204"/>
      <c r="Q75" s="204"/>
      <c r="R75" s="204"/>
      <c r="S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97" ht="18">
      <c r="D76" s="204"/>
      <c r="E76" s="204"/>
      <c r="F76" s="204"/>
      <c r="G76" s="204"/>
      <c r="H76" s="204"/>
      <c r="I76" s="204"/>
      <c r="J76" s="204"/>
      <c r="K76" s="204"/>
      <c r="L76" s="204"/>
      <c r="M76" s="204"/>
      <c r="N76" s="204"/>
      <c r="O76" s="204"/>
      <c r="P76" s="204"/>
      <c r="Q76" s="204"/>
      <c r="R76" s="204"/>
      <c r="S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row>
    <row r="77" spans="1:97" ht="18">
      <c r="D77" s="204"/>
      <c r="E77" s="204"/>
      <c r="F77" s="204"/>
      <c r="G77" s="204"/>
      <c r="H77" s="204"/>
      <c r="I77" s="204"/>
      <c r="J77" s="204"/>
      <c r="K77" s="204"/>
      <c r="L77" s="204"/>
      <c r="M77" s="204"/>
      <c r="N77" s="204"/>
      <c r="O77" s="204"/>
      <c r="P77" s="204"/>
      <c r="Q77" s="204"/>
      <c r="R77" s="204"/>
      <c r="S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row>
    <row r="78" spans="1:97" ht="18">
      <c r="D78" s="204"/>
      <c r="E78" s="204"/>
      <c r="F78" s="204"/>
      <c r="G78" s="204"/>
      <c r="H78" s="204"/>
      <c r="I78" s="204"/>
      <c r="J78" s="204"/>
      <c r="K78" s="204"/>
      <c r="L78" s="204"/>
      <c r="M78" s="204"/>
      <c r="N78" s="204"/>
      <c r="O78" s="204"/>
      <c r="P78" s="204"/>
      <c r="Q78" s="204"/>
      <c r="R78" s="204"/>
      <c r="S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row>
    <row r="79" spans="1:97" ht="18">
      <c r="D79" s="204"/>
      <c r="E79" s="204"/>
      <c r="F79" s="204"/>
      <c r="G79" s="204"/>
      <c r="H79" s="204"/>
      <c r="I79" s="204"/>
      <c r="J79" s="204"/>
      <c r="K79" s="204"/>
      <c r="L79" s="204"/>
      <c r="M79" s="204"/>
      <c r="N79" s="204"/>
      <c r="O79" s="204"/>
      <c r="P79" s="204"/>
      <c r="Q79" s="204"/>
      <c r="R79" s="204"/>
      <c r="S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row>
    <row r="80" spans="1:97" ht="18">
      <c r="D80" s="204"/>
      <c r="E80" s="204"/>
      <c r="F80" s="204"/>
      <c r="G80" s="204"/>
      <c r="H80" s="204"/>
      <c r="I80" s="204"/>
      <c r="J80" s="204"/>
      <c r="K80" s="204"/>
      <c r="L80" s="204"/>
      <c r="M80" s="204"/>
      <c r="N80" s="204"/>
      <c r="O80" s="204"/>
      <c r="P80" s="204"/>
      <c r="Q80" s="204"/>
      <c r="R80" s="204"/>
      <c r="S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row>
    <row r="81" spans="4:64" ht="18">
      <c r="D81" s="204"/>
      <c r="E81" s="204"/>
      <c r="F81" s="204"/>
      <c r="G81" s="204"/>
      <c r="H81" s="204"/>
      <c r="I81" s="204"/>
      <c r="J81" s="204"/>
      <c r="K81" s="204"/>
      <c r="L81" s="204"/>
      <c r="M81" s="204"/>
      <c r="N81" s="204"/>
      <c r="O81" s="204"/>
      <c r="P81" s="204"/>
      <c r="Q81" s="204"/>
      <c r="R81" s="204"/>
      <c r="S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row>
    <row r="82" spans="4:64" ht="18">
      <c r="D82" s="204"/>
      <c r="E82" s="204"/>
      <c r="F82" s="204"/>
      <c r="G82" s="204"/>
      <c r="H82" s="204"/>
      <c r="I82" s="204"/>
      <c r="J82" s="204"/>
      <c r="K82" s="204"/>
      <c r="L82" s="204"/>
      <c r="M82" s="204"/>
      <c r="N82" s="204"/>
      <c r="O82" s="204"/>
      <c r="P82" s="204"/>
      <c r="Q82" s="204"/>
      <c r="R82" s="204"/>
      <c r="S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row>
    <row r="83" spans="4:64" ht="18">
      <c r="D83" s="204"/>
      <c r="E83" s="204"/>
      <c r="F83" s="204"/>
      <c r="G83" s="204"/>
      <c r="H83" s="204"/>
      <c r="I83" s="204"/>
      <c r="J83" s="204"/>
      <c r="K83" s="204"/>
      <c r="L83" s="204"/>
      <c r="M83" s="204"/>
      <c r="N83" s="204"/>
      <c r="O83" s="204"/>
      <c r="P83" s="204"/>
      <c r="Q83" s="204"/>
      <c r="R83" s="204"/>
      <c r="S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row>
    <row r="84" spans="4:64" ht="18">
      <c r="D84" s="204"/>
      <c r="E84" s="204"/>
      <c r="F84" s="204"/>
      <c r="G84" s="204"/>
      <c r="H84" s="204"/>
      <c r="I84" s="204"/>
      <c r="J84" s="204"/>
      <c r="K84" s="204"/>
      <c r="L84" s="204"/>
      <c r="M84" s="204"/>
      <c r="N84" s="204"/>
      <c r="O84" s="204"/>
      <c r="P84" s="204"/>
      <c r="Q84" s="204"/>
      <c r="R84" s="204"/>
      <c r="S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row>
    <row r="85" spans="4:64" ht="18">
      <c r="D85" s="204"/>
      <c r="E85" s="204"/>
      <c r="F85" s="204"/>
      <c r="G85" s="204"/>
      <c r="H85" s="204"/>
      <c r="I85" s="204"/>
      <c r="J85" s="204"/>
      <c r="K85" s="204"/>
      <c r="L85" s="204"/>
      <c r="M85" s="204"/>
      <c r="N85" s="204"/>
      <c r="O85" s="204"/>
      <c r="P85" s="204"/>
      <c r="Q85" s="204"/>
      <c r="R85" s="204"/>
      <c r="S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row>
    <row r="86" spans="4:64" ht="18">
      <c r="D86" s="204"/>
      <c r="E86" s="204"/>
      <c r="F86" s="204"/>
      <c r="G86" s="204"/>
      <c r="H86" s="204"/>
      <c r="I86" s="204"/>
      <c r="J86" s="204"/>
      <c r="K86" s="204"/>
      <c r="L86" s="204"/>
      <c r="M86" s="204"/>
      <c r="N86" s="204"/>
      <c r="O86" s="204"/>
      <c r="P86" s="204"/>
      <c r="Q86" s="204"/>
      <c r="R86" s="204"/>
      <c r="S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row>
    <row r="87" spans="4:64" ht="18">
      <c r="D87" s="204"/>
      <c r="E87" s="204"/>
      <c r="F87" s="204"/>
      <c r="G87" s="204"/>
      <c r="H87" s="204"/>
      <c r="I87" s="204"/>
      <c r="J87" s="204"/>
      <c r="K87" s="204"/>
      <c r="L87" s="204"/>
      <c r="M87" s="204"/>
      <c r="N87" s="204"/>
      <c r="O87" s="204"/>
      <c r="P87" s="204"/>
      <c r="Q87" s="204"/>
      <c r="R87" s="204"/>
      <c r="S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row>
    <row r="88" spans="4:64" ht="18">
      <c r="D88" s="204"/>
      <c r="E88" s="204"/>
      <c r="F88" s="204"/>
      <c r="G88" s="204"/>
      <c r="H88" s="204"/>
      <c r="I88" s="204"/>
      <c r="J88" s="204"/>
      <c r="K88" s="204"/>
      <c r="L88" s="204"/>
      <c r="M88" s="204"/>
      <c r="N88" s="204"/>
      <c r="O88" s="204"/>
      <c r="P88" s="204"/>
      <c r="Q88" s="204"/>
      <c r="R88" s="204"/>
      <c r="S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row>
    <row r="89" spans="4:64" ht="18">
      <c r="D89" s="204"/>
      <c r="E89" s="204"/>
      <c r="F89" s="204"/>
      <c r="G89" s="204"/>
      <c r="H89" s="204"/>
      <c r="I89" s="204"/>
      <c r="J89" s="204"/>
      <c r="K89" s="204"/>
      <c r="L89" s="204"/>
      <c r="M89" s="204"/>
      <c r="N89" s="204"/>
      <c r="O89" s="204"/>
      <c r="P89" s="204"/>
      <c r="Q89" s="204"/>
      <c r="R89" s="204"/>
      <c r="S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row>
    <row r="90" spans="4:64" ht="18">
      <c r="D90" s="204"/>
      <c r="E90" s="204"/>
      <c r="F90" s="204"/>
      <c r="G90" s="204"/>
      <c r="H90" s="204"/>
      <c r="I90" s="204"/>
      <c r="J90" s="204"/>
      <c r="K90" s="204"/>
      <c r="L90" s="204"/>
      <c r="M90" s="204"/>
      <c r="N90" s="204"/>
      <c r="O90" s="204"/>
      <c r="P90" s="204"/>
      <c r="Q90" s="204"/>
      <c r="R90" s="204"/>
      <c r="S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row>
    <row r="91" spans="4:64" ht="18">
      <c r="D91" s="204"/>
      <c r="E91" s="204"/>
      <c r="F91" s="204"/>
      <c r="G91" s="204"/>
      <c r="H91" s="204"/>
      <c r="I91" s="204"/>
      <c r="J91" s="204"/>
      <c r="K91" s="204"/>
      <c r="L91" s="204"/>
      <c r="M91" s="204"/>
      <c r="N91" s="204"/>
      <c r="O91" s="204"/>
      <c r="P91" s="204"/>
      <c r="Q91" s="204"/>
      <c r="R91" s="204"/>
      <c r="S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row>
    <row r="92" spans="4:64" ht="18">
      <c r="D92" s="204"/>
      <c r="E92" s="204"/>
      <c r="F92" s="204"/>
      <c r="G92" s="204"/>
      <c r="H92" s="204"/>
      <c r="I92" s="204"/>
      <c r="J92" s="204"/>
      <c r="K92" s="204"/>
      <c r="L92" s="204"/>
      <c r="M92" s="204"/>
      <c r="N92" s="204"/>
      <c r="O92" s="204"/>
      <c r="P92" s="204"/>
      <c r="Q92" s="204"/>
      <c r="R92" s="204"/>
      <c r="S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4:64" ht="18">
      <c r="D93" s="204"/>
      <c r="E93" s="204"/>
      <c r="F93" s="204"/>
      <c r="G93" s="204"/>
      <c r="H93" s="204"/>
      <c r="I93" s="204"/>
      <c r="J93" s="204"/>
      <c r="K93" s="204"/>
      <c r="L93" s="204"/>
      <c r="M93" s="204"/>
      <c r="N93" s="204"/>
      <c r="O93" s="204"/>
      <c r="P93" s="204"/>
      <c r="Q93" s="204"/>
      <c r="R93" s="204"/>
      <c r="S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4:64" ht="18">
      <c r="D94" s="204"/>
      <c r="E94" s="204"/>
      <c r="F94" s="204"/>
      <c r="G94" s="204"/>
      <c r="H94" s="204"/>
      <c r="I94" s="204"/>
      <c r="J94" s="204"/>
      <c r="K94" s="204"/>
      <c r="L94" s="204"/>
      <c r="M94" s="204"/>
      <c r="N94" s="204"/>
      <c r="O94" s="204"/>
      <c r="P94" s="204"/>
      <c r="Q94" s="204"/>
      <c r="R94" s="204"/>
      <c r="S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row>
    <row r="95" spans="4:64" ht="18">
      <c r="D95" s="204"/>
      <c r="E95" s="204"/>
      <c r="F95" s="204"/>
      <c r="G95" s="204"/>
      <c r="H95" s="204"/>
      <c r="I95" s="204"/>
      <c r="J95" s="204"/>
      <c r="K95" s="204"/>
      <c r="L95" s="204"/>
      <c r="M95" s="204"/>
      <c r="N95" s="204"/>
      <c r="O95" s="204"/>
      <c r="P95" s="204"/>
      <c r="Q95" s="204"/>
      <c r="R95" s="204"/>
      <c r="S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row>
    <row r="96" spans="4:64" ht="18">
      <c r="D96" s="204"/>
      <c r="E96" s="204"/>
      <c r="F96" s="204"/>
      <c r="G96" s="204"/>
      <c r="H96" s="204"/>
      <c r="I96" s="204"/>
      <c r="J96" s="204"/>
      <c r="K96" s="204"/>
      <c r="L96" s="204"/>
      <c r="M96" s="204"/>
      <c r="N96" s="204"/>
      <c r="O96" s="204"/>
      <c r="P96" s="204"/>
      <c r="Q96" s="204"/>
      <c r="R96" s="204"/>
      <c r="S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row>
    <row r="97" spans="4:64" ht="18">
      <c r="D97" s="204"/>
      <c r="E97" s="204"/>
      <c r="F97" s="204"/>
      <c r="G97" s="204"/>
      <c r="H97" s="204"/>
      <c r="I97" s="204"/>
      <c r="J97" s="204"/>
      <c r="K97" s="204"/>
      <c r="L97" s="204"/>
      <c r="M97" s="204"/>
      <c r="N97" s="204"/>
      <c r="O97" s="204"/>
      <c r="P97" s="204"/>
      <c r="Q97" s="204"/>
      <c r="R97" s="204"/>
      <c r="S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row>
    <row r="98" spans="4:64" ht="18">
      <c r="D98" s="204"/>
      <c r="E98" s="204"/>
      <c r="F98" s="204"/>
      <c r="G98" s="204"/>
      <c r="H98" s="204"/>
      <c r="I98" s="204"/>
      <c r="J98" s="204"/>
      <c r="K98" s="204"/>
      <c r="L98" s="204"/>
      <c r="M98" s="204"/>
      <c r="N98" s="204"/>
      <c r="O98" s="204"/>
      <c r="P98" s="204"/>
      <c r="Q98" s="204"/>
      <c r="R98" s="204"/>
      <c r="S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row>
    <row r="99" spans="4:64" ht="18">
      <c r="D99" s="204"/>
      <c r="E99" s="204"/>
      <c r="F99" s="204"/>
      <c r="G99" s="204"/>
      <c r="H99" s="204"/>
      <c r="I99" s="204"/>
      <c r="J99" s="204"/>
      <c r="K99" s="204"/>
      <c r="L99" s="204"/>
      <c r="M99" s="204"/>
      <c r="N99" s="204"/>
      <c r="O99" s="204"/>
      <c r="P99" s="204"/>
      <c r="Q99" s="204"/>
      <c r="R99" s="204"/>
      <c r="S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row>
    <row r="100" spans="4:64" ht="18">
      <c r="D100" s="204"/>
      <c r="E100" s="204"/>
      <c r="F100" s="204"/>
      <c r="G100" s="204"/>
      <c r="H100" s="204"/>
      <c r="I100" s="204"/>
      <c r="J100" s="204"/>
      <c r="K100" s="204"/>
      <c r="L100" s="204"/>
      <c r="M100" s="204"/>
      <c r="N100" s="204"/>
      <c r="O100" s="204"/>
      <c r="P100" s="204"/>
      <c r="Q100" s="204"/>
      <c r="R100" s="204"/>
      <c r="S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row>
    <row r="101" spans="4:64" ht="18">
      <c r="D101" s="204"/>
      <c r="E101" s="204"/>
      <c r="F101" s="204"/>
      <c r="G101" s="204"/>
      <c r="H101" s="204"/>
      <c r="I101" s="204"/>
      <c r="J101" s="204"/>
      <c r="K101" s="204"/>
      <c r="L101" s="204"/>
      <c r="M101" s="204"/>
      <c r="N101" s="204"/>
      <c r="O101" s="204"/>
      <c r="P101" s="204"/>
      <c r="Q101" s="204"/>
      <c r="R101" s="204"/>
      <c r="S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row>
    <row r="102" spans="4:64" ht="18">
      <c r="D102" s="204"/>
      <c r="E102" s="204"/>
      <c r="F102" s="204"/>
      <c r="G102" s="204"/>
      <c r="H102" s="204"/>
      <c r="I102" s="204"/>
      <c r="J102" s="204"/>
      <c r="K102" s="204"/>
      <c r="L102" s="204"/>
      <c r="M102" s="204"/>
      <c r="N102" s="204"/>
      <c r="O102" s="204"/>
      <c r="P102" s="204"/>
      <c r="Q102" s="204"/>
      <c r="R102" s="204"/>
      <c r="S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row>
    <row r="103" spans="4:64" ht="18">
      <c r="D103" s="204"/>
      <c r="E103" s="204"/>
      <c r="F103" s="204"/>
      <c r="G103" s="204"/>
      <c r="H103" s="204"/>
      <c r="I103" s="204"/>
      <c r="J103" s="204"/>
      <c r="K103" s="204"/>
      <c r="L103" s="204"/>
      <c r="M103" s="204"/>
      <c r="N103" s="204"/>
      <c r="O103" s="204"/>
      <c r="P103" s="204"/>
      <c r="Q103" s="204"/>
      <c r="R103" s="204"/>
      <c r="S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row>
    <row r="104" spans="4:64" ht="18">
      <c r="D104" s="204"/>
      <c r="E104" s="204"/>
      <c r="F104" s="204"/>
      <c r="G104" s="204"/>
      <c r="H104" s="204"/>
      <c r="I104" s="204"/>
      <c r="J104" s="204"/>
      <c r="K104" s="204"/>
      <c r="L104" s="204"/>
      <c r="M104" s="204"/>
      <c r="N104" s="204"/>
      <c r="O104" s="204"/>
      <c r="P104" s="204"/>
      <c r="Q104" s="204"/>
      <c r="R104" s="204"/>
      <c r="S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row>
    <row r="105" spans="4:64" ht="18">
      <c r="D105" s="204"/>
      <c r="E105" s="204"/>
      <c r="F105" s="204"/>
      <c r="G105" s="204"/>
      <c r="H105" s="204"/>
      <c r="I105" s="204"/>
      <c r="J105" s="204"/>
      <c r="K105" s="204"/>
      <c r="L105" s="204"/>
      <c r="M105" s="204"/>
      <c r="N105" s="204"/>
      <c r="O105" s="204"/>
      <c r="P105" s="204"/>
      <c r="Q105" s="204"/>
      <c r="R105" s="204"/>
      <c r="S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row>
    <row r="106" spans="4:64" ht="18">
      <c r="D106" s="204"/>
      <c r="E106" s="204"/>
      <c r="F106" s="204"/>
      <c r="G106" s="204"/>
      <c r="H106" s="204"/>
      <c r="I106" s="204"/>
      <c r="J106" s="204"/>
      <c r="K106" s="204"/>
      <c r="L106" s="204"/>
      <c r="M106" s="204"/>
      <c r="N106" s="204"/>
      <c r="O106" s="204"/>
      <c r="P106" s="204"/>
      <c r="Q106" s="204"/>
      <c r="R106" s="204"/>
      <c r="S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row>
    <row r="107" spans="4:64" ht="18">
      <c r="D107" s="204"/>
      <c r="E107" s="204"/>
      <c r="F107" s="204"/>
      <c r="G107" s="204"/>
      <c r="H107" s="204"/>
      <c r="I107" s="204"/>
      <c r="J107" s="204"/>
      <c r="K107" s="204"/>
      <c r="L107" s="204"/>
      <c r="M107" s="204"/>
      <c r="N107" s="204"/>
      <c r="O107" s="204"/>
      <c r="P107" s="204"/>
      <c r="Q107" s="204"/>
      <c r="R107" s="204"/>
      <c r="S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row>
    <row r="108" spans="4:64" ht="18">
      <c r="D108" s="204"/>
      <c r="E108" s="204"/>
      <c r="F108" s="204"/>
      <c r="G108" s="204"/>
      <c r="H108" s="204"/>
      <c r="I108" s="204"/>
      <c r="J108" s="204"/>
      <c r="K108" s="204"/>
      <c r="L108" s="204"/>
      <c r="M108" s="204"/>
      <c r="N108" s="204"/>
      <c r="O108" s="204"/>
      <c r="P108" s="204"/>
      <c r="Q108" s="204"/>
      <c r="R108" s="204"/>
      <c r="S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row>
    <row r="109" spans="4:64" ht="18">
      <c r="D109" s="204"/>
      <c r="E109" s="204"/>
      <c r="F109" s="204"/>
      <c r="G109" s="204"/>
      <c r="H109" s="204"/>
      <c r="I109" s="204"/>
      <c r="J109" s="204"/>
      <c r="K109" s="204"/>
      <c r="L109" s="204"/>
      <c r="M109" s="204"/>
      <c r="N109" s="204"/>
      <c r="O109" s="204"/>
      <c r="P109" s="204"/>
      <c r="Q109" s="204"/>
      <c r="R109" s="204"/>
      <c r="S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row>
    <row r="110" spans="4:64" ht="18">
      <c r="D110" s="204"/>
      <c r="E110" s="204"/>
      <c r="F110" s="204"/>
      <c r="G110" s="204"/>
      <c r="H110" s="204"/>
      <c r="I110" s="204"/>
      <c r="J110" s="204"/>
      <c r="K110" s="204"/>
      <c r="L110" s="204"/>
      <c r="M110" s="204"/>
      <c r="N110" s="204"/>
      <c r="O110" s="204"/>
      <c r="P110" s="204"/>
      <c r="Q110" s="204"/>
      <c r="R110" s="204"/>
      <c r="S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row>
    <row r="111" spans="4:64" ht="18">
      <c r="D111" s="204"/>
      <c r="E111" s="204"/>
      <c r="F111" s="204"/>
      <c r="G111" s="204"/>
      <c r="H111" s="204"/>
      <c r="I111" s="204"/>
      <c r="J111" s="204"/>
      <c r="K111" s="204"/>
      <c r="L111" s="204"/>
      <c r="M111" s="204"/>
      <c r="N111" s="204"/>
      <c r="O111" s="204"/>
      <c r="P111" s="204"/>
      <c r="Q111" s="204"/>
      <c r="R111" s="204"/>
      <c r="S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row>
    <row r="112" spans="4:64" ht="18">
      <c r="D112" s="204"/>
      <c r="E112" s="204"/>
      <c r="F112" s="204"/>
      <c r="G112" s="204"/>
      <c r="H112" s="204"/>
      <c r="I112" s="204"/>
      <c r="J112" s="204"/>
      <c r="K112" s="204"/>
      <c r="L112" s="204"/>
      <c r="M112" s="204"/>
      <c r="N112" s="204"/>
      <c r="O112" s="204"/>
      <c r="P112" s="204"/>
      <c r="Q112" s="204"/>
      <c r="R112" s="204"/>
      <c r="S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row>
    <row r="113" spans="4:64" ht="18">
      <c r="D113" s="204"/>
      <c r="E113" s="204"/>
      <c r="F113" s="204"/>
      <c r="G113" s="204"/>
      <c r="H113" s="204"/>
      <c r="I113" s="204"/>
      <c r="J113" s="204"/>
      <c r="K113" s="204"/>
      <c r="L113" s="204"/>
      <c r="M113" s="204"/>
      <c r="N113" s="204"/>
      <c r="O113" s="204"/>
      <c r="P113" s="204"/>
      <c r="Q113" s="204"/>
      <c r="R113" s="204"/>
      <c r="S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row>
    <row r="114" spans="4:64" ht="18">
      <c r="D114" s="204"/>
      <c r="E114" s="204"/>
      <c r="F114" s="204"/>
      <c r="G114" s="204"/>
      <c r="H114" s="204"/>
      <c r="I114" s="204"/>
      <c r="J114" s="204"/>
      <c r="K114" s="204"/>
      <c r="L114" s="204"/>
      <c r="M114" s="204"/>
      <c r="N114" s="204"/>
      <c r="O114" s="204"/>
      <c r="P114" s="204"/>
      <c r="Q114" s="204"/>
      <c r="R114" s="204"/>
      <c r="S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row>
    <row r="115" spans="4:64" ht="18">
      <c r="D115" s="204"/>
      <c r="E115" s="204"/>
      <c r="F115" s="204"/>
      <c r="G115" s="204"/>
      <c r="H115" s="204"/>
      <c r="I115" s="204"/>
      <c r="J115" s="204"/>
      <c r="K115" s="204"/>
      <c r="L115" s="204"/>
      <c r="M115" s="204"/>
      <c r="N115" s="204"/>
      <c r="O115" s="204"/>
      <c r="P115" s="204"/>
      <c r="Q115" s="204"/>
      <c r="R115" s="204"/>
      <c r="S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row>
    <row r="116" spans="4:64" ht="18">
      <c r="D116" s="204"/>
      <c r="E116" s="204"/>
      <c r="F116" s="204"/>
      <c r="G116" s="204"/>
      <c r="H116" s="204"/>
      <c r="I116" s="204"/>
      <c r="J116" s="204"/>
      <c r="K116" s="204"/>
      <c r="L116" s="204"/>
      <c r="M116" s="204"/>
      <c r="N116" s="204"/>
      <c r="O116" s="204"/>
      <c r="P116" s="204"/>
      <c r="Q116" s="204"/>
      <c r="R116" s="204"/>
      <c r="S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row>
    <row r="117" spans="4:64" ht="18">
      <c r="D117" s="204"/>
      <c r="E117" s="204"/>
      <c r="F117" s="204"/>
      <c r="G117" s="204"/>
      <c r="H117" s="204"/>
      <c r="I117" s="204"/>
      <c r="J117" s="204"/>
      <c r="K117" s="204"/>
      <c r="L117" s="204"/>
      <c r="M117" s="204"/>
      <c r="N117" s="204"/>
      <c r="O117" s="204"/>
      <c r="P117" s="204"/>
      <c r="Q117" s="204"/>
      <c r="R117" s="204"/>
      <c r="S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row>
    <row r="118" spans="4:64" ht="18">
      <c r="D118" s="204"/>
      <c r="E118" s="204"/>
      <c r="F118" s="204"/>
      <c r="G118" s="204"/>
      <c r="H118" s="204"/>
      <c r="I118" s="204"/>
      <c r="J118" s="204"/>
      <c r="K118" s="204"/>
      <c r="L118" s="204"/>
      <c r="M118" s="204"/>
      <c r="N118" s="204"/>
      <c r="O118" s="204"/>
      <c r="P118" s="204"/>
      <c r="Q118" s="204"/>
      <c r="R118" s="204"/>
      <c r="S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row>
    <row r="119" spans="4:64" ht="18">
      <c r="D119" s="204"/>
      <c r="E119" s="204"/>
      <c r="F119" s="204"/>
      <c r="G119" s="204"/>
      <c r="H119" s="204"/>
      <c r="I119" s="204"/>
      <c r="J119" s="204"/>
      <c r="K119" s="204"/>
      <c r="L119" s="204"/>
      <c r="M119" s="204"/>
      <c r="N119" s="204"/>
      <c r="O119" s="204"/>
      <c r="P119" s="204"/>
      <c r="Q119" s="204"/>
      <c r="R119" s="204"/>
      <c r="S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row>
    <row r="120" spans="4:64" ht="18">
      <c r="D120" s="204"/>
      <c r="E120" s="204"/>
      <c r="F120" s="204"/>
      <c r="G120" s="204"/>
      <c r="H120" s="204"/>
      <c r="I120" s="204"/>
      <c r="J120" s="204"/>
      <c r="K120" s="204"/>
      <c r="L120" s="204"/>
      <c r="M120" s="204"/>
      <c r="N120" s="204"/>
      <c r="O120" s="204"/>
      <c r="P120" s="204"/>
      <c r="Q120" s="204"/>
      <c r="R120" s="204"/>
      <c r="S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row>
    <row r="121" spans="4:64" ht="18">
      <c r="D121" s="204"/>
      <c r="E121" s="204"/>
      <c r="F121" s="204"/>
      <c r="G121" s="204"/>
      <c r="H121" s="204"/>
      <c r="I121" s="204"/>
      <c r="J121" s="204"/>
      <c r="K121" s="204"/>
      <c r="L121" s="204"/>
      <c r="M121" s="204"/>
      <c r="N121" s="204"/>
      <c r="O121" s="204"/>
      <c r="P121" s="204"/>
      <c r="Q121" s="204"/>
      <c r="R121" s="204"/>
      <c r="S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row>
    <row r="122" spans="4:64" ht="18">
      <c r="D122" s="204"/>
      <c r="E122" s="204"/>
      <c r="F122" s="204"/>
      <c r="G122" s="204"/>
      <c r="H122" s="204"/>
      <c r="I122" s="204"/>
      <c r="J122" s="204"/>
      <c r="K122" s="204"/>
      <c r="L122" s="204"/>
      <c r="M122" s="204"/>
      <c r="N122" s="204"/>
      <c r="O122" s="204"/>
      <c r="P122" s="204"/>
      <c r="Q122" s="204"/>
      <c r="R122" s="204"/>
      <c r="S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row>
    <row r="123" spans="4:64" ht="18">
      <c r="D123" s="204"/>
      <c r="E123" s="204"/>
      <c r="F123" s="204"/>
      <c r="G123" s="204"/>
      <c r="H123" s="204"/>
      <c r="I123" s="204"/>
      <c r="J123" s="204"/>
      <c r="K123" s="204"/>
      <c r="L123" s="204"/>
      <c r="M123" s="204"/>
      <c r="N123" s="204"/>
      <c r="O123" s="204"/>
      <c r="P123" s="204"/>
      <c r="Q123" s="204"/>
      <c r="R123" s="204"/>
      <c r="S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row>
    <row r="124" spans="4:64" ht="18">
      <c r="D124" s="204"/>
      <c r="E124" s="204"/>
      <c r="F124" s="204"/>
      <c r="G124" s="204"/>
      <c r="H124" s="204"/>
      <c r="I124" s="204"/>
      <c r="J124" s="204"/>
      <c r="K124" s="204"/>
      <c r="L124" s="204"/>
      <c r="M124" s="204"/>
      <c r="N124" s="204"/>
      <c r="O124" s="204"/>
      <c r="P124" s="204"/>
      <c r="Q124" s="204"/>
      <c r="R124" s="204"/>
      <c r="S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row>
    <row r="125" spans="4:64" ht="18">
      <c r="D125" s="204"/>
      <c r="E125" s="204"/>
      <c r="F125" s="204"/>
      <c r="G125" s="204"/>
      <c r="H125" s="204"/>
      <c r="I125" s="204"/>
      <c r="J125" s="204"/>
      <c r="K125" s="204"/>
      <c r="L125" s="204"/>
      <c r="M125" s="204"/>
      <c r="N125" s="204"/>
      <c r="O125" s="204"/>
      <c r="P125" s="204"/>
      <c r="Q125" s="204"/>
      <c r="R125" s="204"/>
      <c r="S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row>
    <row r="126" spans="4:64" ht="18">
      <c r="D126" s="204"/>
      <c r="E126" s="204"/>
      <c r="F126" s="204"/>
      <c r="G126" s="204"/>
      <c r="H126" s="204"/>
      <c r="I126" s="204"/>
      <c r="J126" s="204"/>
      <c r="K126" s="204"/>
      <c r="L126" s="204"/>
      <c r="M126" s="204"/>
      <c r="N126" s="204"/>
      <c r="O126" s="204"/>
      <c r="P126" s="204"/>
      <c r="Q126" s="204"/>
      <c r="R126" s="204"/>
      <c r="S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row>
    <row r="127" spans="4:64" ht="18">
      <c r="D127" s="204"/>
      <c r="E127" s="204"/>
      <c r="F127" s="204"/>
      <c r="G127" s="204"/>
      <c r="H127" s="204"/>
      <c r="I127" s="204"/>
      <c r="J127" s="204"/>
      <c r="K127" s="204"/>
      <c r="L127" s="204"/>
      <c r="M127" s="204"/>
      <c r="N127" s="204"/>
      <c r="O127" s="204"/>
      <c r="P127" s="204"/>
      <c r="Q127" s="204"/>
      <c r="R127" s="204"/>
      <c r="S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row>
    <row r="128" spans="4:64" ht="18">
      <c r="D128" s="204"/>
      <c r="E128" s="204"/>
      <c r="F128" s="204"/>
      <c r="G128" s="204"/>
      <c r="H128" s="204"/>
      <c r="I128" s="204"/>
      <c r="J128" s="204"/>
      <c r="K128" s="204"/>
      <c r="L128" s="204"/>
      <c r="M128" s="204"/>
      <c r="N128" s="204"/>
      <c r="O128" s="204"/>
      <c r="P128" s="204"/>
      <c r="Q128" s="204"/>
      <c r="R128" s="204"/>
      <c r="S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row>
    <row r="129" spans="4:64" ht="18">
      <c r="D129" s="204"/>
      <c r="E129" s="204"/>
      <c r="F129" s="204"/>
      <c r="G129" s="204"/>
      <c r="H129" s="204"/>
      <c r="I129" s="204"/>
      <c r="J129" s="204"/>
      <c r="K129" s="204"/>
      <c r="L129" s="204"/>
      <c r="M129" s="204"/>
      <c r="N129" s="204"/>
      <c r="O129" s="204"/>
      <c r="P129" s="204"/>
      <c r="Q129" s="204"/>
      <c r="R129" s="204"/>
      <c r="S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row>
    <row r="130" spans="4:64" ht="18">
      <c r="D130" s="204"/>
      <c r="E130" s="204"/>
      <c r="F130" s="204"/>
      <c r="G130" s="204"/>
      <c r="H130" s="204"/>
      <c r="I130" s="204"/>
      <c r="J130" s="204"/>
      <c r="K130" s="204"/>
      <c r="L130" s="204"/>
      <c r="M130" s="204"/>
      <c r="N130" s="204"/>
      <c r="O130" s="204"/>
      <c r="P130" s="204"/>
      <c r="Q130" s="204"/>
      <c r="R130" s="204"/>
      <c r="S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row>
    <row r="131" spans="4:64" ht="18">
      <c r="D131" s="204"/>
      <c r="E131" s="204"/>
      <c r="F131" s="204"/>
      <c r="G131" s="204"/>
      <c r="H131" s="204"/>
      <c r="I131" s="204"/>
      <c r="J131" s="204"/>
      <c r="K131" s="204"/>
      <c r="L131" s="204"/>
      <c r="M131" s="204"/>
      <c r="N131" s="204"/>
      <c r="O131" s="204"/>
      <c r="P131" s="204"/>
      <c r="Q131" s="204"/>
      <c r="R131" s="204"/>
      <c r="S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row>
    <row r="132" spans="4:64" ht="18">
      <c r="D132" s="204"/>
      <c r="E132" s="204"/>
      <c r="F132" s="204"/>
      <c r="G132" s="204"/>
      <c r="H132" s="204"/>
      <c r="I132" s="204"/>
      <c r="J132" s="204"/>
      <c r="K132" s="204"/>
      <c r="L132" s="204"/>
      <c r="M132" s="204"/>
      <c r="N132" s="204"/>
      <c r="O132" s="204"/>
      <c r="P132" s="204"/>
      <c r="Q132" s="204"/>
      <c r="R132" s="204"/>
      <c r="S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row>
    <row r="133" spans="4:64" ht="18">
      <c r="D133" s="204"/>
      <c r="E133" s="204"/>
      <c r="F133" s="204"/>
      <c r="G133" s="204"/>
      <c r="H133" s="204"/>
      <c r="I133" s="204"/>
      <c r="J133" s="204"/>
      <c r="K133" s="204"/>
      <c r="L133" s="204"/>
      <c r="M133" s="204"/>
      <c r="N133" s="204"/>
      <c r="O133" s="204"/>
      <c r="P133" s="204"/>
      <c r="Q133" s="204"/>
      <c r="R133" s="204"/>
      <c r="S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row>
    <row r="134" spans="4:64" ht="18">
      <c r="D134" s="204"/>
      <c r="E134" s="204"/>
      <c r="F134" s="204"/>
      <c r="G134" s="204"/>
      <c r="H134" s="204"/>
      <c r="I134" s="204"/>
      <c r="J134" s="204"/>
      <c r="K134" s="204"/>
      <c r="L134" s="204"/>
      <c r="M134" s="204"/>
      <c r="N134" s="204"/>
      <c r="O134" s="204"/>
      <c r="P134" s="204"/>
      <c r="Q134" s="204"/>
      <c r="R134" s="204"/>
      <c r="S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row>
    <row r="135" spans="4:64" ht="18">
      <c r="D135" s="204"/>
      <c r="E135" s="204"/>
      <c r="F135" s="204"/>
      <c r="G135" s="204"/>
      <c r="H135" s="204"/>
      <c r="I135" s="204"/>
      <c r="J135" s="204"/>
      <c r="K135" s="204"/>
      <c r="L135" s="204"/>
      <c r="M135" s="204"/>
      <c r="N135" s="204"/>
      <c r="O135" s="204"/>
      <c r="P135" s="204"/>
      <c r="Q135" s="204"/>
      <c r="R135" s="204"/>
      <c r="S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row>
    <row r="136" spans="4:64" ht="18">
      <c r="D136" s="204"/>
      <c r="E136" s="204"/>
      <c r="F136" s="204"/>
      <c r="G136" s="204"/>
      <c r="H136" s="204"/>
      <c r="I136" s="204"/>
      <c r="J136" s="204"/>
      <c r="K136" s="204"/>
      <c r="L136" s="204"/>
      <c r="M136" s="204"/>
      <c r="N136" s="204"/>
      <c r="O136" s="204"/>
      <c r="P136" s="204"/>
      <c r="Q136" s="204"/>
      <c r="R136" s="204"/>
      <c r="S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row>
    <row r="137" spans="4:64" ht="18">
      <c r="D137" s="204"/>
      <c r="E137" s="204"/>
      <c r="F137" s="204"/>
      <c r="G137" s="204"/>
      <c r="H137" s="204"/>
      <c r="I137" s="204"/>
      <c r="J137" s="204"/>
      <c r="K137" s="204"/>
      <c r="L137" s="204"/>
      <c r="M137" s="204"/>
      <c r="N137" s="204"/>
      <c r="O137" s="204"/>
      <c r="P137" s="204"/>
      <c r="Q137" s="204"/>
      <c r="R137" s="204"/>
      <c r="S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row>
    <row r="138" spans="4:64" ht="18">
      <c r="D138" s="204"/>
      <c r="E138" s="204"/>
      <c r="F138" s="204"/>
      <c r="G138" s="204"/>
      <c r="H138" s="204"/>
      <c r="I138" s="204"/>
      <c r="J138" s="204"/>
      <c r="K138" s="204"/>
      <c r="L138" s="204"/>
      <c r="M138" s="204"/>
      <c r="N138" s="204"/>
      <c r="O138" s="204"/>
      <c r="P138" s="204"/>
      <c r="Q138" s="204"/>
      <c r="R138" s="204"/>
      <c r="S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row>
    <row r="139" spans="4:64" ht="18">
      <c r="D139" s="204"/>
      <c r="E139" s="204"/>
      <c r="F139" s="204"/>
      <c r="G139" s="204"/>
      <c r="H139" s="204"/>
      <c r="I139" s="204"/>
      <c r="J139" s="204"/>
      <c r="K139" s="204"/>
      <c r="L139" s="204"/>
      <c r="M139" s="204"/>
      <c r="N139" s="204"/>
      <c r="O139" s="204"/>
      <c r="P139" s="204"/>
      <c r="Q139" s="204"/>
      <c r="R139" s="204"/>
      <c r="S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row>
    <row r="140" spans="4:64" ht="18">
      <c r="D140" s="204"/>
      <c r="E140" s="204"/>
      <c r="F140" s="204"/>
      <c r="G140" s="204"/>
      <c r="H140" s="204"/>
      <c r="I140" s="204"/>
      <c r="J140" s="204"/>
      <c r="K140" s="204"/>
      <c r="L140" s="204"/>
      <c r="M140" s="204"/>
      <c r="N140" s="204"/>
      <c r="O140" s="204"/>
      <c r="P140" s="204"/>
      <c r="Q140" s="204"/>
      <c r="R140" s="204"/>
      <c r="S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row>
    <row r="141" spans="4:64" ht="18">
      <c r="D141" s="204"/>
      <c r="E141" s="204"/>
      <c r="F141" s="204"/>
      <c r="G141" s="204"/>
      <c r="H141" s="204"/>
      <c r="I141" s="204"/>
      <c r="J141" s="204"/>
      <c r="K141" s="204"/>
      <c r="L141" s="204"/>
      <c r="M141" s="204"/>
      <c r="N141" s="204"/>
      <c r="O141" s="204"/>
      <c r="P141" s="204"/>
      <c r="Q141" s="204"/>
      <c r="R141" s="204"/>
      <c r="S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row>
    <row r="142" spans="4:64" ht="18">
      <c r="D142" s="204"/>
      <c r="E142" s="204"/>
      <c r="F142" s="204"/>
      <c r="G142" s="204"/>
      <c r="H142" s="204"/>
      <c r="I142" s="204"/>
      <c r="J142" s="204"/>
      <c r="K142" s="204"/>
      <c r="L142" s="204"/>
      <c r="M142" s="204"/>
      <c r="N142" s="204"/>
      <c r="O142" s="204"/>
      <c r="P142" s="204"/>
      <c r="Q142" s="204"/>
      <c r="R142" s="204"/>
      <c r="S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row>
    <row r="143" spans="4:64" ht="18">
      <c r="D143" s="204"/>
      <c r="E143" s="204"/>
      <c r="F143" s="204"/>
      <c r="G143" s="204"/>
      <c r="H143" s="204"/>
      <c r="I143" s="204"/>
      <c r="J143" s="204"/>
      <c r="K143" s="204"/>
      <c r="L143" s="204"/>
      <c r="M143" s="204"/>
      <c r="N143" s="204"/>
      <c r="O143" s="204"/>
      <c r="P143" s="204"/>
      <c r="Q143" s="204"/>
      <c r="R143" s="204"/>
      <c r="S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row>
    <row r="144" spans="4:64" ht="18">
      <c r="D144" s="204"/>
      <c r="E144" s="204"/>
      <c r="F144" s="204"/>
      <c r="G144" s="204"/>
      <c r="H144" s="204"/>
      <c r="I144" s="204"/>
      <c r="J144" s="204"/>
      <c r="K144" s="204"/>
      <c r="L144" s="204"/>
      <c r="M144" s="204"/>
      <c r="N144" s="204"/>
      <c r="O144" s="204"/>
      <c r="P144" s="204"/>
      <c r="Q144" s="204"/>
      <c r="R144" s="204"/>
      <c r="S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row>
    <row r="145" spans="4:64" ht="18">
      <c r="D145" s="204"/>
      <c r="E145" s="204"/>
      <c r="F145" s="204"/>
      <c r="G145" s="204"/>
      <c r="H145" s="204"/>
      <c r="I145" s="204"/>
      <c r="J145" s="204"/>
      <c r="K145" s="204"/>
      <c r="L145" s="204"/>
      <c r="M145" s="204"/>
      <c r="N145" s="204"/>
      <c r="O145" s="204"/>
      <c r="P145" s="204"/>
      <c r="Q145" s="204"/>
      <c r="R145" s="204"/>
      <c r="S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row>
    <row r="146" spans="4:64" ht="18">
      <c r="D146" s="204"/>
      <c r="E146" s="204"/>
      <c r="F146" s="204"/>
      <c r="G146" s="204"/>
      <c r="H146" s="204"/>
      <c r="I146" s="204"/>
      <c r="J146" s="204"/>
      <c r="K146" s="204"/>
      <c r="L146" s="204"/>
      <c r="M146" s="204"/>
      <c r="N146" s="204"/>
      <c r="O146" s="204"/>
      <c r="P146" s="204"/>
      <c r="Q146" s="204"/>
      <c r="R146" s="204"/>
      <c r="S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row>
    <row r="147" spans="4:64" ht="18">
      <c r="D147" s="204"/>
      <c r="E147" s="204"/>
      <c r="F147" s="204"/>
      <c r="G147" s="204"/>
      <c r="H147" s="204"/>
      <c r="I147" s="204"/>
      <c r="J147" s="204"/>
      <c r="K147" s="204"/>
      <c r="L147" s="204"/>
      <c r="M147" s="204"/>
      <c r="N147" s="204"/>
      <c r="O147" s="204"/>
      <c r="P147" s="204"/>
      <c r="Q147" s="204"/>
      <c r="R147" s="204"/>
      <c r="S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row>
    <row r="148" spans="4:64" ht="18">
      <c r="D148" s="204"/>
      <c r="E148" s="204"/>
      <c r="F148" s="204"/>
      <c r="G148" s="204"/>
      <c r="H148" s="204"/>
      <c r="I148" s="204"/>
      <c r="J148" s="204"/>
      <c r="K148" s="204"/>
      <c r="L148" s="204"/>
      <c r="M148" s="204"/>
      <c r="N148" s="204"/>
      <c r="O148" s="204"/>
      <c r="P148" s="204"/>
      <c r="Q148" s="204"/>
      <c r="R148" s="204"/>
      <c r="S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row>
    <row r="149" spans="4:64" ht="18">
      <c r="D149" s="204"/>
      <c r="E149" s="204"/>
      <c r="F149" s="204"/>
      <c r="G149" s="204"/>
      <c r="H149" s="204"/>
      <c r="I149" s="204"/>
      <c r="J149" s="204"/>
      <c r="K149" s="204"/>
      <c r="L149" s="204"/>
      <c r="M149" s="204"/>
      <c r="N149" s="204"/>
      <c r="O149" s="204"/>
      <c r="P149" s="204"/>
      <c r="Q149" s="204"/>
      <c r="R149" s="204"/>
      <c r="S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row>
  </sheetData>
  <mergeCells count="60">
    <mergeCell ref="A2:J2"/>
    <mergeCell ref="U5:W5"/>
    <mergeCell ref="A1:S1"/>
    <mergeCell ref="U3:W3"/>
    <mergeCell ref="K2:S2"/>
    <mergeCell ref="C3:C5"/>
    <mergeCell ref="A3:A5"/>
    <mergeCell ref="B3:B5"/>
    <mergeCell ref="D3:K3"/>
    <mergeCell ref="L3:S3"/>
    <mergeCell ref="B67:C67"/>
    <mergeCell ref="I4:K4"/>
    <mergeCell ref="BI4:BK4"/>
    <mergeCell ref="AW4:AY4"/>
    <mergeCell ref="AZ4:BB4"/>
    <mergeCell ref="BC4:BE4"/>
    <mergeCell ref="BF4:BH4"/>
    <mergeCell ref="AT4:AV4"/>
    <mergeCell ref="AB4:AD4"/>
    <mergeCell ref="AE4:AG4"/>
    <mergeCell ref="AH4:AJ4"/>
    <mergeCell ref="B15:B17"/>
    <mergeCell ref="B62:C62"/>
    <mergeCell ref="B29:B33"/>
    <mergeCell ref="B48:B52"/>
    <mergeCell ref="AN4:AP4"/>
    <mergeCell ref="B70:C70"/>
    <mergeCell ref="B6:B9"/>
    <mergeCell ref="B10:B14"/>
    <mergeCell ref="B53:B56"/>
    <mergeCell ref="B59:C59"/>
    <mergeCell ref="B60:C60"/>
    <mergeCell ref="B18:B22"/>
    <mergeCell ref="B23:B28"/>
    <mergeCell ref="B45:B47"/>
    <mergeCell ref="B61:C61"/>
    <mergeCell ref="B69:C69"/>
    <mergeCell ref="B66:C66"/>
    <mergeCell ref="B63:C63"/>
    <mergeCell ref="B68:C68"/>
    <mergeCell ref="B64:C64"/>
    <mergeCell ref="B65:C65"/>
    <mergeCell ref="BI3:BK3"/>
    <mergeCell ref="AW3:AY3"/>
    <mergeCell ref="AZ3:BB3"/>
    <mergeCell ref="BC3:BE3"/>
    <mergeCell ref="BF3:BH3"/>
    <mergeCell ref="AT3:AV3"/>
    <mergeCell ref="AQ3:AS3"/>
    <mergeCell ref="AQ4:AS4"/>
    <mergeCell ref="AN3:AP3"/>
    <mergeCell ref="AH3:AJ3"/>
    <mergeCell ref="AK3:AM3"/>
    <mergeCell ref="B34:B38"/>
    <mergeCell ref="B39:B44"/>
    <mergeCell ref="Y3:AA3"/>
    <mergeCell ref="AK4:AM4"/>
    <mergeCell ref="Y4:AA4"/>
    <mergeCell ref="AB3:AD3"/>
    <mergeCell ref="AE3:AG3"/>
  </mergeCells>
  <phoneticPr fontId="0" type="noConversion"/>
  <conditionalFormatting sqref="S53:S55 S34:S46 S29:S32 S6:S8 S10:S13 S15:S16 S48:S51 S18:S27">
    <cfRule type="cellIs" dxfId="4" priority="1" stopIfTrue="1" operator="notEqual">
      <formula>BK6</formula>
    </cfRule>
    <cfRule type="cellIs" dxfId="3" priority="2" stopIfTrue="1" operator="notEqual">
      <formula>W6+K6</formula>
    </cfRule>
  </conditionalFormatting>
  <conditionalFormatting sqref="Q53:R55 Q34:R46 Q29:R32 Q6:R8 Q10:R13 Q15:R16 Q48:R51 Q18:R27">
    <cfRule type="cellIs" dxfId="2" priority="3" stopIfTrue="1" operator="notEqual">
      <formula>BI6</formula>
    </cfRule>
    <cfRule type="cellIs" dxfId="1" priority="4" stopIfTrue="1" operator="notEqual">
      <formula>U6+I6</formula>
    </cfRule>
  </conditionalFormatting>
  <conditionalFormatting sqref="U6:W56">
    <cfRule type="cellIs" dxfId="0" priority="5" stopIfTrue="1" operator="notEqual">
      <formula>BH6</formula>
    </cfRule>
  </conditionalFormatting>
  <printOptions horizontalCentered="1" verticalCentered="1"/>
  <pageMargins left="0.24" right="0" top="0" bottom="0.39" header="0" footer="0.2"/>
  <pageSetup paperSize="9" scale="77" orientation="landscape" r:id="rId1"/>
  <headerFooter alignWithMargins="0">
    <oddFooter>&amp;L&amp;A&amp;C&amp;Z&amp;F</oddFooter>
  </headerFooter>
  <rowBreaks count="2" manualBreakCount="2">
    <brk id="33" max="18" man="1"/>
    <brk id="58"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8"/>
  <sheetViews>
    <sheetView view="pageBreakPreview" zoomScale="115" zoomScaleNormal="100" zoomScaleSheetLayoutView="115" workbookViewId="0">
      <selection activeCell="BL14" sqref="BL14"/>
    </sheetView>
  </sheetViews>
  <sheetFormatPr defaultRowHeight="12.75"/>
  <cols>
    <col min="1" max="1" width="10.42578125" bestFit="1" customWidth="1"/>
    <col min="2" max="7" width="8.140625" customWidth="1"/>
    <col min="8" max="8" width="7.5703125" bestFit="1" customWidth="1"/>
    <col min="9" max="9" width="8" bestFit="1" customWidth="1"/>
    <col min="11" max="13" width="5.140625" customWidth="1"/>
  </cols>
  <sheetData>
    <row r="1" spans="1:10" ht="15.75">
      <c r="A1" s="170"/>
      <c r="B1" s="171" t="s">
        <v>1183</v>
      </c>
      <c r="C1" s="172"/>
    </row>
    <row r="2" spans="1:10" ht="15.75">
      <c r="A2" s="176" t="s">
        <v>1184</v>
      </c>
      <c r="B2" s="173"/>
    </row>
    <row r="4" spans="1:10" ht="15">
      <c r="A4" s="168" t="s">
        <v>230</v>
      </c>
      <c r="B4" s="168" t="s">
        <v>813</v>
      </c>
      <c r="C4" s="168" t="s">
        <v>812</v>
      </c>
      <c r="D4" s="168" t="s">
        <v>811</v>
      </c>
      <c r="E4" s="168" t="s">
        <v>231</v>
      </c>
      <c r="F4" s="168" t="s">
        <v>814</v>
      </c>
      <c r="G4" s="174" t="s">
        <v>1333</v>
      </c>
      <c r="H4" s="174" t="s">
        <v>1334</v>
      </c>
      <c r="I4" s="174" t="s">
        <v>1335</v>
      </c>
      <c r="J4" s="169" t="s">
        <v>1336</v>
      </c>
    </row>
    <row r="5" spans="1:10" ht="15">
      <c r="A5" s="168" t="s">
        <v>1157</v>
      </c>
      <c r="B5" s="168"/>
      <c r="C5" s="168"/>
      <c r="D5" s="168"/>
      <c r="E5" s="168"/>
      <c r="F5" s="168"/>
      <c r="G5" s="1">
        <f>SUM(B5:F5)</f>
        <v>0</v>
      </c>
      <c r="H5" s="1" t="e">
        <f>DCOUNTA(#REF!,"Circle",A4:A5)</f>
        <v>#REF!</v>
      </c>
      <c r="I5" s="1" t="e">
        <f>G5-H5</f>
        <v>#REF!</v>
      </c>
    </row>
    <row r="6" spans="1:10" ht="15">
      <c r="A6" s="168" t="s">
        <v>230</v>
      </c>
      <c r="B6" s="168"/>
      <c r="C6" s="168"/>
      <c r="D6" s="168"/>
      <c r="E6" s="168"/>
      <c r="F6" s="168"/>
      <c r="G6" s="1">
        <f t="shared" ref="G6:G25" si="0">SUM(B6:F6)</f>
        <v>0</v>
      </c>
      <c r="H6" s="1"/>
      <c r="I6" s="1">
        <f t="shared" ref="I6:I25" si="1">G6-H6</f>
        <v>0</v>
      </c>
    </row>
    <row r="7" spans="1:10">
      <c r="A7" s="175" t="s">
        <v>1158</v>
      </c>
      <c r="B7" s="175"/>
      <c r="C7" s="175"/>
      <c r="D7" s="175"/>
      <c r="E7" s="175"/>
      <c r="F7" s="175"/>
      <c r="G7" s="1">
        <f t="shared" si="0"/>
        <v>0</v>
      </c>
      <c r="H7" s="1" t="e">
        <f>DCOUNTA(#REF!,"Circle",A6:A7)</f>
        <v>#REF!</v>
      </c>
      <c r="I7" s="1" t="e">
        <f t="shared" si="1"/>
        <v>#REF!</v>
      </c>
    </row>
    <row r="8" spans="1:10" ht="15">
      <c r="A8" s="168" t="s">
        <v>230</v>
      </c>
      <c r="B8" s="175"/>
      <c r="C8" s="175"/>
      <c r="D8" s="175"/>
      <c r="E8" s="175"/>
      <c r="F8" s="175"/>
      <c r="G8" s="1">
        <f t="shared" si="0"/>
        <v>0</v>
      </c>
      <c r="H8" s="1" t="e">
        <f>DCOUNTA(#REF!,"Circle",A7:A8)</f>
        <v>#REF!</v>
      </c>
      <c r="I8" s="1" t="e">
        <f t="shared" si="1"/>
        <v>#REF!</v>
      </c>
    </row>
    <row r="9" spans="1:10">
      <c r="A9" s="175" t="s">
        <v>727</v>
      </c>
      <c r="B9" s="175"/>
      <c r="C9" s="175"/>
      <c r="D9" s="175"/>
      <c r="E9" s="175"/>
      <c r="F9" s="175"/>
      <c r="G9" s="1">
        <f t="shared" si="0"/>
        <v>0</v>
      </c>
      <c r="H9" s="1" t="e">
        <f>DCOUNTA(#REF!,"Circle",A8:A9)</f>
        <v>#REF!</v>
      </c>
      <c r="I9" s="1" t="e">
        <f t="shared" si="1"/>
        <v>#REF!</v>
      </c>
    </row>
    <row r="10" spans="1:10" ht="15">
      <c r="A10" s="168" t="s">
        <v>230</v>
      </c>
      <c r="B10" s="175"/>
      <c r="C10" s="175"/>
      <c r="D10" s="175"/>
      <c r="E10" s="175"/>
      <c r="F10" s="175"/>
      <c r="G10" s="1">
        <f t="shared" si="0"/>
        <v>0</v>
      </c>
      <c r="H10" s="1"/>
      <c r="I10" s="1">
        <f t="shared" si="1"/>
        <v>0</v>
      </c>
    </row>
    <row r="11" spans="1:10">
      <c r="A11" s="175" t="s">
        <v>1159</v>
      </c>
      <c r="B11" s="175"/>
      <c r="C11" s="175"/>
      <c r="D11" s="175"/>
      <c r="E11" s="175"/>
      <c r="F11" s="175"/>
      <c r="G11" s="1">
        <f t="shared" si="0"/>
        <v>0</v>
      </c>
      <c r="H11" s="1" t="e">
        <f>DCOUNTA(#REF!,"Circle",A10:A11)</f>
        <v>#REF!</v>
      </c>
      <c r="I11" s="1" t="e">
        <f t="shared" si="1"/>
        <v>#REF!</v>
      </c>
    </row>
    <row r="12" spans="1:10" ht="15">
      <c r="A12" s="168" t="s">
        <v>230</v>
      </c>
      <c r="B12" s="175"/>
      <c r="C12" s="175"/>
      <c r="D12" s="175"/>
      <c r="E12" s="175"/>
      <c r="F12" s="175"/>
      <c r="G12" s="1">
        <f t="shared" si="0"/>
        <v>0</v>
      </c>
      <c r="H12" s="1"/>
      <c r="I12" s="1">
        <f t="shared" si="1"/>
        <v>0</v>
      </c>
    </row>
    <row r="13" spans="1:10">
      <c r="A13" s="175" t="s">
        <v>1160</v>
      </c>
      <c r="B13" s="175"/>
      <c r="C13" s="175"/>
      <c r="D13" s="175"/>
      <c r="E13" s="175"/>
      <c r="F13" s="175"/>
      <c r="G13" s="1">
        <f t="shared" si="0"/>
        <v>0</v>
      </c>
      <c r="H13" s="1" t="e">
        <f>DCOUNTA(#REF!,"Circle",A12:A13)</f>
        <v>#REF!</v>
      </c>
      <c r="I13" s="1" t="e">
        <f t="shared" si="1"/>
        <v>#REF!</v>
      </c>
    </row>
    <row r="14" spans="1:10" ht="15">
      <c r="A14" s="168" t="s">
        <v>230</v>
      </c>
      <c r="B14" s="175"/>
      <c r="C14" s="175"/>
      <c r="D14" s="175"/>
      <c r="E14" s="175"/>
      <c r="F14" s="175"/>
      <c r="G14" s="1">
        <f t="shared" si="0"/>
        <v>0</v>
      </c>
      <c r="H14" s="1" t="e">
        <f>DCOUNTA(#REF!,"Circle",A17:A19)</f>
        <v>#REF!</v>
      </c>
      <c r="I14" s="1" t="e">
        <f t="shared" si="1"/>
        <v>#REF!</v>
      </c>
    </row>
    <row r="15" spans="1:10">
      <c r="A15" s="175" t="s">
        <v>1161</v>
      </c>
      <c r="B15" s="175"/>
      <c r="C15" s="175"/>
      <c r="D15" s="175"/>
      <c r="E15" s="175"/>
      <c r="F15" s="175"/>
      <c r="G15" s="1">
        <f t="shared" si="0"/>
        <v>0</v>
      </c>
      <c r="H15" s="1" t="e">
        <f>DCOUNTA(#REF!,"Circle",A14:A15)</f>
        <v>#REF!</v>
      </c>
      <c r="I15" s="1" t="e">
        <f t="shared" si="1"/>
        <v>#REF!</v>
      </c>
    </row>
    <row r="16" spans="1:10" ht="15">
      <c r="A16" s="168" t="s">
        <v>230</v>
      </c>
      <c r="B16" s="175"/>
      <c r="C16" s="175"/>
      <c r="D16" s="175"/>
      <c r="E16" s="175"/>
      <c r="F16" s="175"/>
      <c r="G16" s="1">
        <f t="shared" si="0"/>
        <v>0</v>
      </c>
      <c r="H16" s="1" t="e">
        <f>DCOUNTA(#REF!,"Circle",A23:A25)</f>
        <v>#REF!</v>
      </c>
      <c r="I16" s="1" t="e">
        <f t="shared" si="1"/>
        <v>#REF!</v>
      </c>
    </row>
    <row r="17" spans="1:9">
      <c r="A17" s="175" t="s">
        <v>1162</v>
      </c>
      <c r="B17" s="175"/>
      <c r="C17" s="175"/>
      <c r="D17" s="175"/>
      <c r="E17" s="175"/>
      <c r="F17" s="175"/>
      <c r="G17" s="1">
        <f t="shared" si="0"/>
        <v>0</v>
      </c>
      <c r="H17" s="1" t="e">
        <f>DCOUNTA(#REF!,"Circle",A16:A17)</f>
        <v>#REF!</v>
      </c>
      <c r="I17" s="1" t="e">
        <f t="shared" si="1"/>
        <v>#REF!</v>
      </c>
    </row>
    <row r="18" spans="1:9" ht="15">
      <c r="A18" s="168" t="s">
        <v>230</v>
      </c>
      <c r="B18" s="175"/>
      <c r="C18" s="175"/>
      <c r="D18" s="175"/>
      <c r="E18" s="175"/>
      <c r="F18" s="175"/>
      <c r="G18" s="1">
        <f t="shared" si="0"/>
        <v>0</v>
      </c>
      <c r="H18" s="1"/>
      <c r="I18" s="1">
        <f t="shared" si="1"/>
        <v>0</v>
      </c>
    </row>
    <row r="19" spans="1:9">
      <c r="A19" s="175" t="s">
        <v>1163</v>
      </c>
      <c r="B19" s="175"/>
      <c r="C19" s="175"/>
      <c r="D19" s="175"/>
      <c r="E19" s="175"/>
      <c r="F19" s="175"/>
      <c r="G19" s="1">
        <f t="shared" si="0"/>
        <v>0</v>
      </c>
      <c r="H19" s="1" t="e">
        <f>DCOUNTA(#REF!,"Circle",A18:A19)</f>
        <v>#REF!</v>
      </c>
      <c r="I19" s="1" t="e">
        <f t="shared" si="1"/>
        <v>#REF!</v>
      </c>
    </row>
    <row r="20" spans="1:9">
      <c r="A20" s="175" t="s">
        <v>230</v>
      </c>
      <c r="B20" s="175"/>
      <c r="C20" s="175"/>
      <c r="D20" s="175"/>
      <c r="E20" s="175"/>
      <c r="F20" s="175"/>
      <c r="G20" s="1">
        <f t="shared" si="0"/>
        <v>0</v>
      </c>
      <c r="H20" s="1" t="e">
        <f>DCOUNTA(#REF!,"Circle",A19:A20)</f>
        <v>#REF!</v>
      </c>
      <c r="I20" s="1" t="e">
        <f t="shared" si="1"/>
        <v>#REF!</v>
      </c>
    </row>
    <row r="21" spans="1:9">
      <c r="A21" s="175" t="s">
        <v>728</v>
      </c>
      <c r="B21" s="175"/>
      <c r="C21" s="175"/>
      <c r="D21" s="175"/>
      <c r="E21" s="175"/>
      <c r="F21" s="175"/>
      <c r="G21" s="1">
        <f t="shared" si="0"/>
        <v>0</v>
      </c>
      <c r="H21" s="1" t="e">
        <f>DCOUNTA(#REF!,"Circle",A20:A21)</f>
        <v>#REF!</v>
      </c>
      <c r="I21" s="1" t="e">
        <f t="shared" si="1"/>
        <v>#REF!</v>
      </c>
    </row>
    <row r="22" spans="1:9" ht="15">
      <c r="A22" s="168" t="s">
        <v>230</v>
      </c>
      <c r="B22" s="175"/>
      <c r="C22" s="175"/>
      <c r="D22" s="175"/>
      <c r="E22" s="175"/>
      <c r="F22" s="175"/>
      <c r="G22" s="1">
        <f t="shared" si="0"/>
        <v>0</v>
      </c>
      <c r="H22" s="1" t="e">
        <f>DCOUNTA(#REF!,"Circle",A21:A22)</f>
        <v>#REF!</v>
      </c>
      <c r="I22" s="1" t="e">
        <f t="shared" si="1"/>
        <v>#REF!</v>
      </c>
    </row>
    <row r="23" spans="1:9">
      <c r="A23" s="175" t="s">
        <v>1164</v>
      </c>
      <c r="B23" s="175"/>
      <c r="C23" s="175"/>
      <c r="D23" s="175"/>
      <c r="E23" s="175"/>
      <c r="F23" s="175"/>
      <c r="G23" s="1">
        <f t="shared" si="0"/>
        <v>0</v>
      </c>
      <c r="H23" s="1" t="e">
        <f>DCOUNTA(#REF!,"Circle",A22:A23)</f>
        <v>#REF!</v>
      </c>
      <c r="I23" s="1" t="e">
        <f t="shared" si="1"/>
        <v>#REF!</v>
      </c>
    </row>
    <row r="24" spans="1:9" ht="15">
      <c r="A24" s="168" t="s">
        <v>230</v>
      </c>
      <c r="B24" s="175"/>
      <c r="C24" s="175"/>
      <c r="D24" s="175"/>
      <c r="E24" s="175"/>
      <c r="F24" s="175"/>
      <c r="G24" s="1">
        <f t="shared" si="0"/>
        <v>0</v>
      </c>
      <c r="H24" s="1"/>
      <c r="I24" s="1">
        <f t="shared" si="1"/>
        <v>0</v>
      </c>
    </row>
    <row r="25" spans="1:9">
      <c r="A25" s="175" t="s">
        <v>1165</v>
      </c>
      <c r="B25" s="175"/>
      <c r="C25" s="175"/>
      <c r="D25" s="175"/>
      <c r="E25" s="175"/>
      <c r="F25" s="175"/>
      <c r="G25" s="1">
        <f t="shared" si="0"/>
        <v>0</v>
      </c>
      <c r="H25" s="1" t="e">
        <f>DCOUNTA(#REF!,"Circle",A24:A25)</f>
        <v>#REF!</v>
      </c>
      <c r="I25" s="1" t="e">
        <f t="shared" si="1"/>
        <v>#REF!</v>
      </c>
    </row>
    <row r="26" spans="1:9" ht="25.5">
      <c r="A26" s="175" t="s">
        <v>232</v>
      </c>
      <c r="B26" s="175">
        <f>SUM(B5:B25)</f>
        <v>0</v>
      </c>
      <c r="C26" s="175">
        <f>SUM(C5:C25)</f>
        <v>0</v>
      </c>
      <c r="D26" s="175">
        <f>SUM(D5:D25)</f>
        <v>0</v>
      </c>
      <c r="E26" s="175">
        <f>SUM(E5:E25)</f>
        <v>0</v>
      </c>
      <c r="F26" s="175">
        <f>SUM(F5:F25)</f>
        <v>0</v>
      </c>
      <c r="G26" s="1">
        <f>SUM(B26:F26)</f>
        <v>0</v>
      </c>
      <c r="H26" s="1"/>
      <c r="I26" s="1"/>
    </row>
    <row r="30" spans="1:9">
      <c r="A30" t="s">
        <v>827</v>
      </c>
      <c r="B30">
        <v>0</v>
      </c>
      <c r="C30">
        <v>0</v>
      </c>
      <c r="D30">
        <v>2</v>
      </c>
      <c r="E30">
        <v>1</v>
      </c>
      <c r="F30">
        <v>6</v>
      </c>
    </row>
    <row r="31" spans="1:9">
      <c r="A31" t="s">
        <v>239</v>
      </c>
      <c r="B31">
        <v>1</v>
      </c>
      <c r="C31">
        <v>5</v>
      </c>
      <c r="D31">
        <v>6</v>
      </c>
      <c r="E31">
        <v>8</v>
      </c>
      <c r="F31">
        <v>4</v>
      </c>
    </row>
    <row r="32" spans="1:9">
      <c r="A32" t="s">
        <v>238</v>
      </c>
      <c r="B32">
        <v>1</v>
      </c>
      <c r="C32">
        <v>0</v>
      </c>
      <c r="D32">
        <v>5</v>
      </c>
      <c r="E32">
        <v>1</v>
      </c>
      <c r="F32">
        <v>0</v>
      </c>
    </row>
    <row r="33" spans="1:6">
      <c r="A33" t="s">
        <v>236</v>
      </c>
      <c r="B33">
        <v>0</v>
      </c>
      <c r="C33">
        <v>2</v>
      </c>
      <c r="D33">
        <v>6</v>
      </c>
      <c r="E33">
        <v>7</v>
      </c>
      <c r="F33">
        <v>1</v>
      </c>
    </row>
    <row r="34" spans="1:6">
      <c r="A34" t="s">
        <v>234</v>
      </c>
      <c r="B34">
        <v>1</v>
      </c>
      <c r="C34">
        <v>2</v>
      </c>
      <c r="D34">
        <v>4</v>
      </c>
      <c r="E34">
        <v>15</v>
      </c>
      <c r="F34">
        <v>8</v>
      </c>
    </row>
    <row r="35" spans="1:6">
      <c r="A35" t="s">
        <v>237</v>
      </c>
      <c r="B35">
        <v>0</v>
      </c>
      <c r="C35">
        <v>4</v>
      </c>
      <c r="D35">
        <v>4</v>
      </c>
      <c r="E35">
        <v>11</v>
      </c>
      <c r="F35">
        <v>11</v>
      </c>
    </row>
    <row r="36" spans="1:6">
      <c r="A36" t="s">
        <v>235</v>
      </c>
      <c r="B36">
        <v>0</v>
      </c>
      <c r="C36">
        <v>6</v>
      </c>
      <c r="D36">
        <v>5</v>
      </c>
      <c r="E36">
        <v>7</v>
      </c>
      <c r="F36">
        <v>3</v>
      </c>
    </row>
    <row r="37" spans="1:6">
      <c r="A37" t="s">
        <v>233</v>
      </c>
      <c r="B37">
        <v>0</v>
      </c>
      <c r="C37">
        <v>5</v>
      </c>
      <c r="D37">
        <v>4</v>
      </c>
      <c r="E37">
        <v>6</v>
      </c>
      <c r="F37">
        <v>5</v>
      </c>
    </row>
    <row r="38" spans="1:6">
      <c r="A38" t="s">
        <v>240</v>
      </c>
      <c r="B38">
        <v>0</v>
      </c>
      <c r="C38">
        <v>0</v>
      </c>
      <c r="D38">
        <v>9</v>
      </c>
      <c r="E38">
        <v>4</v>
      </c>
      <c r="F38">
        <v>1</v>
      </c>
    </row>
  </sheetData>
  <phoneticPr fontId="22" type="noConversion"/>
  <printOptions horizontalCentered="1" verticalCentered="1"/>
  <pageMargins left="0.22" right="0.25" top="0.46" bottom="0.48" header="0.27" footer="0.26"/>
  <pageSetup paperSize="9" scale="75" orientation="portrait" r:id="rId1"/>
  <headerFooter alignWithMargins="0">
    <oddFooter>&amp;L&amp;Z&amp;F&amp;R&amp;A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843"/>
  <sheetViews>
    <sheetView zoomScale="85" zoomScaleNormal="100" zoomScaleSheetLayoutView="85" workbookViewId="0">
      <pane ySplit="5" topLeftCell="A488" activePane="bottomLeft" state="frozen"/>
      <selection activeCell="J50" sqref="J50"/>
      <selection pane="bottomLeft" activeCell="G496" sqref="G496"/>
    </sheetView>
  </sheetViews>
  <sheetFormatPr defaultColWidth="9.85546875" defaultRowHeight="12.75"/>
  <cols>
    <col min="1" max="1" width="4.140625" style="3" bestFit="1" customWidth="1"/>
    <col min="2" max="2" width="7" style="152" bestFit="1" customWidth="1"/>
    <col min="3" max="3" width="13.42578125" style="153" bestFit="1" customWidth="1"/>
    <col min="4" max="4" width="14.42578125" style="153" bestFit="1" customWidth="1"/>
    <col min="5" max="5" width="37.42578125" style="2" bestFit="1" customWidth="1"/>
    <col min="6" max="6" width="23.5703125" style="154" bestFit="1" customWidth="1"/>
    <col min="7" max="7" width="3.42578125" style="2" bestFit="1" customWidth="1"/>
    <col min="8" max="8" width="4.42578125" style="2" bestFit="1" customWidth="1"/>
    <col min="9" max="9" width="4" style="2" bestFit="1" customWidth="1"/>
    <col min="10" max="10" width="4.42578125" style="2" bestFit="1" customWidth="1"/>
    <col min="11" max="11" width="4" style="2" bestFit="1" customWidth="1"/>
    <col min="12" max="12" width="37.85546875" style="153" customWidth="1"/>
    <col min="13" max="13" width="15.85546875" style="151" customWidth="1"/>
    <col min="14" max="14" width="33.42578125" style="2" customWidth="1"/>
    <col min="15" max="15" width="6.5703125" style="2" bestFit="1" customWidth="1"/>
    <col min="16" max="16384" width="9.85546875" style="2"/>
  </cols>
  <sheetData>
    <row r="1" spans="1:14">
      <c r="A1" s="657" t="s">
        <v>562</v>
      </c>
      <c r="B1" s="657"/>
      <c r="C1" s="657"/>
      <c r="D1" s="657"/>
      <c r="E1" s="657"/>
      <c r="F1" s="657"/>
      <c r="G1" s="657"/>
      <c r="H1" s="657"/>
      <c r="I1" s="657"/>
      <c r="J1" s="657"/>
      <c r="K1" s="657"/>
      <c r="L1" s="657"/>
      <c r="M1" s="657"/>
      <c r="N1" s="657"/>
    </row>
    <row r="2" spans="1:14" ht="13.5" thickBot="1">
      <c r="A2" s="660" t="s">
        <v>563</v>
      </c>
      <c r="B2" s="660"/>
      <c r="C2" s="660"/>
      <c r="D2" s="660"/>
      <c r="E2" s="660"/>
      <c r="F2" s="660"/>
      <c r="G2" s="660"/>
      <c r="H2" s="660"/>
      <c r="I2" s="660"/>
      <c r="J2" s="660"/>
      <c r="K2" s="660"/>
      <c r="L2" s="660"/>
      <c r="M2" s="660">
        <v>39508</v>
      </c>
      <c r="N2" s="660"/>
    </row>
    <row r="3" spans="1:14" s="3" customFormat="1">
      <c r="A3" s="658" t="s">
        <v>564</v>
      </c>
      <c r="B3" s="660" t="s">
        <v>560</v>
      </c>
      <c r="C3" s="660" t="s">
        <v>561</v>
      </c>
      <c r="D3" s="660" t="s">
        <v>565</v>
      </c>
      <c r="E3" s="660" t="s">
        <v>566</v>
      </c>
      <c r="F3" s="660" t="s">
        <v>567</v>
      </c>
      <c r="G3" s="654" t="s">
        <v>568</v>
      </c>
      <c r="H3" s="654"/>
      <c r="I3" s="654"/>
      <c r="J3" s="654"/>
      <c r="K3" s="654"/>
      <c r="L3" s="654" t="s">
        <v>1669</v>
      </c>
      <c r="M3" s="654" t="s">
        <v>569</v>
      </c>
      <c r="N3" s="660" t="s">
        <v>570</v>
      </c>
    </row>
    <row r="4" spans="1:14" s="3" customFormat="1">
      <c r="A4" s="659"/>
      <c r="B4" s="660">
        <v>1</v>
      </c>
      <c r="C4" s="660">
        <v>3</v>
      </c>
      <c r="D4" s="660"/>
      <c r="E4" s="660"/>
      <c r="F4" s="660"/>
      <c r="G4" s="655" t="s">
        <v>571</v>
      </c>
      <c r="H4" s="655"/>
      <c r="I4" s="655" t="s">
        <v>1105</v>
      </c>
      <c r="J4" s="655"/>
      <c r="K4" s="655" t="s">
        <v>1054</v>
      </c>
      <c r="L4" s="655"/>
      <c r="M4" s="655"/>
      <c r="N4" s="660"/>
    </row>
    <row r="5" spans="1:14" s="3" customFormat="1" ht="25.5">
      <c r="A5" s="660"/>
      <c r="B5" s="660">
        <v>1</v>
      </c>
      <c r="C5" s="660">
        <v>3</v>
      </c>
      <c r="D5" s="660"/>
      <c r="E5" s="660"/>
      <c r="F5" s="660"/>
      <c r="G5" s="5" t="s">
        <v>1052</v>
      </c>
      <c r="H5" s="5" t="s">
        <v>1053</v>
      </c>
      <c r="I5" s="5" t="s">
        <v>1052</v>
      </c>
      <c r="J5" s="5" t="s">
        <v>1053</v>
      </c>
      <c r="K5" s="656"/>
      <c r="L5" s="656"/>
      <c r="M5" s="656"/>
      <c r="N5" s="660"/>
    </row>
    <row r="6" spans="1:14" s="3" customFormat="1" ht="38.25">
      <c r="A6" s="6">
        <v>1</v>
      </c>
      <c r="B6" s="7" t="s">
        <v>1157</v>
      </c>
      <c r="C6" s="8" t="s">
        <v>90</v>
      </c>
      <c r="D6" s="8" t="s">
        <v>91</v>
      </c>
      <c r="E6" s="8" t="s">
        <v>92</v>
      </c>
      <c r="F6" s="9" t="s">
        <v>93</v>
      </c>
      <c r="G6" s="6"/>
      <c r="H6" s="6">
        <v>1</v>
      </c>
      <c r="I6" s="6"/>
      <c r="J6" s="6"/>
      <c r="K6" s="6"/>
      <c r="L6" s="10" t="s">
        <v>1434</v>
      </c>
      <c r="M6" s="6" t="s">
        <v>403</v>
      </c>
      <c r="N6" s="11" t="s">
        <v>403</v>
      </c>
    </row>
    <row r="7" spans="1:14" ht="25.5">
      <c r="A7" s="6">
        <v>2</v>
      </c>
      <c r="B7" s="7" t="s">
        <v>1157</v>
      </c>
      <c r="C7" s="8" t="s">
        <v>1435</v>
      </c>
      <c r="D7" s="8" t="s">
        <v>1436</v>
      </c>
      <c r="E7" s="8" t="s">
        <v>1437</v>
      </c>
      <c r="F7" s="9" t="s">
        <v>1438</v>
      </c>
      <c r="G7" s="6"/>
      <c r="H7" s="6">
        <v>1</v>
      </c>
      <c r="I7" s="6"/>
      <c r="J7" s="6"/>
      <c r="K7" s="6"/>
      <c r="L7" s="10" t="s">
        <v>1439</v>
      </c>
      <c r="M7" s="6" t="s">
        <v>403</v>
      </c>
      <c r="N7" s="11" t="s">
        <v>1440</v>
      </c>
    </row>
    <row r="8" spans="1:14">
      <c r="A8" s="6">
        <v>3</v>
      </c>
      <c r="B8" s="7" t="s">
        <v>1157</v>
      </c>
      <c r="C8" s="8" t="s">
        <v>90</v>
      </c>
      <c r="D8" s="8" t="s">
        <v>91</v>
      </c>
      <c r="E8" s="8" t="s">
        <v>1441</v>
      </c>
      <c r="F8" s="9" t="s">
        <v>1442</v>
      </c>
      <c r="G8" s="6"/>
      <c r="H8" s="6"/>
      <c r="I8" s="6"/>
      <c r="J8" s="6"/>
      <c r="K8" s="6">
        <v>1</v>
      </c>
      <c r="L8" s="10" t="s">
        <v>404</v>
      </c>
      <c r="M8" s="6" t="s">
        <v>403</v>
      </c>
      <c r="N8" s="11" t="s">
        <v>403</v>
      </c>
    </row>
    <row r="9" spans="1:14" ht="25.5">
      <c r="A9" s="6">
        <v>4</v>
      </c>
      <c r="B9" s="7" t="s">
        <v>1157</v>
      </c>
      <c r="C9" s="8" t="s">
        <v>1435</v>
      </c>
      <c r="D9" s="8" t="s">
        <v>1436</v>
      </c>
      <c r="E9" s="8" t="s">
        <v>1443</v>
      </c>
      <c r="F9" s="9" t="s">
        <v>1444</v>
      </c>
      <c r="G9" s="6"/>
      <c r="H9" s="6"/>
      <c r="I9" s="6">
        <v>1</v>
      </c>
      <c r="J9" s="6"/>
      <c r="K9" s="6"/>
      <c r="L9" s="10" t="s">
        <v>1445</v>
      </c>
      <c r="M9" s="6" t="s">
        <v>403</v>
      </c>
      <c r="N9" s="11" t="s">
        <v>403</v>
      </c>
    </row>
    <row r="10" spans="1:14" ht="38.25">
      <c r="A10" s="6">
        <v>5</v>
      </c>
      <c r="B10" s="7" t="s">
        <v>1157</v>
      </c>
      <c r="C10" s="8" t="s">
        <v>1446</v>
      </c>
      <c r="D10" s="8" t="s">
        <v>1447</v>
      </c>
      <c r="E10" s="8" t="s">
        <v>1448</v>
      </c>
      <c r="F10" s="9" t="s">
        <v>1449</v>
      </c>
      <c r="G10" s="6"/>
      <c r="H10" s="6"/>
      <c r="I10" s="6">
        <v>1</v>
      </c>
      <c r="J10" s="6"/>
      <c r="K10" s="6"/>
      <c r="L10" s="10" t="s">
        <v>642</v>
      </c>
      <c r="M10" s="6" t="s">
        <v>403</v>
      </c>
      <c r="N10" s="11" t="s">
        <v>403</v>
      </c>
    </row>
    <row r="11" spans="1:14" ht="25.5">
      <c r="A11" s="6">
        <v>6</v>
      </c>
      <c r="B11" s="7" t="s">
        <v>1157</v>
      </c>
      <c r="C11" s="8" t="s">
        <v>1446</v>
      </c>
      <c r="D11" s="8" t="s">
        <v>643</v>
      </c>
      <c r="E11" s="8" t="s">
        <v>644</v>
      </c>
      <c r="F11" s="9" t="s">
        <v>645</v>
      </c>
      <c r="G11" s="6"/>
      <c r="H11" s="6"/>
      <c r="I11" s="6">
        <v>1</v>
      </c>
      <c r="J11" s="6"/>
      <c r="K11" s="6"/>
      <c r="L11" s="10" t="s">
        <v>1000</v>
      </c>
      <c r="M11" s="6" t="s">
        <v>403</v>
      </c>
      <c r="N11" s="11" t="s">
        <v>403</v>
      </c>
    </row>
    <row r="12" spans="1:14" ht="25.5">
      <c r="A12" s="6">
        <v>7</v>
      </c>
      <c r="B12" s="7" t="s">
        <v>1157</v>
      </c>
      <c r="C12" s="8" t="s">
        <v>1446</v>
      </c>
      <c r="D12" s="8" t="s">
        <v>1001</v>
      </c>
      <c r="E12" s="8" t="s">
        <v>1002</v>
      </c>
      <c r="F12" s="9" t="s">
        <v>645</v>
      </c>
      <c r="G12" s="6"/>
      <c r="H12" s="6"/>
      <c r="I12" s="6"/>
      <c r="J12" s="6">
        <v>1</v>
      </c>
      <c r="K12" s="6"/>
      <c r="L12" s="10" t="s">
        <v>1003</v>
      </c>
      <c r="M12" s="6" t="s">
        <v>403</v>
      </c>
      <c r="N12" s="11" t="s">
        <v>403</v>
      </c>
    </row>
    <row r="13" spans="1:14" ht="25.5">
      <c r="A13" s="6">
        <v>8</v>
      </c>
      <c r="B13" s="7" t="s">
        <v>1157</v>
      </c>
      <c r="C13" s="8" t="s">
        <v>90</v>
      </c>
      <c r="D13" s="8" t="s">
        <v>1004</v>
      </c>
      <c r="E13" s="8" t="s">
        <v>1005</v>
      </c>
      <c r="F13" s="9" t="s">
        <v>1006</v>
      </c>
      <c r="G13" s="6"/>
      <c r="H13" s="6"/>
      <c r="I13" s="6">
        <v>1</v>
      </c>
      <c r="J13" s="6"/>
      <c r="K13" s="6">
        <v>1</v>
      </c>
      <c r="L13" s="10" t="s">
        <v>1007</v>
      </c>
      <c r="M13" s="6" t="s">
        <v>403</v>
      </c>
      <c r="N13" s="11" t="s">
        <v>403</v>
      </c>
    </row>
    <row r="14" spans="1:14" ht="38.25">
      <c r="A14" s="6">
        <v>9</v>
      </c>
      <c r="B14" s="7" t="s">
        <v>1157</v>
      </c>
      <c r="C14" s="8" t="s">
        <v>90</v>
      </c>
      <c r="D14" s="8" t="s">
        <v>1008</v>
      </c>
      <c r="E14" s="8" t="s">
        <v>1009</v>
      </c>
      <c r="F14" s="9" t="s">
        <v>1010</v>
      </c>
      <c r="G14" s="6"/>
      <c r="H14" s="6"/>
      <c r="I14" s="6">
        <v>1</v>
      </c>
      <c r="J14" s="6"/>
      <c r="K14" s="6"/>
      <c r="L14" s="10" t="s">
        <v>1495</v>
      </c>
      <c r="M14" s="6" t="s">
        <v>403</v>
      </c>
      <c r="N14" s="11" t="s">
        <v>403</v>
      </c>
    </row>
    <row r="15" spans="1:14">
      <c r="A15" s="6">
        <v>10</v>
      </c>
      <c r="B15" s="7" t="s">
        <v>1157</v>
      </c>
      <c r="C15" s="8" t="s">
        <v>90</v>
      </c>
      <c r="D15" s="8" t="s">
        <v>1004</v>
      </c>
      <c r="E15" s="8" t="s">
        <v>1496</v>
      </c>
      <c r="F15" s="9" t="s">
        <v>1497</v>
      </c>
      <c r="G15" s="6"/>
      <c r="H15" s="6"/>
      <c r="I15" s="6"/>
      <c r="J15" s="6"/>
      <c r="K15" s="6">
        <v>1</v>
      </c>
      <c r="L15" s="10" t="s">
        <v>404</v>
      </c>
      <c r="M15" s="6" t="s">
        <v>403</v>
      </c>
      <c r="N15" s="11" t="s">
        <v>403</v>
      </c>
    </row>
    <row r="16" spans="1:14">
      <c r="A16" s="6">
        <v>11</v>
      </c>
      <c r="B16" s="7" t="s">
        <v>1157</v>
      </c>
      <c r="C16" s="8" t="s">
        <v>90</v>
      </c>
      <c r="D16" s="8" t="s">
        <v>1498</v>
      </c>
      <c r="E16" s="8" t="s">
        <v>1441</v>
      </c>
      <c r="F16" s="9" t="s">
        <v>1499</v>
      </c>
      <c r="G16" s="6"/>
      <c r="H16" s="6"/>
      <c r="I16" s="6"/>
      <c r="J16" s="6"/>
      <c r="K16" s="6">
        <v>1</v>
      </c>
      <c r="L16" s="10" t="s">
        <v>404</v>
      </c>
      <c r="M16" s="6" t="s">
        <v>403</v>
      </c>
      <c r="N16" s="11" t="s">
        <v>403</v>
      </c>
    </row>
    <row r="17" spans="1:14">
      <c r="A17" s="6">
        <v>12</v>
      </c>
      <c r="B17" s="7" t="s">
        <v>1157</v>
      </c>
      <c r="C17" s="8" t="s">
        <v>90</v>
      </c>
      <c r="D17" s="8" t="s">
        <v>91</v>
      </c>
      <c r="E17" s="8" t="s">
        <v>1496</v>
      </c>
      <c r="F17" s="9" t="s">
        <v>1010</v>
      </c>
      <c r="G17" s="6"/>
      <c r="H17" s="6"/>
      <c r="I17" s="6"/>
      <c r="J17" s="6"/>
      <c r="K17" s="6">
        <v>1</v>
      </c>
      <c r="L17" s="10" t="s">
        <v>404</v>
      </c>
      <c r="M17" s="6" t="s">
        <v>403</v>
      </c>
      <c r="N17" s="11" t="s">
        <v>403</v>
      </c>
    </row>
    <row r="18" spans="1:14">
      <c r="A18" s="6">
        <v>13</v>
      </c>
      <c r="B18" s="7" t="s">
        <v>1157</v>
      </c>
      <c r="C18" s="8" t="s">
        <v>90</v>
      </c>
      <c r="D18" s="8" t="s">
        <v>1004</v>
      </c>
      <c r="E18" s="8" t="s">
        <v>1496</v>
      </c>
      <c r="F18" s="9" t="s">
        <v>1500</v>
      </c>
      <c r="G18" s="6"/>
      <c r="H18" s="6"/>
      <c r="I18" s="6"/>
      <c r="J18" s="6"/>
      <c r="K18" s="6">
        <v>1</v>
      </c>
      <c r="L18" s="10" t="s">
        <v>404</v>
      </c>
      <c r="M18" s="6" t="s">
        <v>403</v>
      </c>
      <c r="N18" s="11" t="s">
        <v>403</v>
      </c>
    </row>
    <row r="19" spans="1:14" ht="25.5">
      <c r="A19" s="6">
        <v>14</v>
      </c>
      <c r="B19" s="7" t="s">
        <v>1157</v>
      </c>
      <c r="C19" s="8" t="s">
        <v>90</v>
      </c>
      <c r="D19" s="12" t="s">
        <v>1501</v>
      </c>
      <c r="E19" s="13" t="s">
        <v>1502</v>
      </c>
      <c r="F19" s="14" t="s">
        <v>1503</v>
      </c>
      <c r="G19" s="15"/>
      <c r="H19" s="15">
        <v>1</v>
      </c>
      <c r="I19" s="15"/>
      <c r="J19" s="15"/>
      <c r="K19" s="15"/>
      <c r="L19" s="10" t="s">
        <v>1504</v>
      </c>
      <c r="M19" s="6" t="s">
        <v>1505</v>
      </c>
      <c r="N19" s="11" t="s">
        <v>1505</v>
      </c>
    </row>
    <row r="20" spans="1:14">
      <c r="A20" s="6">
        <v>15</v>
      </c>
      <c r="B20" s="7" t="s">
        <v>1157</v>
      </c>
      <c r="C20" s="8" t="s">
        <v>90</v>
      </c>
      <c r="D20" s="12" t="s">
        <v>1501</v>
      </c>
      <c r="E20" s="13" t="s">
        <v>1506</v>
      </c>
      <c r="F20" s="14" t="s">
        <v>1507</v>
      </c>
      <c r="G20" s="16"/>
      <c r="H20" s="16"/>
      <c r="I20" s="16"/>
      <c r="J20" s="16"/>
      <c r="K20" s="16">
        <v>1</v>
      </c>
      <c r="L20" s="10" t="s">
        <v>404</v>
      </c>
      <c r="M20" s="11" t="s">
        <v>403</v>
      </c>
      <c r="N20" s="11" t="s">
        <v>403</v>
      </c>
    </row>
    <row r="21" spans="1:14" ht="38.25">
      <c r="A21" s="6">
        <v>16</v>
      </c>
      <c r="B21" s="7" t="s">
        <v>1157</v>
      </c>
      <c r="C21" s="8" t="s">
        <v>90</v>
      </c>
      <c r="D21" s="13" t="s">
        <v>1501</v>
      </c>
      <c r="E21" s="13" t="s">
        <v>1508</v>
      </c>
      <c r="F21" s="14" t="s">
        <v>1507</v>
      </c>
      <c r="G21" s="17"/>
      <c r="H21" s="17"/>
      <c r="I21" s="17"/>
      <c r="J21" s="17"/>
      <c r="K21" s="17">
        <v>1</v>
      </c>
      <c r="L21" s="11" t="s">
        <v>1509</v>
      </c>
      <c r="M21" s="11" t="s">
        <v>403</v>
      </c>
      <c r="N21" s="11" t="s">
        <v>403</v>
      </c>
    </row>
    <row r="22" spans="1:14">
      <c r="A22" s="6">
        <v>17</v>
      </c>
      <c r="B22" s="7" t="s">
        <v>1157</v>
      </c>
      <c r="C22" s="8" t="s">
        <v>90</v>
      </c>
      <c r="D22" s="12" t="s">
        <v>91</v>
      </c>
      <c r="E22" s="13" t="s">
        <v>1510</v>
      </c>
      <c r="F22" s="14" t="s">
        <v>1511</v>
      </c>
      <c r="G22" s="15"/>
      <c r="H22" s="15"/>
      <c r="I22" s="15"/>
      <c r="J22" s="15"/>
      <c r="K22" s="15">
        <v>1</v>
      </c>
      <c r="L22" s="10" t="s">
        <v>1512</v>
      </c>
      <c r="M22" s="6" t="s">
        <v>403</v>
      </c>
      <c r="N22" s="11" t="s">
        <v>1513</v>
      </c>
    </row>
    <row r="23" spans="1:14">
      <c r="A23" s="6">
        <v>18</v>
      </c>
      <c r="B23" s="7" t="s">
        <v>1157</v>
      </c>
      <c r="C23" s="8" t="s">
        <v>90</v>
      </c>
      <c r="D23" s="12" t="s">
        <v>91</v>
      </c>
      <c r="E23" s="13" t="s">
        <v>1514</v>
      </c>
      <c r="F23" s="14" t="s">
        <v>1515</v>
      </c>
      <c r="G23" s="15"/>
      <c r="H23" s="15"/>
      <c r="I23" s="15"/>
      <c r="J23" s="15"/>
      <c r="K23" s="15">
        <v>1</v>
      </c>
      <c r="L23" s="10" t="s">
        <v>1878</v>
      </c>
      <c r="M23" s="6" t="s">
        <v>403</v>
      </c>
      <c r="N23" s="11" t="s">
        <v>1879</v>
      </c>
    </row>
    <row r="24" spans="1:14" ht="25.5">
      <c r="A24" s="6">
        <v>19</v>
      </c>
      <c r="B24" s="7" t="s">
        <v>1157</v>
      </c>
      <c r="C24" s="8" t="s">
        <v>90</v>
      </c>
      <c r="D24" s="12" t="s">
        <v>91</v>
      </c>
      <c r="E24" s="13" t="s">
        <v>1880</v>
      </c>
      <c r="F24" s="14" t="s">
        <v>1881</v>
      </c>
      <c r="G24" s="15"/>
      <c r="H24" s="15"/>
      <c r="I24" s="15">
        <v>1</v>
      </c>
      <c r="J24" s="15"/>
      <c r="K24" s="15"/>
      <c r="L24" s="11" t="s">
        <v>1882</v>
      </c>
      <c r="M24" s="6" t="s">
        <v>403</v>
      </c>
      <c r="N24" s="11" t="s">
        <v>403</v>
      </c>
    </row>
    <row r="25" spans="1:14" ht="25.5">
      <c r="A25" s="6">
        <v>20</v>
      </c>
      <c r="B25" s="7" t="s">
        <v>1157</v>
      </c>
      <c r="C25" s="18" t="s">
        <v>1446</v>
      </c>
      <c r="D25" s="18" t="s">
        <v>1883</v>
      </c>
      <c r="E25" s="18" t="s">
        <v>1884</v>
      </c>
      <c r="F25" s="19" t="s">
        <v>1885</v>
      </c>
      <c r="G25" s="20"/>
      <c r="H25" s="20"/>
      <c r="I25" s="21">
        <v>1</v>
      </c>
      <c r="J25" s="20"/>
      <c r="K25" s="20"/>
      <c r="L25" s="20" t="s">
        <v>1886</v>
      </c>
      <c r="M25" s="20" t="s">
        <v>403</v>
      </c>
      <c r="N25" s="11" t="s">
        <v>403</v>
      </c>
    </row>
    <row r="26" spans="1:14" ht="25.5">
      <c r="A26" s="6">
        <v>21</v>
      </c>
      <c r="B26" s="7" t="s">
        <v>1157</v>
      </c>
      <c r="C26" s="18" t="s">
        <v>1446</v>
      </c>
      <c r="D26" s="18" t="s">
        <v>1887</v>
      </c>
      <c r="E26" s="18" t="s">
        <v>1888</v>
      </c>
      <c r="F26" s="19" t="s">
        <v>1889</v>
      </c>
      <c r="G26" s="20"/>
      <c r="H26" s="20"/>
      <c r="I26" s="21">
        <v>1</v>
      </c>
      <c r="J26" s="20"/>
      <c r="K26" s="20"/>
      <c r="L26" s="20" t="s">
        <v>1969</v>
      </c>
      <c r="M26" s="20" t="s">
        <v>403</v>
      </c>
      <c r="N26" s="11" t="s">
        <v>403</v>
      </c>
    </row>
    <row r="27" spans="1:14">
      <c r="A27" s="6">
        <v>22</v>
      </c>
      <c r="B27" s="7" t="s">
        <v>1157</v>
      </c>
      <c r="C27" s="18" t="s">
        <v>90</v>
      </c>
      <c r="D27" s="18" t="s">
        <v>91</v>
      </c>
      <c r="E27" s="18" t="s">
        <v>1970</v>
      </c>
      <c r="F27" s="22" t="s">
        <v>1971</v>
      </c>
      <c r="G27" s="20"/>
      <c r="H27" s="20"/>
      <c r="I27" s="21"/>
      <c r="J27" s="20"/>
      <c r="K27" s="20">
        <v>1</v>
      </c>
      <c r="L27" s="20" t="s">
        <v>404</v>
      </c>
      <c r="M27" s="20" t="s">
        <v>403</v>
      </c>
      <c r="N27" s="11" t="s">
        <v>403</v>
      </c>
    </row>
    <row r="28" spans="1:14" ht="25.5">
      <c r="A28" s="6">
        <v>23</v>
      </c>
      <c r="B28" s="7" t="s">
        <v>1157</v>
      </c>
      <c r="C28" s="18" t="s">
        <v>90</v>
      </c>
      <c r="D28" s="18" t="s">
        <v>91</v>
      </c>
      <c r="E28" s="18" t="s">
        <v>1972</v>
      </c>
      <c r="F28" s="19" t="s">
        <v>1973</v>
      </c>
      <c r="G28" s="20"/>
      <c r="H28" s="20"/>
      <c r="I28" s="21">
        <v>1</v>
      </c>
      <c r="J28" s="20"/>
      <c r="K28" s="20"/>
      <c r="L28" s="20" t="s">
        <v>1974</v>
      </c>
      <c r="M28" s="20" t="s">
        <v>403</v>
      </c>
      <c r="N28" s="11" t="s">
        <v>403</v>
      </c>
    </row>
    <row r="29" spans="1:14">
      <c r="A29" s="6">
        <v>24</v>
      </c>
      <c r="B29" s="7" t="s">
        <v>1157</v>
      </c>
      <c r="C29" s="18"/>
      <c r="D29" s="18"/>
      <c r="E29" s="18" t="s">
        <v>1975</v>
      </c>
      <c r="F29" s="22" t="s">
        <v>1976</v>
      </c>
      <c r="G29" s="20"/>
      <c r="H29" s="20"/>
      <c r="I29" s="21"/>
      <c r="J29" s="20">
        <v>1</v>
      </c>
      <c r="K29" s="20"/>
      <c r="L29" s="23" t="s">
        <v>1976</v>
      </c>
      <c r="M29" s="20" t="s">
        <v>403</v>
      </c>
      <c r="N29" s="11" t="s">
        <v>403</v>
      </c>
    </row>
    <row r="30" spans="1:14" ht="38.25">
      <c r="A30" s="6">
        <v>25</v>
      </c>
      <c r="B30" s="7" t="s">
        <v>1157</v>
      </c>
      <c r="C30" s="20" t="s">
        <v>90</v>
      </c>
      <c r="D30" s="20" t="s">
        <v>91</v>
      </c>
      <c r="E30" s="18" t="s">
        <v>1977</v>
      </c>
      <c r="F30" s="19" t="s">
        <v>1978</v>
      </c>
      <c r="G30" s="24"/>
      <c r="H30" s="24"/>
      <c r="I30" s="25"/>
      <c r="J30" s="24"/>
      <c r="K30" s="24">
        <v>1</v>
      </c>
      <c r="L30" s="26" t="s">
        <v>1979</v>
      </c>
      <c r="M30" s="20" t="s">
        <v>403</v>
      </c>
      <c r="N30" s="20" t="s">
        <v>403</v>
      </c>
    </row>
    <row r="31" spans="1:14" ht="38.25">
      <c r="A31" s="6">
        <v>26</v>
      </c>
      <c r="B31" s="7" t="s">
        <v>1157</v>
      </c>
      <c r="C31" s="20" t="s">
        <v>90</v>
      </c>
      <c r="D31" s="20" t="s">
        <v>1980</v>
      </c>
      <c r="E31" s="18" t="s">
        <v>1977</v>
      </c>
      <c r="F31" s="19" t="s">
        <v>1978</v>
      </c>
      <c r="G31" s="24"/>
      <c r="H31" s="24"/>
      <c r="I31" s="25"/>
      <c r="J31" s="24"/>
      <c r="K31" s="24">
        <v>1</v>
      </c>
      <c r="L31" s="26" t="s">
        <v>1979</v>
      </c>
      <c r="M31" s="20" t="s">
        <v>403</v>
      </c>
      <c r="N31" s="20" t="s">
        <v>403</v>
      </c>
    </row>
    <row r="32" spans="1:14" ht="76.5">
      <c r="A32" s="6">
        <v>27</v>
      </c>
      <c r="B32" s="7" t="s">
        <v>1157</v>
      </c>
      <c r="C32" s="20" t="s">
        <v>90</v>
      </c>
      <c r="D32" s="20" t="s">
        <v>1980</v>
      </c>
      <c r="E32" s="26" t="s">
        <v>1981</v>
      </c>
      <c r="F32" s="19" t="s">
        <v>1978</v>
      </c>
      <c r="G32" s="24"/>
      <c r="H32" s="24"/>
      <c r="I32" s="25"/>
      <c r="J32" s="24">
        <v>1</v>
      </c>
      <c r="K32" s="24"/>
      <c r="L32" s="26" t="s">
        <v>1982</v>
      </c>
      <c r="M32" s="20" t="s">
        <v>403</v>
      </c>
      <c r="N32" s="20" t="s">
        <v>403</v>
      </c>
    </row>
    <row r="33" spans="1:14" ht="38.25">
      <c r="A33" s="6">
        <v>28</v>
      </c>
      <c r="B33" s="7" t="s">
        <v>1157</v>
      </c>
      <c r="C33" s="20" t="s">
        <v>1435</v>
      </c>
      <c r="D33" s="20" t="s">
        <v>1983</v>
      </c>
      <c r="E33" s="18" t="s">
        <v>1977</v>
      </c>
      <c r="F33" s="19" t="s">
        <v>1984</v>
      </c>
      <c r="G33" s="24"/>
      <c r="H33" s="24"/>
      <c r="I33" s="25"/>
      <c r="J33" s="24"/>
      <c r="K33" s="24">
        <v>1</v>
      </c>
      <c r="L33" s="26" t="s">
        <v>1979</v>
      </c>
      <c r="M33" s="20" t="s">
        <v>403</v>
      </c>
      <c r="N33" s="20" t="s">
        <v>403</v>
      </c>
    </row>
    <row r="34" spans="1:14" ht="63.75">
      <c r="A34" s="6">
        <v>29</v>
      </c>
      <c r="B34" s="7" t="s">
        <v>1157</v>
      </c>
      <c r="C34" s="20" t="s">
        <v>1446</v>
      </c>
      <c r="D34" s="20" t="s">
        <v>1985</v>
      </c>
      <c r="E34" s="18" t="s">
        <v>1986</v>
      </c>
      <c r="F34" s="19" t="s">
        <v>407</v>
      </c>
      <c r="G34" s="24"/>
      <c r="H34" s="24"/>
      <c r="I34" s="25">
        <v>1</v>
      </c>
      <c r="J34" s="24"/>
      <c r="K34" s="24"/>
      <c r="L34" s="26" t="s">
        <v>581</v>
      </c>
      <c r="M34" s="20" t="s">
        <v>403</v>
      </c>
      <c r="N34" s="20" t="s">
        <v>403</v>
      </c>
    </row>
    <row r="35" spans="1:14" ht="63.75">
      <c r="A35" s="6">
        <v>30</v>
      </c>
      <c r="B35" s="7" t="s">
        <v>1157</v>
      </c>
      <c r="C35" s="20" t="s">
        <v>1446</v>
      </c>
      <c r="D35" s="20" t="s">
        <v>1985</v>
      </c>
      <c r="E35" s="18" t="s">
        <v>582</v>
      </c>
      <c r="F35" s="19" t="s">
        <v>583</v>
      </c>
      <c r="G35" s="24"/>
      <c r="H35" s="24">
        <v>1</v>
      </c>
      <c r="I35" s="25"/>
      <c r="J35" s="24"/>
      <c r="K35" s="24"/>
      <c r="L35" s="26" t="s">
        <v>1172</v>
      </c>
      <c r="M35" s="20" t="s">
        <v>584</v>
      </c>
      <c r="N35" s="20" t="s">
        <v>403</v>
      </c>
    </row>
    <row r="36" spans="1:14" ht="38.25">
      <c r="A36" s="21">
        <v>31</v>
      </c>
      <c r="B36" s="7" t="s">
        <v>1157</v>
      </c>
      <c r="C36" s="20" t="s">
        <v>1446</v>
      </c>
      <c r="D36" s="20" t="s">
        <v>1985</v>
      </c>
      <c r="E36" s="18" t="s">
        <v>1173</v>
      </c>
      <c r="F36" s="19" t="s">
        <v>1174</v>
      </c>
      <c r="G36" s="24"/>
      <c r="H36" s="24"/>
      <c r="I36" s="25">
        <v>1</v>
      </c>
      <c r="J36" s="24"/>
      <c r="K36" s="24"/>
      <c r="L36" s="26" t="s">
        <v>1175</v>
      </c>
      <c r="M36" s="20" t="s">
        <v>403</v>
      </c>
      <c r="N36" s="20" t="s">
        <v>403</v>
      </c>
    </row>
    <row r="37" spans="1:14" ht="38.25">
      <c r="A37" s="21">
        <v>32</v>
      </c>
      <c r="B37" s="7" t="s">
        <v>1157</v>
      </c>
      <c r="C37" s="20" t="s">
        <v>90</v>
      </c>
      <c r="D37" s="20" t="s">
        <v>1983</v>
      </c>
      <c r="E37" s="18" t="s">
        <v>342</v>
      </c>
      <c r="F37" s="19" t="s">
        <v>585</v>
      </c>
      <c r="G37" s="24"/>
      <c r="H37" s="24"/>
      <c r="I37" s="25">
        <v>1</v>
      </c>
      <c r="J37" s="24"/>
      <c r="K37" s="24"/>
      <c r="L37" s="26" t="s">
        <v>1176</v>
      </c>
      <c r="M37" s="20" t="s">
        <v>403</v>
      </c>
      <c r="N37" s="20" t="s">
        <v>403</v>
      </c>
    </row>
    <row r="38" spans="1:14" ht="38.25">
      <c r="A38" s="21">
        <v>32</v>
      </c>
      <c r="B38" s="7" t="s">
        <v>1157</v>
      </c>
      <c r="C38" s="20" t="s">
        <v>90</v>
      </c>
      <c r="D38" s="20" t="s">
        <v>1983</v>
      </c>
      <c r="E38" s="18" t="s">
        <v>343</v>
      </c>
      <c r="F38" s="19" t="s">
        <v>585</v>
      </c>
      <c r="G38" s="24"/>
      <c r="H38" s="24"/>
      <c r="I38" s="25">
        <v>1</v>
      </c>
      <c r="J38" s="24"/>
      <c r="K38" s="24"/>
      <c r="L38" s="26" t="s">
        <v>1176</v>
      </c>
      <c r="M38" s="20" t="s">
        <v>403</v>
      </c>
      <c r="N38" s="20" t="s">
        <v>403</v>
      </c>
    </row>
    <row r="39" spans="1:14" ht="38.25">
      <c r="A39" s="27">
        <v>33</v>
      </c>
      <c r="B39" s="7" t="s">
        <v>1157</v>
      </c>
      <c r="C39" s="28" t="s">
        <v>1446</v>
      </c>
      <c r="D39" s="28" t="s">
        <v>1985</v>
      </c>
      <c r="E39" s="29" t="s">
        <v>344</v>
      </c>
      <c r="F39" s="30" t="s">
        <v>586</v>
      </c>
      <c r="G39" s="31"/>
      <c r="H39" s="31"/>
      <c r="I39" s="32"/>
      <c r="J39" s="31">
        <v>1</v>
      </c>
      <c r="K39" s="31"/>
      <c r="L39" s="33" t="s">
        <v>1177</v>
      </c>
      <c r="M39" s="28" t="s">
        <v>403</v>
      </c>
      <c r="N39" s="28" t="s">
        <v>403</v>
      </c>
    </row>
    <row r="40" spans="1:14" ht="38.25">
      <c r="A40" s="27">
        <v>33</v>
      </c>
      <c r="B40" s="7" t="s">
        <v>1157</v>
      </c>
      <c r="C40" s="28" t="s">
        <v>1446</v>
      </c>
      <c r="D40" s="28" t="s">
        <v>1985</v>
      </c>
      <c r="E40" s="29" t="s">
        <v>345</v>
      </c>
      <c r="F40" s="30" t="s">
        <v>586</v>
      </c>
      <c r="G40" s="31"/>
      <c r="H40" s="31"/>
      <c r="I40" s="32"/>
      <c r="J40" s="31">
        <v>1</v>
      </c>
      <c r="K40" s="31"/>
      <c r="L40" s="33" t="s">
        <v>1177</v>
      </c>
      <c r="M40" s="28" t="s">
        <v>403</v>
      </c>
      <c r="N40" s="28" t="s">
        <v>403</v>
      </c>
    </row>
    <row r="41" spans="1:14" ht="77.25" thickBot="1">
      <c r="A41" s="34">
        <v>34</v>
      </c>
      <c r="B41" s="7" t="s">
        <v>1157</v>
      </c>
      <c r="C41" s="34" t="s">
        <v>1435</v>
      </c>
      <c r="D41" s="34" t="s">
        <v>587</v>
      </c>
      <c r="E41" s="34" t="s">
        <v>1178</v>
      </c>
      <c r="F41" s="34" t="s">
        <v>588</v>
      </c>
      <c r="G41" s="34"/>
      <c r="H41" s="34"/>
      <c r="I41" s="34">
        <v>1</v>
      </c>
      <c r="J41" s="34"/>
      <c r="K41" s="34"/>
      <c r="L41" s="34" t="s">
        <v>859</v>
      </c>
      <c r="M41" s="34" t="s">
        <v>403</v>
      </c>
      <c r="N41" s="34" t="s">
        <v>403</v>
      </c>
    </row>
    <row r="42" spans="1:14" s="44" customFormat="1" ht="24">
      <c r="A42" s="35">
        <v>1</v>
      </c>
      <c r="B42" s="36" t="s">
        <v>1158</v>
      </c>
      <c r="C42" s="37" t="s">
        <v>589</v>
      </c>
      <c r="D42" s="38" t="s">
        <v>590</v>
      </c>
      <c r="E42" s="39" t="s">
        <v>976</v>
      </c>
      <c r="F42" s="40" t="s">
        <v>977</v>
      </c>
      <c r="G42" s="41">
        <v>1</v>
      </c>
      <c r="H42" s="41">
        <v>0</v>
      </c>
      <c r="I42" s="41">
        <v>0</v>
      </c>
      <c r="J42" s="41">
        <v>0</v>
      </c>
      <c r="K42" s="41">
        <v>0</v>
      </c>
      <c r="L42" s="42" t="s">
        <v>978</v>
      </c>
      <c r="M42" s="42"/>
      <c r="N42" s="43"/>
    </row>
    <row r="43" spans="1:14" s="44" customFormat="1" ht="24.75" thickBot="1">
      <c r="A43" s="45">
        <v>2</v>
      </c>
      <c r="B43" s="46" t="s">
        <v>1158</v>
      </c>
      <c r="C43" s="47" t="s">
        <v>589</v>
      </c>
      <c r="D43" s="48" t="s">
        <v>979</v>
      </c>
      <c r="E43" s="49" t="s">
        <v>980</v>
      </c>
      <c r="F43" s="50" t="s">
        <v>981</v>
      </c>
      <c r="G43" s="51">
        <v>0</v>
      </c>
      <c r="H43" s="51">
        <v>1</v>
      </c>
      <c r="I43" s="51">
        <v>0</v>
      </c>
      <c r="J43" s="51">
        <v>0</v>
      </c>
      <c r="K43" s="51">
        <v>0</v>
      </c>
      <c r="L43" s="52" t="s">
        <v>982</v>
      </c>
      <c r="M43" s="52"/>
      <c r="N43" s="53"/>
    </row>
    <row r="44" spans="1:14" s="44" customFormat="1" ht="12">
      <c r="A44" s="35">
        <v>3</v>
      </c>
      <c r="B44" s="46" t="s">
        <v>1158</v>
      </c>
      <c r="C44" s="47" t="s">
        <v>589</v>
      </c>
      <c r="D44" s="48" t="s">
        <v>983</v>
      </c>
      <c r="E44" s="49" t="s">
        <v>984</v>
      </c>
      <c r="F44" s="54">
        <v>39087</v>
      </c>
      <c r="G44" s="55">
        <v>0</v>
      </c>
      <c r="H44" s="55">
        <v>0</v>
      </c>
      <c r="I44" s="55">
        <v>0</v>
      </c>
      <c r="J44" s="55">
        <v>1</v>
      </c>
      <c r="K44" s="55">
        <v>0</v>
      </c>
      <c r="L44" s="52" t="s">
        <v>985</v>
      </c>
      <c r="M44" s="52"/>
      <c r="N44" s="53"/>
    </row>
    <row r="45" spans="1:14" s="44" customFormat="1" ht="36.75" thickBot="1">
      <c r="A45" s="45">
        <v>4</v>
      </c>
      <c r="B45" s="46" t="s">
        <v>1158</v>
      </c>
      <c r="C45" s="47" t="s">
        <v>589</v>
      </c>
      <c r="D45" s="48" t="s">
        <v>979</v>
      </c>
      <c r="E45" s="49" t="s">
        <v>986</v>
      </c>
      <c r="F45" s="50" t="s">
        <v>987</v>
      </c>
      <c r="G45" s="51">
        <v>0</v>
      </c>
      <c r="H45" s="51">
        <v>1</v>
      </c>
      <c r="I45" s="51">
        <v>0</v>
      </c>
      <c r="J45" s="51">
        <v>0</v>
      </c>
      <c r="K45" s="51">
        <v>0</v>
      </c>
      <c r="L45" s="52" t="s">
        <v>988</v>
      </c>
      <c r="M45" s="56"/>
      <c r="N45" s="53"/>
    </row>
    <row r="46" spans="1:14" s="44" customFormat="1" ht="12">
      <c r="A46" s="35">
        <v>5</v>
      </c>
      <c r="B46" s="46" t="s">
        <v>1158</v>
      </c>
      <c r="C46" s="47" t="s">
        <v>589</v>
      </c>
      <c r="D46" s="48" t="s">
        <v>989</v>
      </c>
      <c r="E46" s="49" t="s">
        <v>990</v>
      </c>
      <c r="F46" s="54">
        <v>39088</v>
      </c>
      <c r="G46" s="51">
        <v>0</v>
      </c>
      <c r="H46" s="51">
        <v>0</v>
      </c>
      <c r="I46" s="51">
        <v>1</v>
      </c>
      <c r="J46" s="51">
        <v>0</v>
      </c>
      <c r="K46" s="51">
        <v>0</v>
      </c>
      <c r="L46" s="52" t="s">
        <v>458</v>
      </c>
      <c r="M46" s="52"/>
      <c r="N46" s="53"/>
    </row>
    <row r="47" spans="1:14" s="44" customFormat="1" thickBot="1">
      <c r="A47" s="45">
        <v>6</v>
      </c>
      <c r="B47" s="46" t="s">
        <v>1158</v>
      </c>
      <c r="C47" s="47" t="s">
        <v>589</v>
      </c>
      <c r="D47" s="48" t="s">
        <v>590</v>
      </c>
      <c r="E47" s="49" t="s">
        <v>459</v>
      </c>
      <c r="F47" s="54">
        <v>39147</v>
      </c>
      <c r="G47" s="51">
        <v>0</v>
      </c>
      <c r="H47" s="51">
        <v>0</v>
      </c>
      <c r="I47" s="51">
        <v>0</v>
      </c>
      <c r="J47" s="51">
        <v>0</v>
      </c>
      <c r="K47" s="51">
        <v>1</v>
      </c>
      <c r="L47" s="52" t="s">
        <v>460</v>
      </c>
      <c r="M47" s="52"/>
      <c r="N47" s="53"/>
    </row>
    <row r="48" spans="1:14" s="44" customFormat="1" ht="24">
      <c r="A48" s="35">
        <v>7</v>
      </c>
      <c r="B48" s="46" t="s">
        <v>1158</v>
      </c>
      <c r="C48" s="47" t="s">
        <v>589</v>
      </c>
      <c r="D48" s="48" t="s">
        <v>989</v>
      </c>
      <c r="E48" s="49" t="s">
        <v>459</v>
      </c>
      <c r="F48" s="54">
        <v>39208</v>
      </c>
      <c r="G48" s="51">
        <v>0</v>
      </c>
      <c r="H48" s="51">
        <v>0</v>
      </c>
      <c r="I48" s="51">
        <v>0</v>
      </c>
      <c r="J48" s="51">
        <v>0</v>
      </c>
      <c r="K48" s="51">
        <v>1</v>
      </c>
      <c r="L48" s="52" t="s">
        <v>461</v>
      </c>
      <c r="M48" s="52"/>
      <c r="N48" s="53"/>
    </row>
    <row r="49" spans="1:14" s="44" customFormat="1" thickBot="1">
      <c r="A49" s="45">
        <v>8</v>
      </c>
      <c r="B49" s="46" t="s">
        <v>1158</v>
      </c>
      <c r="C49" s="47" t="s">
        <v>589</v>
      </c>
      <c r="D49" s="48" t="s">
        <v>979</v>
      </c>
      <c r="E49" s="49" t="s">
        <v>1496</v>
      </c>
      <c r="F49" s="54">
        <v>39208</v>
      </c>
      <c r="G49" s="55">
        <v>0</v>
      </c>
      <c r="H49" s="51">
        <v>0</v>
      </c>
      <c r="I49" s="55">
        <v>0</v>
      </c>
      <c r="J49" s="55">
        <v>0</v>
      </c>
      <c r="K49" s="55">
        <v>1</v>
      </c>
      <c r="L49" s="52" t="s">
        <v>462</v>
      </c>
      <c r="M49" s="52"/>
      <c r="N49" s="53"/>
    </row>
    <row r="50" spans="1:14" s="44" customFormat="1" ht="12">
      <c r="A50" s="35">
        <v>9</v>
      </c>
      <c r="B50" s="46" t="s">
        <v>1158</v>
      </c>
      <c r="C50" s="47" t="s">
        <v>589</v>
      </c>
      <c r="D50" s="48" t="s">
        <v>989</v>
      </c>
      <c r="E50" s="49" t="s">
        <v>463</v>
      </c>
      <c r="F50" s="54">
        <v>39269</v>
      </c>
      <c r="G50" s="57">
        <v>0</v>
      </c>
      <c r="H50" s="57">
        <v>0</v>
      </c>
      <c r="I50" s="57">
        <v>1</v>
      </c>
      <c r="J50" s="57">
        <v>0</v>
      </c>
      <c r="K50" s="57">
        <v>0</v>
      </c>
      <c r="L50" s="52" t="s">
        <v>458</v>
      </c>
      <c r="M50" s="58"/>
      <c r="N50" s="53"/>
    </row>
    <row r="51" spans="1:14" s="44" customFormat="1" thickBot="1">
      <c r="A51" s="45">
        <v>10</v>
      </c>
      <c r="B51" s="46" t="s">
        <v>1158</v>
      </c>
      <c r="C51" s="47" t="s">
        <v>589</v>
      </c>
      <c r="D51" s="48" t="s">
        <v>983</v>
      </c>
      <c r="E51" s="49" t="s">
        <v>464</v>
      </c>
      <c r="F51" s="54">
        <v>39269</v>
      </c>
      <c r="G51" s="57">
        <v>0</v>
      </c>
      <c r="H51" s="57">
        <v>0</v>
      </c>
      <c r="I51" s="57">
        <v>0</v>
      </c>
      <c r="J51" s="57">
        <v>0</v>
      </c>
      <c r="K51" s="57">
        <v>1</v>
      </c>
      <c r="L51" s="52" t="s">
        <v>985</v>
      </c>
      <c r="M51" s="58"/>
      <c r="N51" s="53"/>
    </row>
    <row r="52" spans="1:14" s="44" customFormat="1" ht="24">
      <c r="A52" s="35">
        <v>11</v>
      </c>
      <c r="B52" s="46" t="s">
        <v>1158</v>
      </c>
      <c r="C52" s="47" t="s">
        <v>589</v>
      </c>
      <c r="D52" s="48" t="s">
        <v>989</v>
      </c>
      <c r="E52" s="49" t="s">
        <v>465</v>
      </c>
      <c r="F52" s="50" t="s">
        <v>466</v>
      </c>
      <c r="G52" s="57">
        <v>0</v>
      </c>
      <c r="H52" s="57">
        <v>0</v>
      </c>
      <c r="I52" s="57">
        <v>1</v>
      </c>
      <c r="J52" s="57">
        <v>0</v>
      </c>
      <c r="K52" s="57">
        <v>0</v>
      </c>
      <c r="L52" s="52" t="s">
        <v>527</v>
      </c>
      <c r="M52" s="58"/>
      <c r="N52" s="53"/>
    </row>
    <row r="53" spans="1:14" s="44" customFormat="1" thickBot="1">
      <c r="A53" s="45">
        <v>12</v>
      </c>
      <c r="B53" s="46" t="s">
        <v>1158</v>
      </c>
      <c r="C53" s="47" t="s">
        <v>589</v>
      </c>
      <c r="D53" s="48" t="s">
        <v>983</v>
      </c>
      <c r="E53" s="49" t="s">
        <v>528</v>
      </c>
      <c r="F53" s="50" t="s">
        <v>529</v>
      </c>
      <c r="G53" s="57">
        <v>0</v>
      </c>
      <c r="H53" s="57">
        <v>0</v>
      </c>
      <c r="I53" s="57">
        <v>1</v>
      </c>
      <c r="J53" s="57">
        <v>0</v>
      </c>
      <c r="K53" s="57">
        <v>0</v>
      </c>
      <c r="L53" s="52" t="s">
        <v>458</v>
      </c>
      <c r="M53" s="58"/>
      <c r="N53" s="53"/>
    </row>
    <row r="54" spans="1:14" s="44" customFormat="1" ht="24">
      <c r="A54" s="35">
        <v>13</v>
      </c>
      <c r="B54" s="46" t="s">
        <v>1158</v>
      </c>
      <c r="C54" s="47" t="s">
        <v>589</v>
      </c>
      <c r="D54" s="48" t="s">
        <v>983</v>
      </c>
      <c r="E54" s="49" t="s">
        <v>530</v>
      </c>
      <c r="F54" s="50" t="s">
        <v>529</v>
      </c>
      <c r="G54" s="57">
        <v>0</v>
      </c>
      <c r="H54" s="57">
        <v>0</v>
      </c>
      <c r="I54" s="57">
        <v>0</v>
      </c>
      <c r="J54" s="57">
        <v>0</v>
      </c>
      <c r="K54" s="57">
        <v>1</v>
      </c>
      <c r="L54" s="52" t="s">
        <v>155</v>
      </c>
      <c r="M54" s="58"/>
      <c r="N54" s="53"/>
    </row>
    <row r="55" spans="1:14" s="44" customFormat="1" ht="24.75" thickBot="1">
      <c r="A55" s="45">
        <v>14</v>
      </c>
      <c r="B55" s="46" t="s">
        <v>1158</v>
      </c>
      <c r="C55" s="47" t="s">
        <v>589</v>
      </c>
      <c r="D55" s="48" t="s">
        <v>156</v>
      </c>
      <c r="E55" s="49" t="s">
        <v>157</v>
      </c>
      <c r="F55" s="54">
        <v>39301</v>
      </c>
      <c r="G55" s="57">
        <v>0</v>
      </c>
      <c r="H55" s="57">
        <v>1</v>
      </c>
      <c r="I55" s="57">
        <v>0</v>
      </c>
      <c r="J55" s="57">
        <v>0</v>
      </c>
      <c r="K55" s="57">
        <v>0</v>
      </c>
      <c r="L55" s="52" t="s">
        <v>0</v>
      </c>
      <c r="M55" s="58"/>
      <c r="N55" s="53"/>
    </row>
    <row r="56" spans="1:14" s="44" customFormat="1" ht="12">
      <c r="A56" s="35">
        <v>15</v>
      </c>
      <c r="B56" s="46" t="s">
        <v>1158</v>
      </c>
      <c r="C56" s="47" t="s">
        <v>589</v>
      </c>
      <c r="D56" s="48" t="s">
        <v>989</v>
      </c>
      <c r="E56" s="49" t="s">
        <v>459</v>
      </c>
      <c r="F56" s="161">
        <v>39393</v>
      </c>
      <c r="G56" s="57">
        <v>0</v>
      </c>
      <c r="H56" s="57">
        <v>0</v>
      </c>
      <c r="I56" s="57">
        <v>0</v>
      </c>
      <c r="J56" s="57">
        <v>0</v>
      </c>
      <c r="K56" s="57">
        <v>1</v>
      </c>
      <c r="L56" s="52" t="s">
        <v>460</v>
      </c>
      <c r="M56" s="58"/>
      <c r="N56" s="53"/>
    </row>
    <row r="57" spans="1:14" s="44" customFormat="1" ht="24.75" thickBot="1">
      <c r="A57" s="45">
        <v>16</v>
      </c>
      <c r="B57" s="46" t="s">
        <v>1158</v>
      </c>
      <c r="C57" s="47" t="s">
        <v>589</v>
      </c>
      <c r="D57" s="48" t="s">
        <v>1</v>
      </c>
      <c r="E57" s="49" t="s">
        <v>459</v>
      </c>
      <c r="F57" s="50" t="s">
        <v>2</v>
      </c>
      <c r="G57" s="57">
        <v>0</v>
      </c>
      <c r="H57" s="57">
        <v>0</v>
      </c>
      <c r="I57" s="57">
        <v>0</v>
      </c>
      <c r="J57" s="57">
        <v>0</v>
      </c>
      <c r="K57" s="57">
        <v>1</v>
      </c>
      <c r="L57" s="52" t="s">
        <v>3</v>
      </c>
      <c r="M57" s="58"/>
      <c r="N57" s="53"/>
    </row>
    <row r="58" spans="1:14" s="44" customFormat="1" ht="12">
      <c r="A58" s="35">
        <v>17</v>
      </c>
      <c r="B58" s="46" t="s">
        <v>1158</v>
      </c>
      <c r="C58" s="47" t="s">
        <v>589</v>
      </c>
      <c r="D58" s="48" t="s">
        <v>4</v>
      </c>
      <c r="E58" s="49" t="s">
        <v>5</v>
      </c>
      <c r="F58" s="50" t="s">
        <v>6</v>
      </c>
      <c r="G58" s="57">
        <v>0</v>
      </c>
      <c r="H58" s="57">
        <v>0</v>
      </c>
      <c r="I58" s="57">
        <v>0</v>
      </c>
      <c r="J58" s="57">
        <v>0</v>
      </c>
      <c r="K58" s="57">
        <v>1</v>
      </c>
      <c r="L58" s="52" t="s">
        <v>7</v>
      </c>
      <c r="M58" s="58"/>
      <c r="N58" s="53"/>
    </row>
    <row r="59" spans="1:14" s="44" customFormat="1" thickBot="1">
      <c r="A59" s="45">
        <v>18</v>
      </c>
      <c r="B59" s="46" t="s">
        <v>1158</v>
      </c>
      <c r="C59" s="47" t="s">
        <v>589</v>
      </c>
      <c r="D59" s="48" t="s">
        <v>979</v>
      </c>
      <c r="E59" s="49" t="s">
        <v>459</v>
      </c>
      <c r="F59" s="50" t="s">
        <v>8</v>
      </c>
      <c r="G59" s="57">
        <v>0</v>
      </c>
      <c r="H59" s="57">
        <v>0</v>
      </c>
      <c r="I59" s="57">
        <v>0</v>
      </c>
      <c r="J59" s="57">
        <v>0</v>
      </c>
      <c r="K59" s="57">
        <v>1</v>
      </c>
      <c r="L59" s="52" t="s">
        <v>7</v>
      </c>
      <c r="M59" s="58"/>
      <c r="N59" s="53"/>
    </row>
    <row r="60" spans="1:14" s="44" customFormat="1" ht="24">
      <c r="A60" s="35">
        <v>19</v>
      </c>
      <c r="B60" s="46" t="s">
        <v>1158</v>
      </c>
      <c r="C60" s="47" t="s">
        <v>589</v>
      </c>
      <c r="D60" s="48" t="s">
        <v>989</v>
      </c>
      <c r="E60" s="49" t="s">
        <v>9</v>
      </c>
      <c r="F60" s="50" t="s">
        <v>10</v>
      </c>
      <c r="G60" s="57">
        <v>0</v>
      </c>
      <c r="H60" s="57">
        <v>0</v>
      </c>
      <c r="I60" s="57">
        <v>1</v>
      </c>
      <c r="J60" s="57">
        <v>0</v>
      </c>
      <c r="K60" s="57">
        <v>0</v>
      </c>
      <c r="L60" s="52" t="s">
        <v>11</v>
      </c>
      <c r="M60" s="58"/>
      <c r="N60" s="53"/>
    </row>
    <row r="61" spans="1:14" s="44" customFormat="1" ht="24.75" thickBot="1">
      <c r="A61" s="45">
        <v>20</v>
      </c>
      <c r="B61" s="46" t="s">
        <v>1158</v>
      </c>
      <c r="C61" s="47" t="s">
        <v>589</v>
      </c>
      <c r="D61" s="48" t="s">
        <v>979</v>
      </c>
      <c r="E61" s="49" t="s">
        <v>459</v>
      </c>
      <c r="F61" s="50" t="s">
        <v>12</v>
      </c>
      <c r="G61" s="57">
        <v>0</v>
      </c>
      <c r="H61" s="57">
        <v>0</v>
      </c>
      <c r="I61" s="57">
        <v>0</v>
      </c>
      <c r="J61" s="57">
        <v>0</v>
      </c>
      <c r="K61" s="57">
        <v>1</v>
      </c>
      <c r="L61" s="52" t="s">
        <v>13</v>
      </c>
      <c r="M61" s="58"/>
      <c r="N61" s="53"/>
    </row>
    <row r="62" spans="1:14" s="44" customFormat="1" ht="24">
      <c r="A62" s="35">
        <v>21</v>
      </c>
      <c r="B62" s="46" t="s">
        <v>1158</v>
      </c>
      <c r="C62" s="47" t="s">
        <v>589</v>
      </c>
      <c r="D62" s="48" t="s">
        <v>979</v>
      </c>
      <c r="E62" s="49" t="s">
        <v>459</v>
      </c>
      <c r="F62" s="54">
        <v>39090</v>
      </c>
      <c r="G62" s="57">
        <v>0</v>
      </c>
      <c r="H62" s="57">
        <v>0</v>
      </c>
      <c r="I62" s="57">
        <v>0</v>
      </c>
      <c r="J62" s="57">
        <v>0</v>
      </c>
      <c r="K62" s="57">
        <v>1</v>
      </c>
      <c r="L62" s="52" t="s">
        <v>14</v>
      </c>
      <c r="M62" s="58"/>
      <c r="N62" s="53"/>
    </row>
    <row r="63" spans="1:14" s="44" customFormat="1" ht="24.75" thickBot="1">
      <c r="A63" s="45">
        <v>22</v>
      </c>
      <c r="B63" s="46" t="s">
        <v>1158</v>
      </c>
      <c r="C63" s="47" t="s">
        <v>589</v>
      </c>
      <c r="D63" s="48" t="s">
        <v>979</v>
      </c>
      <c r="E63" s="49" t="s">
        <v>459</v>
      </c>
      <c r="F63" s="54">
        <v>39149</v>
      </c>
      <c r="G63" s="57">
        <v>0</v>
      </c>
      <c r="H63" s="57">
        <v>0</v>
      </c>
      <c r="I63" s="57">
        <v>0</v>
      </c>
      <c r="J63" s="57">
        <v>0</v>
      </c>
      <c r="K63" s="57">
        <v>1</v>
      </c>
      <c r="L63" s="52" t="s">
        <v>14</v>
      </c>
      <c r="M63" s="58"/>
      <c r="N63" s="53"/>
    </row>
    <row r="64" spans="1:14" s="44" customFormat="1" ht="12">
      <c r="A64" s="35">
        <v>23</v>
      </c>
      <c r="B64" s="46" t="s">
        <v>1158</v>
      </c>
      <c r="C64" s="47" t="s">
        <v>589</v>
      </c>
      <c r="D64" s="48" t="s">
        <v>989</v>
      </c>
      <c r="E64" s="49" t="s">
        <v>459</v>
      </c>
      <c r="F64" s="54">
        <v>39149</v>
      </c>
      <c r="G64" s="57">
        <v>0</v>
      </c>
      <c r="H64" s="57">
        <v>0</v>
      </c>
      <c r="I64" s="57">
        <v>0</v>
      </c>
      <c r="J64" s="57">
        <v>0</v>
      </c>
      <c r="K64" s="57">
        <v>1</v>
      </c>
      <c r="L64" s="52" t="s">
        <v>460</v>
      </c>
      <c r="M64" s="58"/>
      <c r="N64" s="53"/>
    </row>
    <row r="65" spans="1:14" s="44" customFormat="1" thickBot="1">
      <c r="A65" s="45">
        <v>24</v>
      </c>
      <c r="B65" s="46" t="s">
        <v>1158</v>
      </c>
      <c r="C65" s="47" t="s">
        <v>589</v>
      </c>
      <c r="D65" s="48" t="s">
        <v>989</v>
      </c>
      <c r="E65" s="49" t="s">
        <v>15</v>
      </c>
      <c r="F65" s="54">
        <v>39210</v>
      </c>
      <c r="G65" s="57">
        <v>0</v>
      </c>
      <c r="H65" s="57">
        <v>0</v>
      </c>
      <c r="I65" s="57">
        <v>0</v>
      </c>
      <c r="J65" s="57">
        <v>0</v>
      </c>
      <c r="K65" s="57">
        <v>1</v>
      </c>
      <c r="L65" s="52" t="s">
        <v>460</v>
      </c>
      <c r="M65" s="58"/>
      <c r="N65" s="53"/>
    </row>
    <row r="66" spans="1:14" s="44" customFormat="1" ht="12">
      <c r="A66" s="35">
        <v>25</v>
      </c>
      <c r="B66" s="46" t="s">
        <v>1158</v>
      </c>
      <c r="C66" s="47" t="s">
        <v>589</v>
      </c>
      <c r="D66" s="48" t="s">
        <v>989</v>
      </c>
      <c r="E66" s="49" t="s">
        <v>459</v>
      </c>
      <c r="F66" s="54">
        <v>39210</v>
      </c>
      <c r="G66" s="57">
        <v>0</v>
      </c>
      <c r="H66" s="57">
        <v>0</v>
      </c>
      <c r="I66" s="57">
        <v>0</v>
      </c>
      <c r="J66" s="57">
        <v>0</v>
      </c>
      <c r="K66" s="57">
        <v>1</v>
      </c>
      <c r="L66" s="52" t="s">
        <v>460</v>
      </c>
      <c r="M66" s="58"/>
      <c r="N66" s="53"/>
    </row>
    <row r="67" spans="1:14" s="44" customFormat="1" thickBot="1">
      <c r="A67" s="45">
        <v>26</v>
      </c>
      <c r="B67" s="46" t="s">
        <v>1158</v>
      </c>
      <c r="C67" s="47" t="s">
        <v>589</v>
      </c>
      <c r="D67" s="48" t="s">
        <v>1</v>
      </c>
      <c r="E67" s="49" t="s">
        <v>16</v>
      </c>
      <c r="F67" s="50" t="s">
        <v>17</v>
      </c>
      <c r="G67" s="57">
        <v>0</v>
      </c>
      <c r="H67" s="57">
        <v>0</v>
      </c>
      <c r="I67" s="57">
        <v>0</v>
      </c>
      <c r="J67" s="57">
        <v>0</v>
      </c>
      <c r="K67" s="57">
        <v>1</v>
      </c>
      <c r="L67" s="52" t="s">
        <v>18</v>
      </c>
      <c r="M67" s="58"/>
      <c r="N67" s="53"/>
    </row>
    <row r="68" spans="1:14" s="44" customFormat="1" ht="24">
      <c r="A68" s="35">
        <v>27</v>
      </c>
      <c r="B68" s="46" t="s">
        <v>1158</v>
      </c>
      <c r="C68" s="47" t="s">
        <v>589</v>
      </c>
      <c r="D68" s="48" t="s">
        <v>979</v>
      </c>
      <c r="E68" s="49" t="s">
        <v>459</v>
      </c>
      <c r="F68" s="50" t="s">
        <v>17</v>
      </c>
      <c r="G68" s="57">
        <v>0</v>
      </c>
      <c r="H68" s="57">
        <v>0</v>
      </c>
      <c r="I68" s="57">
        <v>0</v>
      </c>
      <c r="J68" s="57">
        <v>0</v>
      </c>
      <c r="K68" s="57">
        <v>1</v>
      </c>
      <c r="L68" s="52" t="s">
        <v>19</v>
      </c>
      <c r="M68" s="58"/>
      <c r="N68" s="53"/>
    </row>
    <row r="69" spans="1:14" s="44" customFormat="1" ht="48.75" thickBot="1">
      <c r="A69" s="45">
        <v>28</v>
      </c>
      <c r="B69" s="46" t="s">
        <v>1158</v>
      </c>
      <c r="C69" s="47" t="s">
        <v>589</v>
      </c>
      <c r="D69" s="48" t="s">
        <v>4</v>
      </c>
      <c r="E69" s="49" t="s">
        <v>459</v>
      </c>
      <c r="F69" s="50" t="s">
        <v>20</v>
      </c>
      <c r="G69" s="57">
        <v>0</v>
      </c>
      <c r="H69" s="57">
        <v>0</v>
      </c>
      <c r="I69" s="57">
        <v>0</v>
      </c>
      <c r="J69" s="57">
        <v>0</v>
      </c>
      <c r="K69" s="57">
        <v>1</v>
      </c>
      <c r="L69" s="52" t="s">
        <v>21</v>
      </c>
      <c r="M69" s="58"/>
      <c r="N69" s="53"/>
    </row>
    <row r="70" spans="1:14" s="44" customFormat="1" ht="72">
      <c r="A70" s="35">
        <v>29</v>
      </c>
      <c r="B70" s="46" t="s">
        <v>1158</v>
      </c>
      <c r="C70" s="47" t="s">
        <v>589</v>
      </c>
      <c r="D70" s="48" t="s">
        <v>4</v>
      </c>
      <c r="E70" s="49" t="s">
        <v>459</v>
      </c>
      <c r="F70" s="50" t="s">
        <v>22</v>
      </c>
      <c r="G70" s="57">
        <v>0</v>
      </c>
      <c r="H70" s="57">
        <v>0</v>
      </c>
      <c r="I70" s="57">
        <v>0</v>
      </c>
      <c r="J70" s="57">
        <v>0</v>
      </c>
      <c r="K70" s="57">
        <v>1</v>
      </c>
      <c r="L70" s="52" t="s">
        <v>23</v>
      </c>
      <c r="M70" s="58"/>
      <c r="N70" s="53"/>
    </row>
    <row r="71" spans="1:14" s="44" customFormat="1" ht="36.75" thickBot="1">
      <c r="A71" s="45">
        <v>30</v>
      </c>
      <c r="B71" s="46" t="s">
        <v>1158</v>
      </c>
      <c r="C71" s="47" t="s">
        <v>589</v>
      </c>
      <c r="D71" s="48" t="s">
        <v>24</v>
      </c>
      <c r="E71" s="49" t="s">
        <v>160</v>
      </c>
      <c r="F71" s="160" t="s">
        <v>25</v>
      </c>
      <c r="G71" s="57">
        <v>0</v>
      </c>
      <c r="H71" s="57">
        <v>0</v>
      </c>
      <c r="I71" s="57">
        <v>1</v>
      </c>
      <c r="J71" s="57">
        <v>0</v>
      </c>
      <c r="K71" s="57">
        <v>0</v>
      </c>
      <c r="L71" s="52" t="s">
        <v>161</v>
      </c>
      <c r="M71" s="58"/>
      <c r="N71" s="53"/>
    </row>
    <row r="72" spans="1:14" s="44" customFormat="1" ht="72">
      <c r="A72" s="35">
        <v>31</v>
      </c>
      <c r="B72" s="46" t="s">
        <v>1158</v>
      </c>
      <c r="C72" s="47" t="s">
        <v>589</v>
      </c>
      <c r="D72" s="48" t="s">
        <v>4</v>
      </c>
      <c r="E72" s="49" t="s">
        <v>1496</v>
      </c>
      <c r="F72" s="160" t="s">
        <v>26</v>
      </c>
      <c r="G72" s="57">
        <v>0</v>
      </c>
      <c r="H72" s="57">
        <v>0</v>
      </c>
      <c r="I72" s="57">
        <v>0</v>
      </c>
      <c r="J72" s="57">
        <v>0</v>
      </c>
      <c r="K72" s="57">
        <v>1</v>
      </c>
      <c r="L72" s="52" t="s">
        <v>189</v>
      </c>
      <c r="M72" s="58"/>
      <c r="N72" s="53"/>
    </row>
    <row r="73" spans="1:14" s="44" customFormat="1" ht="36.75" thickBot="1">
      <c r="A73" s="45">
        <v>32</v>
      </c>
      <c r="B73" s="46" t="s">
        <v>1158</v>
      </c>
      <c r="C73" s="59" t="s">
        <v>190</v>
      </c>
      <c r="D73" s="59" t="s">
        <v>191</v>
      </c>
      <c r="E73" s="59" t="s">
        <v>1070</v>
      </c>
      <c r="F73" s="60">
        <v>39299</v>
      </c>
      <c r="G73" s="55">
        <v>0</v>
      </c>
      <c r="H73" s="55">
        <v>0</v>
      </c>
      <c r="I73" s="55">
        <v>1</v>
      </c>
      <c r="J73" s="55">
        <v>0</v>
      </c>
      <c r="K73" s="55">
        <v>0</v>
      </c>
      <c r="L73" s="61" t="s">
        <v>1696</v>
      </c>
      <c r="M73" s="52" t="s">
        <v>584</v>
      </c>
      <c r="N73" s="53" t="s">
        <v>797</v>
      </c>
    </row>
    <row r="74" spans="1:14" s="44" customFormat="1" ht="36">
      <c r="A74" s="35">
        <v>33</v>
      </c>
      <c r="B74" s="46" t="s">
        <v>1158</v>
      </c>
      <c r="C74" s="46" t="s">
        <v>190</v>
      </c>
      <c r="D74" s="62" t="s">
        <v>798</v>
      </c>
      <c r="E74" s="62" t="s">
        <v>799</v>
      </c>
      <c r="F74" s="162">
        <v>39360</v>
      </c>
      <c r="G74" s="51">
        <v>0</v>
      </c>
      <c r="H74" s="51">
        <v>1</v>
      </c>
      <c r="I74" s="51">
        <v>0</v>
      </c>
      <c r="J74" s="51">
        <v>0</v>
      </c>
      <c r="K74" s="51">
        <v>0</v>
      </c>
      <c r="L74" s="61" t="s">
        <v>800</v>
      </c>
      <c r="M74" s="64" t="s">
        <v>584</v>
      </c>
      <c r="N74" s="53" t="s">
        <v>801</v>
      </c>
    </row>
    <row r="75" spans="1:14" s="44" customFormat="1" thickBot="1">
      <c r="A75" s="45">
        <v>34</v>
      </c>
      <c r="B75" s="46" t="s">
        <v>1158</v>
      </c>
      <c r="C75" s="59" t="s">
        <v>190</v>
      </c>
      <c r="D75" s="59" t="s">
        <v>798</v>
      </c>
      <c r="E75" s="59" t="s">
        <v>802</v>
      </c>
      <c r="F75" s="60" t="s">
        <v>803</v>
      </c>
      <c r="G75" s="55">
        <v>0</v>
      </c>
      <c r="H75" s="55">
        <v>0</v>
      </c>
      <c r="I75" s="55">
        <v>0</v>
      </c>
      <c r="J75" s="55">
        <v>0</v>
      </c>
      <c r="K75" s="55">
        <v>1</v>
      </c>
      <c r="L75" s="61" t="s">
        <v>631</v>
      </c>
      <c r="M75" s="64"/>
      <c r="N75" s="53" t="s">
        <v>797</v>
      </c>
    </row>
    <row r="76" spans="1:14" s="44" customFormat="1" ht="12">
      <c r="A76" s="35">
        <v>35</v>
      </c>
      <c r="B76" s="46" t="s">
        <v>1158</v>
      </c>
      <c r="C76" s="46" t="s">
        <v>190</v>
      </c>
      <c r="D76" s="46" t="s">
        <v>632</v>
      </c>
      <c r="E76" s="62" t="s">
        <v>633</v>
      </c>
      <c r="F76" s="63" t="s">
        <v>634</v>
      </c>
      <c r="G76" s="51">
        <v>0</v>
      </c>
      <c r="H76" s="51">
        <v>0</v>
      </c>
      <c r="I76" s="51">
        <v>0</v>
      </c>
      <c r="J76" s="51">
        <v>0</v>
      </c>
      <c r="K76" s="51">
        <v>1</v>
      </c>
      <c r="L76" s="61" t="s">
        <v>631</v>
      </c>
      <c r="M76" s="65"/>
      <c r="N76" s="53" t="s">
        <v>797</v>
      </c>
    </row>
    <row r="77" spans="1:14" s="44" customFormat="1" ht="24.75" thickBot="1">
      <c r="A77" s="45">
        <v>36</v>
      </c>
      <c r="B77" s="46" t="s">
        <v>1158</v>
      </c>
      <c r="C77" s="46" t="s">
        <v>190</v>
      </c>
      <c r="D77" s="46" t="s">
        <v>632</v>
      </c>
      <c r="E77" s="62" t="s">
        <v>635</v>
      </c>
      <c r="F77" s="63" t="s">
        <v>634</v>
      </c>
      <c r="G77" s="51">
        <v>0</v>
      </c>
      <c r="H77" s="51">
        <v>0</v>
      </c>
      <c r="I77" s="51">
        <v>1</v>
      </c>
      <c r="J77" s="51">
        <v>0</v>
      </c>
      <c r="K77" s="51">
        <v>0</v>
      </c>
      <c r="L77" s="61" t="s">
        <v>1185</v>
      </c>
      <c r="M77" s="64"/>
      <c r="N77" s="53"/>
    </row>
    <row r="78" spans="1:14" s="44" customFormat="1" ht="12">
      <c r="A78" s="35">
        <v>37</v>
      </c>
      <c r="B78" s="46" t="s">
        <v>1158</v>
      </c>
      <c r="C78" s="46" t="s">
        <v>190</v>
      </c>
      <c r="D78" s="46" t="s">
        <v>632</v>
      </c>
      <c r="E78" s="62" t="s">
        <v>1186</v>
      </c>
      <c r="F78" s="63" t="s">
        <v>1187</v>
      </c>
      <c r="G78" s="51">
        <v>0</v>
      </c>
      <c r="H78" s="51">
        <v>0</v>
      </c>
      <c r="I78" s="51">
        <v>0</v>
      </c>
      <c r="J78" s="51">
        <v>0</v>
      </c>
      <c r="K78" s="51">
        <v>1</v>
      </c>
      <c r="L78" s="61" t="s">
        <v>1188</v>
      </c>
      <c r="M78" s="64"/>
      <c r="N78" s="53" t="s">
        <v>1189</v>
      </c>
    </row>
    <row r="79" spans="1:14" s="44" customFormat="1" thickBot="1">
      <c r="A79" s="45">
        <v>38</v>
      </c>
      <c r="B79" s="46" t="s">
        <v>1158</v>
      </c>
      <c r="C79" s="46" t="s">
        <v>190</v>
      </c>
      <c r="D79" s="46" t="s">
        <v>1190</v>
      </c>
      <c r="E79" s="62" t="s">
        <v>1191</v>
      </c>
      <c r="F79" s="63" t="s">
        <v>1192</v>
      </c>
      <c r="G79" s="51">
        <v>0</v>
      </c>
      <c r="H79" s="51">
        <v>0</v>
      </c>
      <c r="I79" s="51">
        <v>0</v>
      </c>
      <c r="J79" s="51">
        <v>0</v>
      </c>
      <c r="K79" s="51">
        <v>1</v>
      </c>
      <c r="L79" s="61" t="s">
        <v>631</v>
      </c>
      <c r="M79" s="52"/>
      <c r="N79" s="53" t="s">
        <v>797</v>
      </c>
    </row>
    <row r="80" spans="1:14" s="44" customFormat="1" ht="48">
      <c r="A80" s="35">
        <v>39</v>
      </c>
      <c r="B80" s="46" t="s">
        <v>1158</v>
      </c>
      <c r="C80" s="59" t="s">
        <v>190</v>
      </c>
      <c r="D80" s="59" t="s">
        <v>1190</v>
      </c>
      <c r="E80" s="59" t="s">
        <v>1193</v>
      </c>
      <c r="F80" s="60">
        <v>39089</v>
      </c>
      <c r="G80" s="55">
        <v>0</v>
      </c>
      <c r="H80" s="51">
        <v>0</v>
      </c>
      <c r="I80" s="55">
        <v>0</v>
      </c>
      <c r="J80" s="55">
        <v>0</v>
      </c>
      <c r="K80" s="55">
        <v>1</v>
      </c>
      <c r="L80" s="61" t="s">
        <v>1836</v>
      </c>
      <c r="M80" s="64"/>
      <c r="N80" s="53" t="s">
        <v>1189</v>
      </c>
    </row>
    <row r="81" spans="1:15" s="44" customFormat="1" thickBot="1">
      <c r="A81" s="45">
        <v>40</v>
      </c>
      <c r="B81" s="46" t="s">
        <v>1158</v>
      </c>
      <c r="C81" s="59" t="s">
        <v>190</v>
      </c>
      <c r="D81" s="59" t="s">
        <v>798</v>
      </c>
      <c r="E81" s="59" t="s">
        <v>1837</v>
      </c>
      <c r="F81" s="66">
        <v>39209</v>
      </c>
      <c r="G81" s="57">
        <v>0</v>
      </c>
      <c r="H81" s="57">
        <v>0</v>
      </c>
      <c r="I81" s="57">
        <v>0</v>
      </c>
      <c r="J81" s="57">
        <v>0</v>
      </c>
      <c r="K81" s="57">
        <v>1</v>
      </c>
      <c r="L81" s="67" t="s">
        <v>631</v>
      </c>
      <c r="M81" s="68"/>
      <c r="N81" s="53" t="s">
        <v>797</v>
      </c>
    </row>
    <row r="82" spans="1:15" s="44" customFormat="1" ht="12">
      <c r="A82" s="35">
        <v>41</v>
      </c>
      <c r="B82" s="46" t="s">
        <v>1158</v>
      </c>
      <c r="C82" s="59" t="s">
        <v>190</v>
      </c>
      <c r="D82" s="59" t="s">
        <v>191</v>
      </c>
      <c r="E82" s="59" t="s">
        <v>1838</v>
      </c>
      <c r="F82" s="66" t="s">
        <v>1839</v>
      </c>
      <c r="G82" s="57">
        <v>0</v>
      </c>
      <c r="H82" s="57">
        <v>0</v>
      </c>
      <c r="I82" s="57">
        <v>0</v>
      </c>
      <c r="J82" s="57">
        <v>0</v>
      </c>
      <c r="K82" s="57">
        <v>1</v>
      </c>
      <c r="L82" s="67" t="s">
        <v>631</v>
      </c>
      <c r="M82" s="68"/>
      <c r="N82" s="53" t="s">
        <v>797</v>
      </c>
    </row>
    <row r="83" spans="1:15" s="44" customFormat="1" thickBot="1">
      <c r="A83" s="45">
        <v>42</v>
      </c>
      <c r="B83" s="46" t="s">
        <v>1158</v>
      </c>
      <c r="C83" s="59" t="s">
        <v>190</v>
      </c>
      <c r="D83" s="59" t="s">
        <v>191</v>
      </c>
      <c r="E83" s="59" t="s">
        <v>1840</v>
      </c>
      <c r="F83" s="66" t="s">
        <v>1841</v>
      </c>
      <c r="G83" s="57">
        <v>0</v>
      </c>
      <c r="H83" s="57">
        <v>1</v>
      </c>
      <c r="I83" s="57">
        <v>0</v>
      </c>
      <c r="J83" s="57">
        <v>0</v>
      </c>
      <c r="K83" s="57">
        <v>0</v>
      </c>
      <c r="L83" s="67" t="s">
        <v>1842</v>
      </c>
      <c r="M83" s="68"/>
      <c r="N83" s="53" t="s">
        <v>1843</v>
      </c>
    </row>
    <row r="84" spans="1:15" s="44" customFormat="1" ht="36">
      <c r="A84" s="35">
        <v>43</v>
      </c>
      <c r="B84" s="46" t="s">
        <v>1158</v>
      </c>
      <c r="C84" s="59" t="s">
        <v>190</v>
      </c>
      <c r="D84" s="59" t="s">
        <v>191</v>
      </c>
      <c r="E84" s="59" t="s">
        <v>1844</v>
      </c>
      <c r="F84" s="66" t="s">
        <v>1978</v>
      </c>
      <c r="G84" s="57">
        <v>0</v>
      </c>
      <c r="H84" s="57">
        <v>0</v>
      </c>
      <c r="I84" s="57">
        <v>0</v>
      </c>
      <c r="J84" s="57">
        <v>0</v>
      </c>
      <c r="K84" s="57">
        <v>1</v>
      </c>
      <c r="L84" s="67" t="s">
        <v>1194</v>
      </c>
      <c r="M84" s="68"/>
      <c r="N84" s="53"/>
    </row>
    <row r="85" spans="1:15" s="44" customFormat="1" ht="36.75" thickBot="1">
      <c r="A85" s="45">
        <v>44</v>
      </c>
      <c r="B85" s="46" t="s">
        <v>1158</v>
      </c>
      <c r="C85" s="59" t="s">
        <v>190</v>
      </c>
      <c r="D85" s="59" t="s">
        <v>191</v>
      </c>
      <c r="E85" s="59" t="s">
        <v>1195</v>
      </c>
      <c r="F85" s="66" t="s">
        <v>1196</v>
      </c>
      <c r="G85" s="57">
        <v>0</v>
      </c>
      <c r="H85" s="57">
        <v>0</v>
      </c>
      <c r="I85" s="57">
        <v>1</v>
      </c>
      <c r="J85" s="57">
        <v>0</v>
      </c>
      <c r="K85" s="57">
        <v>0</v>
      </c>
      <c r="L85" s="67" t="s">
        <v>1197</v>
      </c>
      <c r="M85" s="68"/>
      <c r="N85" s="53"/>
      <c r="O85" s="44" t="s">
        <v>801</v>
      </c>
    </row>
    <row r="86" spans="1:15" s="44" customFormat="1" ht="36">
      <c r="A86" s="35">
        <v>45</v>
      </c>
      <c r="B86" s="46" t="s">
        <v>1158</v>
      </c>
      <c r="C86" s="59" t="s">
        <v>190</v>
      </c>
      <c r="D86" s="59" t="s">
        <v>1190</v>
      </c>
      <c r="E86" s="155" t="s">
        <v>162</v>
      </c>
      <c r="F86" s="163" t="s">
        <v>1198</v>
      </c>
      <c r="G86" s="57">
        <v>0</v>
      </c>
      <c r="H86" s="57">
        <v>0</v>
      </c>
      <c r="I86" s="57">
        <v>0</v>
      </c>
      <c r="J86" s="57">
        <v>0</v>
      </c>
      <c r="K86" s="57">
        <v>2</v>
      </c>
      <c r="L86" s="67" t="s">
        <v>163</v>
      </c>
      <c r="M86" s="68"/>
      <c r="N86" s="53"/>
      <c r="O86" s="44" t="s">
        <v>1199</v>
      </c>
    </row>
    <row r="87" spans="1:15" s="44" customFormat="1" ht="72.75" thickBot="1">
      <c r="A87" s="45">
        <v>46</v>
      </c>
      <c r="B87" s="46" t="s">
        <v>1158</v>
      </c>
      <c r="C87" s="59" t="s">
        <v>190</v>
      </c>
      <c r="D87" s="59" t="s">
        <v>1190</v>
      </c>
      <c r="E87" s="59" t="s">
        <v>166</v>
      </c>
      <c r="F87" s="163" t="s">
        <v>1200</v>
      </c>
      <c r="G87" s="57">
        <v>1</v>
      </c>
      <c r="H87" s="57">
        <v>0</v>
      </c>
      <c r="I87" s="57">
        <v>0</v>
      </c>
      <c r="J87" s="57">
        <v>0</v>
      </c>
      <c r="K87" s="57">
        <v>0</v>
      </c>
      <c r="L87" s="67" t="s">
        <v>167</v>
      </c>
      <c r="M87" s="68"/>
      <c r="N87" s="53"/>
      <c r="O87" s="44" t="s">
        <v>797</v>
      </c>
    </row>
    <row r="88" spans="1:15" s="44" customFormat="1" ht="72">
      <c r="A88" s="35">
        <v>47</v>
      </c>
      <c r="B88" s="46" t="s">
        <v>1158</v>
      </c>
      <c r="C88" s="59" t="s">
        <v>190</v>
      </c>
      <c r="D88" s="59" t="s">
        <v>191</v>
      </c>
      <c r="E88" s="59" t="s">
        <v>170</v>
      </c>
      <c r="F88" s="163" t="s">
        <v>525</v>
      </c>
      <c r="G88" s="57">
        <v>0</v>
      </c>
      <c r="H88" s="57">
        <v>1</v>
      </c>
      <c r="I88" s="57">
        <v>0</v>
      </c>
      <c r="J88" s="57">
        <v>0</v>
      </c>
      <c r="K88" s="57">
        <v>0</v>
      </c>
      <c r="L88" s="67" t="s">
        <v>555</v>
      </c>
      <c r="M88" s="68"/>
      <c r="N88" s="53"/>
      <c r="O88" s="44" t="s">
        <v>797</v>
      </c>
    </row>
    <row r="89" spans="1:15" s="44" customFormat="1" ht="36.75" thickBot="1">
      <c r="A89" s="45">
        <v>48</v>
      </c>
      <c r="B89" s="46" t="s">
        <v>1158</v>
      </c>
      <c r="C89" s="59" t="s">
        <v>190</v>
      </c>
      <c r="D89" s="59" t="s">
        <v>191</v>
      </c>
      <c r="E89" s="155" t="s">
        <v>556</v>
      </c>
      <c r="F89" s="163" t="s">
        <v>1201</v>
      </c>
      <c r="G89" s="57">
        <v>0</v>
      </c>
      <c r="H89" s="57">
        <v>0</v>
      </c>
      <c r="I89" s="57">
        <v>0</v>
      </c>
      <c r="J89" s="57">
        <v>0</v>
      </c>
      <c r="K89" s="57">
        <v>2</v>
      </c>
      <c r="L89" s="67" t="s">
        <v>557</v>
      </c>
      <c r="M89" s="68"/>
      <c r="N89" s="53"/>
      <c r="O89" s="44" t="s">
        <v>1189</v>
      </c>
    </row>
    <row r="90" spans="1:15" s="44" customFormat="1" ht="36">
      <c r="A90" s="35">
        <v>49</v>
      </c>
      <c r="B90" s="46" t="s">
        <v>1158</v>
      </c>
      <c r="C90" s="59" t="s">
        <v>190</v>
      </c>
      <c r="D90" s="59" t="s">
        <v>191</v>
      </c>
      <c r="E90" s="59" t="s">
        <v>1218</v>
      </c>
      <c r="F90" s="163" t="s">
        <v>1202</v>
      </c>
      <c r="G90" s="57">
        <v>0</v>
      </c>
      <c r="H90" s="57">
        <v>0</v>
      </c>
      <c r="I90" s="57">
        <v>0</v>
      </c>
      <c r="J90" s="57">
        <v>1</v>
      </c>
      <c r="K90" s="57">
        <v>0</v>
      </c>
      <c r="L90" s="67" t="s">
        <v>1219</v>
      </c>
      <c r="M90" s="68"/>
      <c r="N90" s="53"/>
    </row>
    <row r="91" spans="1:15" s="44" customFormat="1" thickBot="1">
      <c r="A91" s="45">
        <v>50</v>
      </c>
      <c r="B91" s="46" t="s">
        <v>1158</v>
      </c>
      <c r="C91" s="59" t="s">
        <v>190</v>
      </c>
      <c r="D91" s="59" t="s">
        <v>798</v>
      </c>
      <c r="E91" s="59" t="s">
        <v>1203</v>
      </c>
      <c r="F91" s="66" t="s">
        <v>1204</v>
      </c>
      <c r="G91" s="57">
        <v>0</v>
      </c>
      <c r="H91" s="57">
        <v>1</v>
      </c>
      <c r="I91" s="57">
        <v>0</v>
      </c>
      <c r="J91" s="57">
        <v>0</v>
      </c>
      <c r="K91" s="57">
        <v>0</v>
      </c>
      <c r="L91" s="67" t="s">
        <v>479</v>
      </c>
      <c r="M91" s="68"/>
      <c r="N91" s="53"/>
    </row>
    <row r="92" spans="1:15" s="44" customFormat="1" ht="36">
      <c r="A92" s="35">
        <v>51</v>
      </c>
      <c r="B92" s="46" t="s">
        <v>1158</v>
      </c>
      <c r="C92" s="59" t="s">
        <v>190</v>
      </c>
      <c r="D92" s="59" t="s">
        <v>191</v>
      </c>
      <c r="E92" s="59" t="s">
        <v>1564</v>
      </c>
      <c r="F92" s="163" t="s">
        <v>480</v>
      </c>
      <c r="G92" s="57">
        <v>0</v>
      </c>
      <c r="H92" s="57">
        <v>0</v>
      </c>
      <c r="I92" s="57">
        <v>1</v>
      </c>
      <c r="J92" s="57">
        <v>0</v>
      </c>
      <c r="K92" s="57">
        <v>0</v>
      </c>
      <c r="L92" s="67" t="s">
        <v>1563</v>
      </c>
      <c r="M92" s="68"/>
      <c r="N92" s="53"/>
      <c r="O92" s="44" t="s">
        <v>801</v>
      </c>
    </row>
    <row r="93" spans="1:15" s="44" customFormat="1" ht="36.75" thickBot="1">
      <c r="A93" s="45">
        <v>52</v>
      </c>
      <c r="B93" s="46" t="s">
        <v>1158</v>
      </c>
      <c r="C93" s="59" t="s">
        <v>481</v>
      </c>
      <c r="D93" s="59" t="s">
        <v>482</v>
      </c>
      <c r="E93" s="59" t="s">
        <v>483</v>
      </c>
      <c r="F93" s="66" t="s">
        <v>484</v>
      </c>
      <c r="G93" s="69">
        <v>0</v>
      </c>
      <c r="H93" s="69">
        <v>0</v>
      </c>
      <c r="I93" s="69">
        <v>1</v>
      </c>
      <c r="J93" s="69">
        <v>0</v>
      </c>
      <c r="K93" s="69">
        <v>0</v>
      </c>
      <c r="L93" s="61" t="s">
        <v>485</v>
      </c>
      <c r="M93" s="52"/>
      <c r="N93" s="53"/>
    </row>
    <row r="94" spans="1:15" s="44" customFormat="1" ht="24">
      <c r="A94" s="35">
        <v>53</v>
      </c>
      <c r="B94" s="46" t="s">
        <v>1158</v>
      </c>
      <c r="C94" s="46" t="s">
        <v>481</v>
      </c>
      <c r="D94" s="46" t="s">
        <v>486</v>
      </c>
      <c r="E94" s="59" t="s">
        <v>487</v>
      </c>
      <c r="F94" s="70" t="s">
        <v>488</v>
      </c>
      <c r="G94" s="71">
        <v>0</v>
      </c>
      <c r="H94" s="71">
        <v>1</v>
      </c>
      <c r="I94" s="71">
        <v>0</v>
      </c>
      <c r="J94" s="69">
        <v>0</v>
      </c>
      <c r="K94" s="69">
        <v>0</v>
      </c>
      <c r="L94" s="61" t="s">
        <v>489</v>
      </c>
      <c r="M94" s="64"/>
      <c r="N94" s="53"/>
    </row>
    <row r="95" spans="1:15" s="44" customFormat="1" ht="60.75" thickBot="1">
      <c r="A95" s="45">
        <v>54</v>
      </c>
      <c r="B95" s="46" t="s">
        <v>1158</v>
      </c>
      <c r="C95" s="59" t="s">
        <v>481</v>
      </c>
      <c r="D95" s="59" t="s">
        <v>490</v>
      </c>
      <c r="E95" s="59" t="s">
        <v>143</v>
      </c>
      <c r="F95" s="66" t="s">
        <v>144</v>
      </c>
      <c r="G95" s="69">
        <v>0</v>
      </c>
      <c r="H95" s="69">
        <v>0</v>
      </c>
      <c r="I95" s="69">
        <v>0</v>
      </c>
      <c r="J95" s="69">
        <v>1</v>
      </c>
      <c r="K95" s="69">
        <v>0</v>
      </c>
      <c r="L95" s="61" t="s">
        <v>145</v>
      </c>
      <c r="M95" s="64"/>
      <c r="N95" s="53"/>
    </row>
    <row r="96" spans="1:15" s="44" customFormat="1" ht="24">
      <c r="A96" s="35">
        <v>55</v>
      </c>
      <c r="B96" s="46" t="s">
        <v>1158</v>
      </c>
      <c r="C96" s="46" t="s">
        <v>481</v>
      </c>
      <c r="D96" s="46" t="s">
        <v>146</v>
      </c>
      <c r="E96" s="59" t="s">
        <v>147</v>
      </c>
      <c r="F96" s="70" t="s">
        <v>148</v>
      </c>
      <c r="G96" s="71">
        <v>0</v>
      </c>
      <c r="H96" s="69">
        <v>0</v>
      </c>
      <c r="I96" s="71">
        <v>1</v>
      </c>
      <c r="J96" s="69">
        <v>0</v>
      </c>
      <c r="K96" s="69">
        <v>0</v>
      </c>
      <c r="L96" s="61" t="s">
        <v>149</v>
      </c>
      <c r="M96" s="65"/>
      <c r="N96" s="72"/>
    </row>
    <row r="97" spans="1:14" s="44" customFormat="1" ht="24.75" thickBot="1">
      <c r="A97" s="45">
        <v>56</v>
      </c>
      <c r="B97" s="46" t="s">
        <v>1158</v>
      </c>
      <c r="C97" s="46" t="s">
        <v>481</v>
      </c>
      <c r="D97" s="46" t="s">
        <v>146</v>
      </c>
      <c r="E97" s="62" t="s">
        <v>150</v>
      </c>
      <c r="F97" s="70" t="s">
        <v>1449</v>
      </c>
      <c r="G97" s="71">
        <v>0</v>
      </c>
      <c r="H97" s="69">
        <v>0</v>
      </c>
      <c r="I97" s="69">
        <v>0</v>
      </c>
      <c r="J97" s="69">
        <v>0</v>
      </c>
      <c r="K97" s="71">
        <v>1</v>
      </c>
      <c r="L97" s="61" t="s">
        <v>151</v>
      </c>
      <c r="M97" s="64"/>
      <c r="N97" s="53"/>
    </row>
    <row r="98" spans="1:14" s="44" customFormat="1">
      <c r="A98" s="35">
        <v>57</v>
      </c>
      <c r="B98" s="46" t="s">
        <v>1158</v>
      </c>
      <c r="C98" s="46" t="s">
        <v>481</v>
      </c>
      <c r="D98" s="46" t="s">
        <v>490</v>
      </c>
      <c r="E98" s="62" t="s">
        <v>1030</v>
      </c>
      <c r="F98" s="70" t="s">
        <v>1449</v>
      </c>
      <c r="G98" s="71">
        <v>0</v>
      </c>
      <c r="H98" s="69">
        <v>0</v>
      </c>
      <c r="I98" s="69">
        <v>0</v>
      </c>
      <c r="J98" s="69">
        <v>0</v>
      </c>
      <c r="K98" s="71">
        <v>1</v>
      </c>
      <c r="L98" s="61" t="s">
        <v>1031</v>
      </c>
      <c r="M98" s="64"/>
      <c r="N98" s="53"/>
    </row>
    <row r="99" spans="1:14" s="44" customFormat="1" ht="36.75" thickBot="1">
      <c r="A99" s="45">
        <v>58</v>
      </c>
      <c r="B99" s="46" t="s">
        <v>1158</v>
      </c>
      <c r="C99" s="46" t="s">
        <v>481</v>
      </c>
      <c r="D99" s="46" t="s">
        <v>1032</v>
      </c>
      <c r="E99" s="62" t="s">
        <v>1033</v>
      </c>
      <c r="F99" s="70" t="s">
        <v>1010</v>
      </c>
      <c r="G99" s="71">
        <v>0</v>
      </c>
      <c r="H99" s="69">
        <v>0</v>
      </c>
      <c r="I99" s="69">
        <v>0</v>
      </c>
      <c r="J99" s="69">
        <v>0</v>
      </c>
      <c r="K99" s="71">
        <v>1</v>
      </c>
      <c r="L99" s="61" t="s">
        <v>1034</v>
      </c>
      <c r="M99" s="52"/>
      <c r="N99" s="53"/>
    </row>
    <row r="100" spans="1:14" s="44" customFormat="1" ht="36">
      <c r="A100" s="35">
        <v>59</v>
      </c>
      <c r="B100" s="46" t="s">
        <v>1158</v>
      </c>
      <c r="C100" s="46" t="s">
        <v>481</v>
      </c>
      <c r="D100" s="59" t="s">
        <v>482</v>
      </c>
      <c r="E100" s="62" t="s">
        <v>1035</v>
      </c>
      <c r="F100" s="66" t="s">
        <v>1036</v>
      </c>
      <c r="G100" s="69">
        <v>0</v>
      </c>
      <c r="H100" s="69">
        <v>0</v>
      </c>
      <c r="I100" s="69">
        <v>0</v>
      </c>
      <c r="J100" s="69">
        <v>0</v>
      </c>
      <c r="K100" s="69">
        <v>1</v>
      </c>
      <c r="L100" s="64" t="s">
        <v>1037</v>
      </c>
      <c r="M100" s="64"/>
      <c r="N100" s="72"/>
    </row>
    <row r="101" spans="1:14" s="44" customFormat="1" ht="60.75" thickBot="1">
      <c r="A101" s="45">
        <v>60</v>
      </c>
      <c r="B101" s="46" t="s">
        <v>1158</v>
      </c>
      <c r="C101" s="46" t="s">
        <v>481</v>
      </c>
      <c r="D101" s="59" t="s">
        <v>1038</v>
      </c>
      <c r="E101" s="62" t="s">
        <v>1039</v>
      </c>
      <c r="F101" s="66" t="s">
        <v>1040</v>
      </c>
      <c r="G101" s="69">
        <v>0</v>
      </c>
      <c r="H101" s="71">
        <v>1</v>
      </c>
      <c r="I101" s="69">
        <v>0</v>
      </c>
      <c r="J101" s="69">
        <v>0</v>
      </c>
      <c r="K101" s="69">
        <v>0</v>
      </c>
      <c r="L101" s="64" t="s">
        <v>638</v>
      </c>
      <c r="M101" s="64"/>
      <c r="N101" s="72"/>
    </row>
    <row r="102" spans="1:14" s="44" customFormat="1" ht="24">
      <c r="A102" s="35">
        <v>61</v>
      </c>
      <c r="B102" s="46" t="s">
        <v>1158</v>
      </c>
      <c r="C102" s="46" t="s">
        <v>481</v>
      </c>
      <c r="D102" s="59" t="s">
        <v>146</v>
      </c>
      <c r="E102" s="62" t="s">
        <v>639</v>
      </c>
      <c r="F102" s="66" t="s">
        <v>640</v>
      </c>
      <c r="G102" s="69">
        <v>0</v>
      </c>
      <c r="H102" s="71">
        <v>1</v>
      </c>
      <c r="I102" s="69">
        <v>0</v>
      </c>
      <c r="J102" s="69">
        <v>0</v>
      </c>
      <c r="K102" s="69">
        <v>0</v>
      </c>
      <c r="L102" s="61" t="s">
        <v>641</v>
      </c>
      <c r="M102" s="64"/>
      <c r="N102" s="53"/>
    </row>
    <row r="103" spans="1:14" s="44" customFormat="1" ht="13.5" thickBot="1">
      <c r="A103" s="45">
        <v>62</v>
      </c>
      <c r="B103" s="46" t="s">
        <v>1158</v>
      </c>
      <c r="C103" s="46" t="s">
        <v>481</v>
      </c>
      <c r="D103" s="59" t="s">
        <v>1059</v>
      </c>
      <c r="E103" s="62" t="s">
        <v>1060</v>
      </c>
      <c r="F103" s="66" t="s">
        <v>1061</v>
      </c>
      <c r="G103" s="69">
        <v>0</v>
      </c>
      <c r="H103" s="69">
        <v>0</v>
      </c>
      <c r="I103" s="69">
        <v>1</v>
      </c>
      <c r="J103" s="69">
        <v>0</v>
      </c>
      <c r="K103" s="69">
        <v>0</v>
      </c>
      <c r="L103" s="64" t="s">
        <v>1062</v>
      </c>
      <c r="M103" s="64"/>
      <c r="N103" s="72"/>
    </row>
    <row r="104" spans="1:14" s="44" customFormat="1" ht="36">
      <c r="A104" s="35">
        <v>63</v>
      </c>
      <c r="B104" s="46" t="s">
        <v>1158</v>
      </c>
      <c r="C104" s="46" t="s">
        <v>481</v>
      </c>
      <c r="D104" s="59" t="s">
        <v>1059</v>
      </c>
      <c r="E104" s="62" t="s">
        <v>1063</v>
      </c>
      <c r="F104" s="66" t="s">
        <v>1061</v>
      </c>
      <c r="G104" s="69">
        <v>0</v>
      </c>
      <c r="H104" s="69">
        <v>0</v>
      </c>
      <c r="I104" s="69">
        <v>0</v>
      </c>
      <c r="J104" s="69">
        <v>1</v>
      </c>
      <c r="K104" s="69">
        <v>0</v>
      </c>
      <c r="L104" s="64" t="s">
        <v>1064</v>
      </c>
      <c r="M104" s="64"/>
      <c r="N104" s="72"/>
    </row>
    <row r="105" spans="1:14" s="44" customFormat="1" ht="72.75" thickBot="1">
      <c r="A105" s="45">
        <v>64</v>
      </c>
      <c r="B105" s="46" t="s">
        <v>1158</v>
      </c>
      <c r="C105" s="46" t="s">
        <v>481</v>
      </c>
      <c r="D105" s="59" t="s">
        <v>1059</v>
      </c>
      <c r="E105" s="62" t="s">
        <v>1065</v>
      </c>
      <c r="F105" s="66" t="s">
        <v>1066</v>
      </c>
      <c r="G105" s="69">
        <v>0</v>
      </c>
      <c r="H105" s="69">
        <v>0</v>
      </c>
      <c r="I105" s="69">
        <v>1</v>
      </c>
      <c r="J105" s="69">
        <v>0</v>
      </c>
      <c r="K105" s="69">
        <v>0</v>
      </c>
      <c r="L105" s="64" t="s">
        <v>1067</v>
      </c>
      <c r="M105" s="64"/>
      <c r="N105" s="72"/>
    </row>
    <row r="106" spans="1:14" s="44" customFormat="1" ht="72">
      <c r="A106" s="35">
        <v>65</v>
      </c>
      <c r="B106" s="46" t="s">
        <v>1158</v>
      </c>
      <c r="C106" s="46" t="s">
        <v>481</v>
      </c>
      <c r="D106" s="59" t="s">
        <v>1059</v>
      </c>
      <c r="E106" s="62" t="s">
        <v>1068</v>
      </c>
      <c r="F106" s="66" t="s">
        <v>1069</v>
      </c>
      <c r="G106" s="69">
        <v>0</v>
      </c>
      <c r="H106" s="69">
        <v>0</v>
      </c>
      <c r="I106" s="69">
        <v>0</v>
      </c>
      <c r="J106" s="69">
        <v>0</v>
      </c>
      <c r="K106" s="69">
        <v>1</v>
      </c>
      <c r="L106" s="64" t="s">
        <v>1989</v>
      </c>
      <c r="M106" s="64"/>
      <c r="N106" s="72"/>
    </row>
    <row r="107" spans="1:14" s="44" customFormat="1" ht="72.75" thickBot="1">
      <c r="A107" s="45">
        <v>66</v>
      </c>
      <c r="B107" s="46" t="s">
        <v>1158</v>
      </c>
      <c r="C107" s="46" t="s">
        <v>481</v>
      </c>
      <c r="D107" s="59" t="s">
        <v>1990</v>
      </c>
      <c r="E107" s="62" t="s">
        <v>1991</v>
      </c>
      <c r="F107" s="66" t="s">
        <v>1992</v>
      </c>
      <c r="G107" s="69">
        <v>0</v>
      </c>
      <c r="H107" s="69">
        <v>0</v>
      </c>
      <c r="I107" s="69">
        <v>1</v>
      </c>
      <c r="J107" s="69">
        <v>0</v>
      </c>
      <c r="K107" s="69">
        <v>0</v>
      </c>
      <c r="L107" s="64" t="s">
        <v>158</v>
      </c>
      <c r="M107" s="64"/>
      <c r="N107" s="72"/>
    </row>
    <row r="108" spans="1:14" s="44" customFormat="1" ht="72">
      <c r="A108" s="35">
        <v>67</v>
      </c>
      <c r="B108" s="46" t="s">
        <v>1158</v>
      </c>
      <c r="C108" s="46" t="s">
        <v>481</v>
      </c>
      <c r="D108" s="59" t="s">
        <v>969</v>
      </c>
      <c r="E108" s="156" t="s">
        <v>970</v>
      </c>
      <c r="F108" s="66" t="s">
        <v>603</v>
      </c>
      <c r="G108" s="69">
        <v>0</v>
      </c>
      <c r="H108" s="69">
        <v>0</v>
      </c>
      <c r="I108" s="69">
        <v>0</v>
      </c>
      <c r="J108" s="69">
        <v>0</v>
      </c>
      <c r="K108" s="69">
        <v>2</v>
      </c>
      <c r="L108" s="64" t="s">
        <v>971</v>
      </c>
      <c r="M108" s="64"/>
      <c r="N108" s="72"/>
    </row>
    <row r="109" spans="1:14" s="44" customFormat="1" ht="48.75" thickBot="1">
      <c r="A109" s="45">
        <v>68</v>
      </c>
      <c r="B109" s="46" t="s">
        <v>1158</v>
      </c>
      <c r="C109" s="46" t="s">
        <v>481</v>
      </c>
      <c r="D109" s="59" t="s">
        <v>969</v>
      </c>
      <c r="E109" s="62" t="s">
        <v>972</v>
      </c>
      <c r="F109" s="66" t="s">
        <v>973</v>
      </c>
      <c r="G109" s="69">
        <v>0</v>
      </c>
      <c r="H109" s="71">
        <v>1</v>
      </c>
      <c r="I109" s="69">
        <v>0</v>
      </c>
      <c r="J109" s="69">
        <v>0</v>
      </c>
      <c r="K109" s="69">
        <v>0</v>
      </c>
      <c r="L109" s="64" t="s">
        <v>974</v>
      </c>
      <c r="M109" s="64"/>
      <c r="N109" s="72"/>
    </row>
    <row r="110" spans="1:14" s="44" customFormat="1" ht="72">
      <c r="A110" s="35">
        <v>69</v>
      </c>
      <c r="B110" s="46" t="s">
        <v>1158</v>
      </c>
      <c r="C110" s="46" t="s">
        <v>481</v>
      </c>
      <c r="D110" s="59" t="s">
        <v>1990</v>
      </c>
      <c r="E110" s="62" t="s">
        <v>975</v>
      </c>
      <c r="F110" s="66" t="s">
        <v>64</v>
      </c>
      <c r="G110" s="69">
        <v>0</v>
      </c>
      <c r="H110" s="69">
        <v>0</v>
      </c>
      <c r="I110" s="69">
        <v>0</v>
      </c>
      <c r="J110" s="69">
        <v>0</v>
      </c>
      <c r="K110" s="69">
        <v>1</v>
      </c>
      <c r="L110" s="64" t="s">
        <v>65</v>
      </c>
      <c r="M110" s="64"/>
      <c r="N110" s="72"/>
    </row>
    <row r="111" spans="1:14" s="44" customFormat="1" ht="72.75" thickBot="1">
      <c r="A111" s="45">
        <v>70</v>
      </c>
      <c r="B111" s="46" t="s">
        <v>1158</v>
      </c>
      <c r="C111" s="46" t="s">
        <v>481</v>
      </c>
      <c r="D111" s="59" t="s">
        <v>66</v>
      </c>
      <c r="E111" s="62" t="s">
        <v>67</v>
      </c>
      <c r="F111" s="66" t="s">
        <v>68</v>
      </c>
      <c r="G111" s="69">
        <v>0</v>
      </c>
      <c r="H111" s="69">
        <v>0</v>
      </c>
      <c r="I111" s="69">
        <v>0</v>
      </c>
      <c r="J111" s="69">
        <v>0</v>
      </c>
      <c r="K111" s="69">
        <v>1</v>
      </c>
      <c r="L111" s="64" t="s">
        <v>69</v>
      </c>
      <c r="M111" s="64"/>
      <c r="N111" s="72"/>
    </row>
    <row r="112" spans="1:14" s="44" customFormat="1" ht="60">
      <c r="A112" s="35">
        <v>71</v>
      </c>
      <c r="B112" s="46" t="s">
        <v>1158</v>
      </c>
      <c r="C112" s="46" t="s">
        <v>481</v>
      </c>
      <c r="D112" s="59" t="s">
        <v>70</v>
      </c>
      <c r="E112" s="62" t="s">
        <v>71</v>
      </c>
      <c r="F112" s="66" t="s">
        <v>72</v>
      </c>
      <c r="G112" s="69">
        <v>0</v>
      </c>
      <c r="H112" s="69">
        <v>0</v>
      </c>
      <c r="I112" s="69">
        <v>0</v>
      </c>
      <c r="J112" s="69">
        <v>0</v>
      </c>
      <c r="K112" s="69">
        <v>1</v>
      </c>
      <c r="L112" s="64" t="s">
        <v>73</v>
      </c>
      <c r="M112" s="64"/>
      <c r="N112" s="72"/>
    </row>
    <row r="113" spans="1:14" s="44" customFormat="1" ht="72.75" thickBot="1">
      <c r="A113" s="45">
        <v>72</v>
      </c>
      <c r="B113" s="46" t="s">
        <v>1158</v>
      </c>
      <c r="C113" s="46" t="s">
        <v>481</v>
      </c>
      <c r="D113" s="59" t="s">
        <v>969</v>
      </c>
      <c r="E113" s="62" t="s">
        <v>74</v>
      </c>
      <c r="F113" s="66" t="s">
        <v>75</v>
      </c>
      <c r="G113" s="69">
        <v>0</v>
      </c>
      <c r="H113" s="69">
        <v>0</v>
      </c>
      <c r="I113" s="69">
        <v>0</v>
      </c>
      <c r="J113" s="69">
        <v>0</v>
      </c>
      <c r="K113" s="69">
        <v>1</v>
      </c>
      <c r="L113" s="64" t="s">
        <v>183</v>
      </c>
      <c r="M113" s="64"/>
      <c r="N113" s="72"/>
    </row>
    <row r="114" spans="1:14" s="44" customFormat="1" ht="72">
      <c r="A114" s="35">
        <v>73</v>
      </c>
      <c r="B114" s="46" t="s">
        <v>1158</v>
      </c>
      <c r="C114" s="46" t="s">
        <v>481</v>
      </c>
      <c r="D114" s="59" t="s">
        <v>184</v>
      </c>
      <c r="E114" s="62" t="s">
        <v>185</v>
      </c>
      <c r="F114" s="66" t="s">
        <v>186</v>
      </c>
      <c r="G114" s="69">
        <v>0</v>
      </c>
      <c r="H114" s="69">
        <v>0</v>
      </c>
      <c r="I114" s="69">
        <v>0</v>
      </c>
      <c r="J114" s="69">
        <v>0</v>
      </c>
      <c r="K114" s="69">
        <v>1</v>
      </c>
      <c r="L114" s="64" t="s">
        <v>572</v>
      </c>
      <c r="M114" s="64"/>
      <c r="N114" s="72"/>
    </row>
    <row r="115" spans="1:14" s="44" customFormat="1" ht="72.75" thickBot="1">
      <c r="A115" s="45">
        <v>74</v>
      </c>
      <c r="B115" s="46" t="s">
        <v>1158</v>
      </c>
      <c r="C115" s="46" t="s">
        <v>481</v>
      </c>
      <c r="D115" s="59" t="s">
        <v>1032</v>
      </c>
      <c r="E115" s="62" t="s">
        <v>573</v>
      </c>
      <c r="F115" s="66" t="s">
        <v>1984</v>
      </c>
      <c r="G115" s="69">
        <v>0</v>
      </c>
      <c r="H115" s="69">
        <v>0</v>
      </c>
      <c r="I115" s="69">
        <v>0</v>
      </c>
      <c r="J115" s="69">
        <v>0</v>
      </c>
      <c r="K115" s="69">
        <v>1</v>
      </c>
      <c r="L115" s="64" t="s">
        <v>574</v>
      </c>
      <c r="M115" s="64"/>
      <c r="N115" s="72"/>
    </row>
    <row r="116" spans="1:14" s="44" customFormat="1" ht="72">
      <c r="A116" s="35">
        <v>75</v>
      </c>
      <c r="B116" s="46" t="s">
        <v>1158</v>
      </c>
      <c r="C116" s="46" t="s">
        <v>481</v>
      </c>
      <c r="D116" s="59" t="s">
        <v>70</v>
      </c>
      <c r="E116" s="62" t="s">
        <v>575</v>
      </c>
      <c r="F116" s="66" t="s">
        <v>576</v>
      </c>
      <c r="G116" s="69">
        <v>0</v>
      </c>
      <c r="H116" s="69">
        <v>0</v>
      </c>
      <c r="I116" s="69">
        <v>0</v>
      </c>
      <c r="J116" s="69">
        <v>0</v>
      </c>
      <c r="K116" s="69">
        <v>1</v>
      </c>
      <c r="L116" s="64" t="s">
        <v>577</v>
      </c>
      <c r="M116" s="64"/>
      <c r="N116" s="72"/>
    </row>
    <row r="117" spans="1:14" s="44" customFormat="1" ht="72.75" thickBot="1">
      <c r="A117" s="45">
        <v>76</v>
      </c>
      <c r="B117" s="46" t="s">
        <v>1158</v>
      </c>
      <c r="C117" s="46" t="s">
        <v>481</v>
      </c>
      <c r="D117" s="59" t="s">
        <v>578</v>
      </c>
      <c r="E117" s="62" t="s">
        <v>579</v>
      </c>
      <c r="F117" s="66" t="s">
        <v>580</v>
      </c>
      <c r="G117" s="69">
        <v>0</v>
      </c>
      <c r="H117" s="69">
        <v>0</v>
      </c>
      <c r="I117" s="69">
        <v>0</v>
      </c>
      <c r="J117" s="69">
        <v>0</v>
      </c>
      <c r="K117" s="69">
        <v>1</v>
      </c>
      <c r="L117" s="64" t="s">
        <v>500</v>
      </c>
      <c r="M117" s="64"/>
      <c r="N117" s="72"/>
    </row>
    <row r="118" spans="1:14" s="44" customFormat="1" ht="24">
      <c r="A118" s="35">
        <v>77</v>
      </c>
      <c r="B118" s="46" t="s">
        <v>1158</v>
      </c>
      <c r="C118" s="46" t="s">
        <v>481</v>
      </c>
      <c r="D118" s="59" t="s">
        <v>482</v>
      </c>
      <c r="E118" s="62" t="s">
        <v>165</v>
      </c>
      <c r="F118" s="163" t="s">
        <v>501</v>
      </c>
      <c r="G118" s="69">
        <v>0</v>
      </c>
      <c r="H118" s="69">
        <v>0</v>
      </c>
      <c r="I118" s="69">
        <v>0</v>
      </c>
      <c r="J118" s="69">
        <v>1</v>
      </c>
      <c r="K118" s="69">
        <v>0</v>
      </c>
      <c r="L118" s="64"/>
      <c r="M118" s="64"/>
      <c r="N118" s="72"/>
    </row>
    <row r="119" spans="1:14" s="44" customFormat="1" ht="48.75" thickBot="1">
      <c r="A119" s="45">
        <v>78</v>
      </c>
      <c r="B119" s="46" t="s">
        <v>1158</v>
      </c>
      <c r="C119" s="46" t="s">
        <v>481</v>
      </c>
      <c r="D119" s="59" t="s">
        <v>70</v>
      </c>
      <c r="E119" s="62" t="s">
        <v>558</v>
      </c>
      <c r="F119" s="163" t="s">
        <v>1202</v>
      </c>
      <c r="G119" s="69">
        <v>0</v>
      </c>
      <c r="H119" s="69">
        <v>0</v>
      </c>
      <c r="I119" s="69">
        <v>0</v>
      </c>
      <c r="J119" s="69">
        <v>1</v>
      </c>
      <c r="K119" s="69">
        <v>0</v>
      </c>
      <c r="L119" s="64" t="s">
        <v>1217</v>
      </c>
      <c r="M119" s="64"/>
      <c r="N119" s="72"/>
    </row>
    <row r="120" spans="1:14" s="44" customFormat="1" ht="72">
      <c r="A120" s="35">
        <v>79</v>
      </c>
      <c r="B120" s="46" t="s">
        <v>1158</v>
      </c>
      <c r="C120" s="46" t="s">
        <v>481</v>
      </c>
      <c r="D120" s="59" t="s">
        <v>70</v>
      </c>
      <c r="E120" s="62" t="s">
        <v>1364</v>
      </c>
      <c r="F120" s="163" t="s">
        <v>220</v>
      </c>
      <c r="G120" s="69">
        <v>0</v>
      </c>
      <c r="H120" s="69">
        <v>0</v>
      </c>
      <c r="I120" s="69">
        <v>0</v>
      </c>
      <c r="J120" s="69">
        <v>1</v>
      </c>
      <c r="K120" s="69">
        <v>0</v>
      </c>
      <c r="L120" s="64" t="s">
        <v>1618</v>
      </c>
      <c r="M120" s="64"/>
      <c r="N120" s="72"/>
    </row>
    <row r="121" spans="1:14" s="44" customFormat="1" ht="36.75" thickBot="1">
      <c r="A121" s="45">
        <v>80</v>
      </c>
      <c r="B121" s="46" t="s">
        <v>1158</v>
      </c>
      <c r="C121" s="46" t="s">
        <v>481</v>
      </c>
      <c r="D121" s="59" t="s">
        <v>1990</v>
      </c>
      <c r="E121" s="62" t="s">
        <v>1566</v>
      </c>
      <c r="F121" s="163" t="s">
        <v>1659</v>
      </c>
      <c r="G121" s="69">
        <v>0</v>
      </c>
      <c r="H121" s="69">
        <v>1</v>
      </c>
      <c r="I121" s="69">
        <v>0</v>
      </c>
      <c r="J121" s="69">
        <v>0</v>
      </c>
      <c r="K121" s="69">
        <v>0</v>
      </c>
      <c r="L121" s="64" t="s">
        <v>210</v>
      </c>
      <c r="M121" s="64"/>
      <c r="N121" s="72"/>
    </row>
    <row r="122" spans="1:14" s="44" customFormat="1" ht="72">
      <c r="A122" s="35">
        <v>81</v>
      </c>
      <c r="B122" s="46" t="s">
        <v>1158</v>
      </c>
      <c r="C122" s="46" t="s">
        <v>481</v>
      </c>
      <c r="D122" s="59" t="s">
        <v>1059</v>
      </c>
      <c r="E122" s="62" t="s">
        <v>1988</v>
      </c>
      <c r="F122" s="163" t="s">
        <v>1660</v>
      </c>
      <c r="G122" s="69">
        <v>0</v>
      </c>
      <c r="H122" s="69">
        <v>0</v>
      </c>
      <c r="I122" s="69">
        <v>0</v>
      </c>
      <c r="J122" s="69">
        <v>0</v>
      </c>
      <c r="K122" s="69">
        <v>1</v>
      </c>
      <c r="L122" s="64" t="s">
        <v>192</v>
      </c>
      <c r="M122" s="64"/>
      <c r="N122" s="72"/>
    </row>
    <row r="123" spans="1:14" s="44" customFormat="1" ht="48.75" thickBot="1">
      <c r="A123" s="45">
        <v>82</v>
      </c>
      <c r="B123" s="46" t="s">
        <v>1158</v>
      </c>
      <c r="C123" s="59" t="s">
        <v>1661</v>
      </c>
      <c r="D123" s="49" t="s">
        <v>1662</v>
      </c>
      <c r="E123" s="49" t="s">
        <v>1663</v>
      </c>
      <c r="F123" s="66">
        <v>39112</v>
      </c>
      <c r="G123" s="55">
        <v>0</v>
      </c>
      <c r="H123" s="51">
        <v>0</v>
      </c>
      <c r="I123" s="55">
        <v>1</v>
      </c>
      <c r="J123" s="51">
        <v>0</v>
      </c>
      <c r="K123" s="51">
        <v>0</v>
      </c>
      <c r="L123" s="64" t="s">
        <v>502</v>
      </c>
      <c r="M123" s="52"/>
      <c r="N123" s="53"/>
    </row>
    <row r="124" spans="1:14" s="44" customFormat="1" ht="36">
      <c r="A124" s="35">
        <v>83</v>
      </c>
      <c r="B124" s="46" t="s">
        <v>1158</v>
      </c>
      <c r="C124" s="46" t="s">
        <v>1661</v>
      </c>
      <c r="D124" s="49" t="s">
        <v>1662</v>
      </c>
      <c r="E124" s="49" t="s">
        <v>503</v>
      </c>
      <c r="F124" s="70">
        <v>39189</v>
      </c>
      <c r="G124" s="51">
        <v>0</v>
      </c>
      <c r="H124" s="51">
        <v>0</v>
      </c>
      <c r="I124" s="51">
        <v>0</v>
      </c>
      <c r="J124" s="51">
        <v>1</v>
      </c>
      <c r="K124" s="51">
        <v>0</v>
      </c>
      <c r="L124" s="64" t="s">
        <v>504</v>
      </c>
      <c r="M124" s="64"/>
      <c r="N124" s="53"/>
    </row>
    <row r="125" spans="1:14" s="44" customFormat="1" ht="36.75" thickBot="1">
      <c r="A125" s="45">
        <v>84</v>
      </c>
      <c r="B125" s="46" t="s">
        <v>1158</v>
      </c>
      <c r="C125" s="59" t="s">
        <v>1661</v>
      </c>
      <c r="D125" s="49" t="s">
        <v>505</v>
      </c>
      <c r="E125" s="49" t="s">
        <v>506</v>
      </c>
      <c r="F125" s="66">
        <v>39126</v>
      </c>
      <c r="G125" s="55">
        <v>0</v>
      </c>
      <c r="H125" s="51">
        <v>0</v>
      </c>
      <c r="I125" s="51">
        <v>0</v>
      </c>
      <c r="J125" s="51">
        <v>0</v>
      </c>
      <c r="K125" s="55">
        <v>1</v>
      </c>
      <c r="L125" s="64" t="s">
        <v>507</v>
      </c>
      <c r="M125" s="64"/>
      <c r="N125" s="53"/>
    </row>
    <row r="126" spans="1:14" s="44" customFormat="1" ht="36">
      <c r="A126" s="35">
        <v>85</v>
      </c>
      <c r="B126" s="46" t="s">
        <v>1158</v>
      </c>
      <c r="C126" s="46" t="s">
        <v>1661</v>
      </c>
      <c r="D126" s="49" t="s">
        <v>505</v>
      </c>
      <c r="E126" s="49" t="s">
        <v>508</v>
      </c>
      <c r="F126" s="70">
        <v>39207</v>
      </c>
      <c r="G126" s="51">
        <v>0</v>
      </c>
      <c r="H126" s="51">
        <v>0</v>
      </c>
      <c r="I126" s="51">
        <v>0</v>
      </c>
      <c r="J126" s="51">
        <v>0</v>
      </c>
      <c r="K126" s="51">
        <v>1</v>
      </c>
      <c r="L126" s="64" t="s">
        <v>509</v>
      </c>
      <c r="M126" s="65"/>
      <c r="N126" s="53"/>
    </row>
    <row r="127" spans="1:14" s="44" customFormat="1" ht="24.75" thickBot="1">
      <c r="A127" s="45">
        <v>86</v>
      </c>
      <c r="B127" s="46" t="s">
        <v>1158</v>
      </c>
      <c r="C127" s="46" t="s">
        <v>1661</v>
      </c>
      <c r="D127" s="49" t="s">
        <v>510</v>
      </c>
      <c r="E127" s="49" t="s">
        <v>511</v>
      </c>
      <c r="F127" s="70">
        <v>39222</v>
      </c>
      <c r="G127" s="51">
        <v>0</v>
      </c>
      <c r="H127" s="51">
        <v>0</v>
      </c>
      <c r="I127" s="51">
        <v>1</v>
      </c>
      <c r="J127" s="51">
        <v>0</v>
      </c>
      <c r="K127" s="51">
        <v>0</v>
      </c>
      <c r="L127" s="73" t="s">
        <v>512</v>
      </c>
      <c r="M127" s="64"/>
      <c r="N127" s="53"/>
    </row>
    <row r="128" spans="1:14" s="44" customFormat="1" ht="24">
      <c r="A128" s="35">
        <v>87</v>
      </c>
      <c r="B128" s="46" t="s">
        <v>1158</v>
      </c>
      <c r="C128" s="46" t="s">
        <v>1661</v>
      </c>
      <c r="D128" s="74" t="s">
        <v>510</v>
      </c>
      <c r="E128" s="157" t="s">
        <v>513</v>
      </c>
      <c r="F128" s="70">
        <v>39237</v>
      </c>
      <c r="G128" s="51">
        <v>0</v>
      </c>
      <c r="H128" s="51">
        <v>0</v>
      </c>
      <c r="I128" s="51">
        <v>0</v>
      </c>
      <c r="J128" s="51">
        <v>0</v>
      </c>
      <c r="K128" s="51">
        <v>5</v>
      </c>
      <c r="L128" s="73" t="s">
        <v>514</v>
      </c>
      <c r="M128" s="64"/>
      <c r="N128" s="53"/>
    </row>
    <row r="129" spans="1:14" s="44" customFormat="1" ht="24.75" thickBot="1">
      <c r="A129" s="45">
        <v>88</v>
      </c>
      <c r="B129" s="46" t="s">
        <v>1158</v>
      </c>
      <c r="C129" s="46" t="s">
        <v>1661</v>
      </c>
      <c r="D129" s="74" t="s">
        <v>515</v>
      </c>
      <c r="E129" s="74" t="s">
        <v>516</v>
      </c>
      <c r="F129" s="70">
        <v>39245</v>
      </c>
      <c r="G129" s="51">
        <v>0</v>
      </c>
      <c r="H129" s="51">
        <v>1</v>
      </c>
      <c r="I129" s="51">
        <v>0</v>
      </c>
      <c r="J129" s="51">
        <v>0</v>
      </c>
      <c r="K129" s="51">
        <v>0</v>
      </c>
      <c r="L129" s="73" t="s">
        <v>517</v>
      </c>
      <c r="M129" s="64"/>
      <c r="N129" s="53"/>
    </row>
    <row r="130" spans="1:14" s="44" customFormat="1" ht="24">
      <c r="A130" s="35">
        <v>89</v>
      </c>
      <c r="B130" s="46" t="s">
        <v>1158</v>
      </c>
      <c r="C130" s="46" t="s">
        <v>1661</v>
      </c>
      <c r="D130" s="74" t="s">
        <v>515</v>
      </c>
      <c r="E130" s="74" t="s">
        <v>518</v>
      </c>
      <c r="F130" s="70">
        <v>39261</v>
      </c>
      <c r="G130" s="51">
        <v>0</v>
      </c>
      <c r="H130" s="51">
        <v>0</v>
      </c>
      <c r="I130" s="51">
        <v>0</v>
      </c>
      <c r="J130" s="51">
        <v>0</v>
      </c>
      <c r="K130" s="51">
        <v>1</v>
      </c>
      <c r="L130" s="73" t="s">
        <v>519</v>
      </c>
      <c r="M130" s="64"/>
      <c r="N130" s="53"/>
    </row>
    <row r="131" spans="1:14" s="44" customFormat="1" ht="72.75" thickBot="1">
      <c r="A131" s="45">
        <v>90</v>
      </c>
      <c r="B131" s="46" t="s">
        <v>1158</v>
      </c>
      <c r="C131" s="46" t="s">
        <v>1661</v>
      </c>
      <c r="D131" s="75" t="s">
        <v>520</v>
      </c>
      <c r="E131" s="49" t="s">
        <v>521</v>
      </c>
      <c r="F131" s="70">
        <v>39265</v>
      </c>
      <c r="G131" s="51">
        <v>0</v>
      </c>
      <c r="H131" s="51">
        <v>0</v>
      </c>
      <c r="I131" s="51">
        <v>0</v>
      </c>
      <c r="J131" s="51">
        <v>0</v>
      </c>
      <c r="K131" s="51">
        <v>1</v>
      </c>
      <c r="L131" s="64" t="s">
        <v>1516</v>
      </c>
      <c r="M131" s="64"/>
      <c r="N131" s="53"/>
    </row>
    <row r="132" spans="1:14" s="44" customFormat="1" ht="12">
      <c r="A132" s="35">
        <v>91</v>
      </c>
      <c r="B132" s="46" t="s">
        <v>1158</v>
      </c>
      <c r="C132" s="46" t="s">
        <v>1661</v>
      </c>
      <c r="D132" s="75" t="s">
        <v>515</v>
      </c>
      <c r="E132" s="49" t="s">
        <v>1517</v>
      </c>
      <c r="F132" s="70">
        <v>39274</v>
      </c>
      <c r="G132" s="51">
        <v>0</v>
      </c>
      <c r="H132" s="51">
        <v>1</v>
      </c>
      <c r="I132" s="51">
        <v>0</v>
      </c>
      <c r="J132" s="51">
        <v>0</v>
      </c>
      <c r="K132" s="51">
        <v>0</v>
      </c>
      <c r="L132" s="61" t="s">
        <v>1518</v>
      </c>
      <c r="M132" s="64"/>
      <c r="N132" s="53"/>
    </row>
    <row r="133" spans="1:14" s="44" customFormat="1" thickBot="1">
      <c r="A133" s="45">
        <v>92</v>
      </c>
      <c r="B133" s="46" t="s">
        <v>1158</v>
      </c>
      <c r="C133" s="46" t="s">
        <v>1661</v>
      </c>
      <c r="D133" s="75" t="s">
        <v>520</v>
      </c>
      <c r="E133" s="49" t="s">
        <v>1519</v>
      </c>
      <c r="F133" s="70">
        <v>39259</v>
      </c>
      <c r="G133" s="51">
        <v>0</v>
      </c>
      <c r="H133" s="51">
        <v>0</v>
      </c>
      <c r="I133" s="51">
        <v>1</v>
      </c>
      <c r="J133" s="51">
        <v>0</v>
      </c>
      <c r="K133" s="51">
        <v>0</v>
      </c>
      <c r="L133" s="61" t="s">
        <v>1520</v>
      </c>
      <c r="M133" s="64"/>
      <c r="N133" s="53"/>
    </row>
    <row r="134" spans="1:14" s="44" customFormat="1" ht="12">
      <c r="A134" s="35">
        <v>93</v>
      </c>
      <c r="B134" s="46" t="s">
        <v>1158</v>
      </c>
      <c r="C134" s="46" t="s">
        <v>1661</v>
      </c>
      <c r="D134" s="75" t="s">
        <v>520</v>
      </c>
      <c r="E134" s="49" t="s">
        <v>1583</v>
      </c>
      <c r="F134" s="70">
        <v>39259</v>
      </c>
      <c r="G134" s="51">
        <v>0</v>
      </c>
      <c r="H134" s="51">
        <v>0</v>
      </c>
      <c r="I134" s="51">
        <v>1</v>
      </c>
      <c r="J134" s="51">
        <v>0</v>
      </c>
      <c r="K134" s="51">
        <v>0</v>
      </c>
      <c r="L134" s="61" t="s">
        <v>1520</v>
      </c>
      <c r="M134" s="64"/>
      <c r="N134" s="53"/>
    </row>
    <row r="135" spans="1:14" s="44" customFormat="1" thickBot="1">
      <c r="A135" s="45">
        <v>94</v>
      </c>
      <c r="B135" s="46" t="s">
        <v>1158</v>
      </c>
      <c r="C135" s="46" t="s">
        <v>1661</v>
      </c>
      <c r="D135" s="75" t="s">
        <v>520</v>
      </c>
      <c r="E135" s="49" t="s">
        <v>1584</v>
      </c>
      <c r="F135" s="70">
        <v>39259</v>
      </c>
      <c r="G135" s="51">
        <v>0</v>
      </c>
      <c r="H135" s="51">
        <v>0</v>
      </c>
      <c r="I135" s="51">
        <v>0</v>
      </c>
      <c r="J135" s="51">
        <v>1</v>
      </c>
      <c r="K135" s="51">
        <v>0</v>
      </c>
      <c r="L135" s="61" t="s">
        <v>1520</v>
      </c>
      <c r="M135" s="64"/>
      <c r="N135" s="53"/>
    </row>
    <row r="136" spans="1:14" s="44" customFormat="1" ht="12">
      <c r="A136" s="35">
        <v>95</v>
      </c>
      <c r="B136" s="46" t="s">
        <v>1158</v>
      </c>
      <c r="C136" s="46" t="s">
        <v>1661</v>
      </c>
      <c r="D136" s="75" t="s">
        <v>520</v>
      </c>
      <c r="E136" s="75" t="s">
        <v>1585</v>
      </c>
      <c r="F136" s="70">
        <v>39259</v>
      </c>
      <c r="G136" s="51">
        <v>0</v>
      </c>
      <c r="H136" s="51">
        <v>0</v>
      </c>
      <c r="I136" s="51">
        <v>0</v>
      </c>
      <c r="J136" s="51">
        <v>1</v>
      </c>
      <c r="K136" s="51">
        <v>0</v>
      </c>
      <c r="L136" s="61" t="s">
        <v>1520</v>
      </c>
      <c r="M136" s="64"/>
      <c r="N136" s="53"/>
    </row>
    <row r="137" spans="1:14" s="44" customFormat="1" thickBot="1">
      <c r="A137" s="45">
        <v>96</v>
      </c>
      <c r="B137" s="46" t="s">
        <v>1158</v>
      </c>
      <c r="C137" s="46" t="s">
        <v>1661</v>
      </c>
      <c r="D137" s="75" t="s">
        <v>520</v>
      </c>
      <c r="E137" s="75" t="s">
        <v>1586</v>
      </c>
      <c r="F137" s="70">
        <v>39259</v>
      </c>
      <c r="G137" s="51">
        <v>0</v>
      </c>
      <c r="H137" s="51">
        <v>1</v>
      </c>
      <c r="I137" s="51">
        <v>0</v>
      </c>
      <c r="J137" s="51">
        <v>0</v>
      </c>
      <c r="K137" s="51">
        <v>0</v>
      </c>
      <c r="L137" s="61" t="s">
        <v>1520</v>
      </c>
      <c r="M137" s="64"/>
      <c r="N137" s="53"/>
    </row>
    <row r="138" spans="1:14" s="44" customFormat="1" ht="24">
      <c r="A138" s="35">
        <v>97</v>
      </c>
      <c r="B138" s="46" t="s">
        <v>1158</v>
      </c>
      <c r="C138" s="46" t="s">
        <v>1661</v>
      </c>
      <c r="D138" s="75" t="s">
        <v>515</v>
      </c>
      <c r="E138" s="75" t="s">
        <v>1587</v>
      </c>
      <c r="F138" s="70">
        <v>39252</v>
      </c>
      <c r="G138" s="51">
        <v>0</v>
      </c>
      <c r="H138" s="51">
        <v>0</v>
      </c>
      <c r="I138" s="51">
        <v>0</v>
      </c>
      <c r="J138" s="51">
        <v>1</v>
      </c>
      <c r="K138" s="51">
        <v>0</v>
      </c>
      <c r="L138" s="61" t="s">
        <v>1588</v>
      </c>
      <c r="M138" s="64"/>
      <c r="N138" s="53"/>
    </row>
    <row r="139" spans="1:14" s="44" customFormat="1" ht="36.75" thickBot="1">
      <c r="A139" s="45">
        <v>98</v>
      </c>
      <c r="B139" s="46" t="s">
        <v>1158</v>
      </c>
      <c r="C139" s="46" t="s">
        <v>1661</v>
      </c>
      <c r="D139" s="75" t="s">
        <v>515</v>
      </c>
      <c r="E139" s="75" t="s">
        <v>1589</v>
      </c>
      <c r="F139" s="70">
        <v>39294</v>
      </c>
      <c r="G139" s="51">
        <v>0</v>
      </c>
      <c r="H139" s="51">
        <v>0</v>
      </c>
      <c r="I139" s="51">
        <v>0</v>
      </c>
      <c r="J139" s="51">
        <v>0</v>
      </c>
      <c r="K139" s="51">
        <v>1</v>
      </c>
      <c r="L139" s="61" t="s">
        <v>1590</v>
      </c>
      <c r="M139" s="64"/>
      <c r="N139" s="53"/>
    </row>
    <row r="140" spans="1:14" s="44" customFormat="1" ht="57.75" customHeight="1">
      <c r="A140" s="35">
        <v>99</v>
      </c>
      <c r="B140" s="46" t="s">
        <v>1158</v>
      </c>
      <c r="C140" s="46" t="s">
        <v>1661</v>
      </c>
      <c r="D140" s="75" t="s">
        <v>515</v>
      </c>
      <c r="E140" s="75" t="s">
        <v>1591</v>
      </c>
      <c r="F140" s="70">
        <v>39304</v>
      </c>
      <c r="G140" s="51">
        <v>0</v>
      </c>
      <c r="H140" s="51">
        <v>0</v>
      </c>
      <c r="I140" s="51">
        <v>0</v>
      </c>
      <c r="J140" s="51">
        <v>0</v>
      </c>
      <c r="K140" s="51">
        <v>2</v>
      </c>
      <c r="L140" s="76" t="s">
        <v>181</v>
      </c>
      <c r="M140" s="64"/>
      <c r="N140" s="53"/>
    </row>
    <row r="141" spans="1:14" s="44" customFormat="1" ht="90.75" thickBot="1">
      <c r="A141" s="45">
        <v>100</v>
      </c>
      <c r="B141" s="46" t="s">
        <v>1158</v>
      </c>
      <c r="C141" s="46" t="s">
        <v>1661</v>
      </c>
      <c r="D141" s="75" t="s">
        <v>515</v>
      </c>
      <c r="E141" s="75" t="s">
        <v>182</v>
      </c>
      <c r="F141" s="70">
        <v>39305</v>
      </c>
      <c r="G141" s="51">
        <v>0</v>
      </c>
      <c r="H141" s="51">
        <v>0</v>
      </c>
      <c r="I141" s="51">
        <v>0</v>
      </c>
      <c r="J141" s="51">
        <v>0</v>
      </c>
      <c r="K141" s="51">
        <v>1</v>
      </c>
      <c r="L141" s="77" t="s">
        <v>1535</v>
      </c>
      <c r="M141" s="64"/>
      <c r="N141" s="53"/>
    </row>
    <row r="142" spans="1:14" s="44" customFormat="1" ht="76.5">
      <c r="A142" s="35">
        <v>101</v>
      </c>
      <c r="B142" s="46" t="s">
        <v>1158</v>
      </c>
      <c r="C142" s="46" t="s">
        <v>1661</v>
      </c>
      <c r="D142" s="75" t="s">
        <v>515</v>
      </c>
      <c r="E142" s="75" t="s">
        <v>1698</v>
      </c>
      <c r="F142" s="70">
        <v>39309</v>
      </c>
      <c r="G142" s="51">
        <v>0</v>
      </c>
      <c r="H142" s="51">
        <v>0</v>
      </c>
      <c r="I142" s="51">
        <v>0</v>
      </c>
      <c r="J142" s="51">
        <v>0</v>
      </c>
      <c r="K142" s="51">
        <v>1</v>
      </c>
      <c r="L142" s="78" t="s">
        <v>1699</v>
      </c>
      <c r="M142" s="64"/>
      <c r="N142" s="53"/>
    </row>
    <row r="143" spans="1:14" s="44" customFormat="1" ht="24.75" thickBot="1">
      <c r="A143" s="45">
        <v>102</v>
      </c>
      <c r="B143" s="46" t="s">
        <v>1158</v>
      </c>
      <c r="C143" s="46" t="s">
        <v>1661</v>
      </c>
      <c r="D143" s="75" t="s">
        <v>1700</v>
      </c>
      <c r="E143" s="75" t="s">
        <v>1701</v>
      </c>
      <c r="F143" s="70">
        <v>39330</v>
      </c>
      <c r="G143" s="51">
        <v>0</v>
      </c>
      <c r="H143" s="51">
        <v>0</v>
      </c>
      <c r="I143" s="51">
        <v>0</v>
      </c>
      <c r="J143" s="51">
        <v>0</v>
      </c>
      <c r="K143" s="51">
        <v>1</v>
      </c>
      <c r="L143" s="64" t="s">
        <v>1702</v>
      </c>
      <c r="M143" s="79"/>
      <c r="N143" s="53"/>
    </row>
    <row r="144" spans="1:14" s="44" customFormat="1" ht="60">
      <c r="A144" s="35">
        <v>103</v>
      </c>
      <c r="B144" s="46" t="s">
        <v>1158</v>
      </c>
      <c r="C144" s="46" t="s">
        <v>1661</v>
      </c>
      <c r="D144" s="75" t="s">
        <v>1703</v>
      </c>
      <c r="E144" s="75" t="s">
        <v>1704</v>
      </c>
      <c r="F144" s="70">
        <v>39341</v>
      </c>
      <c r="G144" s="51">
        <v>0</v>
      </c>
      <c r="H144" s="51">
        <v>0</v>
      </c>
      <c r="I144" s="51">
        <v>1</v>
      </c>
      <c r="J144" s="51">
        <v>0</v>
      </c>
      <c r="K144" s="51">
        <v>0</v>
      </c>
      <c r="L144" s="64" t="s">
        <v>1705</v>
      </c>
      <c r="M144" s="79"/>
      <c r="N144" s="53"/>
    </row>
    <row r="145" spans="1:14" s="44" customFormat="1" ht="60.75" thickBot="1">
      <c r="A145" s="45">
        <v>104</v>
      </c>
      <c r="B145" s="46" t="s">
        <v>1158</v>
      </c>
      <c r="C145" s="46" t="s">
        <v>1661</v>
      </c>
      <c r="D145" s="75" t="s">
        <v>1703</v>
      </c>
      <c r="E145" s="75" t="s">
        <v>1706</v>
      </c>
      <c r="F145" s="70">
        <v>39350</v>
      </c>
      <c r="G145" s="51">
        <v>0</v>
      </c>
      <c r="H145" s="51">
        <v>0</v>
      </c>
      <c r="I145" s="51">
        <v>0</v>
      </c>
      <c r="J145" s="51">
        <v>0</v>
      </c>
      <c r="K145" s="51">
        <v>1</v>
      </c>
      <c r="L145" s="64" t="s">
        <v>1707</v>
      </c>
      <c r="M145" s="79"/>
      <c r="N145" s="53"/>
    </row>
    <row r="146" spans="1:14" s="44" customFormat="1" ht="12">
      <c r="A146" s="35">
        <v>105</v>
      </c>
      <c r="B146" s="46" t="s">
        <v>1158</v>
      </c>
      <c r="C146" s="46" t="s">
        <v>1661</v>
      </c>
      <c r="D146" s="75" t="s">
        <v>1708</v>
      </c>
      <c r="E146" s="75" t="s">
        <v>1709</v>
      </c>
      <c r="F146" s="70">
        <v>39311</v>
      </c>
      <c r="G146" s="51">
        <v>0</v>
      </c>
      <c r="H146" s="51">
        <v>1</v>
      </c>
      <c r="I146" s="51">
        <v>0</v>
      </c>
      <c r="J146" s="51">
        <v>0</v>
      </c>
      <c r="K146" s="51">
        <v>0</v>
      </c>
      <c r="L146" s="64" t="s">
        <v>1710</v>
      </c>
      <c r="M146" s="79"/>
      <c r="N146" s="53"/>
    </row>
    <row r="147" spans="1:14" s="44" customFormat="1" ht="36.75" thickBot="1">
      <c r="A147" s="45">
        <v>106</v>
      </c>
      <c r="B147" s="46" t="s">
        <v>1158</v>
      </c>
      <c r="C147" s="46" t="s">
        <v>1661</v>
      </c>
      <c r="D147" s="75" t="s">
        <v>505</v>
      </c>
      <c r="E147" s="75" t="s">
        <v>1711</v>
      </c>
      <c r="F147" s="70">
        <v>39327</v>
      </c>
      <c r="G147" s="51">
        <v>0</v>
      </c>
      <c r="H147" s="51">
        <v>0</v>
      </c>
      <c r="I147" s="51">
        <v>0</v>
      </c>
      <c r="J147" s="51">
        <v>0</v>
      </c>
      <c r="K147" s="51">
        <v>2</v>
      </c>
      <c r="L147" s="64" t="s">
        <v>1712</v>
      </c>
      <c r="M147" s="79"/>
      <c r="N147" s="53"/>
    </row>
    <row r="148" spans="1:14" s="44" customFormat="1" ht="12">
      <c r="A148" s="35">
        <v>107</v>
      </c>
      <c r="B148" s="46" t="s">
        <v>1158</v>
      </c>
      <c r="C148" s="46" t="s">
        <v>1661</v>
      </c>
      <c r="D148" s="75" t="s">
        <v>520</v>
      </c>
      <c r="E148" s="75" t="s">
        <v>1713</v>
      </c>
      <c r="F148" s="70" t="s">
        <v>1714</v>
      </c>
      <c r="G148" s="51">
        <v>0</v>
      </c>
      <c r="H148" s="51">
        <v>0</v>
      </c>
      <c r="I148" s="51">
        <v>1</v>
      </c>
      <c r="J148" s="51">
        <v>0</v>
      </c>
      <c r="K148" s="51">
        <v>0</v>
      </c>
      <c r="L148" s="64" t="s">
        <v>151</v>
      </c>
      <c r="M148" s="79"/>
      <c r="N148" s="53"/>
    </row>
    <row r="149" spans="1:14" s="44" customFormat="1" ht="24.75" thickBot="1">
      <c r="A149" s="45">
        <v>108</v>
      </c>
      <c r="B149" s="46" t="s">
        <v>1158</v>
      </c>
      <c r="C149" s="46" t="s">
        <v>1661</v>
      </c>
      <c r="D149" s="75" t="s">
        <v>510</v>
      </c>
      <c r="E149" s="75" t="s">
        <v>168</v>
      </c>
      <c r="F149" s="164" t="s">
        <v>1781</v>
      </c>
      <c r="G149" s="51">
        <v>0</v>
      </c>
      <c r="H149" s="51">
        <v>1</v>
      </c>
      <c r="I149" s="51">
        <v>0</v>
      </c>
      <c r="J149" s="51">
        <v>0</v>
      </c>
      <c r="K149" s="51">
        <v>0</v>
      </c>
      <c r="L149" s="64" t="s">
        <v>169</v>
      </c>
      <c r="M149" s="79"/>
      <c r="N149" s="53"/>
    </row>
    <row r="150" spans="1:14" s="44" customFormat="1" ht="24">
      <c r="A150" s="35">
        <v>109</v>
      </c>
      <c r="B150" s="46" t="s">
        <v>1158</v>
      </c>
      <c r="C150" s="46" t="s">
        <v>1661</v>
      </c>
      <c r="D150" s="75" t="s">
        <v>1782</v>
      </c>
      <c r="E150" s="75" t="s">
        <v>1365</v>
      </c>
      <c r="F150" s="164" t="s">
        <v>1783</v>
      </c>
      <c r="G150" s="51">
        <v>0</v>
      </c>
      <c r="H150" s="51">
        <v>1</v>
      </c>
      <c r="I150" s="51">
        <v>0</v>
      </c>
      <c r="J150" s="51">
        <v>0</v>
      </c>
      <c r="K150" s="51">
        <v>0</v>
      </c>
      <c r="L150" s="64" t="s">
        <v>1573</v>
      </c>
      <c r="M150" s="79"/>
      <c r="N150" s="53"/>
    </row>
    <row r="151" spans="1:14" s="44" customFormat="1" ht="36.75" thickBot="1">
      <c r="A151" s="45">
        <v>110</v>
      </c>
      <c r="B151" s="46" t="s">
        <v>1158</v>
      </c>
      <c r="C151" s="46" t="s">
        <v>1661</v>
      </c>
      <c r="D151" s="75" t="s">
        <v>1782</v>
      </c>
      <c r="E151" s="75" t="s">
        <v>1574</v>
      </c>
      <c r="F151" s="164" t="s">
        <v>1783</v>
      </c>
      <c r="G151" s="51">
        <v>0</v>
      </c>
      <c r="H151" s="51">
        <v>0</v>
      </c>
      <c r="I151" s="51">
        <v>0</v>
      </c>
      <c r="J151" s="51">
        <v>0</v>
      </c>
      <c r="K151" s="51">
        <v>1</v>
      </c>
      <c r="L151" s="64" t="s">
        <v>1575</v>
      </c>
      <c r="M151" s="79"/>
      <c r="N151" s="53"/>
    </row>
    <row r="152" spans="1:14" s="44" customFormat="1" ht="36">
      <c r="A152" s="35">
        <v>111</v>
      </c>
      <c r="B152" s="46" t="s">
        <v>1158</v>
      </c>
      <c r="C152" s="46" t="s">
        <v>1661</v>
      </c>
      <c r="D152" s="75" t="s">
        <v>510</v>
      </c>
      <c r="E152" s="75" t="s">
        <v>1576</v>
      </c>
      <c r="F152" s="164" t="s">
        <v>1784</v>
      </c>
      <c r="G152" s="51">
        <v>0</v>
      </c>
      <c r="H152" s="51">
        <v>0</v>
      </c>
      <c r="I152" s="51">
        <v>1</v>
      </c>
      <c r="J152" s="51">
        <v>0</v>
      </c>
      <c r="K152" s="51">
        <v>0</v>
      </c>
      <c r="L152" s="64" t="s">
        <v>1577</v>
      </c>
      <c r="M152" s="79"/>
      <c r="N152" s="53"/>
    </row>
    <row r="153" spans="1:14" s="44" customFormat="1" ht="36.75" thickBot="1">
      <c r="A153" s="45">
        <v>112</v>
      </c>
      <c r="B153" s="46" t="s">
        <v>1158</v>
      </c>
      <c r="C153" s="46" t="s">
        <v>1661</v>
      </c>
      <c r="D153" s="75" t="s">
        <v>1782</v>
      </c>
      <c r="E153" s="75" t="s">
        <v>1562</v>
      </c>
      <c r="F153" s="164" t="s">
        <v>1785</v>
      </c>
      <c r="G153" s="51">
        <v>0</v>
      </c>
      <c r="H153" s="51">
        <v>0</v>
      </c>
      <c r="I153" s="51">
        <v>0</v>
      </c>
      <c r="J153" s="51">
        <v>1</v>
      </c>
      <c r="K153" s="51">
        <v>0</v>
      </c>
      <c r="L153" s="64" t="s">
        <v>1565</v>
      </c>
      <c r="M153" s="79"/>
      <c r="N153" s="53"/>
    </row>
    <row r="154" spans="1:14" s="44" customFormat="1" ht="72.75" thickBot="1">
      <c r="A154" s="35">
        <v>113</v>
      </c>
      <c r="B154" s="80" t="s">
        <v>1158</v>
      </c>
      <c r="C154" s="80" t="s">
        <v>1661</v>
      </c>
      <c r="D154" s="81" t="s">
        <v>510</v>
      </c>
      <c r="E154" s="81" t="s">
        <v>211</v>
      </c>
      <c r="F154" s="165"/>
      <c r="G154" s="82">
        <v>1</v>
      </c>
      <c r="H154" s="82">
        <v>0</v>
      </c>
      <c r="I154" s="82">
        <v>0</v>
      </c>
      <c r="J154" s="82">
        <v>0</v>
      </c>
      <c r="K154" s="82">
        <v>0</v>
      </c>
      <c r="L154" s="83" t="s">
        <v>1987</v>
      </c>
      <c r="M154" s="84"/>
      <c r="N154" s="85"/>
    </row>
    <row r="155" spans="1:14" s="44" customFormat="1" ht="90" thickBot="1">
      <c r="A155" s="86">
        <v>114</v>
      </c>
      <c r="B155" s="46" t="s">
        <v>1158</v>
      </c>
      <c r="C155" s="87" t="s">
        <v>1786</v>
      </c>
      <c r="D155" s="87" t="s">
        <v>1787</v>
      </c>
      <c r="E155" s="88" t="s">
        <v>1788</v>
      </c>
      <c r="F155" s="166" t="s">
        <v>1789</v>
      </c>
      <c r="G155" s="89">
        <v>1</v>
      </c>
      <c r="H155" s="89">
        <v>0</v>
      </c>
      <c r="I155" s="89">
        <v>0</v>
      </c>
      <c r="J155" s="89">
        <v>0</v>
      </c>
      <c r="K155" s="89">
        <v>0</v>
      </c>
      <c r="L155" s="90" t="s">
        <v>1790</v>
      </c>
      <c r="M155" s="91" t="s">
        <v>164</v>
      </c>
      <c r="N155" s="87" t="s">
        <v>164</v>
      </c>
    </row>
    <row r="156" spans="1:14" s="28" customFormat="1" ht="28.5" customHeight="1">
      <c r="A156" s="21">
        <v>1</v>
      </c>
      <c r="B156" s="92" t="s">
        <v>1159</v>
      </c>
      <c r="C156" s="21" t="s">
        <v>1791</v>
      </c>
      <c r="D156" s="92" t="s">
        <v>1792</v>
      </c>
      <c r="E156" s="93" t="s">
        <v>1793</v>
      </c>
      <c r="F156" s="94">
        <v>39181</v>
      </c>
      <c r="G156" s="21"/>
      <c r="H156" s="21"/>
      <c r="I156" s="21"/>
      <c r="J156" s="21">
        <v>1</v>
      </c>
      <c r="K156" s="21"/>
      <c r="L156" s="21" t="s">
        <v>1794</v>
      </c>
      <c r="M156" s="21"/>
      <c r="N156" s="21"/>
    </row>
    <row r="157" spans="1:14" s="28" customFormat="1" ht="38.25">
      <c r="A157" s="21">
        <v>2</v>
      </c>
      <c r="B157" s="92" t="s">
        <v>1159</v>
      </c>
      <c r="C157" s="92" t="s">
        <v>1795</v>
      </c>
      <c r="D157" s="92" t="s">
        <v>1796</v>
      </c>
      <c r="E157" s="93" t="s">
        <v>1285</v>
      </c>
      <c r="F157" s="94">
        <v>39204</v>
      </c>
      <c r="G157" s="21"/>
      <c r="H157" s="21"/>
      <c r="I157" s="21"/>
      <c r="J157" s="21">
        <v>1</v>
      </c>
      <c r="K157" s="21"/>
      <c r="L157" s="21" t="s">
        <v>1286</v>
      </c>
      <c r="M157" s="21"/>
      <c r="N157" s="21"/>
    </row>
    <row r="158" spans="1:14" s="28" customFormat="1" ht="40.700000000000003" customHeight="1">
      <c r="A158" s="21">
        <v>3</v>
      </c>
      <c r="B158" s="92" t="s">
        <v>1159</v>
      </c>
      <c r="C158" s="92" t="s">
        <v>1795</v>
      </c>
      <c r="D158" s="92" t="s">
        <v>1796</v>
      </c>
      <c r="E158" s="93" t="s">
        <v>1287</v>
      </c>
      <c r="F158" s="94">
        <v>39209</v>
      </c>
      <c r="G158" s="21"/>
      <c r="H158" s="21"/>
      <c r="I158" s="21"/>
      <c r="J158" s="21">
        <v>1</v>
      </c>
      <c r="K158" s="21"/>
      <c r="L158" s="21" t="s">
        <v>1288</v>
      </c>
      <c r="M158" s="21"/>
      <c r="N158" s="21"/>
    </row>
    <row r="159" spans="1:14" s="28" customFormat="1" ht="38.25">
      <c r="A159" s="21">
        <v>4</v>
      </c>
      <c r="B159" s="92" t="s">
        <v>1159</v>
      </c>
      <c r="C159" s="92" t="s">
        <v>1795</v>
      </c>
      <c r="D159" s="92" t="s">
        <v>1289</v>
      </c>
      <c r="E159" s="93" t="s">
        <v>1290</v>
      </c>
      <c r="F159" s="94">
        <v>39210</v>
      </c>
      <c r="G159" s="21"/>
      <c r="H159" s="21"/>
      <c r="I159" s="21">
        <v>1</v>
      </c>
      <c r="J159" s="21"/>
      <c r="K159" s="21"/>
      <c r="L159" s="21" t="s">
        <v>914</v>
      </c>
      <c r="M159" s="21"/>
      <c r="N159" s="21"/>
    </row>
    <row r="160" spans="1:14" s="28" customFormat="1" ht="25.5">
      <c r="A160" s="21">
        <v>5</v>
      </c>
      <c r="B160" s="92" t="s">
        <v>1159</v>
      </c>
      <c r="C160" s="92" t="s">
        <v>1791</v>
      </c>
      <c r="D160" s="92" t="s">
        <v>915</v>
      </c>
      <c r="E160" s="93" t="s">
        <v>916</v>
      </c>
      <c r="F160" s="94">
        <v>39211</v>
      </c>
      <c r="G160" s="21"/>
      <c r="H160" s="21"/>
      <c r="I160" s="21">
        <v>1</v>
      </c>
      <c r="J160" s="21"/>
      <c r="K160" s="21"/>
      <c r="L160" s="21" t="s">
        <v>917</v>
      </c>
      <c r="M160" s="21"/>
      <c r="N160" s="21"/>
    </row>
    <row r="161" spans="1:14" s="28" customFormat="1">
      <c r="A161" s="21">
        <v>6</v>
      </c>
      <c r="B161" s="92" t="s">
        <v>1159</v>
      </c>
      <c r="C161" s="92" t="s">
        <v>1791</v>
      </c>
      <c r="D161" s="92" t="s">
        <v>918</v>
      </c>
      <c r="E161" s="93" t="s">
        <v>919</v>
      </c>
      <c r="F161" s="94">
        <v>39213</v>
      </c>
      <c r="G161" s="21"/>
      <c r="H161" s="21"/>
      <c r="I161" s="21"/>
      <c r="J161" s="21"/>
      <c r="K161" s="21">
        <v>1</v>
      </c>
      <c r="L161" s="21" t="s">
        <v>920</v>
      </c>
      <c r="M161" s="21"/>
      <c r="N161" s="21"/>
    </row>
    <row r="162" spans="1:14" s="28" customFormat="1">
      <c r="A162" s="21">
        <v>7</v>
      </c>
      <c r="B162" s="92" t="s">
        <v>1159</v>
      </c>
      <c r="C162" s="92" t="s">
        <v>1795</v>
      </c>
      <c r="D162" s="92" t="s">
        <v>921</v>
      </c>
      <c r="E162" s="93" t="s">
        <v>922</v>
      </c>
      <c r="F162" s="94">
        <v>39229</v>
      </c>
      <c r="G162" s="21"/>
      <c r="H162" s="21"/>
      <c r="I162" s="21"/>
      <c r="J162" s="21"/>
      <c r="K162" s="21">
        <v>1</v>
      </c>
      <c r="L162" s="21" t="s">
        <v>923</v>
      </c>
      <c r="M162" s="21"/>
      <c r="N162" s="21"/>
    </row>
    <row r="163" spans="1:14" s="28" customFormat="1">
      <c r="A163" s="21">
        <v>8</v>
      </c>
      <c r="B163" s="92" t="s">
        <v>1159</v>
      </c>
      <c r="C163" s="92" t="s">
        <v>1795</v>
      </c>
      <c r="D163" s="92" t="s">
        <v>924</v>
      </c>
      <c r="E163" s="93" t="s">
        <v>925</v>
      </c>
      <c r="F163" s="94">
        <v>39238</v>
      </c>
      <c r="G163" s="21"/>
      <c r="H163" s="21"/>
      <c r="I163" s="21"/>
      <c r="J163" s="21"/>
      <c r="K163" s="21">
        <v>1</v>
      </c>
      <c r="L163" s="21" t="s">
        <v>923</v>
      </c>
      <c r="M163" s="21"/>
      <c r="N163" s="21"/>
    </row>
    <row r="164" spans="1:14" s="28" customFormat="1">
      <c r="A164" s="21">
        <v>9</v>
      </c>
      <c r="B164" s="92" t="s">
        <v>1159</v>
      </c>
      <c r="C164" s="92" t="s">
        <v>1791</v>
      </c>
      <c r="D164" s="92" t="s">
        <v>926</v>
      </c>
      <c r="E164" s="93" t="s">
        <v>927</v>
      </c>
      <c r="F164" s="94">
        <v>39254</v>
      </c>
      <c r="G164" s="21"/>
      <c r="H164" s="21"/>
      <c r="I164" s="21"/>
      <c r="J164" s="21"/>
      <c r="K164" s="21">
        <v>1</v>
      </c>
      <c r="L164" s="21" t="s">
        <v>928</v>
      </c>
      <c r="M164" s="21"/>
      <c r="N164" s="21"/>
    </row>
    <row r="165" spans="1:14" s="28" customFormat="1">
      <c r="A165" s="21">
        <v>10</v>
      </c>
      <c r="B165" s="92" t="s">
        <v>1159</v>
      </c>
      <c r="C165" s="92" t="s">
        <v>1791</v>
      </c>
      <c r="D165" s="92" t="s">
        <v>929</v>
      </c>
      <c r="E165" s="93" t="s">
        <v>930</v>
      </c>
      <c r="F165" s="94">
        <v>39254</v>
      </c>
      <c r="G165" s="21"/>
      <c r="H165" s="21"/>
      <c r="I165" s="21"/>
      <c r="J165" s="21"/>
      <c r="K165" s="21">
        <v>1</v>
      </c>
      <c r="L165" s="21" t="s">
        <v>928</v>
      </c>
      <c r="M165" s="21"/>
      <c r="N165" s="21"/>
    </row>
    <row r="166" spans="1:14" s="28" customFormat="1" ht="25.5">
      <c r="A166" s="21">
        <v>11</v>
      </c>
      <c r="B166" s="92" t="s">
        <v>1159</v>
      </c>
      <c r="C166" s="92" t="s">
        <v>1791</v>
      </c>
      <c r="D166" s="92" t="s">
        <v>931</v>
      </c>
      <c r="E166" s="93" t="s">
        <v>932</v>
      </c>
      <c r="F166" s="94">
        <v>39257</v>
      </c>
      <c r="G166" s="21"/>
      <c r="H166" s="21"/>
      <c r="I166" s="21"/>
      <c r="J166" s="21">
        <v>1</v>
      </c>
      <c r="K166" s="21"/>
      <c r="L166" s="21" t="s">
        <v>933</v>
      </c>
      <c r="M166" s="21"/>
      <c r="N166" s="21"/>
    </row>
    <row r="167" spans="1:14" s="28" customFormat="1">
      <c r="A167" s="21">
        <v>12</v>
      </c>
      <c r="B167" s="92" t="s">
        <v>1159</v>
      </c>
      <c r="C167" s="92" t="s">
        <v>1791</v>
      </c>
      <c r="D167" s="92" t="s">
        <v>926</v>
      </c>
      <c r="E167" s="93" t="s">
        <v>934</v>
      </c>
      <c r="F167" s="94">
        <v>39257</v>
      </c>
      <c r="G167" s="21"/>
      <c r="H167" s="21"/>
      <c r="I167" s="21"/>
      <c r="J167" s="21"/>
      <c r="K167" s="21">
        <v>1</v>
      </c>
      <c r="L167" s="21" t="s">
        <v>928</v>
      </c>
      <c r="M167" s="21"/>
      <c r="N167" s="21"/>
    </row>
    <row r="168" spans="1:14" s="28" customFormat="1">
      <c r="A168" s="21">
        <v>13</v>
      </c>
      <c r="B168" s="92" t="s">
        <v>1159</v>
      </c>
      <c r="C168" s="92" t="s">
        <v>1795</v>
      </c>
      <c r="D168" s="92" t="s">
        <v>935</v>
      </c>
      <c r="E168" s="93" t="s">
        <v>936</v>
      </c>
      <c r="F168" s="94">
        <v>39258</v>
      </c>
      <c r="G168" s="21"/>
      <c r="H168" s="21"/>
      <c r="I168" s="21"/>
      <c r="J168" s="21"/>
      <c r="K168" s="21">
        <v>1</v>
      </c>
      <c r="L168" s="21" t="s">
        <v>923</v>
      </c>
      <c r="M168" s="21"/>
      <c r="N168" s="21"/>
    </row>
    <row r="169" spans="1:14" s="28" customFormat="1" ht="25.5">
      <c r="A169" s="21">
        <v>14</v>
      </c>
      <c r="B169" s="92" t="s">
        <v>1159</v>
      </c>
      <c r="C169" s="92" t="s">
        <v>937</v>
      </c>
      <c r="D169" s="92" t="s">
        <v>938</v>
      </c>
      <c r="E169" s="93" t="s">
        <v>939</v>
      </c>
      <c r="F169" s="94">
        <v>39259</v>
      </c>
      <c r="G169" s="21"/>
      <c r="H169" s="21"/>
      <c r="I169" s="21">
        <v>1</v>
      </c>
      <c r="J169" s="21"/>
      <c r="K169" s="21"/>
      <c r="L169" s="21" t="s">
        <v>940</v>
      </c>
      <c r="M169" s="21"/>
      <c r="N169" s="21"/>
    </row>
    <row r="170" spans="1:14" s="28" customFormat="1" ht="25.5">
      <c r="A170" s="21">
        <v>15</v>
      </c>
      <c r="B170" s="92" t="s">
        <v>1159</v>
      </c>
      <c r="C170" s="92" t="s">
        <v>1791</v>
      </c>
      <c r="D170" s="92" t="s">
        <v>915</v>
      </c>
      <c r="E170" s="93" t="s">
        <v>941</v>
      </c>
      <c r="F170" s="94">
        <v>39259</v>
      </c>
      <c r="G170" s="21"/>
      <c r="H170" s="21"/>
      <c r="I170" s="21">
        <v>1</v>
      </c>
      <c r="J170" s="21"/>
      <c r="K170" s="21"/>
      <c r="L170" s="21" t="s">
        <v>942</v>
      </c>
      <c r="M170" s="21"/>
      <c r="N170" s="21"/>
    </row>
    <row r="171" spans="1:14" s="28" customFormat="1">
      <c r="A171" s="21">
        <v>16</v>
      </c>
      <c r="B171" s="92" t="s">
        <v>1159</v>
      </c>
      <c r="C171" s="21" t="s">
        <v>943</v>
      </c>
      <c r="D171" s="92" t="s">
        <v>944</v>
      </c>
      <c r="E171" s="93" t="s">
        <v>945</v>
      </c>
      <c r="F171" s="94">
        <v>39261</v>
      </c>
      <c r="G171" s="21"/>
      <c r="H171" s="21"/>
      <c r="I171" s="21"/>
      <c r="J171" s="21"/>
      <c r="K171" s="21">
        <v>1</v>
      </c>
      <c r="L171" s="21" t="s">
        <v>928</v>
      </c>
      <c r="M171" s="21" t="s">
        <v>159</v>
      </c>
      <c r="N171" s="21" t="s">
        <v>159</v>
      </c>
    </row>
    <row r="172" spans="1:14" s="28" customFormat="1" ht="40.700000000000003" customHeight="1">
      <c r="A172" s="21">
        <v>17</v>
      </c>
      <c r="B172" s="92" t="s">
        <v>1159</v>
      </c>
      <c r="C172" s="92" t="s">
        <v>943</v>
      </c>
      <c r="D172" s="92" t="s">
        <v>944</v>
      </c>
      <c r="E172" s="93" t="s">
        <v>946</v>
      </c>
      <c r="F172" s="94">
        <v>39255</v>
      </c>
      <c r="G172" s="21"/>
      <c r="H172" s="21">
        <v>1</v>
      </c>
      <c r="I172" s="21"/>
      <c r="J172" s="21"/>
      <c r="K172" s="21"/>
      <c r="L172" s="21" t="s">
        <v>947</v>
      </c>
      <c r="M172" s="21"/>
      <c r="N172" s="21"/>
    </row>
    <row r="173" spans="1:14" s="28" customFormat="1" ht="38.25">
      <c r="A173" s="21">
        <v>18</v>
      </c>
      <c r="B173" s="92" t="s">
        <v>1159</v>
      </c>
      <c r="C173" s="92" t="s">
        <v>1795</v>
      </c>
      <c r="D173" s="92" t="s">
        <v>921</v>
      </c>
      <c r="E173" s="93" t="s">
        <v>948</v>
      </c>
      <c r="F173" s="94">
        <v>39266</v>
      </c>
      <c r="G173" s="21"/>
      <c r="H173" s="21"/>
      <c r="I173" s="21">
        <v>1</v>
      </c>
      <c r="J173" s="21"/>
      <c r="K173" s="21"/>
      <c r="L173" s="21" t="s">
        <v>949</v>
      </c>
      <c r="M173" s="21"/>
      <c r="N173" s="21"/>
    </row>
    <row r="174" spans="1:14" s="28" customFormat="1">
      <c r="A174" s="21">
        <v>19</v>
      </c>
      <c r="B174" s="92" t="s">
        <v>1159</v>
      </c>
      <c r="C174" s="92" t="s">
        <v>1791</v>
      </c>
      <c r="D174" s="92" t="s">
        <v>1792</v>
      </c>
      <c r="E174" s="93" t="s">
        <v>1220</v>
      </c>
      <c r="F174" s="94">
        <v>39266</v>
      </c>
      <c r="G174" s="21"/>
      <c r="H174" s="21"/>
      <c r="I174" s="21"/>
      <c r="J174" s="21"/>
      <c r="K174" s="21">
        <v>1</v>
      </c>
      <c r="L174" s="21" t="s">
        <v>1221</v>
      </c>
      <c r="M174" s="21"/>
      <c r="N174" s="21"/>
    </row>
    <row r="175" spans="1:14" s="28" customFormat="1">
      <c r="A175" s="21">
        <v>20</v>
      </c>
      <c r="B175" s="92" t="s">
        <v>1159</v>
      </c>
      <c r="C175" s="92" t="s">
        <v>1795</v>
      </c>
      <c r="D175" s="92" t="s">
        <v>921</v>
      </c>
      <c r="E175" s="93" t="s">
        <v>1222</v>
      </c>
      <c r="F175" s="94">
        <v>39266</v>
      </c>
      <c r="G175" s="21"/>
      <c r="H175" s="21"/>
      <c r="I175" s="21"/>
      <c r="J175" s="21"/>
      <c r="K175" s="21">
        <v>1</v>
      </c>
      <c r="L175" s="21" t="s">
        <v>1223</v>
      </c>
      <c r="M175" s="21"/>
      <c r="N175" s="21"/>
    </row>
    <row r="176" spans="1:14" s="28" customFormat="1">
      <c r="A176" s="21">
        <v>21</v>
      </c>
      <c r="B176" s="92" t="s">
        <v>1159</v>
      </c>
      <c r="C176" s="92" t="s">
        <v>943</v>
      </c>
      <c r="D176" s="92" t="s">
        <v>1224</v>
      </c>
      <c r="E176" s="93" t="s">
        <v>1225</v>
      </c>
      <c r="F176" s="94">
        <v>39268</v>
      </c>
      <c r="G176" s="21"/>
      <c r="H176" s="21"/>
      <c r="I176" s="21"/>
      <c r="J176" s="21"/>
      <c r="K176" s="21">
        <v>1</v>
      </c>
      <c r="L176" s="21" t="s">
        <v>1221</v>
      </c>
      <c r="M176" s="21" t="s">
        <v>159</v>
      </c>
      <c r="N176" s="21" t="s">
        <v>159</v>
      </c>
    </row>
    <row r="177" spans="1:14" s="28" customFormat="1" ht="38.25">
      <c r="A177" s="21">
        <v>22</v>
      </c>
      <c r="B177" s="92" t="s">
        <v>1159</v>
      </c>
      <c r="C177" s="92" t="s">
        <v>1795</v>
      </c>
      <c r="D177" s="92" t="s">
        <v>1796</v>
      </c>
      <c r="E177" s="93" t="s">
        <v>1226</v>
      </c>
      <c r="F177" s="94">
        <v>39270</v>
      </c>
      <c r="G177" s="21"/>
      <c r="H177" s="21">
        <v>1</v>
      </c>
      <c r="I177" s="21"/>
      <c r="J177" s="21"/>
      <c r="K177" s="21"/>
      <c r="L177" s="21" t="s">
        <v>1227</v>
      </c>
      <c r="M177" s="21"/>
      <c r="N177" s="21"/>
    </row>
    <row r="178" spans="1:14" s="28" customFormat="1" ht="25.5">
      <c r="A178" s="21">
        <v>23</v>
      </c>
      <c r="B178" s="92" t="s">
        <v>1159</v>
      </c>
      <c r="C178" s="92" t="s">
        <v>1791</v>
      </c>
      <c r="D178" s="92" t="s">
        <v>1228</v>
      </c>
      <c r="E178" s="95" t="s">
        <v>1229</v>
      </c>
      <c r="F178" s="94">
        <v>39271</v>
      </c>
      <c r="G178" s="21"/>
      <c r="H178" s="21"/>
      <c r="I178" s="21"/>
      <c r="J178" s="21"/>
      <c r="K178" s="21">
        <v>1</v>
      </c>
      <c r="L178" s="21" t="s">
        <v>1221</v>
      </c>
      <c r="M178" s="21"/>
      <c r="N178" s="21"/>
    </row>
    <row r="179" spans="1:14" s="28" customFormat="1" ht="65.25" customHeight="1">
      <c r="A179" s="21">
        <v>24</v>
      </c>
      <c r="B179" s="92" t="s">
        <v>1159</v>
      </c>
      <c r="C179" s="92" t="s">
        <v>937</v>
      </c>
      <c r="D179" s="92" t="s">
        <v>938</v>
      </c>
      <c r="E179" s="93" t="s">
        <v>1230</v>
      </c>
      <c r="F179" s="94">
        <v>39284</v>
      </c>
      <c r="G179" s="21"/>
      <c r="H179" s="21">
        <v>1</v>
      </c>
      <c r="I179" s="21"/>
      <c r="J179" s="21"/>
      <c r="K179" s="21"/>
      <c r="L179" s="21" t="s">
        <v>1231</v>
      </c>
      <c r="M179" s="21"/>
      <c r="N179" s="21"/>
    </row>
    <row r="180" spans="1:14" s="28" customFormat="1" ht="38.25">
      <c r="A180" s="21">
        <v>25</v>
      </c>
      <c r="B180" s="92" t="s">
        <v>1159</v>
      </c>
      <c r="C180" s="92" t="s">
        <v>1795</v>
      </c>
      <c r="D180" s="92" t="s">
        <v>924</v>
      </c>
      <c r="E180" s="93" t="s">
        <v>1232</v>
      </c>
      <c r="F180" s="94">
        <v>39284</v>
      </c>
      <c r="G180" s="21"/>
      <c r="H180" s="21"/>
      <c r="I180" s="21">
        <v>1</v>
      </c>
      <c r="J180" s="21"/>
      <c r="K180" s="21"/>
      <c r="L180" s="21" t="s">
        <v>1233</v>
      </c>
      <c r="M180" s="21"/>
      <c r="N180" s="21"/>
    </row>
    <row r="181" spans="1:14" s="28" customFormat="1" ht="51">
      <c r="A181" s="21">
        <v>26</v>
      </c>
      <c r="B181" s="92" t="s">
        <v>1159</v>
      </c>
      <c r="C181" s="92" t="s">
        <v>943</v>
      </c>
      <c r="D181" s="92" t="s">
        <v>1234</v>
      </c>
      <c r="E181" s="93" t="s">
        <v>1235</v>
      </c>
      <c r="F181" s="94">
        <v>39285</v>
      </c>
      <c r="G181" s="21"/>
      <c r="H181" s="21"/>
      <c r="I181" s="21">
        <v>1</v>
      </c>
      <c r="J181" s="21"/>
      <c r="K181" s="21"/>
      <c r="L181" s="21" t="s">
        <v>1236</v>
      </c>
      <c r="M181" s="21" t="s">
        <v>159</v>
      </c>
      <c r="N181" s="21" t="s">
        <v>159</v>
      </c>
    </row>
    <row r="182" spans="1:14" s="28" customFormat="1">
      <c r="A182" s="21">
        <v>27</v>
      </c>
      <c r="B182" s="92" t="s">
        <v>1159</v>
      </c>
      <c r="C182" s="92" t="s">
        <v>1791</v>
      </c>
      <c r="D182" s="92" t="s">
        <v>1228</v>
      </c>
      <c r="E182" s="93" t="s">
        <v>1237</v>
      </c>
      <c r="F182" s="94">
        <v>39285</v>
      </c>
      <c r="G182" s="21"/>
      <c r="H182" s="21"/>
      <c r="I182" s="21"/>
      <c r="J182" s="21"/>
      <c r="K182" s="21">
        <v>1</v>
      </c>
      <c r="L182" s="21" t="s">
        <v>1221</v>
      </c>
      <c r="M182" s="21"/>
      <c r="N182" s="21"/>
    </row>
    <row r="183" spans="1:14" s="28" customFormat="1">
      <c r="A183" s="92">
        <v>28</v>
      </c>
      <c r="B183" s="92" t="s">
        <v>1159</v>
      </c>
      <c r="C183" s="92" t="s">
        <v>1795</v>
      </c>
      <c r="D183" s="92" t="s">
        <v>924</v>
      </c>
      <c r="E183" s="93" t="s">
        <v>1238</v>
      </c>
      <c r="F183" s="94">
        <v>39291</v>
      </c>
      <c r="G183" s="21"/>
      <c r="H183" s="21"/>
      <c r="I183" s="21"/>
      <c r="J183" s="21">
        <v>1</v>
      </c>
      <c r="K183" s="21"/>
      <c r="L183" s="21" t="s">
        <v>1223</v>
      </c>
      <c r="M183" s="96"/>
      <c r="N183" s="20"/>
    </row>
    <row r="184" spans="1:14" s="28" customFormat="1">
      <c r="A184" s="92">
        <v>29</v>
      </c>
      <c r="B184" s="92" t="s">
        <v>1159</v>
      </c>
      <c r="C184" s="92" t="s">
        <v>1795</v>
      </c>
      <c r="D184" s="92" t="s">
        <v>924</v>
      </c>
      <c r="E184" s="93" t="s">
        <v>1239</v>
      </c>
      <c r="F184" s="94">
        <v>39291</v>
      </c>
      <c r="G184" s="21"/>
      <c r="H184" s="21"/>
      <c r="I184" s="21"/>
      <c r="J184" s="21"/>
      <c r="K184" s="21">
        <v>1</v>
      </c>
      <c r="L184" s="21" t="s">
        <v>1223</v>
      </c>
      <c r="M184" s="96"/>
      <c r="N184" s="20"/>
    </row>
    <row r="185" spans="1:14" s="28" customFormat="1">
      <c r="A185" s="21">
        <v>30</v>
      </c>
      <c r="B185" s="21" t="s">
        <v>1159</v>
      </c>
      <c r="C185" s="21" t="s">
        <v>937</v>
      </c>
      <c r="D185" s="21" t="s">
        <v>938</v>
      </c>
      <c r="E185" s="21" t="s">
        <v>1240</v>
      </c>
      <c r="F185" s="94">
        <v>39317</v>
      </c>
      <c r="G185" s="21"/>
      <c r="H185" s="21"/>
      <c r="I185" s="21"/>
      <c r="J185" s="21"/>
      <c r="K185" s="21">
        <v>1</v>
      </c>
      <c r="L185" s="21" t="s">
        <v>1223</v>
      </c>
      <c r="M185" s="96"/>
      <c r="N185" s="20"/>
    </row>
    <row r="186" spans="1:14" s="28" customFormat="1" ht="38.25">
      <c r="A186" s="21">
        <v>31</v>
      </c>
      <c r="B186" s="21" t="s">
        <v>1159</v>
      </c>
      <c r="C186" s="21" t="s">
        <v>943</v>
      </c>
      <c r="D186" s="21" t="s">
        <v>1224</v>
      </c>
      <c r="E186" s="21" t="s">
        <v>1291</v>
      </c>
      <c r="F186" s="94">
        <v>39299</v>
      </c>
      <c r="G186" s="21">
        <v>1</v>
      </c>
      <c r="H186" s="21"/>
      <c r="I186" s="21"/>
      <c r="J186" s="21"/>
      <c r="K186" s="21"/>
      <c r="L186" s="21" t="s">
        <v>893</v>
      </c>
      <c r="M186" s="96"/>
      <c r="N186" s="20"/>
    </row>
    <row r="187" spans="1:14" s="28" customFormat="1">
      <c r="A187" s="21">
        <v>32</v>
      </c>
      <c r="B187" s="21" t="s">
        <v>1159</v>
      </c>
      <c r="C187" s="21" t="s">
        <v>943</v>
      </c>
      <c r="D187" s="21" t="s">
        <v>944</v>
      </c>
      <c r="E187" s="21" t="s">
        <v>894</v>
      </c>
      <c r="F187" s="94">
        <v>39306</v>
      </c>
      <c r="G187" s="21"/>
      <c r="H187" s="21"/>
      <c r="I187" s="21"/>
      <c r="J187" s="21"/>
      <c r="K187" s="21">
        <v>1</v>
      </c>
      <c r="L187" s="21" t="s">
        <v>895</v>
      </c>
      <c r="M187" s="96"/>
      <c r="N187" s="20"/>
    </row>
    <row r="188" spans="1:14" s="28" customFormat="1">
      <c r="A188" s="21">
        <v>33</v>
      </c>
      <c r="B188" s="21" t="s">
        <v>1159</v>
      </c>
      <c r="C188" s="21" t="s">
        <v>943</v>
      </c>
      <c r="D188" s="21" t="s">
        <v>944</v>
      </c>
      <c r="E188" s="21" t="s">
        <v>896</v>
      </c>
      <c r="F188" s="94">
        <v>39316</v>
      </c>
      <c r="G188" s="21"/>
      <c r="H188" s="21"/>
      <c r="I188" s="21"/>
      <c r="J188" s="21"/>
      <c r="K188" s="21">
        <v>1</v>
      </c>
      <c r="L188" s="21" t="s">
        <v>895</v>
      </c>
      <c r="M188" s="96"/>
      <c r="N188" s="20"/>
    </row>
    <row r="189" spans="1:14" s="28" customFormat="1" ht="25.5">
      <c r="A189" s="21">
        <v>34</v>
      </c>
      <c r="B189" s="21" t="s">
        <v>1159</v>
      </c>
      <c r="C189" s="92" t="s">
        <v>1795</v>
      </c>
      <c r="D189" s="18" t="s">
        <v>935</v>
      </c>
      <c r="E189" s="18" t="s">
        <v>897</v>
      </c>
      <c r="F189" s="94">
        <v>39298</v>
      </c>
      <c r="G189" s="21"/>
      <c r="H189" s="21"/>
      <c r="I189" s="21">
        <v>1</v>
      </c>
      <c r="J189" s="21"/>
      <c r="K189" s="21"/>
      <c r="L189" s="21" t="s">
        <v>898</v>
      </c>
      <c r="M189" s="96"/>
      <c r="N189" s="20"/>
    </row>
    <row r="190" spans="1:14" s="28" customFormat="1" ht="38.25">
      <c r="A190" s="21">
        <v>35</v>
      </c>
      <c r="B190" s="21" t="s">
        <v>1159</v>
      </c>
      <c r="C190" s="92" t="s">
        <v>1795</v>
      </c>
      <c r="D190" s="20" t="s">
        <v>921</v>
      </c>
      <c r="E190" s="18" t="s">
        <v>899</v>
      </c>
      <c r="F190" s="94">
        <v>39298</v>
      </c>
      <c r="G190" s="21"/>
      <c r="H190" s="21">
        <v>1</v>
      </c>
      <c r="I190" s="21"/>
      <c r="J190" s="21"/>
      <c r="K190" s="21"/>
      <c r="L190" s="21" t="s">
        <v>900</v>
      </c>
      <c r="M190" s="96"/>
      <c r="N190" s="20"/>
    </row>
    <row r="191" spans="1:14" s="28" customFormat="1">
      <c r="A191" s="21">
        <v>36</v>
      </c>
      <c r="B191" s="21" t="s">
        <v>1159</v>
      </c>
      <c r="C191" s="92" t="s">
        <v>1795</v>
      </c>
      <c r="D191" s="20" t="s">
        <v>935</v>
      </c>
      <c r="E191" s="18" t="s">
        <v>901</v>
      </c>
      <c r="F191" s="94">
        <v>39301</v>
      </c>
      <c r="G191" s="21"/>
      <c r="H191" s="21"/>
      <c r="I191" s="21"/>
      <c r="J191" s="21"/>
      <c r="K191" s="21">
        <v>1</v>
      </c>
      <c r="L191" s="21" t="s">
        <v>1223</v>
      </c>
      <c r="M191" s="96"/>
      <c r="N191" s="20"/>
    </row>
    <row r="192" spans="1:14" s="28" customFormat="1" ht="25.5">
      <c r="A192" s="21">
        <v>37</v>
      </c>
      <c r="B192" s="21" t="s">
        <v>1159</v>
      </c>
      <c r="C192" s="92" t="s">
        <v>1795</v>
      </c>
      <c r="D192" s="20" t="s">
        <v>935</v>
      </c>
      <c r="E192" s="18" t="s">
        <v>902</v>
      </c>
      <c r="F192" s="94">
        <v>39303</v>
      </c>
      <c r="G192" s="21"/>
      <c r="H192" s="21"/>
      <c r="I192" s="21"/>
      <c r="J192" s="21"/>
      <c r="K192" s="21">
        <v>1</v>
      </c>
      <c r="L192" s="21" t="s">
        <v>903</v>
      </c>
      <c r="M192" s="96"/>
      <c r="N192" s="20"/>
    </row>
    <row r="193" spans="1:14" s="28" customFormat="1" ht="25.5">
      <c r="A193" s="21">
        <v>38</v>
      </c>
      <c r="B193" s="21" t="s">
        <v>1159</v>
      </c>
      <c r="C193" s="92" t="s">
        <v>1795</v>
      </c>
      <c r="D193" s="20" t="s">
        <v>1796</v>
      </c>
      <c r="E193" s="18" t="s">
        <v>904</v>
      </c>
      <c r="F193" s="94">
        <v>39304</v>
      </c>
      <c r="G193" s="21"/>
      <c r="H193" s="21"/>
      <c r="I193" s="21">
        <v>1</v>
      </c>
      <c r="J193" s="21"/>
      <c r="K193" s="21"/>
      <c r="L193" s="21" t="s">
        <v>905</v>
      </c>
      <c r="M193" s="96"/>
      <c r="N193" s="20"/>
    </row>
    <row r="194" spans="1:14" s="28" customFormat="1" ht="25.5">
      <c r="A194" s="21">
        <v>39</v>
      </c>
      <c r="B194" s="21" t="s">
        <v>1159</v>
      </c>
      <c r="C194" s="92" t="s">
        <v>1795</v>
      </c>
      <c r="D194" s="20" t="s">
        <v>935</v>
      </c>
      <c r="E194" s="18" t="s">
        <v>906</v>
      </c>
      <c r="F194" s="94">
        <v>39304</v>
      </c>
      <c r="G194" s="21"/>
      <c r="H194" s="21"/>
      <c r="I194" s="21"/>
      <c r="J194" s="21"/>
      <c r="K194" s="21">
        <v>1</v>
      </c>
      <c r="L194" s="21" t="s">
        <v>347</v>
      </c>
      <c r="M194" s="96"/>
      <c r="N194" s="20"/>
    </row>
    <row r="195" spans="1:14" s="28" customFormat="1">
      <c r="A195" s="21">
        <v>40</v>
      </c>
      <c r="B195" s="21" t="s">
        <v>1159</v>
      </c>
      <c r="C195" s="92" t="s">
        <v>1795</v>
      </c>
      <c r="D195" s="20" t="s">
        <v>935</v>
      </c>
      <c r="E195" s="18" t="s">
        <v>348</v>
      </c>
      <c r="F195" s="94">
        <v>39304</v>
      </c>
      <c r="G195" s="21"/>
      <c r="H195" s="21"/>
      <c r="I195" s="21"/>
      <c r="J195" s="21"/>
      <c r="K195" s="21">
        <v>1</v>
      </c>
      <c r="L195" s="21" t="s">
        <v>1223</v>
      </c>
      <c r="M195" s="96"/>
      <c r="N195" s="20"/>
    </row>
    <row r="196" spans="1:14" s="28" customFormat="1" ht="27" customHeight="1">
      <c r="A196" s="21">
        <v>41</v>
      </c>
      <c r="B196" s="21" t="s">
        <v>1159</v>
      </c>
      <c r="C196" s="92" t="s">
        <v>1795</v>
      </c>
      <c r="D196" s="20" t="s">
        <v>1796</v>
      </c>
      <c r="E196" s="18" t="s">
        <v>349</v>
      </c>
      <c r="F196" s="94">
        <v>39305</v>
      </c>
      <c r="G196" s="21"/>
      <c r="H196" s="21"/>
      <c r="I196" s="21">
        <v>1</v>
      </c>
      <c r="J196" s="21"/>
      <c r="K196" s="21"/>
      <c r="L196" s="21" t="s">
        <v>350</v>
      </c>
      <c r="M196" s="96"/>
      <c r="N196" s="20"/>
    </row>
    <row r="197" spans="1:14" s="28" customFormat="1" ht="20.25" customHeight="1">
      <c r="A197" s="21">
        <v>42</v>
      </c>
      <c r="B197" s="21" t="s">
        <v>1159</v>
      </c>
      <c r="C197" s="92" t="s">
        <v>1795</v>
      </c>
      <c r="D197" s="20" t="s">
        <v>1796</v>
      </c>
      <c r="E197" s="18" t="s">
        <v>351</v>
      </c>
      <c r="F197" s="94">
        <v>39305</v>
      </c>
      <c r="G197" s="21"/>
      <c r="H197" s="21"/>
      <c r="I197" s="21"/>
      <c r="J197" s="21"/>
      <c r="K197" s="21">
        <v>1</v>
      </c>
      <c r="L197" s="21" t="s">
        <v>1223</v>
      </c>
      <c r="M197" s="96"/>
      <c r="N197" s="20"/>
    </row>
    <row r="198" spans="1:14" s="28" customFormat="1">
      <c r="A198" s="21">
        <v>43</v>
      </c>
      <c r="B198" s="21" t="s">
        <v>1159</v>
      </c>
      <c r="C198" s="92" t="s">
        <v>1795</v>
      </c>
      <c r="D198" s="20" t="s">
        <v>921</v>
      </c>
      <c r="E198" s="18" t="s">
        <v>1735</v>
      </c>
      <c r="F198" s="94">
        <v>39315</v>
      </c>
      <c r="G198" s="21"/>
      <c r="H198" s="21"/>
      <c r="I198" s="21"/>
      <c r="J198" s="21"/>
      <c r="K198" s="21">
        <v>1</v>
      </c>
      <c r="L198" s="21" t="s">
        <v>1223</v>
      </c>
      <c r="M198" s="96"/>
      <c r="N198" s="20"/>
    </row>
    <row r="199" spans="1:14" s="28" customFormat="1">
      <c r="A199" s="21">
        <v>44</v>
      </c>
      <c r="B199" s="21" t="s">
        <v>1159</v>
      </c>
      <c r="C199" s="92" t="s">
        <v>1791</v>
      </c>
      <c r="D199" s="92" t="s">
        <v>1228</v>
      </c>
      <c r="E199" s="93" t="s">
        <v>1736</v>
      </c>
      <c r="F199" s="94">
        <v>39298</v>
      </c>
      <c r="G199" s="21"/>
      <c r="H199" s="21"/>
      <c r="I199" s="21"/>
      <c r="J199" s="21"/>
      <c r="K199" s="21">
        <v>1</v>
      </c>
      <c r="L199" s="21" t="s">
        <v>1223</v>
      </c>
      <c r="M199" s="96"/>
      <c r="N199" s="20"/>
    </row>
    <row r="200" spans="1:14" s="28" customFormat="1">
      <c r="A200" s="21">
        <v>45</v>
      </c>
      <c r="B200" s="21" t="s">
        <v>1159</v>
      </c>
      <c r="C200" s="92" t="s">
        <v>1791</v>
      </c>
      <c r="D200" s="92" t="s">
        <v>1792</v>
      </c>
      <c r="E200" s="93" t="s">
        <v>1737</v>
      </c>
      <c r="F200" s="94">
        <v>39301</v>
      </c>
      <c r="G200" s="21"/>
      <c r="H200" s="21"/>
      <c r="I200" s="21"/>
      <c r="J200" s="21"/>
      <c r="K200" s="21">
        <v>1</v>
      </c>
      <c r="L200" s="21" t="s">
        <v>1223</v>
      </c>
      <c r="M200" s="96"/>
      <c r="N200" s="20"/>
    </row>
    <row r="201" spans="1:14" s="28" customFormat="1">
      <c r="A201" s="21">
        <v>46</v>
      </c>
      <c r="B201" s="21" t="s">
        <v>1159</v>
      </c>
      <c r="C201" s="92" t="s">
        <v>1791</v>
      </c>
      <c r="D201" s="92" t="s">
        <v>1738</v>
      </c>
      <c r="E201" s="93" t="s">
        <v>1739</v>
      </c>
      <c r="F201" s="94">
        <v>39300</v>
      </c>
      <c r="G201" s="21"/>
      <c r="H201" s="21"/>
      <c r="I201" s="21"/>
      <c r="J201" s="21"/>
      <c r="K201" s="21">
        <v>1</v>
      </c>
      <c r="L201" s="21" t="s">
        <v>1223</v>
      </c>
      <c r="M201" s="96"/>
      <c r="N201" s="20"/>
    </row>
    <row r="202" spans="1:14" s="28" customFormat="1">
      <c r="A202" s="21">
        <v>47</v>
      </c>
      <c r="B202" s="21" t="s">
        <v>1159</v>
      </c>
      <c r="C202" s="92" t="s">
        <v>1791</v>
      </c>
      <c r="D202" s="92" t="s">
        <v>1792</v>
      </c>
      <c r="E202" s="93" t="s">
        <v>1740</v>
      </c>
      <c r="F202" s="94">
        <v>39304</v>
      </c>
      <c r="G202" s="21"/>
      <c r="H202" s="21"/>
      <c r="I202" s="21"/>
      <c r="J202" s="21"/>
      <c r="K202" s="21">
        <v>1</v>
      </c>
      <c r="L202" s="21" t="s">
        <v>1223</v>
      </c>
      <c r="M202" s="96"/>
      <c r="N202" s="20"/>
    </row>
    <row r="203" spans="1:14" s="28" customFormat="1">
      <c r="A203" s="21">
        <v>48</v>
      </c>
      <c r="B203" s="21" t="s">
        <v>1159</v>
      </c>
      <c r="C203" s="92" t="s">
        <v>1795</v>
      </c>
      <c r="D203" s="21" t="s">
        <v>1796</v>
      </c>
      <c r="E203" s="18" t="s">
        <v>1741</v>
      </c>
      <c r="F203" s="94">
        <v>39325</v>
      </c>
      <c r="G203" s="24"/>
      <c r="H203" s="24"/>
      <c r="I203" s="24"/>
      <c r="J203" s="24"/>
      <c r="K203" s="21">
        <v>1</v>
      </c>
      <c r="L203" s="21" t="s">
        <v>923</v>
      </c>
      <c r="M203" s="21"/>
      <c r="N203" s="21"/>
    </row>
    <row r="204" spans="1:14" s="28" customFormat="1">
      <c r="A204" s="21">
        <v>49</v>
      </c>
      <c r="B204" s="21" t="s">
        <v>1159</v>
      </c>
      <c r="C204" s="92" t="s">
        <v>1791</v>
      </c>
      <c r="D204" s="92" t="s">
        <v>1228</v>
      </c>
      <c r="E204" s="18" t="s">
        <v>1742</v>
      </c>
      <c r="F204" s="94">
        <v>39326</v>
      </c>
      <c r="G204" s="24"/>
      <c r="H204" s="24"/>
      <c r="I204" s="24"/>
      <c r="J204" s="24"/>
      <c r="K204" s="21">
        <v>1</v>
      </c>
      <c r="L204" s="21" t="s">
        <v>1223</v>
      </c>
      <c r="M204" s="21"/>
      <c r="N204" s="21"/>
    </row>
    <row r="205" spans="1:14" s="28" customFormat="1">
      <c r="A205" s="21">
        <v>50</v>
      </c>
      <c r="B205" s="21" t="s">
        <v>1159</v>
      </c>
      <c r="C205" s="92" t="s">
        <v>1791</v>
      </c>
      <c r="D205" s="92" t="s">
        <v>1228</v>
      </c>
      <c r="E205" s="18" t="s">
        <v>1743</v>
      </c>
      <c r="F205" s="94">
        <v>39326</v>
      </c>
      <c r="G205" s="24"/>
      <c r="H205" s="24"/>
      <c r="I205" s="24"/>
      <c r="J205" s="24"/>
      <c r="K205" s="21">
        <v>1</v>
      </c>
      <c r="L205" s="21" t="s">
        <v>1744</v>
      </c>
      <c r="M205" s="21"/>
      <c r="N205" s="21"/>
    </row>
    <row r="206" spans="1:14" s="28" customFormat="1">
      <c r="A206" s="21">
        <v>51</v>
      </c>
      <c r="B206" s="21" t="s">
        <v>1159</v>
      </c>
      <c r="C206" s="92" t="s">
        <v>1791</v>
      </c>
      <c r="D206" s="92" t="s">
        <v>1228</v>
      </c>
      <c r="E206" s="18" t="s">
        <v>1745</v>
      </c>
      <c r="F206" s="94">
        <v>39327</v>
      </c>
      <c r="G206" s="24"/>
      <c r="H206" s="24"/>
      <c r="I206" s="24"/>
      <c r="J206" s="24"/>
      <c r="K206" s="21">
        <v>1</v>
      </c>
      <c r="L206" s="21" t="s">
        <v>1223</v>
      </c>
      <c r="M206" s="21"/>
      <c r="N206" s="21"/>
    </row>
    <row r="207" spans="1:14" s="28" customFormat="1">
      <c r="A207" s="21">
        <v>52</v>
      </c>
      <c r="B207" s="21" t="s">
        <v>1159</v>
      </c>
      <c r="C207" s="92" t="s">
        <v>1791</v>
      </c>
      <c r="D207" s="92" t="s">
        <v>1228</v>
      </c>
      <c r="E207" s="18" t="s">
        <v>1746</v>
      </c>
      <c r="F207" s="94">
        <v>39336</v>
      </c>
      <c r="G207" s="24"/>
      <c r="H207" s="24"/>
      <c r="I207" s="24"/>
      <c r="J207" s="24"/>
      <c r="K207" s="21">
        <v>1</v>
      </c>
      <c r="L207" s="21" t="s">
        <v>1223</v>
      </c>
      <c r="M207" s="21"/>
      <c r="N207" s="21"/>
    </row>
    <row r="208" spans="1:14" s="28" customFormat="1">
      <c r="A208" s="21">
        <v>53</v>
      </c>
      <c r="B208" s="21" t="s">
        <v>1159</v>
      </c>
      <c r="C208" s="92" t="s">
        <v>1795</v>
      </c>
      <c r="D208" s="21" t="s">
        <v>935</v>
      </c>
      <c r="E208" s="18" t="s">
        <v>1747</v>
      </c>
      <c r="F208" s="94">
        <v>39346</v>
      </c>
      <c r="G208" s="24"/>
      <c r="H208" s="24"/>
      <c r="I208" s="24"/>
      <c r="J208" s="24"/>
      <c r="K208" s="21">
        <v>1</v>
      </c>
      <c r="L208" s="21" t="s">
        <v>1748</v>
      </c>
      <c r="M208" s="21"/>
      <c r="N208" s="21"/>
    </row>
    <row r="209" spans="1:14" s="28" customFormat="1">
      <c r="A209" s="21">
        <v>54</v>
      </c>
      <c r="B209" s="21" t="s">
        <v>1159</v>
      </c>
      <c r="C209" s="92" t="s">
        <v>1795</v>
      </c>
      <c r="D209" s="21" t="s">
        <v>935</v>
      </c>
      <c r="E209" s="18" t="s">
        <v>1749</v>
      </c>
      <c r="F209" s="94">
        <v>39347</v>
      </c>
      <c r="G209" s="24"/>
      <c r="H209" s="24"/>
      <c r="I209" s="24"/>
      <c r="J209" s="24"/>
      <c r="K209" s="21">
        <v>1</v>
      </c>
      <c r="L209" s="21" t="s">
        <v>1744</v>
      </c>
      <c r="M209" s="21"/>
      <c r="N209" s="21"/>
    </row>
    <row r="210" spans="1:14" s="28" customFormat="1" ht="25.5">
      <c r="A210" s="21">
        <v>55</v>
      </c>
      <c r="B210" s="21" t="s">
        <v>1159</v>
      </c>
      <c r="C210" s="92" t="s">
        <v>1795</v>
      </c>
      <c r="D210" s="21" t="s">
        <v>935</v>
      </c>
      <c r="E210" s="18" t="s">
        <v>1750</v>
      </c>
      <c r="F210" s="94">
        <v>39349</v>
      </c>
      <c r="G210" s="24"/>
      <c r="H210" s="24"/>
      <c r="I210" s="24"/>
      <c r="J210" s="24"/>
      <c r="K210" s="21">
        <v>1</v>
      </c>
      <c r="L210" s="21" t="s">
        <v>1751</v>
      </c>
      <c r="M210" s="21"/>
      <c r="N210" s="21"/>
    </row>
    <row r="211" spans="1:14" s="28" customFormat="1" ht="17.25" customHeight="1">
      <c r="A211" s="21">
        <v>56</v>
      </c>
      <c r="B211" s="21" t="s">
        <v>1159</v>
      </c>
      <c r="C211" s="92" t="s">
        <v>1795</v>
      </c>
      <c r="D211" s="21" t="s">
        <v>1796</v>
      </c>
      <c r="E211" s="18" t="s">
        <v>1752</v>
      </c>
      <c r="F211" s="94">
        <v>39352</v>
      </c>
      <c r="G211" s="24"/>
      <c r="H211" s="24"/>
      <c r="I211" s="21">
        <v>1</v>
      </c>
      <c r="J211" s="24"/>
      <c r="K211" s="21"/>
      <c r="L211" s="21" t="s">
        <v>1753</v>
      </c>
      <c r="M211" s="21"/>
      <c r="N211" s="21"/>
    </row>
    <row r="212" spans="1:14" s="28" customFormat="1">
      <c r="A212" s="21">
        <v>57</v>
      </c>
      <c r="B212" s="21" t="s">
        <v>1159</v>
      </c>
      <c r="C212" s="92" t="s">
        <v>1409</v>
      </c>
      <c r="D212" s="21" t="s">
        <v>944</v>
      </c>
      <c r="E212" s="18" t="s">
        <v>1410</v>
      </c>
      <c r="F212" s="94">
        <v>39352</v>
      </c>
      <c r="G212" s="24"/>
      <c r="H212" s="24"/>
      <c r="I212" s="21"/>
      <c r="J212" s="24"/>
      <c r="K212" s="21">
        <v>1</v>
      </c>
      <c r="L212" s="21" t="s">
        <v>1223</v>
      </c>
      <c r="M212" s="21"/>
      <c r="N212" s="21"/>
    </row>
    <row r="213" spans="1:14" s="28" customFormat="1" ht="63.75">
      <c r="A213" s="21">
        <v>58</v>
      </c>
      <c r="B213" s="21" t="s">
        <v>1159</v>
      </c>
      <c r="C213" s="92" t="s">
        <v>937</v>
      </c>
      <c r="D213" s="92" t="s">
        <v>937</v>
      </c>
      <c r="E213" s="18" t="s">
        <v>1411</v>
      </c>
      <c r="F213" s="94">
        <v>39352</v>
      </c>
      <c r="G213" s="24"/>
      <c r="H213" s="24"/>
      <c r="I213" s="21">
        <v>1</v>
      </c>
      <c r="J213" s="24"/>
      <c r="K213" s="21"/>
      <c r="L213" s="21" t="s">
        <v>1412</v>
      </c>
      <c r="M213" s="21"/>
      <c r="N213" s="21"/>
    </row>
    <row r="214" spans="1:14" ht="76.5">
      <c r="A214" s="21">
        <v>59</v>
      </c>
      <c r="B214" s="21" t="s">
        <v>1159</v>
      </c>
      <c r="C214" s="92" t="s">
        <v>1795</v>
      </c>
      <c r="D214" s="92" t="s">
        <v>935</v>
      </c>
      <c r="E214" s="18" t="s">
        <v>1413</v>
      </c>
      <c r="F214" s="167" t="s">
        <v>1414</v>
      </c>
      <c r="G214" s="24"/>
      <c r="H214" s="24"/>
      <c r="I214" s="21">
        <v>1</v>
      </c>
      <c r="J214" s="24"/>
      <c r="K214" s="21"/>
      <c r="L214" s="18" t="s">
        <v>1415</v>
      </c>
      <c r="M214" s="21"/>
      <c r="N214" s="21"/>
    </row>
    <row r="215" spans="1:14">
      <c r="A215" s="21">
        <v>60</v>
      </c>
      <c r="B215" s="21" t="s">
        <v>1159</v>
      </c>
      <c r="C215" s="92" t="s">
        <v>1791</v>
      </c>
      <c r="D215" s="92" t="s">
        <v>915</v>
      </c>
      <c r="E215" s="18" t="s">
        <v>1416</v>
      </c>
      <c r="F215" s="167" t="s">
        <v>1417</v>
      </c>
      <c r="G215" s="24"/>
      <c r="H215" s="24"/>
      <c r="I215" s="21"/>
      <c r="J215" s="24"/>
      <c r="K215" s="21">
        <v>1</v>
      </c>
      <c r="L215" s="18" t="s">
        <v>1223</v>
      </c>
      <c r="M215" s="21"/>
      <c r="N215" s="21"/>
    </row>
    <row r="216" spans="1:14" ht="89.25">
      <c r="A216" s="21">
        <v>61</v>
      </c>
      <c r="B216" s="21" t="s">
        <v>1159</v>
      </c>
      <c r="C216" s="92" t="s">
        <v>943</v>
      </c>
      <c r="D216" s="92" t="s">
        <v>1418</v>
      </c>
      <c r="E216" s="18" t="s">
        <v>1419</v>
      </c>
      <c r="F216" s="167" t="s">
        <v>1420</v>
      </c>
      <c r="G216" s="24"/>
      <c r="H216" s="21">
        <v>1</v>
      </c>
      <c r="I216" s="21"/>
      <c r="J216" s="24"/>
      <c r="K216" s="21"/>
      <c r="L216" s="18" t="s">
        <v>340</v>
      </c>
      <c r="M216" s="21"/>
      <c r="N216" s="21"/>
    </row>
    <row r="217" spans="1:14" ht="76.5">
      <c r="A217" s="95">
        <v>62</v>
      </c>
      <c r="B217" s="95" t="s">
        <v>1159</v>
      </c>
      <c r="C217" s="93" t="s">
        <v>1795</v>
      </c>
      <c r="D217" s="93" t="s">
        <v>1289</v>
      </c>
      <c r="E217" s="95" t="s">
        <v>1421</v>
      </c>
      <c r="F217" s="97" t="s">
        <v>1422</v>
      </c>
      <c r="G217" s="98"/>
      <c r="H217" s="98"/>
      <c r="I217" s="95">
        <v>1</v>
      </c>
      <c r="J217" s="98"/>
      <c r="K217" s="95"/>
      <c r="L217" s="95" t="s">
        <v>1423</v>
      </c>
      <c r="M217" s="95"/>
      <c r="N217" s="95"/>
    </row>
    <row r="218" spans="1:14" ht="38.25">
      <c r="A218" s="95">
        <v>63</v>
      </c>
      <c r="B218" s="95" t="s">
        <v>1159</v>
      </c>
      <c r="C218" s="93" t="s">
        <v>1791</v>
      </c>
      <c r="D218" s="93" t="s">
        <v>1424</v>
      </c>
      <c r="E218" s="95" t="s">
        <v>1425</v>
      </c>
      <c r="F218" s="97" t="s">
        <v>1426</v>
      </c>
      <c r="G218" s="98"/>
      <c r="H218" s="98"/>
      <c r="I218" s="95"/>
      <c r="J218" s="98"/>
      <c r="K218" s="95">
        <v>1</v>
      </c>
      <c r="L218" s="95" t="s">
        <v>1427</v>
      </c>
      <c r="M218" s="95"/>
      <c r="N218" s="95"/>
    </row>
    <row r="219" spans="1:14" ht="25.5">
      <c r="A219" s="95">
        <v>64</v>
      </c>
      <c r="B219" s="95" t="s">
        <v>1159</v>
      </c>
      <c r="C219" s="93" t="s">
        <v>1428</v>
      </c>
      <c r="D219" s="93" t="s">
        <v>1429</v>
      </c>
      <c r="E219" s="95" t="s">
        <v>1430</v>
      </c>
      <c r="F219" s="97" t="s">
        <v>1431</v>
      </c>
      <c r="G219" s="98"/>
      <c r="H219" s="98"/>
      <c r="I219" s="95">
        <v>1</v>
      </c>
      <c r="J219" s="98"/>
      <c r="K219" s="95"/>
      <c r="L219" s="95" t="s">
        <v>1432</v>
      </c>
      <c r="M219" s="95"/>
      <c r="N219" s="95"/>
    </row>
    <row r="220" spans="1:14" ht="38.25">
      <c r="A220" s="95">
        <v>65</v>
      </c>
      <c r="B220" s="95" t="s">
        <v>1159</v>
      </c>
      <c r="C220" s="93" t="s">
        <v>1433</v>
      </c>
      <c r="D220" s="93" t="s">
        <v>1796</v>
      </c>
      <c r="E220" s="95" t="s">
        <v>195</v>
      </c>
      <c r="F220" s="97" t="s">
        <v>1783</v>
      </c>
      <c r="G220" s="98"/>
      <c r="H220" s="98"/>
      <c r="I220" s="95"/>
      <c r="J220" s="98"/>
      <c r="K220" s="95">
        <v>1</v>
      </c>
      <c r="L220" s="95" t="s">
        <v>196</v>
      </c>
      <c r="M220" s="95"/>
      <c r="N220" s="95"/>
    </row>
    <row r="221" spans="1:14" ht="38.25">
      <c r="A221" s="95">
        <v>66</v>
      </c>
      <c r="B221" s="95" t="s">
        <v>1159</v>
      </c>
      <c r="C221" s="93" t="s">
        <v>197</v>
      </c>
      <c r="D221" s="93" t="s">
        <v>1424</v>
      </c>
      <c r="E221" s="95" t="s">
        <v>198</v>
      </c>
      <c r="F221" s="97" t="s">
        <v>1111</v>
      </c>
      <c r="G221" s="98"/>
      <c r="H221" s="98"/>
      <c r="I221" s="95">
        <v>1</v>
      </c>
      <c r="J221" s="98"/>
      <c r="K221" s="95"/>
      <c r="L221" s="95" t="s">
        <v>199</v>
      </c>
      <c r="M221" s="95"/>
      <c r="N221" s="95"/>
    </row>
    <row r="222" spans="1:14" ht="25.5">
      <c r="A222" s="95">
        <v>67</v>
      </c>
      <c r="B222" s="95" t="s">
        <v>1159</v>
      </c>
      <c r="C222" s="93" t="s">
        <v>1433</v>
      </c>
      <c r="D222" s="93" t="s">
        <v>924</v>
      </c>
      <c r="E222" s="95" t="s">
        <v>1768</v>
      </c>
      <c r="F222" s="97" t="s">
        <v>1769</v>
      </c>
      <c r="G222" s="98"/>
      <c r="H222" s="99">
        <v>1</v>
      </c>
      <c r="I222" s="95"/>
      <c r="J222" s="98"/>
      <c r="K222" s="95"/>
      <c r="L222" s="95" t="s">
        <v>1770</v>
      </c>
      <c r="M222" s="95"/>
      <c r="N222" s="95"/>
    </row>
    <row r="223" spans="1:14" ht="38.25">
      <c r="A223" s="95">
        <v>68</v>
      </c>
      <c r="B223" s="95" t="s">
        <v>1159</v>
      </c>
      <c r="C223" s="93" t="s">
        <v>197</v>
      </c>
      <c r="D223" s="93" t="s">
        <v>918</v>
      </c>
      <c r="E223" s="95" t="s">
        <v>1771</v>
      </c>
      <c r="F223" s="97" t="s">
        <v>1772</v>
      </c>
      <c r="G223" s="98"/>
      <c r="H223" s="99"/>
      <c r="I223" s="95">
        <v>1</v>
      </c>
      <c r="J223" s="98"/>
      <c r="K223" s="95"/>
      <c r="L223" s="95" t="s">
        <v>352</v>
      </c>
      <c r="M223" s="95"/>
      <c r="N223" s="95"/>
    </row>
    <row r="224" spans="1:14" ht="25.5">
      <c r="A224" s="95">
        <v>69</v>
      </c>
      <c r="B224" s="95" t="s">
        <v>1159</v>
      </c>
      <c r="C224" s="93" t="s">
        <v>1433</v>
      </c>
      <c r="D224" s="93" t="s">
        <v>935</v>
      </c>
      <c r="E224" s="95" t="s">
        <v>353</v>
      </c>
      <c r="F224" s="97" t="s">
        <v>354</v>
      </c>
      <c r="G224" s="98"/>
      <c r="H224" s="99"/>
      <c r="I224" s="95"/>
      <c r="J224" s="98"/>
      <c r="K224" s="95">
        <v>1</v>
      </c>
      <c r="L224" s="95" t="s">
        <v>1223</v>
      </c>
      <c r="M224" s="95"/>
      <c r="N224" s="95"/>
    </row>
    <row r="225" spans="1:14" s="107" customFormat="1" ht="25.5">
      <c r="A225" s="100">
        <v>70</v>
      </c>
      <c r="B225" s="101" t="s">
        <v>1159</v>
      </c>
      <c r="C225" s="102" t="s">
        <v>197</v>
      </c>
      <c r="D225" s="103" t="s">
        <v>1792</v>
      </c>
      <c r="E225" s="104" t="s">
        <v>355</v>
      </c>
      <c r="F225" s="105" t="s">
        <v>356</v>
      </c>
      <c r="G225" s="104"/>
      <c r="H225" s="104"/>
      <c r="I225" s="104"/>
      <c r="J225" s="104"/>
      <c r="K225" s="104">
        <v>1</v>
      </c>
      <c r="L225" s="106" t="s">
        <v>1223</v>
      </c>
      <c r="M225" s="104"/>
      <c r="N225" s="104"/>
    </row>
    <row r="226" spans="1:14" s="107" customFormat="1" ht="25.5">
      <c r="A226" s="108">
        <v>71</v>
      </c>
      <c r="B226" s="101" t="s">
        <v>1159</v>
      </c>
      <c r="C226" s="103" t="s">
        <v>1433</v>
      </c>
      <c r="D226" s="103" t="s">
        <v>924</v>
      </c>
      <c r="E226" s="104" t="s">
        <v>357</v>
      </c>
      <c r="F226" s="105" t="s">
        <v>358</v>
      </c>
      <c r="G226" s="104"/>
      <c r="H226" s="104"/>
      <c r="I226" s="104">
        <v>1</v>
      </c>
      <c r="J226" s="104"/>
      <c r="K226" s="104"/>
      <c r="L226" s="103" t="s">
        <v>359</v>
      </c>
      <c r="M226" s="104"/>
      <c r="N226" s="104"/>
    </row>
    <row r="227" spans="1:14" s="28" customFormat="1" ht="38.25">
      <c r="A227" s="21">
        <v>1</v>
      </c>
      <c r="B227" s="21" t="s">
        <v>1160</v>
      </c>
      <c r="C227" s="92" t="s">
        <v>360</v>
      </c>
      <c r="D227" s="21" t="s">
        <v>361</v>
      </c>
      <c r="E227" s="18" t="s">
        <v>362</v>
      </c>
      <c r="F227" s="94">
        <v>39183</v>
      </c>
      <c r="G227" s="24" t="s">
        <v>164</v>
      </c>
      <c r="H227" s="24" t="s">
        <v>164</v>
      </c>
      <c r="I227" s="21"/>
      <c r="J227" s="24"/>
      <c r="K227" s="21">
        <v>1</v>
      </c>
      <c r="L227" s="21" t="s">
        <v>363</v>
      </c>
      <c r="M227" s="21"/>
      <c r="N227" s="21"/>
    </row>
    <row r="228" spans="1:14" s="28" customFormat="1" ht="25.5">
      <c r="A228" s="21">
        <v>2</v>
      </c>
      <c r="B228" s="21" t="s">
        <v>1160</v>
      </c>
      <c r="C228" s="92" t="s">
        <v>364</v>
      </c>
      <c r="D228" s="21" t="s">
        <v>365</v>
      </c>
      <c r="E228" s="18" t="s">
        <v>366</v>
      </c>
      <c r="F228" s="94">
        <v>39210</v>
      </c>
      <c r="G228" s="24" t="s">
        <v>164</v>
      </c>
      <c r="H228" s="24">
        <v>1</v>
      </c>
      <c r="I228" s="21"/>
      <c r="J228" s="24"/>
      <c r="K228" s="21"/>
      <c r="L228" s="21" t="s">
        <v>385</v>
      </c>
      <c r="M228" s="21"/>
      <c r="N228" s="21"/>
    </row>
    <row r="229" spans="1:14" s="28" customFormat="1" ht="25.5">
      <c r="A229" s="21">
        <v>3</v>
      </c>
      <c r="B229" s="21" t="s">
        <v>1160</v>
      </c>
      <c r="C229" s="92" t="s">
        <v>386</v>
      </c>
      <c r="D229" s="21" t="s">
        <v>387</v>
      </c>
      <c r="E229" s="18" t="s">
        <v>362</v>
      </c>
      <c r="F229" s="94">
        <v>39222</v>
      </c>
      <c r="G229" s="24" t="s">
        <v>164</v>
      </c>
      <c r="H229" s="24" t="s">
        <v>164</v>
      </c>
      <c r="I229" s="21"/>
      <c r="J229" s="24"/>
      <c r="K229" s="21">
        <v>1</v>
      </c>
      <c r="L229" s="21" t="s">
        <v>388</v>
      </c>
      <c r="M229" s="21"/>
      <c r="N229" s="21"/>
    </row>
    <row r="230" spans="1:14" s="28" customFormat="1" ht="25.5">
      <c r="A230" s="21">
        <v>4</v>
      </c>
      <c r="B230" s="21" t="s">
        <v>1160</v>
      </c>
      <c r="C230" s="92" t="s">
        <v>364</v>
      </c>
      <c r="D230" s="21" t="s">
        <v>389</v>
      </c>
      <c r="E230" s="18" t="s">
        <v>390</v>
      </c>
      <c r="F230" s="94">
        <v>39222</v>
      </c>
      <c r="G230" s="24" t="s">
        <v>164</v>
      </c>
      <c r="H230" s="24" t="s">
        <v>164</v>
      </c>
      <c r="I230" s="21"/>
      <c r="J230" s="24"/>
      <c r="K230" s="21">
        <v>1</v>
      </c>
      <c r="L230" s="21" t="s">
        <v>391</v>
      </c>
      <c r="M230" s="21"/>
      <c r="N230" s="21"/>
    </row>
    <row r="231" spans="1:14" s="28" customFormat="1" ht="25.5">
      <c r="A231" s="21">
        <v>5</v>
      </c>
      <c r="B231" s="21" t="s">
        <v>1160</v>
      </c>
      <c r="C231" s="92" t="s">
        <v>392</v>
      </c>
      <c r="D231" s="21" t="s">
        <v>393</v>
      </c>
      <c r="E231" s="18" t="s">
        <v>362</v>
      </c>
      <c r="F231" s="94">
        <v>39234</v>
      </c>
      <c r="G231" s="24" t="s">
        <v>164</v>
      </c>
      <c r="H231" s="24" t="s">
        <v>164</v>
      </c>
      <c r="I231" s="21"/>
      <c r="J231" s="24"/>
      <c r="K231" s="21">
        <v>1</v>
      </c>
      <c r="L231" s="21" t="s">
        <v>394</v>
      </c>
      <c r="M231" s="21"/>
      <c r="N231" s="21"/>
    </row>
    <row r="232" spans="1:14" s="28" customFormat="1" ht="51">
      <c r="A232" s="21">
        <v>6</v>
      </c>
      <c r="B232" s="21" t="s">
        <v>1160</v>
      </c>
      <c r="C232" s="92" t="s">
        <v>392</v>
      </c>
      <c r="D232" s="21" t="s">
        <v>395</v>
      </c>
      <c r="E232" s="18" t="s">
        <v>396</v>
      </c>
      <c r="F232" s="94" t="s">
        <v>397</v>
      </c>
      <c r="G232" s="24" t="s">
        <v>164</v>
      </c>
      <c r="H232" s="24">
        <v>1</v>
      </c>
      <c r="I232" s="21"/>
      <c r="J232" s="24"/>
      <c r="K232" s="21"/>
      <c r="L232" s="21" t="s">
        <v>398</v>
      </c>
      <c r="M232" s="21"/>
      <c r="N232" s="21"/>
    </row>
    <row r="233" spans="1:14" s="28" customFormat="1" ht="38.25">
      <c r="A233" s="21">
        <v>7</v>
      </c>
      <c r="B233" s="21" t="s">
        <v>1160</v>
      </c>
      <c r="C233" s="92" t="s">
        <v>360</v>
      </c>
      <c r="D233" s="21" t="s">
        <v>399</v>
      </c>
      <c r="E233" s="18" t="s">
        <v>400</v>
      </c>
      <c r="F233" s="94">
        <v>39237</v>
      </c>
      <c r="G233" s="24" t="s">
        <v>164</v>
      </c>
      <c r="H233" s="24" t="s">
        <v>164</v>
      </c>
      <c r="I233" s="21">
        <v>1</v>
      </c>
      <c r="J233" s="24"/>
      <c r="K233" s="21"/>
      <c r="L233" s="21" t="s">
        <v>600</v>
      </c>
      <c r="M233" s="21"/>
      <c r="N233" s="21"/>
    </row>
    <row r="234" spans="1:14" s="28" customFormat="1" ht="38.25">
      <c r="A234" s="21">
        <v>8</v>
      </c>
      <c r="B234" s="21" t="s">
        <v>1160</v>
      </c>
      <c r="C234" s="92" t="s">
        <v>364</v>
      </c>
      <c r="D234" s="21" t="s">
        <v>601</v>
      </c>
      <c r="E234" s="18" t="s">
        <v>362</v>
      </c>
      <c r="F234" s="94" t="s">
        <v>602</v>
      </c>
      <c r="G234" s="24" t="s">
        <v>164</v>
      </c>
      <c r="H234" s="24" t="s">
        <v>164</v>
      </c>
      <c r="I234" s="21"/>
      <c r="J234" s="24"/>
      <c r="K234" s="21">
        <v>1</v>
      </c>
      <c r="L234" s="21" t="s">
        <v>1527</v>
      </c>
      <c r="M234" s="21"/>
      <c r="N234" s="21"/>
    </row>
    <row r="235" spans="1:14" s="28" customFormat="1" ht="63.75">
      <c r="A235" s="21">
        <v>9</v>
      </c>
      <c r="B235" s="21" t="s">
        <v>1160</v>
      </c>
      <c r="C235" s="92" t="s">
        <v>364</v>
      </c>
      <c r="D235" s="21" t="s">
        <v>601</v>
      </c>
      <c r="E235" s="18" t="s">
        <v>1528</v>
      </c>
      <c r="F235" s="94" t="s">
        <v>602</v>
      </c>
      <c r="G235" s="24" t="s">
        <v>164</v>
      </c>
      <c r="H235" s="24" t="s">
        <v>164</v>
      </c>
      <c r="I235" s="21"/>
      <c r="J235" s="24"/>
      <c r="K235" s="21">
        <v>1</v>
      </c>
      <c r="L235" s="21" t="s">
        <v>1570</v>
      </c>
      <c r="M235" s="21"/>
      <c r="N235" s="21"/>
    </row>
    <row r="236" spans="1:14" s="28" customFormat="1" ht="51">
      <c r="A236" s="21">
        <v>10</v>
      </c>
      <c r="B236" s="21" t="s">
        <v>1160</v>
      </c>
      <c r="C236" s="92" t="s">
        <v>392</v>
      </c>
      <c r="D236" s="21" t="s">
        <v>395</v>
      </c>
      <c r="E236" s="18" t="s">
        <v>1571</v>
      </c>
      <c r="F236" s="94" t="s">
        <v>1572</v>
      </c>
      <c r="G236" s="24" t="s">
        <v>164</v>
      </c>
      <c r="H236" s="24">
        <v>1</v>
      </c>
      <c r="I236" s="21"/>
      <c r="J236" s="24"/>
      <c r="K236" s="21"/>
      <c r="L236" s="21" t="s">
        <v>667</v>
      </c>
      <c r="M236" s="21"/>
      <c r="N236" s="21"/>
    </row>
    <row r="237" spans="1:14" s="28" customFormat="1" ht="76.5">
      <c r="A237" s="21">
        <v>11</v>
      </c>
      <c r="B237" s="21" t="s">
        <v>1160</v>
      </c>
      <c r="C237" s="92" t="s">
        <v>668</v>
      </c>
      <c r="D237" s="21" t="s">
        <v>669</v>
      </c>
      <c r="E237" s="18" t="s">
        <v>670</v>
      </c>
      <c r="F237" s="94" t="s">
        <v>1572</v>
      </c>
      <c r="G237" s="24" t="s">
        <v>164</v>
      </c>
      <c r="H237" s="24" t="s">
        <v>164</v>
      </c>
      <c r="I237" s="21">
        <v>1</v>
      </c>
      <c r="J237" s="24"/>
      <c r="K237" s="21"/>
      <c r="L237" s="21" t="s">
        <v>662</v>
      </c>
      <c r="M237" s="21"/>
      <c r="N237" s="21"/>
    </row>
    <row r="238" spans="1:14" s="28" customFormat="1">
      <c r="A238" s="21">
        <v>12</v>
      </c>
      <c r="B238" s="21" t="s">
        <v>1160</v>
      </c>
      <c r="C238" s="92" t="s">
        <v>668</v>
      </c>
      <c r="D238" s="21" t="s">
        <v>669</v>
      </c>
      <c r="E238" s="18" t="s">
        <v>663</v>
      </c>
      <c r="F238" s="94">
        <v>39240</v>
      </c>
      <c r="G238" s="24" t="s">
        <v>164</v>
      </c>
      <c r="H238" s="24" t="s">
        <v>164</v>
      </c>
      <c r="I238" s="21"/>
      <c r="J238" s="24"/>
      <c r="K238" s="21">
        <v>1</v>
      </c>
      <c r="L238" s="21"/>
      <c r="M238" s="21"/>
      <c r="N238" s="21"/>
    </row>
    <row r="239" spans="1:14" s="28" customFormat="1" ht="25.5">
      <c r="A239" s="21">
        <v>13</v>
      </c>
      <c r="B239" s="21" t="s">
        <v>1160</v>
      </c>
      <c r="C239" s="92" t="s">
        <v>668</v>
      </c>
      <c r="D239" s="21" t="s">
        <v>387</v>
      </c>
      <c r="E239" s="18" t="s">
        <v>664</v>
      </c>
      <c r="F239" s="94">
        <v>39249</v>
      </c>
      <c r="G239" s="24" t="s">
        <v>164</v>
      </c>
      <c r="H239" s="24" t="s">
        <v>164</v>
      </c>
      <c r="I239" s="21"/>
      <c r="J239" s="24"/>
      <c r="K239" s="21">
        <v>1</v>
      </c>
      <c r="L239" s="21" t="s">
        <v>665</v>
      </c>
      <c r="M239" s="21"/>
      <c r="N239" s="21"/>
    </row>
    <row r="240" spans="1:14" s="28" customFormat="1" ht="63.75">
      <c r="A240" s="21">
        <v>14</v>
      </c>
      <c r="B240" s="21" t="s">
        <v>1160</v>
      </c>
      <c r="C240" s="92" t="s">
        <v>668</v>
      </c>
      <c r="D240" s="21" t="s">
        <v>669</v>
      </c>
      <c r="E240" s="18" t="s">
        <v>666</v>
      </c>
      <c r="F240" s="94" t="s">
        <v>1499</v>
      </c>
      <c r="G240" s="24" t="s">
        <v>164</v>
      </c>
      <c r="H240" s="24" t="s">
        <v>164</v>
      </c>
      <c r="I240" s="21">
        <v>1</v>
      </c>
      <c r="J240" s="24"/>
      <c r="K240" s="21"/>
      <c r="L240" s="21" t="s">
        <v>657</v>
      </c>
      <c r="M240" s="21"/>
      <c r="N240" s="21"/>
    </row>
    <row r="241" spans="1:14" s="28" customFormat="1" ht="25.5">
      <c r="A241" s="21">
        <v>15</v>
      </c>
      <c r="B241" s="21" t="s">
        <v>1160</v>
      </c>
      <c r="C241" s="92" t="s">
        <v>360</v>
      </c>
      <c r="D241" s="21" t="s">
        <v>658</v>
      </c>
      <c r="E241" s="18" t="s">
        <v>659</v>
      </c>
      <c r="F241" s="94" t="s">
        <v>1449</v>
      </c>
      <c r="G241" s="24" t="s">
        <v>164</v>
      </c>
      <c r="H241" s="24" t="s">
        <v>164</v>
      </c>
      <c r="I241" s="21"/>
      <c r="J241" s="24">
        <v>1</v>
      </c>
      <c r="K241" s="21"/>
      <c r="L241" s="21" t="s">
        <v>660</v>
      </c>
      <c r="M241" s="21"/>
      <c r="N241" s="21"/>
    </row>
    <row r="242" spans="1:14" s="28" customFormat="1" ht="38.25">
      <c r="A242" s="21">
        <v>16</v>
      </c>
      <c r="B242" s="21" t="s">
        <v>1160</v>
      </c>
      <c r="C242" s="92" t="s">
        <v>392</v>
      </c>
      <c r="D242" s="21" t="s">
        <v>395</v>
      </c>
      <c r="E242" s="18" t="s">
        <v>661</v>
      </c>
      <c r="F242" s="94" t="s">
        <v>1010</v>
      </c>
      <c r="G242" s="24" t="s">
        <v>164</v>
      </c>
      <c r="H242" s="24" t="s">
        <v>164</v>
      </c>
      <c r="I242" s="21"/>
      <c r="J242" s="24"/>
      <c r="K242" s="21">
        <v>1</v>
      </c>
      <c r="L242" s="21" t="s">
        <v>867</v>
      </c>
      <c r="M242" s="21"/>
      <c r="N242" s="21"/>
    </row>
    <row r="243" spans="1:14" s="28" customFormat="1" ht="25.5">
      <c r="A243" s="21">
        <v>17</v>
      </c>
      <c r="B243" s="21" t="s">
        <v>1160</v>
      </c>
      <c r="C243" s="92" t="s">
        <v>364</v>
      </c>
      <c r="D243" s="21" t="s">
        <v>389</v>
      </c>
      <c r="E243" s="18" t="s">
        <v>664</v>
      </c>
      <c r="F243" s="94" t="s">
        <v>1010</v>
      </c>
      <c r="G243" s="24" t="s">
        <v>164</v>
      </c>
      <c r="H243" s="24" t="s">
        <v>164</v>
      </c>
      <c r="I243" s="21"/>
      <c r="J243" s="24"/>
      <c r="K243" s="21">
        <v>1</v>
      </c>
      <c r="L243" s="21" t="s">
        <v>868</v>
      </c>
      <c r="M243" s="21"/>
      <c r="N243" s="21"/>
    </row>
    <row r="244" spans="1:14" s="28" customFormat="1" ht="25.5">
      <c r="A244" s="21">
        <v>18</v>
      </c>
      <c r="B244" s="21" t="s">
        <v>1160</v>
      </c>
      <c r="C244" s="92" t="s">
        <v>392</v>
      </c>
      <c r="D244" s="21" t="s">
        <v>869</v>
      </c>
      <c r="E244" s="18" t="s">
        <v>362</v>
      </c>
      <c r="F244" s="94" t="s">
        <v>645</v>
      </c>
      <c r="G244" s="24" t="s">
        <v>164</v>
      </c>
      <c r="H244" s="24" t="s">
        <v>164</v>
      </c>
      <c r="I244" s="21"/>
      <c r="J244" s="24"/>
      <c r="K244" s="21">
        <v>1</v>
      </c>
      <c r="L244" s="21" t="s">
        <v>870</v>
      </c>
      <c r="M244" s="21"/>
      <c r="N244" s="21"/>
    </row>
    <row r="245" spans="1:14" s="28" customFormat="1">
      <c r="A245" s="21">
        <v>19</v>
      </c>
      <c r="B245" s="21" t="s">
        <v>1160</v>
      </c>
      <c r="C245" s="92" t="s">
        <v>364</v>
      </c>
      <c r="D245" s="21" t="s">
        <v>389</v>
      </c>
      <c r="E245" s="18" t="s">
        <v>871</v>
      </c>
      <c r="F245" s="94" t="s">
        <v>645</v>
      </c>
      <c r="G245" s="24" t="s">
        <v>164</v>
      </c>
      <c r="H245" s="24" t="s">
        <v>164</v>
      </c>
      <c r="I245" s="21"/>
      <c r="J245" s="24"/>
      <c r="K245" s="21">
        <v>1</v>
      </c>
      <c r="L245" s="21" t="s">
        <v>1106</v>
      </c>
      <c r="M245" s="21"/>
      <c r="N245" s="21"/>
    </row>
    <row r="246" spans="1:14" s="28" customFormat="1" ht="38.25">
      <c r="A246" s="21">
        <v>20</v>
      </c>
      <c r="B246" s="21" t="s">
        <v>1160</v>
      </c>
      <c r="C246" s="92" t="s">
        <v>360</v>
      </c>
      <c r="D246" s="21" t="s">
        <v>872</v>
      </c>
      <c r="E246" s="18" t="s">
        <v>362</v>
      </c>
      <c r="F246" s="94" t="s">
        <v>873</v>
      </c>
      <c r="G246" s="24" t="s">
        <v>164</v>
      </c>
      <c r="H246" s="24" t="s">
        <v>164</v>
      </c>
      <c r="I246" s="21"/>
      <c r="J246" s="24"/>
      <c r="K246" s="21">
        <v>1</v>
      </c>
      <c r="L246" s="21" t="s">
        <v>874</v>
      </c>
      <c r="M246" s="21"/>
      <c r="N246" s="21"/>
    </row>
    <row r="247" spans="1:14" s="28" customFormat="1" ht="38.25">
      <c r="A247" s="21">
        <v>21</v>
      </c>
      <c r="B247" s="21" t="s">
        <v>1160</v>
      </c>
      <c r="C247" s="92" t="s">
        <v>392</v>
      </c>
      <c r="D247" s="21" t="s">
        <v>869</v>
      </c>
      <c r="E247" s="18" t="s">
        <v>875</v>
      </c>
      <c r="F247" s="94" t="s">
        <v>876</v>
      </c>
      <c r="G247" s="24" t="s">
        <v>164</v>
      </c>
      <c r="H247" s="24" t="s">
        <v>164</v>
      </c>
      <c r="I247" s="21">
        <v>1</v>
      </c>
      <c r="J247" s="24"/>
      <c r="K247" s="21"/>
      <c r="L247" s="21" t="s">
        <v>877</v>
      </c>
      <c r="M247" s="21"/>
      <c r="N247" s="21"/>
    </row>
    <row r="248" spans="1:14" s="28" customFormat="1" ht="25.5">
      <c r="A248" s="21">
        <v>22</v>
      </c>
      <c r="B248" s="21" t="s">
        <v>1160</v>
      </c>
      <c r="C248" s="92" t="s">
        <v>364</v>
      </c>
      <c r="D248" s="21" t="s">
        <v>878</v>
      </c>
      <c r="E248" s="18" t="s">
        <v>879</v>
      </c>
      <c r="F248" s="94" t="s">
        <v>880</v>
      </c>
      <c r="G248" s="24" t="s">
        <v>164</v>
      </c>
      <c r="H248" s="24" t="s">
        <v>164</v>
      </c>
      <c r="I248" s="21">
        <v>1</v>
      </c>
      <c r="J248" s="24"/>
      <c r="K248" s="21"/>
      <c r="L248" s="21" t="s">
        <v>881</v>
      </c>
      <c r="M248" s="21"/>
      <c r="N248" s="21"/>
    </row>
    <row r="249" spans="1:14" s="28" customFormat="1">
      <c r="A249" s="21">
        <v>23</v>
      </c>
      <c r="B249" s="21" t="s">
        <v>1160</v>
      </c>
      <c r="C249" s="92" t="s">
        <v>360</v>
      </c>
      <c r="D249" s="21" t="s">
        <v>882</v>
      </c>
      <c r="E249" s="18" t="s">
        <v>661</v>
      </c>
      <c r="F249" s="94" t="s">
        <v>883</v>
      </c>
      <c r="G249" s="24"/>
      <c r="H249" s="24"/>
      <c r="I249" s="21"/>
      <c r="J249" s="24"/>
      <c r="K249" s="21">
        <v>1</v>
      </c>
      <c r="L249" s="21" t="s">
        <v>884</v>
      </c>
      <c r="M249" s="21"/>
      <c r="N249" s="21"/>
    </row>
    <row r="250" spans="1:14" s="28" customFormat="1" ht="25.5">
      <c r="A250" s="21">
        <v>24</v>
      </c>
      <c r="B250" s="21" t="s">
        <v>1160</v>
      </c>
      <c r="C250" s="92" t="s">
        <v>364</v>
      </c>
      <c r="D250" s="21" t="s">
        <v>885</v>
      </c>
      <c r="E250" s="18" t="s">
        <v>886</v>
      </c>
      <c r="F250" s="94" t="s">
        <v>1040</v>
      </c>
      <c r="G250" s="24"/>
      <c r="H250" s="24"/>
      <c r="I250" s="21"/>
      <c r="J250" s="24"/>
      <c r="K250" s="21">
        <v>1</v>
      </c>
      <c r="L250" s="21" t="s">
        <v>887</v>
      </c>
      <c r="M250" s="21"/>
      <c r="N250" s="21"/>
    </row>
    <row r="251" spans="1:14" s="28" customFormat="1">
      <c r="A251" s="21">
        <v>25</v>
      </c>
      <c r="B251" s="21" t="s">
        <v>1160</v>
      </c>
      <c r="C251" s="92" t="s">
        <v>364</v>
      </c>
      <c r="D251" s="21" t="s">
        <v>389</v>
      </c>
      <c r="E251" s="18" t="s">
        <v>661</v>
      </c>
      <c r="F251" s="94" t="s">
        <v>1040</v>
      </c>
      <c r="G251" s="24"/>
      <c r="H251" s="24"/>
      <c r="I251" s="21"/>
      <c r="J251" s="24"/>
      <c r="K251" s="21">
        <v>1</v>
      </c>
      <c r="L251" s="21" t="s">
        <v>1106</v>
      </c>
      <c r="M251" s="21"/>
      <c r="N251" s="21"/>
    </row>
    <row r="252" spans="1:14" s="28" customFormat="1">
      <c r="A252" s="21">
        <v>26</v>
      </c>
      <c r="B252" s="21" t="s">
        <v>1160</v>
      </c>
      <c r="C252" s="92" t="s">
        <v>364</v>
      </c>
      <c r="D252" s="21" t="s">
        <v>389</v>
      </c>
      <c r="E252" s="18" t="s">
        <v>888</v>
      </c>
      <c r="F252" s="94" t="s">
        <v>1040</v>
      </c>
      <c r="G252" s="24"/>
      <c r="H252" s="24"/>
      <c r="I252" s="21">
        <v>1</v>
      </c>
      <c r="J252" s="24"/>
      <c r="K252" s="21"/>
      <c r="L252" s="21" t="s">
        <v>1106</v>
      </c>
      <c r="M252" s="21"/>
      <c r="N252" s="21"/>
    </row>
    <row r="253" spans="1:14" s="28" customFormat="1">
      <c r="A253" s="21">
        <v>27</v>
      </c>
      <c r="B253" s="21" t="s">
        <v>1160</v>
      </c>
      <c r="C253" s="92" t="s">
        <v>360</v>
      </c>
      <c r="D253" s="21" t="s">
        <v>889</v>
      </c>
      <c r="E253" s="18" t="s">
        <v>362</v>
      </c>
      <c r="F253" s="94" t="s">
        <v>890</v>
      </c>
      <c r="G253" s="24"/>
      <c r="H253" s="24"/>
      <c r="I253" s="21"/>
      <c r="J253" s="24"/>
      <c r="K253" s="21">
        <v>1</v>
      </c>
      <c r="L253" s="21" t="s">
        <v>1106</v>
      </c>
      <c r="M253" s="21"/>
      <c r="N253" s="21"/>
    </row>
    <row r="254" spans="1:14" s="28" customFormat="1">
      <c r="A254" s="21">
        <v>28</v>
      </c>
      <c r="B254" s="21" t="s">
        <v>1160</v>
      </c>
      <c r="C254" s="92" t="s">
        <v>360</v>
      </c>
      <c r="D254" s="21" t="s">
        <v>872</v>
      </c>
      <c r="E254" s="18" t="s">
        <v>591</v>
      </c>
      <c r="F254" s="94" t="s">
        <v>890</v>
      </c>
      <c r="G254" s="24"/>
      <c r="H254" s="24"/>
      <c r="I254" s="21">
        <v>1</v>
      </c>
      <c r="J254" s="24"/>
      <c r="K254" s="21"/>
      <c r="L254" s="21" t="s">
        <v>1106</v>
      </c>
      <c r="M254" s="21"/>
      <c r="N254" s="21"/>
    </row>
    <row r="255" spans="1:14" s="28" customFormat="1" ht="25.5">
      <c r="A255" s="21">
        <v>29</v>
      </c>
      <c r="B255" s="21" t="s">
        <v>1160</v>
      </c>
      <c r="C255" s="92" t="s">
        <v>360</v>
      </c>
      <c r="D255" s="21" t="s">
        <v>885</v>
      </c>
      <c r="E255" s="18" t="s">
        <v>1845</v>
      </c>
      <c r="F255" s="94" t="s">
        <v>640</v>
      </c>
      <c r="G255" s="24"/>
      <c r="H255" s="24"/>
      <c r="I255" s="21">
        <v>1</v>
      </c>
      <c r="J255" s="24"/>
      <c r="K255" s="21"/>
      <c r="L255" s="21" t="s">
        <v>1846</v>
      </c>
      <c r="M255" s="21"/>
      <c r="N255" s="21"/>
    </row>
    <row r="256" spans="1:14" s="28" customFormat="1" ht="25.5">
      <c r="A256" s="21">
        <v>30</v>
      </c>
      <c r="B256" s="21" t="s">
        <v>1160</v>
      </c>
      <c r="C256" s="92" t="s">
        <v>668</v>
      </c>
      <c r="D256" s="21" t="s">
        <v>653</v>
      </c>
      <c r="E256" s="18" t="s">
        <v>1847</v>
      </c>
      <c r="F256" s="94" t="s">
        <v>1061</v>
      </c>
      <c r="G256" s="24"/>
      <c r="H256" s="24"/>
      <c r="I256" s="21"/>
      <c r="J256" s="24">
        <v>1</v>
      </c>
      <c r="K256" s="21"/>
      <c r="L256" s="21" t="s">
        <v>1848</v>
      </c>
      <c r="M256" s="21"/>
      <c r="N256" s="21"/>
    </row>
    <row r="257" spans="1:14" s="28" customFormat="1" ht="25.5">
      <c r="A257" s="21">
        <v>31</v>
      </c>
      <c r="B257" s="21" t="s">
        <v>1160</v>
      </c>
      <c r="C257" s="92" t="s">
        <v>360</v>
      </c>
      <c r="D257" s="21" t="s">
        <v>889</v>
      </c>
      <c r="E257" s="18" t="s">
        <v>1849</v>
      </c>
      <c r="F257" s="94" t="s">
        <v>1061</v>
      </c>
      <c r="G257" s="24"/>
      <c r="H257" s="24"/>
      <c r="I257" s="21">
        <v>1</v>
      </c>
      <c r="J257" s="24"/>
      <c r="K257" s="21"/>
      <c r="L257" s="21" t="s">
        <v>1850</v>
      </c>
      <c r="M257" s="21"/>
      <c r="N257" s="21"/>
    </row>
    <row r="258" spans="1:14" s="28" customFormat="1">
      <c r="A258" s="21">
        <v>32</v>
      </c>
      <c r="B258" s="21" t="s">
        <v>1160</v>
      </c>
      <c r="C258" s="92" t="s">
        <v>392</v>
      </c>
      <c r="D258" s="21" t="s">
        <v>1851</v>
      </c>
      <c r="E258" s="18" t="s">
        <v>1852</v>
      </c>
      <c r="F258" s="94" t="s">
        <v>1853</v>
      </c>
      <c r="G258" s="24"/>
      <c r="H258" s="24">
        <v>1</v>
      </c>
      <c r="I258" s="21"/>
      <c r="J258" s="24"/>
      <c r="K258" s="21"/>
      <c r="L258" s="21" t="s">
        <v>1854</v>
      </c>
      <c r="M258" s="21"/>
      <c r="N258" s="21"/>
    </row>
    <row r="259" spans="1:14" s="28" customFormat="1">
      <c r="A259" s="21">
        <v>33</v>
      </c>
      <c r="B259" s="21" t="s">
        <v>1160</v>
      </c>
      <c r="C259" s="92" t="s">
        <v>360</v>
      </c>
      <c r="D259" s="21" t="s">
        <v>658</v>
      </c>
      <c r="E259" s="18" t="s">
        <v>362</v>
      </c>
      <c r="F259" s="94" t="s">
        <v>1855</v>
      </c>
      <c r="G259" s="24"/>
      <c r="H259" s="24"/>
      <c r="I259" s="21"/>
      <c r="J259" s="24"/>
      <c r="K259" s="21">
        <v>1</v>
      </c>
      <c r="L259" s="21" t="s">
        <v>1106</v>
      </c>
      <c r="M259" s="21"/>
      <c r="N259" s="21"/>
    </row>
    <row r="260" spans="1:14" s="28" customFormat="1" ht="76.5">
      <c r="A260" s="21">
        <v>34</v>
      </c>
      <c r="B260" s="21" t="s">
        <v>1160</v>
      </c>
      <c r="C260" s="92" t="s">
        <v>364</v>
      </c>
      <c r="D260" s="21" t="s">
        <v>1856</v>
      </c>
      <c r="E260" s="18" t="s">
        <v>1857</v>
      </c>
      <c r="F260" s="94" t="s">
        <v>1858</v>
      </c>
      <c r="G260" s="24"/>
      <c r="H260" s="24"/>
      <c r="I260" s="21">
        <v>1</v>
      </c>
      <c r="J260" s="24"/>
      <c r="K260" s="21"/>
      <c r="L260" s="21" t="s">
        <v>1859</v>
      </c>
      <c r="M260" s="21"/>
      <c r="N260" s="21"/>
    </row>
    <row r="261" spans="1:14" s="28" customFormat="1">
      <c r="A261" s="21">
        <v>35</v>
      </c>
      <c r="B261" s="21" t="s">
        <v>1160</v>
      </c>
      <c r="C261" s="92" t="s">
        <v>668</v>
      </c>
      <c r="D261" s="21" t="s">
        <v>669</v>
      </c>
      <c r="E261" s="18" t="s">
        <v>661</v>
      </c>
      <c r="F261" s="94" t="s">
        <v>1860</v>
      </c>
      <c r="G261" s="24"/>
      <c r="H261" s="24"/>
      <c r="I261" s="21"/>
      <c r="J261" s="24"/>
      <c r="K261" s="21">
        <v>1</v>
      </c>
      <c r="L261" s="21" t="s">
        <v>1106</v>
      </c>
      <c r="M261" s="21"/>
      <c r="N261" s="21"/>
    </row>
    <row r="262" spans="1:14" s="28" customFormat="1" ht="51">
      <c r="A262" s="21">
        <v>36</v>
      </c>
      <c r="B262" s="21" t="s">
        <v>1160</v>
      </c>
      <c r="C262" s="92" t="s">
        <v>392</v>
      </c>
      <c r="D262" s="21" t="s">
        <v>395</v>
      </c>
      <c r="E262" s="18" t="s">
        <v>661</v>
      </c>
      <c r="F262" s="94" t="s">
        <v>1860</v>
      </c>
      <c r="G262" s="24"/>
      <c r="H262" s="24"/>
      <c r="I262" s="21"/>
      <c r="J262" s="24"/>
      <c r="K262" s="21">
        <v>1</v>
      </c>
      <c r="L262" s="21" t="s">
        <v>1861</v>
      </c>
      <c r="M262" s="21"/>
      <c r="N262" s="21"/>
    </row>
    <row r="263" spans="1:14" s="28" customFormat="1">
      <c r="A263" s="21">
        <v>37</v>
      </c>
      <c r="B263" s="21" t="s">
        <v>1160</v>
      </c>
      <c r="C263" s="92" t="s">
        <v>885</v>
      </c>
      <c r="D263" s="21" t="s">
        <v>1862</v>
      </c>
      <c r="E263" s="18" t="s">
        <v>1863</v>
      </c>
      <c r="F263" s="94" t="s">
        <v>1864</v>
      </c>
      <c r="G263" s="24"/>
      <c r="H263" s="24"/>
      <c r="I263" s="21">
        <v>1</v>
      </c>
      <c r="J263" s="24"/>
      <c r="K263" s="21"/>
      <c r="L263" s="21" t="s">
        <v>1865</v>
      </c>
      <c r="M263" s="21"/>
      <c r="N263" s="21"/>
    </row>
    <row r="264" spans="1:14" s="28" customFormat="1" ht="38.25">
      <c r="A264" s="21">
        <v>38</v>
      </c>
      <c r="B264" s="21" t="s">
        <v>1160</v>
      </c>
      <c r="C264" s="92" t="s">
        <v>360</v>
      </c>
      <c r="D264" s="21" t="s">
        <v>1866</v>
      </c>
      <c r="E264" s="18" t="s">
        <v>1797</v>
      </c>
      <c r="F264" s="94" t="s">
        <v>1798</v>
      </c>
      <c r="G264" s="24"/>
      <c r="H264" s="24">
        <v>1</v>
      </c>
      <c r="I264" s="21"/>
      <c r="J264" s="24"/>
      <c r="K264" s="21"/>
      <c r="L264" s="21" t="s">
        <v>1799</v>
      </c>
      <c r="M264" s="21"/>
      <c r="N264" s="21"/>
    </row>
    <row r="265" spans="1:14" s="28" customFormat="1" ht="51">
      <c r="A265" s="21">
        <v>39</v>
      </c>
      <c r="B265" s="21" t="s">
        <v>1160</v>
      </c>
      <c r="C265" s="92" t="s">
        <v>360</v>
      </c>
      <c r="D265" s="21" t="s">
        <v>1866</v>
      </c>
      <c r="E265" s="18" t="s">
        <v>1800</v>
      </c>
      <c r="F265" s="94" t="s">
        <v>1801</v>
      </c>
      <c r="G265" s="24"/>
      <c r="H265" s="24"/>
      <c r="I265" s="21">
        <v>1</v>
      </c>
      <c r="J265" s="24"/>
      <c r="K265" s="21"/>
      <c r="L265" s="21" t="s">
        <v>1802</v>
      </c>
      <c r="M265" s="21"/>
      <c r="N265" s="21"/>
    </row>
    <row r="266" spans="1:14" s="28" customFormat="1" ht="63.75">
      <c r="A266" s="21">
        <v>40</v>
      </c>
      <c r="B266" s="21" t="s">
        <v>1160</v>
      </c>
      <c r="C266" s="92" t="s">
        <v>392</v>
      </c>
      <c r="D266" s="21" t="s">
        <v>1803</v>
      </c>
      <c r="E266" s="18" t="s">
        <v>664</v>
      </c>
      <c r="F266" s="94" t="s">
        <v>1804</v>
      </c>
      <c r="G266" s="24"/>
      <c r="H266" s="24"/>
      <c r="I266" s="21"/>
      <c r="J266" s="24"/>
      <c r="K266" s="21">
        <v>1</v>
      </c>
      <c r="L266" s="21" t="s">
        <v>1821</v>
      </c>
      <c r="M266" s="21"/>
      <c r="N266" s="21"/>
    </row>
    <row r="267" spans="1:14" s="28" customFormat="1" ht="25.5">
      <c r="A267" s="21">
        <v>41</v>
      </c>
      <c r="B267" s="21" t="s">
        <v>1160</v>
      </c>
      <c r="C267" s="92" t="s">
        <v>1822</v>
      </c>
      <c r="D267" s="21" t="s">
        <v>1823</v>
      </c>
      <c r="E267" s="18" t="s">
        <v>661</v>
      </c>
      <c r="F267" s="94" t="s">
        <v>1824</v>
      </c>
      <c r="G267" s="24"/>
      <c r="H267" s="24"/>
      <c r="I267" s="21"/>
      <c r="J267" s="24"/>
      <c r="K267" s="21">
        <v>1</v>
      </c>
      <c r="L267" s="21" t="s">
        <v>1825</v>
      </c>
      <c r="M267" s="21"/>
      <c r="N267" s="21"/>
    </row>
    <row r="268" spans="1:14" s="28" customFormat="1" ht="38.25">
      <c r="A268" s="21">
        <v>42</v>
      </c>
      <c r="B268" s="21" t="s">
        <v>1160</v>
      </c>
      <c r="C268" s="92" t="s">
        <v>392</v>
      </c>
      <c r="D268" s="21" t="s">
        <v>1826</v>
      </c>
      <c r="E268" s="18" t="s">
        <v>1827</v>
      </c>
      <c r="F268" s="94" t="s">
        <v>1828</v>
      </c>
      <c r="G268" s="24"/>
      <c r="H268" s="24"/>
      <c r="I268" s="21">
        <v>1</v>
      </c>
      <c r="J268" s="24"/>
      <c r="K268" s="21"/>
      <c r="L268" s="21" t="s">
        <v>1829</v>
      </c>
      <c r="M268" s="21"/>
      <c r="N268" s="21"/>
    </row>
    <row r="269" spans="1:14" s="28" customFormat="1" ht="51">
      <c r="A269" s="21">
        <v>43</v>
      </c>
      <c r="B269" s="21" t="s">
        <v>1160</v>
      </c>
      <c r="C269" s="92" t="s">
        <v>360</v>
      </c>
      <c r="D269" s="21" t="s">
        <v>1830</v>
      </c>
      <c r="E269" s="18" t="s">
        <v>661</v>
      </c>
      <c r="F269" s="94" t="s">
        <v>1828</v>
      </c>
      <c r="G269" s="24"/>
      <c r="H269" s="24"/>
      <c r="I269" s="21"/>
      <c r="J269" s="24"/>
      <c r="K269" s="21">
        <v>1</v>
      </c>
      <c r="L269" s="21" t="s">
        <v>1831</v>
      </c>
      <c r="M269" s="21"/>
      <c r="N269" s="21"/>
    </row>
    <row r="270" spans="1:14" s="28" customFormat="1" ht="38.25">
      <c r="A270" s="21">
        <v>44</v>
      </c>
      <c r="B270" s="21" t="s">
        <v>1160</v>
      </c>
      <c r="C270" s="92" t="s">
        <v>392</v>
      </c>
      <c r="D270" s="21" t="s">
        <v>1832</v>
      </c>
      <c r="E270" s="18" t="s">
        <v>661</v>
      </c>
      <c r="F270" s="94" t="s">
        <v>1828</v>
      </c>
      <c r="G270" s="24"/>
      <c r="H270" s="24"/>
      <c r="I270" s="21"/>
      <c r="J270" s="24"/>
      <c r="K270" s="21">
        <v>1</v>
      </c>
      <c r="L270" s="21" t="s">
        <v>1833</v>
      </c>
      <c r="M270" s="21"/>
      <c r="N270" s="21"/>
    </row>
    <row r="271" spans="1:14" s="28" customFormat="1" ht="76.5">
      <c r="A271" s="21">
        <v>45</v>
      </c>
      <c r="B271" s="21" t="s">
        <v>1160</v>
      </c>
      <c r="C271" s="92" t="s">
        <v>360</v>
      </c>
      <c r="D271" s="21" t="s">
        <v>1834</v>
      </c>
      <c r="E271" s="18" t="s">
        <v>1835</v>
      </c>
      <c r="F271" s="94" t="s">
        <v>603</v>
      </c>
      <c r="G271" s="24"/>
      <c r="H271" s="24"/>
      <c r="I271" s="21">
        <v>1</v>
      </c>
      <c r="J271" s="24"/>
      <c r="K271" s="21"/>
      <c r="L271" s="21" t="s">
        <v>1205</v>
      </c>
      <c r="M271" s="21"/>
      <c r="N271" s="21"/>
    </row>
    <row r="272" spans="1:14" s="28" customFormat="1" ht="51">
      <c r="A272" s="21">
        <v>46</v>
      </c>
      <c r="B272" s="21" t="s">
        <v>1160</v>
      </c>
      <c r="C272" s="92" t="s">
        <v>360</v>
      </c>
      <c r="D272" s="21" t="s">
        <v>1830</v>
      </c>
      <c r="E272" s="18" t="s">
        <v>362</v>
      </c>
      <c r="F272" s="94" t="s">
        <v>603</v>
      </c>
      <c r="G272" s="24"/>
      <c r="H272" s="24"/>
      <c r="I272" s="21"/>
      <c r="J272" s="24"/>
      <c r="K272" s="21">
        <v>1</v>
      </c>
      <c r="L272" s="21" t="s">
        <v>1206</v>
      </c>
      <c r="M272" s="21"/>
      <c r="N272" s="21"/>
    </row>
    <row r="273" spans="1:14" s="28" customFormat="1" ht="38.25">
      <c r="A273" s="21">
        <v>47</v>
      </c>
      <c r="B273" s="21" t="s">
        <v>1160</v>
      </c>
      <c r="C273" s="92" t="s">
        <v>360</v>
      </c>
      <c r="D273" s="21" t="s">
        <v>1834</v>
      </c>
      <c r="E273" s="18" t="s">
        <v>661</v>
      </c>
      <c r="F273" s="94" t="s">
        <v>1207</v>
      </c>
      <c r="G273" s="24"/>
      <c r="H273" s="24"/>
      <c r="I273" s="21"/>
      <c r="J273" s="24"/>
      <c r="K273" s="21">
        <v>1</v>
      </c>
      <c r="L273" s="21" t="s">
        <v>1208</v>
      </c>
      <c r="M273" s="21"/>
      <c r="N273" s="21"/>
    </row>
    <row r="274" spans="1:14" s="28" customFormat="1" ht="63.75">
      <c r="A274" s="21">
        <v>48</v>
      </c>
      <c r="B274" s="21" t="s">
        <v>1160</v>
      </c>
      <c r="C274" s="92" t="s">
        <v>360</v>
      </c>
      <c r="D274" s="21" t="s">
        <v>1830</v>
      </c>
      <c r="E274" s="18" t="s">
        <v>661</v>
      </c>
      <c r="F274" s="94" t="s">
        <v>973</v>
      </c>
      <c r="G274" s="24"/>
      <c r="H274" s="24"/>
      <c r="I274" s="21"/>
      <c r="J274" s="24"/>
      <c r="K274" s="21">
        <v>1</v>
      </c>
      <c r="L274" s="21" t="s">
        <v>1209</v>
      </c>
      <c r="M274" s="21"/>
      <c r="N274" s="21"/>
    </row>
    <row r="275" spans="1:14" s="28" customFormat="1" ht="63.75">
      <c r="A275" s="21">
        <v>49</v>
      </c>
      <c r="B275" s="21" t="s">
        <v>1160</v>
      </c>
      <c r="C275" s="92" t="s">
        <v>360</v>
      </c>
      <c r="D275" s="21" t="s">
        <v>1834</v>
      </c>
      <c r="E275" s="18" t="s">
        <v>1210</v>
      </c>
      <c r="F275" s="94" t="s">
        <v>973</v>
      </c>
      <c r="G275" s="24"/>
      <c r="H275" s="24"/>
      <c r="I275" s="21">
        <v>1</v>
      </c>
      <c r="J275" s="24"/>
      <c r="K275" s="21"/>
      <c r="L275" s="21" t="s">
        <v>1211</v>
      </c>
      <c r="M275" s="21"/>
      <c r="N275" s="21"/>
    </row>
    <row r="276" spans="1:14" s="28" customFormat="1" ht="38.25">
      <c r="A276" s="21">
        <v>50</v>
      </c>
      <c r="B276" s="21" t="s">
        <v>1160</v>
      </c>
      <c r="C276" s="92" t="s">
        <v>360</v>
      </c>
      <c r="D276" s="21" t="s">
        <v>1834</v>
      </c>
      <c r="E276" s="18" t="s">
        <v>1212</v>
      </c>
      <c r="F276" s="94" t="s">
        <v>1213</v>
      </c>
      <c r="G276" s="24"/>
      <c r="H276" s="24"/>
      <c r="I276" s="21"/>
      <c r="J276" s="24"/>
      <c r="K276" s="21">
        <v>1</v>
      </c>
      <c r="L276" s="21" t="s">
        <v>1214</v>
      </c>
      <c r="M276" s="21"/>
      <c r="N276" s="21"/>
    </row>
    <row r="277" spans="1:14" s="28" customFormat="1" ht="63.75">
      <c r="A277" s="21">
        <v>51</v>
      </c>
      <c r="B277" s="21" t="s">
        <v>1160</v>
      </c>
      <c r="C277" s="92" t="s">
        <v>392</v>
      </c>
      <c r="D277" s="21" t="s">
        <v>1215</v>
      </c>
      <c r="E277" s="18" t="s">
        <v>362</v>
      </c>
      <c r="F277" s="94" t="s">
        <v>1216</v>
      </c>
      <c r="G277" s="24"/>
      <c r="H277" s="24"/>
      <c r="I277" s="21"/>
      <c r="J277" s="24"/>
      <c r="K277" s="21">
        <v>1</v>
      </c>
      <c r="L277" s="21" t="s">
        <v>346</v>
      </c>
      <c r="M277" s="21"/>
      <c r="N277" s="21"/>
    </row>
    <row r="278" spans="1:14" s="28" customFormat="1" ht="51">
      <c r="A278" s="21">
        <v>52</v>
      </c>
      <c r="B278" s="21" t="s">
        <v>1160</v>
      </c>
      <c r="C278" s="92" t="s">
        <v>392</v>
      </c>
      <c r="D278" s="21" t="s">
        <v>1215</v>
      </c>
      <c r="E278" s="18" t="s">
        <v>661</v>
      </c>
      <c r="F278" s="94" t="s">
        <v>1216</v>
      </c>
      <c r="G278" s="24"/>
      <c r="H278" s="24"/>
      <c r="I278" s="21"/>
      <c r="J278" s="24"/>
      <c r="K278" s="21">
        <v>1</v>
      </c>
      <c r="L278" s="21" t="s">
        <v>815</v>
      </c>
      <c r="M278" s="21"/>
      <c r="N278" s="21"/>
    </row>
    <row r="279" spans="1:14" s="28" customFormat="1">
      <c r="A279" s="21">
        <v>53</v>
      </c>
      <c r="B279" s="21" t="s">
        <v>1160</v>
      </c>
      <c r="C279" s="92" t="s">
        <v>816</v>
      </c>
      <c r="D279" s="21" t="s">
        <v>817</v>
      </c>
      <c r="E279" s="18" t="s">
        <v>818</v>
      </c>
      <c r="F279" s="94" t="s">
        <v>1216</v>
      </c>
      <c r="G279" s="24"/>
      <c r="H279" s="24"/>
      <c r="I279" s="21"/>
      <c r="J279" s="24"/>
      <c r="K279" s="21">
        <v>1</v>
      </c>
      <c r="L279" s="21" t="s">
        <v>819</v>
      </c>
      <c r="M279" s="21"/>
      <c r="N279" s="21"/>
    </row>
    <row r="280" spans="1:14" s="28" customFormat="1" ht="63.75">
      <c r="A280" s="21">
        <v>54</v>
      </c>
      <c r="B280" s="21" t="s">
        <v>1160</v>
      </c>
      <c r="C280" s="92" t="s">
        <v>360</v>
      </c>
      <c r="D280" s="21" t="s">
        <v>820</v>
      </c>
      <c r="E280" s="18" t="s">
        <v>821</v>
      </c>
      <c r="F280" s="94" t="s">
        <v>1216</v>
      </c>
      <c r="G280" s="24"/>
      <c r="H280" s="24"/>
      <c r="I280" s="21"/>
      <c r="J280" s="24"/>
      <c r="K280" s="21">
        <v>1</v>
      </c>
      <c r="L280" s="21" t="s">
        <v>822</v>
      </c>
      <c r="M280" s="21"/>
      <c r="N280" s="21"/>
    </row>
    <row r="281" spans="1:14" s="28" customFormat="1" ht="76.5">
      <c r="A281" s="21">
        <v>55</v>
      </c>
      <c r="B281" s="21" t="s">
        <v>1160</v>
      </c>
      <c r="C281" s="92" t="s">
        <v>360</v>
      </c>
      <c r="D281" s="21" t="s">
        <v>823</v>
      </c>
      <c r="E281" s="18" t="s">
        <v>824</v>
      </c>
      <c r="F281" s="94" t="s">
        <v>64</v>
      </c>
      <c r="G281" s="24"/>
      <c r="H281" s="24">
        <v>1</v>
      </c>
      <c r="I281" s="21"/>
      <c r="J281" s="24"/>
      <c r="K281" s="21"/>
      <c r="L281" s="21" t="s">
        <v>825</v>
      </c>
      <c r="M281" s="21"/>
      <c r="N281" s="21"/>
    </row>
    <row r="282" spans="1:14" s="28" customFormat="1" ht="25.5">
      <c r="A282" s="21">
        <v>56</v>
      </c>
      <c r="B282" s="21" t="s">
        <v>1160</v>
      </c>
      <c r="C282" s="92" t="s">
        <v>816</v>
      </c>
      <c r="D282" s="21" t="s">
        <v>817</v>
      </c>
      <c r="E282" s="18" t="s">
        <v>826</v>
      </c>
      <c r="F282" s="94" t="s">
        <v>329</v>
      </c>
      <c r="G282" s="24"/>
      <c r="H282" s="24"/>
      <c r="I282" s="21"/>
      <c r="J282" s="24">
        <v>1</v>
      </c>
      <c r="K282" s="21"/>
      <c r="L282" s="21" t="s">
        <v>330</v>
      </c>
      <c r="M282" s="21"/>
      <c r="N282" s="21"/>
    </row>
    <row r="283" spans="1:14" s="28" customFormat="1" ht="38.25">
      <c r="A283" s="21">
        <v>57</v>
      </c>
      <c r="B283" s="21" t="s">
        <v>1160</v>
      </c>
      <c r="C283" s="92" t="s">
        <v>360</v>
      </c>
      <c r="D283" s="21" t="s">
        <v>1830</v>
      </c>
      <c r="E283" s="18" t="s">
        <v>661</v>
      </c>
      <c r="F283" s="94" t="s">
        <v>68</v>
      </c>
      <c r="G283" s="24"/>
      <c r="H283" s="24"/>
      <c r="I283" s="21"/>
      <c r="J283" s="24"/>
      <c r="K283" s="21">
        <v>1</v>
      </c>
      <c r="L283" s="21" t="s">
        <v>331</v>
      </c>
      <c r="M283" s="21"/>
      <c r="N283" s="21"/>
    </row>
    <row r="284" spans="1:14" s="28" customFormat="1">
      <c r="A284" s="21">
        <v>58</v>
      </c>
      <c r="B284" s="21" t="s">
        <v>1160</v>
      </c>
      <c r="C284" s="92" t="s">
        <v>392</v>
      </c>
      <c r="D284" s="21" t="s">
        <v>1215</v>
      </c>
      <c r="E284" s="18" t="s">
        <v>332</v>
      </c>
      <c r="F284" s="94" t="s">
        <v>333</v>
      </c>
      <c r="G284" s="24"/>
      <c r="H284" s="24"/>
      <c r="I284" s="21">
        <v>1</v>
      </c>
      <c r="J284" s="24"/>
      <c r="K284" s="21"/>
      <c r="L284" s="21" t="s">
        <v>334</v>
      </c>
      <c r="M284" s="21"/>
      <c r="N284" s="21"/>
    </row>
    <row r="285" spans="1:14" s="28" customFormat="1" ht="38.25">
      <c r="A285" s="21">
        <v>59</v>
      </c>
      <c r="B285" s="21" t="s">
        <v>1160</v>
      </c>
      <c r="C285" s="92" t="s">
        <v>816</v>
      </c>
      <c r="D285" s="21" t="s">
        <v>335</v>
      </c>
      <c r="E285" s="18" t="s">
        <v>661</v>
      </c>
      <c r="F285" s="94" t="s">
        <v>333</v>
      </c>
      <c r="G285" s="24"/>
      <c r="H285" s="24"/>
      <c r="I285" s="21"/>
      <c r="J285" s="24"/>
      <c r="K285" s="21">
        <v>1</v>
      </c>
      <c r="L285" s="21" t="s">
        <v>1208</v>
      </c>
      <c r="M285" s="21"/>
      <c r="N285" s="21"/>
    </row>
    <row r="286" spans="1:14" s="28" customFormat="1" ht="25.5">
      <c r="A286" s="21">
        <v>60</v>
      </c>
      <c r="B286" s="21" t="s">
        <v>1160</v>
      </c>
      <c r="C286" s="92" t="s">
        <v>360</v>
      </c>
      <c r="D286" s="21" t="s">
        <v>200</v>
      </c>
      <c r="E286" s="18" t="s">
        <v>661</v>
      </c>
      <c r="F286" s="94" t="s">
        <v>201</v>
      </c>
      <c r="G286" s="24"/>
      <c r="H286" s="24"/>
      <c r="I286" s="21"/>
      <c r="J286" s="24"/>
      <c r="K286" s="21">
        <v>1</v>
      </c>
      <c r="L286" s="21" t="s">
        <v>202</v>
      </c>
      <c r="M286" s="21"/>
      <c r="N286" s="21"/>
    </row>
    <row r="287" spans="1:14" s="28" customFormat="1" ht="25.5">
      <c r="A287" s="21">
        <v>61</v>
      </c>
      <c r="B287" s="21" t="s">
        <v>1160</v>
      </c>
      <c r="C287" s="92" t="s">
        <v>816</v>
      </c>
      <c r="D287" s="21" t="s">
        <v>203</v>
      </c>
      <c r="E287" s="18" t="s">
        <v>661</v>
      </c>
      <c r="F287" s="94" t="s">
        <v>204</v>
      </c>
      <c r="G287" s="24"/>
      <c r="H287" s="24"/>
      <c r="I287" s="21"/>
      <c r="J287" s="24"/>
      <c r="K287" s="21">
        <v>1</v>
      </c>
      <c r="L287" s="21" t="s">
        <v>205</v>
      </c>
      <c r="M287" s="21"/>
      <c r="N287" s="21"/>
    </row>
    <row r="288" spans="1:14" s="28" customFormat="1" ht="38.25">
      <c r="A288" s="21">
        <v>62</v>
      </c>
      <c r="B288" s="21" t="s">
        <v>1160</v>
      </c>
      <c r="C288" s="92" t="s">
        <v>816</v>
      </c>
      <c r="D288" s="21" t="s">
        <v>203</v>
      </c>
      <c r="E288" s="18" t="s">
        <v>206</v>
      </c>
      <c r="F288" s="94" t="s">
        <v>204</v>
      </c>
      <c r="G288" s="24"/>
      <c r="H288" s="24"/>
      <c r="I288" s="21"/>
      <c r="J288" s="24">
        <v>1</v>
      </c>
      <c r="K288" s="21"/>
      <c r="L288" s="21" t="s">
        <v>207</v>
      </c>
      <c r="M288" s="21"/>
      <c r="N288" s="21"/>
    </row>
    <row r="289" spans="1:14" s="28" customFormat="1" ht="51">
      <c r="A289" s="21">
        <v>63</v>
      </c>
      <c r="B289" s="21" t="s">
        <v>1160</v>
      </c>
      <c r="C289" s="92" t="s">
        <v>360</v>
      </c>
      <c r="D289" s="21" t="s">
        <v>1830</v>
      </c>
      <c r="E289" s="18" t="s">
        <v>208</v>
      </c>
      <c r="F289" s="94" t="s">
        <v>209</v>
      </c>
      <c r="G289" s="24"/>
      <c r="H289" s="24"/>
      <c r="I289" s="21">
        <v>1</v>
      </c>
      <c r="J289" s="24"/>
      <c r="K289" s="21"/>
      <c r="L289" s="21" t="s">
        <v>1077</v>
      </c>
      <c r="M289" s="21"/>
      <c r="N289" s="21"/>
    </row>
    <row r="290" spans="1:14" s="28" customFormat="1" ht="38.25">
      <c r="A290" s="21">
        <v>64</v>
      </c>
      <c r="B290" s="21" t="s">
        <v>1160</v>
      </c>
      <c r="C290" s="92" t="s">
        <v>392</v>
      </c>
      <c r="D290" s="21" t="s">
        <v>1078</v>
      </c>
      <c r="E290" s="18" t="s">
        <v>661</v>
      </c>
      <c r="F290" s="94" t="s">
        <v>1079</v>
      </c>
      <c r="G290" s="24"/>
      <c r="H290" s="24"/>
      <c r="I290" s="21"/>
      <c r="J290" s="24"/>
      <c r="K290" s="21">
        <v>1</v>
      </c>
      <c r="L290" s="21" t="s">
        <v>269</v>
      </c>
      <c r="M290" s="21"/>
      <c r="N290" s="21"/>
    </row>
    <row r="291" spans="1:14" s="28" customFormat="1" ht="25.5">
      <c r="A291" s="21">
        <v>65</v>
      </c>
      <c r="B291" s="21" t="s">
        <v>1160</v>
      </c>
      <c r="C291" s="92" t="s">
        <v>392</v>
      </c>
      <c r="D291" s="21" t="s">
        <v>1832</v>
      </c>
      <c r="E291" s="18" t="s">
        <v>270</v>
      </c>
      <c r="F291" s="94" t="s">
        <v>1079</v>
      </c>
      <c r="G291" s="24"/>
      <c r="H291" s="24"/>
      <c r="I291" s="21">
        <v>1</v>
      </c>
      <c r="J291" s="24"/>
      <c r="K291" s="21"/>
      <c r="L291" s="21" t="s">
        <v>334</v>
      </c>
      <c r="M291" s="21"/>
      <c r="N291" s="21"/>
    </row>
    <row r="292" spans="1:14" s="28" customFormat="1" ht="25.5">
      <c r="A292" s="21">
        <v>66</v>
      </c>
      <c r="B292" s="21" t="s">
        <v>1160</v>
      </c>
      <c r="C292" s="92" t="s">
        <v>816</v>
      </c>
      <c r="D292" s="21" t="s">
        <v>335</v>
      </c>
      <c r="E292" s="18" t="s">
        <v>661</v>
      </c>
      <c r="F292" s="94" t="s">
        <v>1079</v>
      </c>
      <c r="G292" s="24"/>
      <c r="H292" s="24"/>
      <c r="I292" s="21"/>
      <c r="J292" s="24"/>
      <c r="K292" s="21">
        <v>1</v>
      </c>
      <c r="L292" s="21" t="s">
        <v>271</v>
      </c>
      <c r="M292" s="21"/>
      <c r="N292" s="21"/>
    </row>
    <row r="293" spans="1:14" s="28" customFormat="1" ht="38.25">
      <c r="A293" s="21">
        <v>67</v>
      </c>
      <c r="B293" s="21" t="s">
        <v>1160</v>
      </c>
      <c r="C293" s="92" t="s">
        <v>1822</v>
      </c>
      <c r="D293" s="21" t="s">
        <v>1823</v>
      </c>
      <c r="E293" s="18" t="s">
        <v>664</v>
      </c>
      <c r="F293" s="94" t="s">
        <v>272</v>
      </c>
      <c r="G293" s="24"/>
      <c r="H293" s="24"/>
      <c r="I293" s="21"/>
      <c r="J293" s="24"/>
      <c r="K293" s="21">
        <v>1</v>
      </c>
      <c r="L293" s="21" t="s">
        <v>273</v>
      </c>
      <c r="M293" s="21"/>
      <c r="N293" s="21"/>
    </row>
    <row r="294" spans="1:14" s="28" customFormat="1">
      <c r="A294" s="21">
        <v>68</v>
      </c>
      <c r="B294" s="21" t="s">
        <v>1160</v>
      </c>
      <c r="C294" s="92" t="s">
        <v>392</v>
      </c>
      <c r="D294" s="21" t="s">
        <v>869</v>
      </c>
      <c r="E294" s="18" t="s">
        <v>362</v>
      </c>
      <c r="F294" s="94" t="s">
        <v>72</v>
      </c>
      <c r="G294" s="24"/>
      <c r="H294" s="24"/>
      <c r="I294" s="21"/>
      <c r="J294" s="24"/>
      <c r="K294" s="21">
        <v>1</v>
      </c>
      <c r="L294" s="21" t="s">
        <v>1106</v>
      </c>
      <c r="M294" s="21"/>
      <c r="N294" s="21"/>
    </row>
    <row r="295" spans="1:14" s="28" customFormat="1" ht="63.75">
      <c r="A295" s="21">
        <v>69</v>
      </c>
      <c r="B295" s="21" t="s">
        <v>1160</v>
      </c>
      <c r="C295" s="92" t="s">
        <v>360</v>
      </c>
      <c r="D295" s="21" t="s">
        <v>658</v>
      </c>
      <c r="E295" s="18" t="s">
        <v>274</v>
      </c>
      <c r="F295" s="94" t="s">
        <v>72</v>
      </c>
      <c r="G295" s="24"/>
      <c r="H295" s="24"/>
      <c r="I295" s="21"/>
      <c r="J295" s="24"/>
      <c r="K295" s="21">
        <v>1</v>
      </c>
      <c r="L295" s="21" t="s">
        <v>275</v>
      </c>
      <c r="M295" s="21"/>
      <c r="N295" s="21"/>
    </row>
    <row r="296" spans="1:14" s="28" customFormat="1" ht="51">
      <c r="A296" s="21">
        <v>70</v>
      </c>
      <c r="B296" s="21" t="s">
        <v>1160</v>
      </c>
      <c r="C296" s="92" t="s">
        <v>360</v>
      </c>
      <c r="D296" s="21" t="s">
        <v>889</v>
      </c>
      <c r="E296" s="18" t="s">
        <v>276</v>
      </c>
      <c r="F296" s="94" t="s">
        <v>277</v>
      </c>
      <c r="G296" s="24"/>
      <c r="H296" s="24"/>
      <c r="I296" s="21">
        <v>1</v>
      </c>
      <c r="J296" s="24"/>
      <c r="K296" s="21"/>
      <c r="L296" s="21" t="s">
        <v>768</v>
      </c>
      <c r="M296" s="21"/>
      <c r="N296" s="21"/>
    </row>
    <row r="297" spans="1:14" s="28" customFormat="1">
      <c r="A297" s="21">
        <v>71</v>
      </c>
      <c r="B297" s="21" t="s">
        <v>1160</v>
      </c>
      <c r="C297" s="92" t="s">
        <v>816</v>
      </c>
      <c r="D297" s="21" t="s">
        <v>389</v>
      </c>
      <c r="E297" s="18" t="s">
        <v>1528</v>
      </c>
      <c r="F297" s="94" t="s">
        <v>277</v>
      </c>
      <c r="G297" s="24"/>
      <c r="H297" s="24"/>
      <c r="I297" s="21"/>
      <c r="J297" s="24"/>
      <c r="K297" s="21">
        <v>1</v>
      </c>
      <c r="L297" s="21" t="s">
        <v>769</v>
      </c>
      <c r="M297" s="21"/>
      <c r="N297" s="21"/>
    </row>
    <row r="298" spans="1:14" s="28" customFormat="1">
      <c r="A298" s="21">
        <v>72</v>
      </c>
      <c r="B298" s="21" t="s">
        <v>1160</v>
      </c>
      <c r="C298" s="92" t="s">
        <v>360</v>
      </c>
      <c r="D298" s="21" t="s">
        <v>872</v>
      </c>
      <c r="E298" s="18" t="s">
        <v>770</v>
      </c>
      <c r="F298" s="94" t="s">
        <v>75</v>
      </c>
      <c r="G298" s="24"/>
      <c r="H298" s="24"/>
      <c r="I298" s="21"/>
      <c r="J298" s="24"/>
      <c r="K298" s="21">
        <v>1</v>
      </c>
      <c r="L298" s="21" t="s">
        <v>769</v>
      </c>
      <c r="M298" s="21"/>
      <c r="N298" s="21"/>
    </row>
    <row r="299" spans="1:14" s="28" customFormat="1">
      <c r="A299" s="21">
        <v>73</v>
      </c>
      <c r="B299" s="21" t="s">
        <v>1160</v>
      </c>
      <c r="C299" s="92" t="s">
        <v>816</v>
      </c>
      <c r="D299" s="21" t="s">
        <v>365</v>
      </c>
      <c r="E299" s="18" t="s">
        <v>771</v>
      </c>
      <c r="F299" s="94" t="s">
        <v>772</v>
      </c>
      <c r="G299" s="24"/>
      <c r="H299" s="24"/>
      <c r="I299" s="21"/>
      <c r="J299" s="24"/>
      <c r="K299" s="21">
        <v>1</v>
      </c>
      <c r="L299" s="21" t="s">
        <v>769</v>
      </c>
      <c r="M299" s="21"/>
      <c r="N299" s="21"/>
    </row>
    <row r="300" spans="1:14" s="28" customFormat="1" ht="38.25">
      <c r="A300" s="21">
        <v>74</v>
      </c>
      <c r="B300" s="21" t="s">
        <v>1160</v>
      </c>
      <c r="C300" s="92" t="s">
        <v>816</v>
      </c>
      <c r="D300" s="21" t="s">
        <v>389</v>
      </c>
      <c r="E300" s="18" t="s">
        <v>661</v>
      </c>
      <c r="F300" s="94" t="s">
        <v>576</v>
      </c>
      <c r="G300" s="24"/>
      <c r="H300" s="24"/>
      <c r="I300" s="21"/>
      <c r="J300" s="24"/>
      <c r="K300" s="21">
        <v>1</v>
      </c>
      <c r="L300" s="21" t="s">
        <v>773</v>
      </c>
      <c r="M300" s="21"/>
      <c r="N300" s="21"/>
    </row>
    <row r="301" spans="1:14" s="28" customFormat="1" ht="38.25">
      <c r="A301" s="21">
        <v>75</v>
      </c>
      <c r="B301" s="21" t="s">
        <v>1160</v>
      </c>
      <c r="C301" s="92" t="s">
        <v>360</v>
      </c>
      <c r="D301" s="21" t="s">
        <v>774</v>
      </c>
      <c r="E301" s="18" t="s">
        <v>775</v>
      </c>
      <c r="F301" s="94" t="s">
        <v>776</v>
      </c>
      <c r="G301" s="24"/>
      <c r="H301" s="24"/>
      <c r="I301" s="21"/>
      <c r="J301" s="24"/>
      <c r="K301" s="21">
        <v>1</v>
      </c>
      <c r="L301" s="21" t="s">
        <v>777</v>
      </c>
      <c r="M301" s="21"/>
      <c r="N301" s="21"/>
    </row>
    <row r="302" spans="1:14" s="28" customFormat="1" ht="38.25">
      <c r="A302" s="21">
        <v>76</v>
      </c>
      <c r="B302" s="21" t="s">
        <v>1160</v>
      </c>
      <c r="C302" s="92" t="s">
        <v>885</v>
      </c>
      <c r="D302" s="21" t="s">
        <v>393</v>
      </c>
      <c r="E302" s="18" t="s">
        <v>778</v>
      </c>
      <c r="F302" s="94" t="s">
        <v>1113</v>
      </c>
      <c r="G302" s="24"/>
      <c r="H302" s="24"/>
      <c r="I302" s="21"/>
      <c r="J302" s="24">
        <v>1</v>
      </c>
      <c r="K302" s="21"/>
      <c r="L302" s="21" t="s">
        <v>779</v>
      </c>
      <c r="M302" s="21"/>
      <c r="N302" s="21"/>
    </row>
    <row r="303" spans="1:14" s="28" customFormat="1" ht="38.25">
      <c r="A303" s="21">
        <v>77</v>
      </c>
      <c r="B303" s="21" t="s">
        <v>1160</v>
      </c>
      <c r="C303" s="92" t="s">
        <v>885</v>
      </c>
      <c r="D303" s="21" t="s">
        <v>780</v>
      </c>
      <c r="E303" s="18" t="s">
        <v>886</v>
      </c>
      <c r="F303" s="94" t="s">
        <v>781</v>
      </c>
      <c r="G303" s="24"/>
      <c r="H303" s="24"/>
      <c r="I303" s="21"/>
      <c r="J303" s="24"/>
      <c r="K303" s="21">
        <v>1</v>
      </c>
      <c r="L303" s="21" t="s">
        <v>1326</v>
      </c>
      <c r="M303" s="21"/>
      <c r="N303" s="21"/>
    </row>
    <row r="304" spans="1:14" s="28" customFormat="1">
      <c r="A304" s="21">
        <v>78</v>
      </c>
      <c r="B304" s="21" t="s">
        <v>1160</v>
      </c>
      <c r="C304" s="92" t="s">
        <v>885</v>
      </c>
      <c r="D304" s="21" t="s">
        <v>395</v>
      </c>
      <c r="E304" s="18" t="s">
        <v>771</v>
      </c>
      <c r="F304" s="94" t="s">
        <v>781</v>
      </c>
      <c r="G304" s="24"/>
      <c r="H304" s="24"/>
      <c r="I304" s="21"/>
      <c r="J304" s="24"/>
      <c r="K304" s="21">
        <v>1</v>
      </c>
      <c r="L304" s="21" t="s">
        <v>769</v>
      </c>
      <c r="M304" s="21"/>
      <c r="N304" s="21"/>
    </row>
    <row r="305" spans="1:16" s="28" customFormat="1">
      <c r="A305" s="21">
        <v>79</v>
      </c>
      <c r="B305" s="109" t="s">
        <v>1160</v>
      </c>
      <c r="C305" s="110" t="s">
        <v>392</v>
      </c>
      <c r="D305" s="110" t="s">
        <v>1327</v>
      </c>
      <c r="E305" s="110" t="s">
        <v>771</v>
      </c>
      <c r="F305" s="111" t="s">
        <v>1328</v>
      </c>
      <c r="G305" s="109"/>
      <c r="H305" s="109"/>
      <c r="I305" s="109"/>
      <c r="J305" s="109"/>
      <c r="K305" s="109">
        <v>1</v>
      </c>
      <c r="L305" s="110" t="s">
        <v>1106</v>
      </c>
      <c r="M305" s="109"/>
      <c r="N305" s="109"/>
      <c r="O305" s="112"/>
      <c r="P305" s="112"/>
    </row>
    <row r="306" spans="1:16" s="28" customFormat="1">
      <c r="A306" s="21">
        <v>80</v>
      </c>
      <c r="B306" s="109" t="s">
        <v>1160</v>
      </c>
      <c r="C306" s="110" t="s">
        <v>360</v>
      </c>
      <c r="D306" s="110" t="s">
        <v>1329</v>
      </c>
      <c r="E306" s="110" t="s">
        <v>664</v>
      </c>
      <c r="F306" s="111" t="s">
        <v>1330</v>
      </c>
      <c r="G306" s="109"/>
      <c r="H306" s="109"/>
      <c r="I306" s="109"/>
      <c r="J306" s="109"/>
      <c r="K306" s="109">
        <v>1</v>
      </c>
      <c r="L306" s="110" t="s">
        <v>1106</v>
      </c>
      <c r="M306" s="109"/>
      <c r="N306" s="109"/>
      <c r="O306" s="112"/>
      <c r="P306" s="112"/>
    </row>
    <row r="307" spans="1:16" s="28" customFormat="1" ht="89.25">
      <c r="A307" s="21">
        <v>81</v>
      </c>
      <c r="B307" s="109" t="s">
        <v>1160</v>
      </c>
      <c r="C307" s="110" t="s">
        <v>360</v>
      </c>
      <c r="D307" s="110" t="s">
        <v>1834</v>
      </c>
      <c r="E307" s="110" t="s">
        <v>1331</v>
      </c>
      <c r="F307" s="111" t="s">
        <v>1332</v>
      </c>
      <c r="G307" s="109"/>
      <c r="H307" s="109"/>
      <c r="I307" s="109">
        <v>1</v>
      </c>
      <c r="J307" s="109"/>
      <c r="K307" s="109"/>
      <c r="L307" s="110" t="s">
        <v>1292</v>
      </c>
      <c r="M307" s="109"/>
      <c r="N307" s="109"/>
      <c r="O307" s="112"/>
      <c r="P307" s="112"/>
    </row>
    <row r="308" spans="1:16" s="28" customFormat="1" ht="25.5">
      <c r="A308" s="21">
        <v>82</v>
      </c>
      <c r="B308" s="109" t="s">
        <v>1160</v>
      </c>
      <c r="C308" s="110" t="s">
        <v>1822</v>
      </c>
      <c r="D308" s="110" t="s">
        <v>1293</v>
      </c>
      <c r="E308" s="110" t="s">
        <v>661</v>
      </c>
      <c r="F308" s="111" t="s">
        <v>215</v>
      </c>
      <c r="G308" s="109"/>
      <c r="H308" s="109"/>
      <c r="I308" s="109"/>
      <c r="J308" s="109"/>
      <c r="K308" s="109">
        <v>1</v>
      </c>
      <c r="L308" s="110" t="s">
        <v>1106</v>
      </c>
      <c r="M308" s="109"/>
      <c r="N308" s="109"/>
      <c r="O308" s="112"/>
      <c r="P308" s="112"/>
    </row>
    <row r="309" spans="1:16" s="28" customFormat="1" ht="51">
      <c r="A309" s="21">
        <v>83</v>
      </c>
      <c r="B309" s="109" t="s">
        <v>1160</v>
      </c>
      <c r="C309" s="110" t="s">
        <v>360</v>
      </c>
      <c r="D309" s="110" t="s">
        <v>1834</v>
      </c>
      <c r="E309" s="110" t="s">
        <v>1294</v>
      </c>
      <c r="F309" s="111" t="s">
        <v>1295</v>
      </c>
      <c r="G309" s="109"/>
      <c r="H309" s="109"/>
      <c r="I309" s="109">
        <v>1</v>
      </c>
      <c r="J309" s="109"/>
      <c r="K309" s="109"/>
      <c r="L309" s="110" t="s">
        <v>1296</v>
      </c>
      <c r="M309" s="109"/>
      <c r="N309" s="109"/>
      <c r="O309" s="112"/>
      <c r="P309" s="112"/>
    </row>
    <row r="310" spans="1:16" s="28" customFormat="1" ht="63.75">
      <c r="A310" s="21">
        <v>84</v>
      </c>
      <c r="B310" s="109" t="s">
        <v>1160</v>
      </c>
      <c r="C310" s="110" t="s">
        <v>360</v>
      </c>
      <c r="D310" s="110" t="s">
        <v>1834</v>
      </c>
      <c r="E310" s="110" t="s">
        <v>1297</v>
      </c>
      <c r="F310" s="111" t="s">
        <v>1295</v>
      </c>
      <c r="G310" s="109"/>
      <c r="H310" s="109"/>
      <c r="I310" s="109"/>
      <c r="J310" s="109"/>
      <c r="K310" s="109">
        <v>1</v>
      </c>
      <c r="L310" s="113" t="s">
        <v>1298</v>
      </c>
      <c r="M310" s="109"/>
      <c r="N310" s="109"/>
      <c r="O310" s="112"/>
      <c r="P310" s="112"/>
    </row>
    <row r="311" spans="1:16" s="28" customFormat="1" ht="25.5">
      <c r="A311" s="21">
        <v>85</v>
      </c>
      <c r="B311" s="109" t="s">
        <v>1160</v>
      </c>
      <c r="C311" s="110" t="s">
        <v>1822</v>
      </c>
      <c r="D311" s="110" t="s">
        <v>1293</v>
      </c>
      <c r="E311" s="110" t="s">
        <v>661</v>
      </c>
      <c r="F311" s="111" t="s">
        <v>1295</v>
      </c>
      <c r="G311" s="109"/>
      <c r="H311" s="109"/>
      <c r="I311" s="109"/>
      <c r="J311" s="109"/>
      <c r="K311" s="109">
        <v>1</v>
      </c>
      <c r="L311" s="110" t="s">
        <v>1106</v>
      </c>
      <c r="M311" s="109"/>
      <c r="N311" s="109"/>
      <c r="O311" s="112"/>
      <c r="P311" s="112"/>
    </row>
    <row r="312" spans="1:16" s="28" customFormat="1" ht="63.75">
      <c r="A312" s="21">
        <v>86</v>
      </c>
      <c r="B312" s="109" t="s">
        <v>1160</v>
      </c>
      <c r="C312" s="110" t="s">
        <v>1822</v>
      </c>
      <c r="D312" s="110" t="s">
        <v>1293</v>
      </c>
      <c r="E312" s="110" t="s">
        <v>1299</v>
      </c>
      <c r="F312" s="111" t="s">
        <v>1422</v>
      </c>
      <c r="G312" s="109"/>
      <c r="H312" s="109"/>
      <c r="I312" s="109"/>
      <c r="J312" s="109">
        <v>1</v>
      </c>
      <c r="K312" s="109"/>
      <c r="L312" s="114" t="s">
        <v>1300</v>
      </c>
      <c r="M312" s="109"/>
      <c r="N312" s="109"/>
      <c r="O312" s="112"/>
      <c r="P312" s="112"/>
    </row>
    <row r="313" spans="1:16" s="28" customFormat="1" ht="51">
      <c r="A313" s="21">
        <v>87</v>
      </c>
      <c r="B313" s="109" t="s">
        <v>1160</v>
      </c>
      <c r="C313" s="110" t="s">
        <v>1301</v>
      </c>
      <c r="D313" s="110" t="s">
        <v>889</v>
      </c>
      <c r="E313" s="110" t="s">
        <v>1302</v>
      </c>
      <c r="F313" s="111" t="s">
        <v>1431</v>
      </c>
      <c r="G313" s="109"/>
      <c r="H313" s="109"/>
      <c r="I313" s="109"/>
      <c r="J313" s="109">
        <v>1</v>
      </c>
      <c r="K313" s="109"/>
      <c r="L313" s="110" t="s">
        <v>1303</v>
      </c>
      <c r="M313" s="109"/>
      <c r="N313" s="109"/>
      <c r="O313" s="112"/>
      <c r="P313" s="112"/>
    </row>
    <row r="314" spans="1:16" s="28" customFormat="1" ht="76.5">
      <c r="A314" s="21">
        <v>88</v>
      </c>
      <c r="B314" s="109" t="s">
        <v>1160</v>
      </c>
      <c r="C314" s="110" t="s">
        <v>885</v>
      </c>
      <c r="D314" s="110" t="s">
        <v>1304</v>
      </c>
      <c r="E314" s="110" t="s">
        <v>1305</v>
      </c>
      <c r="F314" s="111" t="s">
        <v>1306</v>
      </c>
      <c r="G314" s="109"/>
      <c r="H314" s="109"/>
      <c r="I314" s="109"/>
      <c r="J314" s="109"/>
      <c r="K314" s="109">
        <v>1</v>
      </c>
      <c r="L314" s="110" t="s">
        <v>1307</v>
      </c>
      <c r="M314" s="109"/>
      <c r="N314" s="109"/>
      <c r="O314" s="112"/>
      <c r="P314" s="112"/>
    </row>
    <row r="315" spans="1:16" s="28" customFormat="1" ht="38.25">
      <c r="A315" s="21">
        <v>89</v>
      </c>
      <c r="B315" s="109" t="s">
        <v>1160</v>
      </c>
      <c r="C315" s="110" t="s">
        <v>1301</v>
      </c>
      <c r="D315" s="110" t="s">
        <v>872</v>
      </c>
      <c r="E315" s="110" t="s">
        <v>1308</v>
      </c>
      <c r="F315" s="111" t="s">
        <v>407</v>
      </c>
      <c r="G315" s="109"/>
      <c r="H315" s="109"/>
      <c r="I315" s="109">
        <v>1</v>
      </c>
      <c r="J315" s="109"/>
      <c r="K315" s="109"/>
      <c r="L315" s="110" t="s">
        <v>1309</v>
      </c>
      <c r="M315" s="109"/>
      <c r="N315" s="109"/>
      <c r="O315" s="112"/>
      <c r="P315" s="112"/>
    </row>
    <row r="316" spans="1:16" s="28" customFormat="1">
      <c r="A316" s="21">
        <v>90</v>
      </c>
      <c r="B316" s="109" t="s">
        <v>1160</v>
      </c>
      <c r="C316" s="110" t="s">
        <v>1301</v>
      </c>
      <c r="D316" s="110" t="s">
        <v>658</v>
      </c>
      <c r="E316" s="110" t="s">
        <v>821</v>
      </c>
      <c r="F316" s="111" t="s">
        <v>1310</v>
      </c>
      <c r="G316" s="109"/>
      <c r="H316" s="109"/>
      <c r="I316" s="109"/>
      <c r="J316" s="109"/>
      <c r="K316" s="109">
        <v>1</v>
      </c>
      <c r="L316" s="110"/>
      <c r="M316" s="109"/>
      <c r="N316" s="109"/>
      <c r="O316" s="112"/>
      <c r="P316" s="112"/>
    </row>
    <row r="317" spans="1:16" s="28" customFormat="1">
      <c r="A317" s="21">
        <v>91</v>
      </c>
      <c r="B317" s="109" t="s">
        <v>1160</v>
      </c>
      <c r="C317" s="110" t="s">
        <v>885</v>
      </c>
      <c r="D317" s="110" t="s">
        <v>393</v>
      </c>
      <c r="E317" s="110" t="s">
        <v>661</v>
      </c>
      <c r="F317" s="111" t="s">
        <v>1111</v>
      </c>
      <c r="G317" s="109"/>
      <c r="H317" s="109"/>
      <c r="I317" s="109"/>
      <c r="J317" s="109"/>
      <c r="K317" s="109">
        <v>1</v>
      </c>
      <c r="L317" s="110"/>
      <c r="M317" s="109"/>
      <c r="N317" s="109"/>
      <c r="O317" s="112"/>
      <c r="P317" s="112"/>
    </row>
    <row r="318" spans="1:16" s="28" customFormat="1" ht="25.5">
      <c r="A318" s="21">
        <v>92</v>
      </c>
      <c r="B318" s="109" t="s">
        <v>1160</v>
      </c>
      <c r="C318" s="110" t="s">
        <v>885</v>
      </c>
      <c r="D318" s="110" t="s">
        <v>1851</v>
      </c>
      <c r="E318" s="110" t="s">
        <v>1311</v>
      </c>
      <c r="F318" s="111" t="s">
        <v>1312</v>
      </c>
      <c r="G318" s="109"/>
      <c r="H318" s="109"/>
      <c r="I318" s="109">
        <v>1</v>
      </c>
      <c r="J318" s="109"/>
      <c r="K318" s="109"/>
      <c r="L318" s="110" t="s">
        <v>1337</v>
      </c>
      <c r="M318" s="109"/>
      <c r="N318" s="109"/>
      <c r="O318" s="112"/>
      <c r="P318" s="112"/>
    </row>
    <row r="319" spans="1:16" s="28" customFormat="1" ht="51">
      <c r="A319" s="21">
        <v>93</v>
      </c>
      <c r="B319" s="109" t="s">
        <v>1160</v>
      </c>
      <c r="C319" s="110" t="s">
        <v>885</v>
      </c>
      <c r="D319" s="110" t="s">
        <v>1851</v>
      </c>
      <c r="E319" s="110" t="s">
        <v>1338</v>
      </c>
      <c r="F319" s="115" t="s">
        <v>194</v>
      </c>
      <c r="G319" s="109"/>
      <c r="H319" s="109">
        <v>1</v>
      </c>
      <c r="I319" s="109"/>
      <c r="J319" s="109"/>
      <c r="K319" s="109"/>
      <c r="L319" s="110" t="s">
        <v>1356</v>
      </c>
      <c r="M319" s="109"/>
      <c r="N319" s="109"/>
      <c r="O319" s="112"/>
      <c r="P319" s="112"/>
    </row>
    <row r="320" spans="1:16" s="28" customFormat="1" ht="51">
      <c r="A320" s="21">
        <v>94</v>
      </c>
      <c r="B320" s="109" t="s">
        <v>1160</v>
      </c>
      <c r="C320" s="110" t="s">
        <v>360</v>
      </c>
      <c r="D320" s="110" t="s">
        <v>889</v>
      </c>
      <c r="E320" s="110" t="s">
        <v>1339</v>
      </c>
      <c r="F320" s="115" t="s">
        <v>1658</v>
      </c>
      <c r="G320" s="109"/>
      <c r="H320" s="109"/>
      <c r="I320" s="109"/>
      <c r="J320" s="109">
        <v>1</v>
      </c>
      <c r="K320" s="109"/>
      <c r="L320" s="110" t="s">
        <v>1521</v>
      </c>
      <c r="M320" s="109"/>
      <c r="N320" s="109"/>
      <c r="O320" s="112"/>
      <c r="P320" s="112"/>
    </row>
    <row r="321" spans="1:16" s="28" customFormat="1">
      <c r="A321" s="21">
        <v>94</v>
      </c>
      <c r="B321" s="109" t="s">
        <v>1160</v>
      </c>
      <c r="C321" s="110" t="s">
        <v>668</v>
      </c>
      <c r="D321" s="110" t="s">
        <v>653</v>
      </c>
      <c r="E321" s="110" t="s">
        <v>1340</v>
      </c>
      <c r="F321" s="115" t="s">
        <v>1522</v>
      </c>
      <c r="G321" s="109"/>
      <c r="H321" s="109"/>
      <c r="I321" s="109"/>
      <c r="J321" s="109">
        <v>1</v>
      </c>
      <c r="K321" s="109"/>
      <c r="L321" s="110"/>
      <c r="M321" s="109"/>
      <c r="N321" s="109"/>
      <c r="O321" s="112"/>
      <c r="P321" s="112"/>
    </row>
    <row r="322" spans="1:16" s="28" customFormat="1" ht="63.75">
      <c r="A322" s="21">
        <v>95</v>
      </c>
      <c r="B322" s="109" t="s">
        <v>1160</v>
      </c>
      <c r="C322" s="110" t="s">
        <v>1301</v>
      </c>
      <c r="D322" s="110" t="s">
        <v>889</v>
      </c>
      <c r="E322" s="110" t="s">
        <v>1341</v>
      </c>
      <c r="F322" s="115" t="s">
        <v>1523</v>
      </c>
      <c r="G322" s="109"/>
      <c r="H322" s="109"/>
      <c r="I322" s="109">
        <v>1</v>
      </c>
      <c r="J322" s="109"/>
      <c r="K322" s="109"/>
      <c r="L322" s="110" t="s">
        <v>367</v>
      </c>
      <c r="M322" s="109"/>
      <c r="N322" s="109"/>
      <c r="O322" s="112"/>
      <c r="P322" s="112"/>
    </row>
    <row r="323" spans="1:16" s="28" customFormat="1" ht="38.25">
      <c r="A323" s="21">
        <v>96</v>
      </c>
      <c r="B323" s="109" t="s">
        <v>1160</v>
      </c>
      <c r="C323" s="110" t="s">
        <v>360</v>
      </c>
      <c r="D323" s="110" t="s">
        <v>1329</v>
      </c>
      <c r="E323" s="110" t="s">
        <v>664</v>
      </c>
      <c r="F323" s="115" t="s">
        <v>368</v>
      </c>
      <c r="G323" s="109"/>
      <c r="H323" s="109"/>
      <c r="I323" s="109"/>
      <c r="J323" s="109"/>
      <c r="K323" s="109">
        <v>1</v>
      </c>
      <c r="L323" s="110" t="s">
        <v>369</v>
      </c>
      <c r="M323" s="109"/>
      <c r="N323" s="109"/>
      <c r="O323" s="112"/>
      <c r="P323" s="112"/>
    </row>
    <row r="324" spans="1:16" s="28" customFormat="1">
      <c r="A324" s="21">
        <v>97</v>
      </c>
      <c r="B324" s="109" t="s">
        <v>1160</v>
      </c>
      <c r="C324" s="110" t="s">
        <v>816</v>
      </c>
      <c r="D324" s="110" t="s">
        <v>885</v>
      </c>
      <c r="E324" s="110" t="s">
        <v>661</v>
      </c>
      <c r="F324" s="115" t="s">
        <v>370</v>
      </c>
      <c r="G324" s="109"/>
      <c r="H324" s="109"/>
      <c r="I324" s="109"/>
      <c r="J324" s="109"/>
      <c r="K324" s="109">
        <v>1</v>
      </c>
      <c r="L324" s="110" t="s">
        <v>404</v>
      </c>
      <c r="M324" s="109"/>
      <c r="N324" s="109"/>
      <c r="O324" s="112"/>
      <c r="P324" s="112"/>
    </row>
    <row r="325" spans="1:16" s="28" customFormat="1" ht="51">
      <c r="A325" s="21">
        <v>98</v>
      </c>
      <c r="B325" s="109" t="s">
        <v>1160</v>
      </c>
      <c r="C325" s="110" t="s">
        <v>816</v>
      </c>
      <c r="D325" s="110" t="s">
        <v>389</v>
      </c>
      <c r="E325" s="110" t="s">
        <v>1342</v>
      </c>
      <c r="F325" s="115" t="s">
        <v>371</v>
      </c>
      <c r="G325" s="109"/>
      <c r="H325" s="109"/>
      <c r="I325" s="109">
        <v>1</v>
      </c>
      <c r="J325" s="109"/>
      <c r="K325" s="109"/>
      <c r="L325" s="110" t="s">
        <v>282</v>
      </c>
      <c r="M325" s="109"/>
      <c r="N325" s="109"/>
      <c r="O325" s="112"/>
      <c r="P325" s="112"/>
    </row>
    <row r="326" spans="1:16">
      <c r="A326" s="4">
        <v>100</v>
      </c>
      <c r="B326" s="109" t="s">
        <v>1160</v>
      </c>
      <c r="C326" s="8" t="s">
        <v>885</v>
      </c>
      <c r="D326" s="8" t="s">
        <v>1343</v>
      </c>
      <c r="E326" s="6" t="s">
        <v>1344</v>
      </c>
      <c r="F326" s="116" t="s">
        <v>283</v>
      </c>
      <c r="G326" s="6"/>
      <c r="H326" s="6"/>
      <c r="I326" s="6"/>
      <c r="J326" s="6"/>
      <c r="K326" s="6">
        <v>1</v>
      </c>
      <c r="L326" s="8" t="s">
        <v>404</v>
      </c>
      <c r="M326" s="6"/>
      <c r="N326" s="6"/>
    </row>
    <row r="327" spans="1:16" ht="25.5">
      <c r="A327" s="4">
        <v>101</v>
      </c>
      <c r="B327" s="109" t="s">
        <v>1160</v>
      </c>
      <c r="C327" s="8" t="s">
        <v>360</v>
      </c>
      <c r="D327" s="8" t="s">
        <v>1329</v>
      </c>
      <c r="E327" s="6" t="s">
        <v>1345</v>
      </c>
      <c r="F327" s="116" t="s">
        <v>284</v>
      </c>
      <c r="G327" s="6"/>
      <c r="H327" s="6"/>
      <c r="I327" s="6">
        <v>1</v>
      </c>
      <c r="J327" s="6"/>
      <c r="K327" s="6"/>
      <c r="L327" s="8" t="s">
        <v>285</v>
      </c>
      <c r="M327" s="6"/>
      <c r="N327" s="6"/>
    </row>
    <row r="328" spans="1:16">
      <c r="A328" s="4">
        <v>1</v>
      </c>
      <c r="B328" s="7" t="s">
        <v>1161</v>
      </c>
      <c r="C328" s="8" t="s">
        <v>1346</v>
      </c>
      <c r="D328" s="8" t="s">
        <v>1347</v>
      </c>
      <c r="E328" s="8" t="s">
        <v>1348</v>
      </c>
      <c r="F328" s="117">
        <v>39176</v>
      </c>
      <c r="G328" s="118"/>
      <c r="H328" s="118">
        <v>1</v>
      </c>
      <c r="I328" s="118"/>
      <c r="J328" s="118"/>
      <c r="K328" s="118"/>
      <c r="L328" s="10" t="s">
        <v>178</v>
      </c>
      <c r="M328" s="11"/>
      <c r="N328" s="11"/>
    </row>
    <row r="329" spans="1:16">
      <c r="A329" s="4">
        <v>2</v>
      </c>
      <c r="B329" s="7" t="s">
        <v>1161</v>
      </c>
      <c r="C329" s="12" t="s">
        <v>179</v>
      </c>
      <c r="D329" s="12" t="s">
        <v>180</v>
      </c>
      <c r="E329" s="8" t="s">
        <v>137</v>
      </c>
      <c r="F329" s="119" t="s">
        <v>138</v>
      </c>
      <c r="G329" s="120"/>
      <c r="H329" s="120"/>
      <c r="I329" s="120">
        <v>1</v>
      </c>
      <c r="J329" s="120"/>
      <c r="K329" s="120"/>
      <c r="L329" s="10" t="s">
        <v>139</v>
      </c>
      <c r="M329" s="11"/>
      <c r="N329" s="11"/>
    </row>
    <row r="330" spans="1:16" ht="25.5">
      <c r="A330" s="4">
        <v>3</v>
      </c>
      <c r="B330" s="7" t="s">
        <v>1161</v>
      </c>
      <c r="C330" s="8" t="s">
        <v>140</v>
      </c>
      <c r="D330" s="8" t="s">
        <v>141</v>
      </c>
      <c r="E330" s="8" t="s">
        <v>142</v>
      </c>
      <c r="F330" s="117" t="s">
        <v>1677</v>
      </c>
      <c r="G330" s="118"/>
      <c r="H330" s="118"/>
      <c r="I330" s="118"/>
      <c r="J330" s="118">
        <v>1</v>
      </c>
      <c r="K330" s="118"/>
      <c r="L330" s="10" t="s">
        <v>287</v>
      </c>
      <c r="M330" s="11" t="s">
        <v>159</v>
      </c>
      <c r="N330" s="11" t="s">
        <v>288</v>
      </c>
    </row>
    <row r="331" spans="1:16" ht="51">
      <c r="A331" s="4">
        <v>4</v>
      </c>
      <c r="B331" s="7" t="s">
        <v>1161</v>
      </c>
      <c r="C331" s="8" t="s">
        <v>289</v>
      </c>
      <c r="D331" s="8" t="s">
        <v>290</v>
      </c>
      <c r="E331" s="8" t="s">
        <v>291</v>
      </c>
      <c r="F331" s="121" t="s">
        <v>292</v>
      </c>
      <c r="G331" s="118" t="s">
        <v>164</v>
      </c>
      <c r="H331" s="118" t="s">
        <v>164</v>
      </c>
      <c r="I331" s="118">
        <v>1</v>
      </c>
      <c r="J331" s="118" t="s">
        <v>164</v>
      </c>
      <c r="K331" s="118" t="s">
        <v>164</v>
      </c>
      <c r="L331" s="11" t="s">
        <v>293</v>
      </c>
      <c r="M331" s="11" t="s">
        <v>262</v>
      </c>
      <c r="N331" s="11" t="s">
        <v>262</v>
      </c>
    </row>
    <row r="332" spans="1:16">
      <c r="A332" s="4">
        <v>5</v>
      </c>
      <c r="B332" s="7" t="s">
        <v>1161</v>
      </c>
      <c r="C332" s="8" t="s">
        <v>289</v>
      </c>
      <c r="D332" s="12" t="s">
        <v>290</v>
      </c>
      <c r="E332" s="13" t="s">
        <v>294</v>
      </c>
      <c r="F332" s="121"/>
      <c r="G332" s="120"/>
      <c r="H332" s="120"/>
      <c r="I332" s="120"/>
      <c r="J332" s="120"/>
      <c r="K332" s="120">
        <v>1</v>
      </c>
      <c r="L332" s="10" t="s">
        <v>404</v>
      </c>
      <c r="M332" s="11" t="s">
        <v>262</v>
      </c>
      <c r="N332" s="11" t="s">
        <v>262</v>
      </c>
    </row>
    <row r="333" spans="1:16" ht="25.5">
      <c r="A333" s="4">
        <v>6</v>
      </c>
      <c r="B333" s="7" t="s">
        <v>1161</v>
      </c>
      <c r="C333" s="8" t="s">
        <v>289</v>
      </c>
      <c r="D333" s="8" t="s">
        <v>295</v>
      </c>
      <c r="E333" s="8" t="s">
        <v>294</v>
      </c>
      <c r="F333" s="119" t="s">
        <v>296</v>
      </c>
      <c r="G333" s="118"/>
      <c r="H333" s="118"/>
      <c r="I333" s="118"/>
      <c r="J333" s="118"/>
      <c r="K333" s="118">
        <v>1</v>
      </c>
      <c r="L333" s="10" t="s">
        <v>297</v>
      </c>
      <c r="M333" s="11" t="s">
        <v>262</v>
      </c>
      <c r="N333" s="11" t="s">
        <v>262</v>
      </c>
    </row>
    <row r="334" spans="1:16">
      <c r="A334" s="4">
        <v>7</v>
      </c>
      <c r="B334" s="7" t="s">
        <v>1161</v>
      </c>
      <c r="C334" s="12" t="s">
        <v>1346</v>
      </c>
      <c r="D334" s="12" t="s">
        <v>298</v>
      </c>
      <c r="E334" s="13" t="s">
        <v>299</v>
      </c>
      <c r="F334" s="119">
        <v>39238</v>
      </c>
      <c r="G334" s="120"/>
      <c r="H334" s="120"/>
      <c r="I334" s="120"/>
      <c r="J334" s="120"/>
      <c r="K334" s="120">
        <v>1</v>
      </c>
      <c r="L334" s="10" t="s">
        <v>300</v>
      </c>
      <c r="M334" s="11"/>
      <c r="N334" s="11"/>
    </row>
    <row r="335" spans="1:16">
      <c r="A335" s="4">
        <v>8</v>
      </c>
      <c r="B335" s="7" t="s">
        <v>1161</v>
      </c>
      <c r="C335" s="12" t="s">
        <v>1346</v>
      </c>
      <c r="D335" s="8" t="s">
        <v>298</v>
      </c>
      <c r="E335" s="8" t="s">
        <v>301</v>
      </c>
      <c r="F335" s="117">
        <v>39245</v>
      </c>
      <c r="G335" s="118"/>
      <c r="H335" s="118"/>
      <c r="I335" s="118">
        <v>1</v>
      </c>
      <c r="J335" s="118"/>
      <c r="K335" s="118"/>
      <c r="L335" s="10" t="s">
        <v>302</v>
      </c>
      <c r="M335" s="11"/>
      <c r="N335" s="11"/>
    </row>
    <row r="336" spans="1:16" ht="25.5">
      <c r="A336" s="4">
        <v>9</v>
      </c>
      <c r="B336" s="7" t="s">
        <v>1161</v>
      </c>
      <c r="C336" s="12" t="s">
        <v>1346</v>
      </c>
      <c r="D336" s="12" t="s">
        <v>1347</v>
      </c>
      <c r="E336" s="13" t="s">
        <v>303</v>
      </c>
      <c r="F336" s="119">
        <v>39245</v>
      </c>
      <c r="G336" s="120"/>
      <c r="H336" s="120"/>
      <c r="I336" s="120">
        <v>1</v>
      </c>
      <c r="J336" s="120"/>
      <c r="K336" s="120"/>
      <c r="L336" s="10" t="s">
        <v>1540</v>
      </c>
      <c r="M336" s="11"/>
      <c r="N336" s="11"/>
    </row>
    <row r="337" spans="1:14" ht="25.5">
      <c r="A337" s="4">
        <v>10</v>
      </c>
      <c r="B337" s="7" t="s">
        <v>1161</v>
      </c>
      <c r="C337" s="12" t="s">
        <v>179</v>
      </c>
      <c r="D337" s="12" t="s">
        <v>1541</v>
      </c>
      <c r="E337" s="13" t="s">
        <v>1542</v>
      </c>
      <c r="F337" s="119" t="s">
        <v>1572</v>
      </c>
      <c r="G337" s="120"/>
      <c r="H337" s="120"/>
      <c r="I337" s="120">
        <v>1</v>
      </c>
      <c r="J337" s="120"/>
      <c r="K337" s="120"/>
      <c r="L337" s="10" t="s">
        <v>1543</v>
      </c>
      <c r="M337" s="11"/>
      <c r="N337" s="11"/>
    </row>
    <row r="338" spans="1:14" ht="38.25">
      <c r="A338" s="4">
        <v>11</v>
      </c>
      <c r="B338" s="7" t="s">
        <v>1161</v>
      </c>
      <c r="C338" s="12" t="s">
        <v>179</v>
      </c>
      <c r="D338" s="12" t="s">
        <v>1541</v>
      </c>
      <c r="E338" s="13" t="s">
        <v>1544</v>
      </c>
      <c r="F338" s="119" t="s">
        <v>1545</v>
      </c>
      <c r="G338" s="120"/>
      <c r="H338" s="120"/>
      <c r="I338" s="120"/>
      <c r="J338" s="120">
        <v>1</v>
      </c>
      <c r="K338" s="120"/>
      <c r="L338" s="10" t="s">
        <v>1546</v>
      </c>
      <c r="M338" s="11"/>
      <c r="N338" s="11"/>
    </row>
    <row r="339" spans="1:14" ht="63.75">
      <c r="A339" s="4">
        <v>12</v>
      </c>
      <c r="B339" s="7" t="s">
        <v>1161</v>
      </c>
      <c r="C339" s="12" t="s">
        <v>179</v>
      </c>
      <c r="D339" s="12" t="s">
        <v>1547</v>
      </c>
      <c r="E339" s="13" t="s">
        <v>1548</v>
      </c>
      <c r="F339" s="119" t="s">
        <v>645</v>
      </c>
      <c r="G339" s="120"/>
      <c r="H339" s="120"/>
      <c r="I339" s="120"/>
      <c r="J339" s="120"/>
      <c r="K339" s="120">
        <v>1</v>
      </c>
      <c r="L339" s="10" t="s">
        <v>1549</v>
      </c>
      <c r="M339" s="11"/>
      <c r="N339" s="11"/>
    </row>
    <row r="340" spans="1:14" ht="25.5">
      <c r="A340" s="4">
        <v>13</v>
      </c>
      <c r="B340" s="7" t="s">
        <v>1161</v>
      </c>
      <c r="C340" s="12" t="s">
        <v>179</v>
      </c>
      <c r="D340" s="12" t="s">
        <v>1550</v>
      </c>
      <c r="E340" s="13" t="s">
        <v>1551</v>
      </c>
      <c r="F340" s="119" t="s">
        <v>876</v>
      </c>
      <c r="G340" s="120"/>
      <c r="H340" s="120"/>
      <c r="I340" s="120"/>
      <c r="J340" s="120"/>
      <c r="K340" s="120">
        <v>1</v>
      </c>
      <c r="L340" s="10" t="s">
        <v>1552</v>
      </c>
      <c r="M340" s="11"/>
      <c r="N340" s="11"/>
    </row>
    <row r="341" spans="1:14" ht="25.5">
      <c r="A341" s="4">
        <v>14</v>
      </c>
      <c r="B341" s="7" t="s">
        <v>1161</v>
      </c>
      <c r="C341" s="12" t="s">
        <v>140</v>
      </c>
      <c r="D341" s="12" t="s">
        <v>1553</v>
      </c>
      <c r="E341" s="13" t="s">
        <v>1554</v>
      </c>
      <c r="F341" s="119" t="s">
        <v>1555</v>
      </c>
      <c r="G341" s="120"/>
      <c r="H341" s="120">
        <v>1</v>
      </c>
      <c r="I341" s="120"/>
      <c r="J341" s="120"/>
      <c r="K341" s="120"/>
      <c r="L341" s="10" t="s">
        <v>1556</v>
      </c>
      <c r="M341" s="11" t="s">
        <v>1557</v>
      </c>
      <c r="N341" s="11" t="s">
        <v>1558</v>
      </c>
    </row>
    <row r="342" spans="1:14" ht="25.5">
      <c r="A342" s="4">
        <v>15</v>
      </c>
      <c r="B342" s="7" t="s">
        <v>1161</v>
      </c>
      <c r="C342" s="12" t="s">
        <v>140</v>
      </c>
      <c r="D342" s="12" t="s">
        <v>141</v>
      </c>
      <c r="E342" s="13" t="s">
        <v>1559</v>
      </c>
      <c r="F342" s="119" t="s">
        <v>876</v>
      </c>
      <c r="G342" s="120"/>
      <c r="H342" s="120"/>
      <c r="I342" s="120">
        <v>1</v>
      </c>
      <c r="J342" s="120"/>
      <c r="K342" s="120"/>
      <c r="L342" s="10" t="s">
        <v>531</v>
      </c>
      <c r="M342" s="11" t="s">
        <v>159</v>
      </c>
      <c r="N342" s="11" t="s">
        <v>159</v>
      </c>
    </row>
    <row r="343" spans="1:14" ht="77.25" customHeight="1">
      <c r="A343" s="4">
        <v>16</v>
      </c>
      <c r="B343" s="7" t="s">
        <v>1161</v>
      </c>
      <c r="C343" s="12" t="s">
        <v>532</v>
      </c>
      <c r="D343" s="12" t="s">
        <v>295</v>
      </c>
      <c r="E343" s="13" t="s">
        <v>533</v>
      </c>
      <c r="F343" s="119">
        <v>39120</v>
      </c>
      <c r="G343" s="120" t="s">
        <v>164</v>
      </c>
      <c r="H343" s="120" t="s">
        <v>164</v>
      </c>
      <c r="I343" s="120">
        <v>1</v>
      </c>
      <c r="J343" s="120" t="s">
        <v>164</v>
      </c>
      <c r="K343" s="120" t="s">
        <v>164</v>
      </c>
      <c r="L343" s="122" t="s">
        <v>1401</v>
      </c>
      <c r="M343" s="11" t="s">
        <v>262</v>
      </c>
      <c r="N343" s="11" t="s">
        <v>262</v>
      </c>
    </row>
    <row r="344" spans="1:14" ht="63.75">
      <c r="A344" s="4">
        <v>17</v>
      </c>
      <c r="B344" s="7" t="s">
        <v>1161</v>
      </c>
      <c r="C344" s="12" t="s">
        <v>532</v>
      </c>
      <c r="D344" s="12" t="s">
        <v>1402</v>
      </c>
      <c r="E344" s="13" t="s">
        <v>1403</v>
      </c>
      <c r="F344" s="119" t="s">
        <v>1404</v>
      </c>
      <c r="G344" s="120"/>
      <c r="H344" s="120">
        <v>1</v>
      </c>
      <c r="I344" s="120"/>
      <c r="J344" s="120"/>
      <c r="K344" s="120"/>
      <c r="L344" s="10" t="s">
        <v>1405</v>
      </c>
      <c r="M344" s="11" t="s">
        <v>1406</v>
      </c>
      <c r="N344" s="11" t="s">
        <v>262</v>
      </c>
    </row>
    <row r="345" spans="1:14" ht="87.75" customHeight="1">
      <c r="A345" s="4">
        <v>18</v>
      </c>
      <c r="B345" s="7" t="s">
        <v>1161</v>
      </c>
      <c r="C345" s="12" t="s">
        <v>532</v>
      </c>
      <c r="D345" s="12" t="s">
        <v>290</v>
      </c>
      <c r="E345" s="13" t="s">
        <v>1407</v>
      </c>
      <c r="F345" s="119" t="s">
        <v>1408</v>
      </c>
      <c r="G345" s="120"/>
      <c r="H345" s="120"/>
      <c r="I345" s="120">
        <v>1</v>
      </c>
      <c r="J345" s="120"/>
      <c r="K345" s="120"/>
      <c r="L345" s="123" t="s">
        <v>28</v>
      </c>
      <c r="M345" s="11" t="s">
        <v>262</v>
      </c>
      <c r="N345" s="11" t="s">
        <v>262</v>
      </c>
    </row>
    <row r="346" spans="1:14" ht="25.5">
      <c r="A346" s="4">
        <v>19</v>
      </c>
      <c r="B346" s="7" t="s">
        <v>1161</v>
      </c>
      <c r="C346" s="12" t="s">
        <v>532</v>
      </c>
      <c r="D346" s="12" t="s">
        <v>29</v>
      </c>
      <c r="E346" s="13" t="s">
        <v>30</v>
      </c>
      <c r="F346" s="119" t="s">
        <v>31</v>
      </c>
      <c r="G346" s="120"/>
      <c r="H346" s="120"/>
      <c r="I346" s="120">
        <v>1</v>
      </c>
      <c r="J346" s="120"/>
      <c r="K346" s="120"/>
      <c r="L346" s="10" t="s">
        <v>594</v>
      </c>
      <c r="M346" s="11" t="s">
        <v>262</v>
      </c>
      <c r="N346" s="11" t="s">
        <v>262</v>
      </c>
    </row>
    <row r="347" spans="1:14">
      <c r="A347" s="4">
        <v>20</v>
      </c>
      <c r="B347" s="7" t="s">
        <v>1161</v>
      </c>
      <c r="C347" s="12" t="s">
        <v>532</v>
      </c>
      <c r="D347" s="12" t="s">
        <v>595</v>
      </c>
      <c r="E347" s="13" t="s">
        <v>596</v>
      </c>
      <c r="F347" s="119">
        <v>39264</v>
      </c>
      <c r="G347" s="120"/>
      <c r="H347" s="120"/>
      <c r="I347" s="120"/>
      <c r="J347" s="120"/>
      <c r="K347" s="120">
        <v>1</v>
      </c>
      <c r="L347" s="10" t="s">
        <v>1374</v>
      </c>
      <c r="M347" s="11"/>
      <c r="N347" s="11"/>
    </row>
    <row r="348" spans="1:14" ht="38.25">
      <c r="A348" s="4">
        <v>21</v>
      </c>
      <c r="B348" s="7" t="s">
        <v>1161</v>
      </c>
      <c r="C348" s="12" t="s">
        <v>532</v>
      </c>
      <c r="D348" s="12" t="s">
        <v>1375</v>
      </c>
      <c r="E348" s="13" t="s">
        <v>1376</v>
      </c>
      <c r="F348" s="119">
        <v>39266</v>
      </c>
      <c r="G348" s="120"/>
      <c r="H348" s="120">
        <v>1</v>
      </c>
      <c r="I348" s="120"/>
      <c r="J348" s="120"/>
      <c r="K348" s="120"/>
      <c r="L348" s="10" t="s">
        <v>1377</v>
      </c>
      <c r="M348" s="11"/>
      <c r="N348" s="11"/>
    </row>
    <row r="349" spans="1:14" ht="25.5">
      <c r="A349" s="4">
        <v>22</v>
      </c>
      <c r="B349" s="7" t="s">
        <v>1161</v>
      </c>
      <c r="C349" s="12" t="s">
        <v>532</v>
      </c>
      <c r="D349" s="12" t="s">
        <v>1378</v>
      </c>
      <c r="E349" s="13" t="s">
        <v>1379</v>
      </c>
      <c r="F349" s="119">
        <v>39271</v>
      </c>
      <c r="G349" s="120"/>
      <c r="H349" s="120"/>
      <c r="I349" s="120">
        <v>1</v>
      </c>
      <c r="J349" s="120"/>
      <c r="K349" s="120"/>
      <c r="L349" s="10" t="s">
        <v>1380</v>
      </c>
      <c r="M349" s="11"/>
      <c r="N349" s="11"/>
    </row>
    <row r="350" spans="1:14" ht="25.5">
      <c r="A350" s="4">
        <v>23</v>
      </c>
      <c r="B350" s="7" t="s">
        <v>1161</v>
      </c>
      <c r="C350" s="12" t="s">
        <v>532</v>
      </c>
      <c r="D350" s="12" t="s">
        <v>1375</v>
      </c>
      <c r="E350" s="13" t="s">
        <v>1381</v>
      </c>
      <c r="F350" s="119">
        <v>39291</v>
      </c>
      <c r="G350" s="120"/>
      <c r="H350" s="120"/>
      <c r="I350" s="120">
        <v>1</v>
      </c>
      <c r="J350" s="120"/>
      <c r="K350" s="120"/>
      <c r="L350" s="10" t="s">
        <v>1382</v>
      </c>
      <c r="M350" s="11"/>
      <c r="N350" s="11"/>
    </row>
    <row r="351" spans="1:14">
      <c r="A351" s="4">
        <v>24</v>
      </c>
      <c r="B351" s="7" t="s">
        <v>1161</v>
      </c>
      <c r="C351" s="12" t="s">
        <v>179</v>
      </c>
      <c r="D351" s="12" t="s">
        <v>1550</v>
      </c>
      <c r="E351" s="13" t="s">
        <v>1383</v>
      </c>
      <c r="F351" s="119" t="s">
        <v>1384</v>
      </c>
      <c r="G351" s="120"/>
      <c r="H351" s="120">
        <v>1</v>
      </c>
      <c r="I351" s="120"/>
      <c r="J351" s="120"/>
      <c r="K351" s="120"/>
      <c r="L351" s="10" t="s">
        <v>1385</v>
      </c>
      <c r="M351" s="11"/>
      <c r="N351" s="11"/>
    </row>
    <row r="352" spans="1:14">
      <c r="A352" s="4">
        <v>25</v>
      </c>
      <c r="B352" s="7" t="s">
        <v>1161</v>
      </c>
      <c r="C352" s="12" t="s">
        <v>179</v>
      </c>
      <c r="D352" s="12" t="s">
        <v>180</v>
      </c>
      <c r="E352" s="13" t="s">
        <v>1386</v>
      </c>
      <c r="F352" s="119" t="s">
        <v>1387</v>
      </c>
      <c r="G352" s="120"/>
      <c r="H352" s="120"/>
      <c r="I352" s="120"/>
      <c r="J352" s="120"/>
      <c r="K352" s="120">
        <v>1</v>
      </c>
      <c r="L352" s="10" t="s">
        <v>1388</v>
      </c>
      <c r="M352" s="11"/>
      <c r="N352" s="11"/>
    </row>
    <row r="353" spans="1:14">
      <c r="A353" s="4">
        <v>26</v>
      </c>
      <c r="B353" s="7" t="s">
        <v>1161</v>
      </c>
      <c r="C353" s="12" t="s">
        <v>179</v>
      </c>
      <c r="D353" s="12" t="s">
        <v>1550</v>
      </c>
      <c r="E353" s="13" t="s">
        <v>1389</v>
      </c>
      <c r="F353" s="119" t="s">
        <v>640</v>
      </c>
      <c r="G353" s="120"/>
      <c r="H353" s="120"/>
      <c r="I353" s="120"/>
      <c r="J353" s="120"/>
      <c r="K353" s="120">
        <v>1</v>
      </c>
      <c r="L353" s="10" t="s">
        <v>1388</v>
      </c>
      <c r="M353" s="11"/>
      <c r="N353" s="11"/>
    </row>
    <row r="354" spans="1:14">
      <c r="A354" s="4">
        <v>27</v>
      </c>
      <c r="B354" s="7" t="s">
        <v>1161</v>
      </c>
      <c r="C354" s="12" t="s">
        <v>179</v>
      </c>
      <c r="D354" s="12" t="s">
        <v>1547</v>
      </c>
      <c r="E354" s="13" t="s">
        <v>1390</v>
      </c>
      <c r="F354" s="119" t="s">
        <v>1391</v>
      </c>
      <c r="G354" s="120"/>
      <c r="H354" s="120"/>
      <c r="I354" s="120">
        <v>1</v>
      </c>
      <c r="J354" s="120"/>
      <c r="K354" s="120"/>
      <c r="L354" s="10" t="s">
        <v>1388</v>
      </c>
      <c r="M354" s="11"/>
      <c r="N354" s="11"/>
    </row>
    <row r="355" spans="1:14">
      <c r="A355" s="4">
        <v>28</v>
      </c>
      <c r="B355" s="7" t="s">
        <v>1161</v>
      </c>
      <c r="C355" s="12" t="s">
        <v>179</v>
      </c>
      <c r="D355" s="12" t="s">
        <v>1547</v>
      </c>
      <c r="E355" s="13" t="s">
        <v>1392</v>
      </c>
      <c r="F355" s="119" t="s">
        <v>1061</v>
      </c>
      <c r="G355" s="120"/>
      <c r="H355" s="120"/>
      <c r="I355" s="120">
        <v>1</v>
      </c>
      <c r="J355" s="120"/>
      <c r="K355" s="120"/>
      <c r="L355" s="10" t="s">
        <v>1393</v>
      </c>
      <c r="M355" s="11"/>
      <c r="N355" s="11"/>
    </row>
    <row r="356" spans="1:14" ht="25.5">
      <c r="A356" s="4">
        <v>29</v>
      </c>
      <c r="B356" s="7" t="s">
        <v>1161</v>
      </c>
      <c r="C356" s="12" t="s">
        <v>1346</v>
      </c>
      <c r="D356" s="12" t="s">
        <v>1347</v>
      </c>
      <c r="E356" s="13" t="s">
        <v>1394</v>
      </c>
      <c r="F356" s="119" t="s">
        <v>1395</v>
      </c>
      <c r="G356" s="120"/>
      <c r="H356" s="120">
        <v>1</v>
      </c>
      <c r="I356" s="120"/>
      <c r="J356" s="120"/>
      <c r="K356" s="120"/>
      <c r="L356" s="10" t="s">
        <v>1396</v>
      </c>
      <c r="M356" s="11" t="s">
        <v>584</v>
      </c>
      <c r="N356" s="11" t="s">
        <v>403</v>
      </c>
    </row>
    <row r="357" spans="1:14">
      <c r="A357" s="4">
        <v>30</v>
      </c>
      <c r="B357" s="7" t="s">
        <v>1161</v>
      </c>
      <c r="C357" s="12" t="s">
        <v>179</v>
      </c>
      <c r="D357" s="12" t="s">
        <v>1397</v>
      </c>
      <c r="E357" s="13" t="s">
        <v>1386</v>
      </c>
      <c r="F357" s="119" t="s">
        <v>1864</v>
      </c>
      <c r="G357" s="120"/>
      <c r="H357" s="120"/>
      <c r="I357" s="120"/>
      <c r="J357" s="120"/>
      <c r="K357" s="120">
        <v>1</v>
      </c>
      <c r="L357" s="10" t="s">
        <v>1388</v>
      </c>
      <c r="M357" s="11"/>
      <c r="N357" s="11"/>
    </row>
    <row r="358" spans="1:14">
      <c r="A358" s="4">
        <v>31</v>
      </c>
      <c r="B358" s="7" t="s">
        <v>1161</v>
      </c>
      <c r="C358" s="12" t="s">
        <v>179</v>
      </c>
      <c r="D358" s="12" t="s">
        <v>1397</v>
      </c>
      <c r="E358" s="13" t="s">
        <v>1398</v>
      </c>
      <c r="F358" s="119" t="s">
        <v>1399</v>
      </c>
      <c r="G358" s="120"/>
      <c r="H358" s="120"/>
      <c r="I358" s="120"/>
      <c r="J358" s="120"/>
      <c r="K358" s="120">
        <v>6</v>
      </c>
      <c r="L358" s="10" t="s">
        <v>1388</v>
      </c>
      <c r="M358" s="11"/>
      <c r="N358" s="11"/>
    </row>
    <row r="359" spans="1:14">
      <c r="A359" s="4">
        <v>32</v>
      </c>
      <c r="B359" s="7" t="s">
        <v>1161</v>
      </c>
      <c r="C359" s="12" t="s">
        <v>179</v>
      </c>
      <c r="D359" s="12" t="s">
        <v>1400</v>
      </c>
      <c r="E359" s="13" t="s">
        <v>1389</v>
      </c>
      <c r="F359" s="119" t="s">
        <v>1798</v>
      </c>
      <c r="G359" s="120"/>
      <c r="H359" s="120"/>
      <c r="I359" s="120"/>
      <c r="J359" s="120"/>
      <c r="K359" s="120">
        <v>1</v>
      </c>
      <c r="L359" s="10" t="s">
        <v>193</v>
      </c>
      <c r="M359" s="11"/>
      <c r="N359" s="11"/>
    </row>
    <row r="360" spans="1:14">
      <c r="A360" s="4">
        <v>33</v>
      </c>
      <c r="B360" s="7" t="s">
        <v>1161</v>
      </c>
      <c r="C360" s="12" t="s">
        <v>179</v>
      </c>
      <c r="D360" s="12" t="s">
        <v>1541</v>
      </c>
      <c r="E360" s="13" t="s">
        <v>1386</v>
      </c>
      <c r="F360" s="119" t="s">
        <v>1207</v>
      </c>
      <c r="G360" s="120"/>
      <c r="H360" s="120"/>
      <c r="I360" s="120"/>
      <c r="J360" s="120"/>
      <c r="K360" s="120">
        <v>1</v>
      </c>
      <c r="L360" s="10" t="s">
        <v>1388</v>
      </c>
      <c r="M360" s="11"/>
      <c r="N360" s="11"/>
    </row>
    <row r="361" spans="1:14" ht="38.25">
      <c r="A361" s="4">
        <v>34</v>
      </c>
      <c r="B361" s="7" t="s">
        <v>1161</v>
      </c>
      <c r="C361" s="12" t="s">
        <v>179</v>
      </c>
      <c r="D361" s="12" t="s">
        <v>1400</v>
      </c>
      <c r="E361" s="13" t="s">
        <v>467</v>
      </c>
      <c r="F361" s="119" t="s">
        <v>204</v>
      </c>
      <c r="G361" s="120">
        <v>1</v>
      </c>
      <c r="H361" s="120"/>
      <c r="I361" s="120"/>
      <c r="J361" s="120"/>
      <c r="K361" s="120"/>
      <c r="L361" s="10" t="s">
        <v>468</v>
      </c>
      <c r="M361" s="11" t="s">
        <v>469</v>
      </c>
      <c r="N361" s="11"/>
    </row>
    <row r="362" spans="1:14">
      <c r="A362" s="4">
        <v>35</v>
      </c>
      <c r="B362" s="7" t="s">
        <v>1161</v>
      </c>
      <c r="C362" s="12" t="s">
        <v>179</v>
      </c>
      <c r="D362" s="12" t="s">
        <v>180</v>
      </c>
      <c r="E362" s="13" t="s">
        <v>1386</v>
      </c>
      <c r="F362" s="119" t="s">
        <v>272</v>
      </c>
      <c r="G362" s="120"/>
      <c r="H362" s="120"/>
      <c r="I362" s="120"/>
      <c r="J362" s="120"/>
      <c r="K362" s="120">
        <v>1</v>
      </c>
      <c r="L362" s="10" t="s">
        <v>1388</v>
      </c>
      <c r="M362" s="11"/>
      <c r="N362" s="11"/>
    </row>
    <row r="363" spans="1:14">
      <c r="A363" s="4">
        <v>36</v>
      </c>
      <c r="B363" s="7" t="s">
        <v>1161</v>
      </c>
      <c r="C363" s="12" t="s">
        <v>289</v>
      </c>
      <c r="D363" s="12" t="s">
        <v>470</v>
      </c>
      <c r="E363" s="13" t="s">
        <v>1496</v>
      </c>
      <c r="F363" s="119">
        <v>39149</v>
      </c>
      <c r="G363" s="120"/>
      <c r="H363" s="120"/>
      <c r="I363" s="120"/>
      <c r="J363" s="120"/>
      <c r="K363" s="120">
        <v>1</v>
      </c>
      <c r="L363" s="10" t="s">
        <v>471</v>
      </c>
      <c r="M363" s="11" t="s">
        <v>262</v>
      </c>
      <c r="N363" s="11" t="s">
        <v>262</v>
      </c>
    </row>
    <row r="364" spans="1:14">
      <c r="A364" s="4">
        <v>37</v>
      </c>
      <c r="B364" s="7" t="s">
        <v>1161</v>
      </c>
      <c r="C364" s="12" t="s">
        <v>289</v>
      </c>
      <c r="D364" s="12" t="s">
        <v>472</v>
      </c>
      <c r="E364" s="13" t="s">
        <v>473</v>
      </c>
      <c r="F364" s="119" t="s">
        <v>474</v>
      </c>
      <c r="G364" s="120"/>
      <c r="H364" s="120"/>
      <c r="I364" s="120"/>
      <c r="J364" s="120"/>
      <c r="K364" s="120">
        <v>2</v>
      </c>
      <c r="L364" s="10" t="s">
        <v>475</v>
      </c>
      <c r="M364" s="11" t="s">
        <v>262</v>
      </c>
      <c r="N364" s="11" t="s">
        <v>262</v>
      </c>
    </row>
    <row r="365" spans="1:14">
      <c r="A365" s="4">
        <v>38</v>
      </c>
      <c r="B365" s="7" t="s">
        <v>1161</v>
      </c>
      <c r="C365" s="12" t="s">
        <v>289</v>
      </c>
      <c r="D365" s="12" t="s">
        <v>476</v>
      </c>
      <c r="E365" s="13" t="s">
        <v>477</v>
      </c>
      <c r="F365" s="119">
        <v>39271</v>
      </c>
      <c r="G365" s="120">
        <v>0</v>
      </c>
      <c r="H365" s="120">
        <v>0</v>
      </c>
      <c r="I365" s="120">
        <v>1</v>
      </c>
      <c r="J365" s="120">
        <v>0</v>
      </c>
      <c r="K365" s="120">
        <v>0</v>
      </c>
      <c r="L365" s="10" t="s">
        <v>478</v>
      </c>
      <c r="M365" s="11" t="s">
        <v>262</v>
      </c>
      <c r="N365" s="11" t="s">
        <v>262</v>
      </c>
    </row>
    <row r="366" spans="1:14" ht="51">
      <c r="A366" s="4">
        <v>39</v>
      </c>
      <c r="B366" s="7" t="s">
        <v>1161</v>
      </c>
      <c r="C366" s="12" t="s">
        <v>1346</v>
      </c>
      <c r="D366" s="12" t="s">
        <v>595</v>
      </c>
      <c r="E366" s="13" t="s">
        <v>1617</v>
      </c>
      <c r="F366" s="119">
        <v>39340</v>
      </c>
      <c r="G366" s="120"/>
      <c r="H366" s="120"/>
      <c r="I366" s="120">
        <v>1</v>
      </c>
      <c r="J366" s="120"/>
      <c r="K366" s="120"/>
      <c r="L366" s="10" t="s">
        <v>455</v>
      </c>
      <c r="M366" s="11" t="s">
        <v>403</v>
      </c>
      <c r="N366" s="11" t="s">
        <v>456</v>
      </c>
    </row>
    <row r="367" spans="1:14" ht="38.25">
      <c r="A367" s="4">
        <v>40</v>
      </c>
      <c r="B367" s="7" t="s">
        <v>1161</v>
      </c>
      <c r="C367" s="12" t="s">
        <v>1346</v>
      </c>
      <c r="D367" s="12" t="s">
        <v>1378</v>
      </c>
      <c r="E367" s="13" t="s">
        <v>457</v>
      </c>
      <c r="F367" s="119">
        <v>39349</v>
      </c>
      <c r="G367" s="120"/>
      <c r="H367" s="120"/>
      <c r="I367" s="120"/>
      <c r="J367" s="120">
        <v>1</v>
      </c>
      <c r="K367" s="120"/>
      <c r="L367" s="10" t="s">
        <v>187</v>
      </c>
      <c r="M367" s="11" t="s">
        <v>403</v>
      </c>
      <c r="N367" s="11" t="s">
        <v>403</v>
      </c>
    </row>
    <row r="368" spans="1:14" ht="38.25">
      <c r="A368" s="4">
        <v>41</v>
      </c>
      <c r="B368" s="7" t="s">
        <v>1161</v>
      </c>
      <c r="C368" s="12" t="s">
        <v>289</v>
      </c>
      <c r="D368" s="12" t="s">
        <v>472</v>
      </c>
      <c r="E368" s="13" t="s">
        <v>1496</v>
      </c>
      <c r="F368" s="119">
        <v>39242</v>
      </c>
      <c r="G368" s="120">
        <v>0</v>
      </c>
      <c r="H368" s="120">
        <v>0</v>
      </c>
      <c r="I368" s="120">
        <v>0</v>
      </c>
      <c r="J368" s="120">
        <v>0</v>
      </c>
      <c r="K368" s="120">
        <v>1</v>
      </c>
      <c r="L368" s="10" t="s">
        <v>998</v>
      </c>
      <c r="M368" s="11" t="s">
        <v>262</v>
      </c>
      <c r="N368" s="11" t="s">
        <v>262</v>
      </c>
    </row>
    <row r="369" spans="1:14" ht="51">
      <c r="A369" s="4">
        <v>42</v>
      </c>
      <c r="B369" s="7" t="s">
        <v>1161</v>
      </c>
      <c r="C369" s="12" t="s">
        <v>289</v>
      </c>
      <c r="D369" s="12" t="s">
        <v>999</v>
      </c>
      <c r="E369" s="13" t="s">
        <v>1496</v>
      </c>
      <c r="F369" s="119" t="s">
        <v>1534</v>
      </c>
      <c r="G369" s="120">
        <v>0</v>
      </c>
      <c r="H369" s="120">
        <v>0</v>
      </c>
      <c r="I369" s="120">
        <v>0</v>
      </c>
      <c r="J369" s="120">
        <v>0</v>
      </c>
      <c r="K369" s="120">
        <v>2</v>
      </c>
      <c r="L369" s="10" t="s">
        <v>828</v>
      </c>
      <c r="M369" s="11" t="s">
        <v>262</v>
      </c>
      <c r="N369" s="11" t="s">
        <v>262</v>
      </c>
    </row>
    <row r="370" spans="1:14" ht="25.5">
      <c r="A370" s="4">
        <v>43</v>
      </c>
      <c r="B370" s="7" t="s">
        <v>1161</v>
      </c>
      <c r="C370" s="12" t="s">
        <v>140</v>
      </c>
      <c r="D370" s="12" t="s">
        <v>1553</v>
      </c>
      <c r="E370" s="13" t="s">
        <v>829</v>
      </c>
      <c r="F370" s="119" t="s">
        <v>1112</v>
      </c>
      <c r="G370" s="120"/>
      <c r="H370" s="120"/>
      <c r="I370" s="120"/>
      <c r="J370" s="120"/>
      <c r="K370" s="120">
        <v>1</v>
      </c>
      <c r="L370" s="10" t="s">
        <v>830</v>
      </c>
      <c r="M370" s="11" t="s">
        <v>159</v>
      </c>
      <c r="N370" s="11" t="s">
        <v>831</v>
      </c>
    </row>
    <row r="371" spans="1:14" ht="38.25">
      <c r="A371" s="4">
        <v>44</v>
      </c>
      <c r="B371" s="7" t="s">
        <v>1161</v>
      </c>
      <c r="C371" s="12" t="s">
        <v>179</v>
      </c>
      <c r="D371" s="12" t="s">
        <v>180</v>
      </c>
      <c r="E371" s="13" t="s">
        <v>832</v>
      </c>
      <c r="F371" s="119" t="s">
        <v>1984</v>
      </c>
      <c r="G371" s="120"/>
      <c r="H371" s="120"/>
      <c r="I371" s="120"/>
      <c r="J371" s="120"/>
      <c r="K371" s="120">
        <v>2</v>
      </c>
      <c r="L371" s="10" t="s">
        <v>833</v>
      </c>
      <c r="M371" s="11" t="s">
        <v>159</v>
      </c>
      <c r="N371" s="11" t="s">
        <v>834</v>
      </c>
    </row>
    <row r="372" spans="1:14" ht="38.25">
      <c r="A372" s="4">
        <v>45</v>
      </c>
      <c r="B372" s="7" t="s">
        <v>1161</v>
      </c>
      <c r="C372" s="12" t="s">
        <v>179</v>
      </c>
      <c r="D372" s="12" t="s">
        <v>180</v>
      </c>
      <c r="E372" s="13" t="s">
        <v>996</v>
      </c>
      <c r="F372" s="119" t="s">
        <v>1984</v>
      </c>
      <c r="G372" s="120">
        <v>0</v>
      </c>
      <c r="H372" s="120"/>
      <c r="I372" s="120">
        <v>1</v>
      </c>
      <c r="J372" s="120"/>
      <c r="K372" s="120"/>
      <c r="L372" s="10" t="s">
        <v>1814</v>
      </c>
      <c r="M372" s="11" t="s">
        <v>159</v>
      </c>
      <c r="N372" s="11" t="s">
        <v>159</v>
      </c>
    </row>
    <row r="373" spans="1:14" ht="38.25">
      <c r="A373" s="4">
        <v>46</v>
      </c>
      <c r="B373" s="7" t="s">
        <v>1161</v>
      </c>
      <c r="C373" s="12" t="s">
        <v>1346</v>
      </c>
      <c r="D373" s="18" t="s">
        <v>298</v>
      </c>
      <c r="E373" s="124" t="s">
        <v>1815</v>
      </c>
      <c r="F373" s="117">
        <v>39358</v>
      </c>
      <c r="G373" s="118"/>
      <c r="H373" s="120"/>
      <c r="I373" s="118">
        <v>1</v>
      </c>
      <c r="J373" s="118"/>
      <c r="K373" s="118"/>
      <c r="L373" s="125" t="s">
        <v>1816</v>
      </c>
      <c r="M373" s="124" t="s">
        <v>403</v>
      </c>
      <c r="N373" s="124" t="s">
        <v>403</v>
      </c>
    </row>
    <row r="374" spans="1:14" s="107" customFormat="1" ht="15">
      <c r="A374" s="126">
        <v>47</v>
      </c>
      <c r="B374" s="7" t="s">
        <v>1161</v>
      </c>
      <c r="C374" s="127" t="s">
        <v>532</v>
      </c>
      <c r="D374" s="128" t="s">
        <v>472</v>
      </c>
      <c r="E374" s="127" t="s">
        <v>1817</v>
      </c>
      <c r="F374" s="129">
        <v>39722</v>
      </c>
      <c r="G374" s="128">
        <v>0</v>
      </c>
      <c r="H374" s="128">
        <v>0</v>
      </c>
      <c r="I374" s="128">
        <v>0</v>
      </c>
      <c r="J374" s="128">
        <v>0</v>
      </c>
      <c r="K374" s="128">
        <v>3</v>
      </c>
      <c r="L374" s="127" t="s">
        <v>1818</v>
      </c>
      <c r="M374" s="130" t="s">
        <v>159</v>
      </c>
      <c r="N374" s="130" t="s">
        <v>159</v>
      </c>
    </row>
    <row r="375" spans="1:14" ht="16.5" customHeight="1">
      <c r="A375" s="4">
        <v>48</v>
      </c>
      <c r="B375" s="7" t="s">
        <v>1161</v>
      </c>
      <c r="C375" s="8" t="s">
        <v>140</v>
      </c>
      <c r="D375" s="8" t="s">
        <v>141</v>
      </c>
      <c r="E375" s="6" t="s">
        <v>1819</v>
      </c>
      <c r="F375" s="117" t="s">
        <v>1820</v>
      </c>
      <c r="G375" s="6"/>
      <c r="H375" s="6">
        <v>1</v>
      </c>
      <c r="I375" s="6"/>
      <c r="J375" s="6"/>
      <c r="K375" s="6"/>
      <c r="L375" s="8" t="s">
        <v>610</v>
      </c>
      <c r="M375" s="6" t="s">
        <v>1557</v>
      </c>
      <c r="N375" s="6"/>
    </row>
    <row r="376" spans="1:14" ht="38.25" customHeight="1">
      <c r="A376" s="4">
        <v>49</v>
      </c>
      <c r="B376" s="7" t="s">
        <v>1161</v>
      </c>
      <c r="C376" s="8" t="s">
        <v>1346</v>
      </c>
      <c r="D376" s="8" t="s">
        <v>611</v>
      </c>
      <c r="E376" s="6" t="s">
        <v>612</v>
      </c>
      <c r="F376" s="117" t="s">
        <v>613</v>
      </c>
      <c r="G376" s="6"/>
      <c r="H376" s="6"/>
      <c r="I376" s="6"/>
      <c r="J376" s="6">
        <v>1</v>
      </c>
      <c r="K376" s="6"/>
      <c r="L376" s="8" t="s">
        <v>614</v>
      </c>
      <c r="M376" s="6"/>
      <c r="N376" s="6" t="s">
        <v>615</v>
      </c>
    </row>
    <row r="377" spans="1:14" ht="51" customHeight="1">
      <c r="A377" s="131">
        <v>50</v>
      </c>
      <c r="B377" s="7" t="s">
        <v>1161</v>
      </c>
      <c r="C377" s="8" t="s">
        <v>532</v>
      </c>
      <c r="D377" s="8" t="s">
        <v>472</v>
      </c>
      <c r="E377" s="6" t="s">
        <v>616</v>
      </c>
      <c r="F377" s="117">
        <v>39510</v>
      </c>
      <c r="G377" s="6">
        <v>0</v>
      </c>
      <c r="H377" s="6">
        <v>1</v>
      </c>
      <c r="I377" s="6">
        <v>0</v>
      </c>
      <c r="J377" s="6">
        <v>0</v>
      </c>
      <c r="K377" s="6">
        <v>0</v>
      </c>
      <c r="L377" s="8" t="s">
        <v>617</v>
      </c>
      <c r="M377" s="6" t="s">
        <v>584</v>
      </c>
      <c r="N377" s="6" t="s">
        <v>286</v>
      </c>
    </row>
    <row r="378" spans="1:14" ht="38.25" customHeight="1">
      <c r="A378" s="4">
        <v>51</v>
      </c>
      <c r="B378" s="7" t="s">
        <v>1161</v>
      </c>
      <c r="C378" s="8" t="s">
        <v>532</v>
      </c>
      <c r="D378" s="8" t="s">
        <v>618</v>
      </c>
      <c r="E378" s="6" t="s">
        <v>619</v>
      </c>
      <c r="F378" s="117" t="s">
        <v>620</v>
      </c>
      <c r="G378" s="6">
        <v>0</v>
      </c>
      <c r="H378" s="6">
        <v>0</v>
      </c>
      <c r="I378" s="6">
        <v>1</v>
      </c>
      <c r="J378" s="6">
        <v>0</v>
      </c>
      <c r="K378" s="6">
        <v>0</v>
      </c>
      <c r="L378" s="8" t="s">
        <v>621</v>
      </c>
      <c r="M378" s="6" t="s">
        <v>286</v>
      </c>
      <c r="N378" s="6" t="s">
        <v>286</v>
      </c>
    </row>
    <row r="379" spans="1:14" s="28" customFormat="1" ht="76.5">
      <c r="A379" s="21">
        <v>1</v>
      </c>
      <c r="B379" s="92" t="s">
        <v>1162</v>
      </c>
      <c r="C379" s="92" t="s">
        <v>622</v>
      </c>
      <c r="D379" s="92" t="s">
        <v>623</v>
      </c>
      <c r="E379" s="132" t="s">
        <v>624</v>
      </c>
      <c r="F379" s="133">
        <v>39189</v>
      </c>
      <c r="G379" s="134"/>
      <c r="H379" s="134"/>
      <c r="I379" s="134">
        <v>1</v>
      </c>
      <c r="J379" s="134"/>
      <c r="K379" s="134"/>
      <c r="L379" s="125" t="s">
        <v>701</v>
      </c>
      <c r="M379" s="11" t="s">
        <v>262</v>
      </c>
      <c r="N379" s="11" t="s">
        <v>262</v>
      </c>
    </row>
    <row r="380" spans="1:14" s="28" customFormat="1" ht="25.5">
      <c r="A380" s="21">
        <v>2</v>
      </c>
      <c r="B380" s="92" t="s">
        <v>1162</v>
      </c>
      <c r="C380" s="92" t="s">
        <v>702</v>
      </c>
      <c r="D380" s="92" t="s">
        <v>703</v>
      </c>
      <c r="E380" s="132" t="s">
        <v>704</v>
      </c>
      <c r="F380" s="133">
        <v>39176</v>
      </c>
      <c r="G380" s="134"/>
      <c r="H380" s="134">
        <v>1</v>
      </c>
      <c r="I380" s="134"/>
      <c r="J380" s="134"/>
      <c r="K380" s="134"/>
      <c r="L380" s="125" t="s">
        <v>705</v>
      </c>
      <c r="M380" s="11" t="s">
        <v>469</v>
      </c>
      <c r="N380" s="11" t="s">
        <v>706</v>
      </c>
    </row>
    <row r="381" spans="1:14" s="28" customFormat="1" ht="25.5">
      <c r="A381" s="21">
        <v>3</v>
      </c>
      <c r="B381" s="92" t="s">
        <v>1162</v>
      </c>
      <c r="C381" s="92" t="s">
        <v>702</v>
      </c>
      <c r="D381" s="92" t="s">
        <v>707</v>
      </c>
      <c r="E381" s="132" t="s">
        <v>708</v>
      </c>
      <c r="F381" s="133">
        <v>39176</v>
      </c>
      <c r="G381" s="134"/>
      <c r="H381" s="134"/>
      <c r="I381" s="134">
        <v>1</v>
      </c>
      <c r="J381" s="134"/>
      <c r="K381" s="134"/>
      <c r="L381" s="125" t="s">
        <v>709</v>
      </c>
      <c r="M381" s="11" t="s">
        <v>262</v>
      </c>
      <c r="N381" s="11" t="s">
        <v>262</v>
      </c>
    </row>
    <row r="382" spans="1:14" s="28" customFormat="1">
      <c r="A382" s="21">
        <v>4</v>
      </c>
      <c r="B382" s="92" t="s">
        <v>1162</v>
      </c>
      <c r="C382" s="92" t="s">
        <v>702</v>
      </c>
      <c r="D382" s="92" t="s">
        <v>710</v>
      </c>
      <c r="E382" s="132" t="s">
        <v>770</v>
      </c>
      <c r="F382" s="133">
        <v>39184</v>
      </c>
      <c r="G382" s="134"/>
      <c r="H382" s="134"/>
      <c r="I382" s="134"/>
      <c r="J382" s="134"/>
      <c r="K382" s="134">
        <v>1</v>
      </c>
      <c r="L382" s="125" t="s">
        <v>711</v>
      </c>
      <c r="M382" s="11" t="s">
        <v>262</v>
      </c>
      <c r="N382" s="11" t="s">
        <v>262</v>
      </c>
    </row>
    <row r="383" spans="1:14" s="28" customFormat="1">
      <c r="A383" s="21">
        <v>5</v>
      </c>
      <c r="B383" s="92" t="s">
        <v>1162</v>
      </c>
      <c r="C383" s="92" t="s">
        <v>702</v>
      </c>
      <c r="D383" s="92" t="s">
        <v>712</v>
      </c>
      <c r="E383" s="132" t="s">
        <v>713</v>
      </c>
      <c r="F383" s="133">
        <v>39190</v>
      </c>
      <c r="G383" s="134"/>
      <c r="H383" s="134"/>
      <c r="I383" s="134"/>
      <c r="J383" s="134">
        <v>1</v>
      </c>
      <c r="K383" s="134"/>
      <c r="L383" s="125" t="s">
        <v>714</v>
      </c>
      <c r="M383" s="11" t="s">
        <v>469</v>
      </c>
      <c r="N383" s="11" t="s">
        <v>262</v>
      </c>
    </row>
    <row r="384" spans="1:14" s="28" customFormat="1" ht="25.5">
      <c r="A384" s="21">
        <v>6</v>
      </c>
      <c r="B384" s="92" t="s">
        <v>1162</v>
      </c>
      <c r="C384" s="92" t="s">
        <v>715</v>
      </c>
      <c r="D384" s="92" t="s">
        <v>716</v>
      </c>
      <c r="E384" s="132" t="s">
        <v>717</v>
      </c>
      <c r="F384" s="133">
        <v>39172</v>
      </c>
      <c r="G384" s="134"/>
      <c r="H384" s="134"/>
      <c r="I384" s="134"/>
      <c r="J384" s="134">
        <v>1</v>
      </c>
      <c r="K384" s="134"/>
      <c r="L384" s="125" t="s">
        <v>718</v>
      </c>
      <c r="M384" s="11" t="s">
        <v>262</v>
      </c>
      <c r="N384" s="11" t="s">
        <v>262</v>
      </c>
    </row>
    <row r="385" spans="1:14" s="28" customFormat="1" ht="25.5">
      <c r="A385" s="21">
        <v>7</v>
      </c>
      <c r="B385" s="92" t="s">
        <v>1162</v>
      </c>
      <c r="C385" s="92" t="s">
        <v>702</v>
      </c>
      <c r="D385" s="92" t="s">
        <v>719</v>
      </c>
      <c r="E385" s="132" t="s">
        <v>720</v>
      </c>
      <c r="F385" s="133">
        <v>39205</v>
      </c>
      <c r="G385" s="134"/>
      <c r="H385" s="134"/>
      <c r="I385" s="134">
        <v>1</v>
      </c>
      <c r="J385" s="134"/>
      <c r="K385" s="134"/>
      <c r="L385" s="125" t="s">
        <v>758</v>
      </c>
      <c r="M385" s="11" t="s">
        <v>262</v>
      </c>
      <c r="N385" s="11" t="s">
        <v>262</v>
      </c>
    </row>
    <row r="386" spans="1:14" s="28" customFormat="1" ht="25.5">
      <c r="A386" s="21">
        <v>8</v>
      </c>
      <c r="B386" s="92" t="s">
        <v>1162</v>
      </c>
      <c r="C386" s="92" t="s">
        <v>702</v>
      </c>
      <c r="D386" s="92" t="s">
        <v>707</v>
      </c>
      <c r="E386" s="132" t="s">
        <v>759</v>
      </c>
      <c r="F386" s="133">
        <v>39207</v>
      </c>
      <c r="G386" s="134"/>
      <c r="H386" s="134">
        <v>1</v>
      </c>
      <c r="I386" s="134"/>
      <c r="J386" s="134"/>
      <c r="K386" s="134"/>
      <c r="L386" s="125" t="s">
        <v>760</v>
      </c>
      <c r="M386" s="11" t="s">
        <v>761</v>
      </c>
      <c r="N386" s="11" t="s">
        <v>262</v>
      </c>
    </row>
    <row r="387" spans="1:14" s="28" customFormat="1" ht="51">
      <c r="A387" s="21">
        <v>9</v>
      </c>
      <c r="B387" s="92" t="s">
        <v>1162</v>
      </c>
      <c r="C387" s="92" t="s">
        <v>702</v>
      </c>
      <c r="D387" s="92" t="s">
        <v>719</v>
      </c>
      <c r="E387" s="132" t="s">
        <v>762</v>
      </c>
      <c r="F387" s="133">
        <v>39211</v>
      </c>
      <c r="G387" s="134"/>
      <c r="H387" s="134"/>
      <c r="I387" s="134"/>
      <c r="J387" s="134">
        <v>1</v>
      </c>
      <c r="K387" s="134"/>
      <c r="L387" s="125" t="s">
        <v>763</v>
      </c>
      <c r="M387" s="11" t="s">
        <v>764</v>
      </c>
      <c r="N387" s="11" t="s">
        <v>262</v>
      </c>
    </row>
    <row r="388" spans="1:14" s="28" customFormat="1" ht="25.5">
      <c r="A388" s="21">
        <v>10</v>
      </c>
      <c r="B388" s="92" t="s">
        <v>1162</v>
      </c>
      <c r="C388" s="92" t="s">
        <v>702</v>
      </c>
      <c r="D388" s="92" t="s">
        <v>707</v>
      </c>
      <c r="E388" s="132" t="s">
        <v>765</v>
      </c>
      <c r="F388" s="133">
        <v>39218</v>
      </c>
      <c r="G388" s="134"/>
      <c r="H388" s="134"/>
      <c r="I388" s="134">
        <v>1</v>
      </c>
      <c r="J388" s="134"/>
      <c r="K388" s="134"/>
      <c r="L388" s="125" t="s">
        <v>766</v>
      </c>
      <c r="M388" s="11" t="s">
        <v>262</v>
      </c>
      <c r="N388" s="11" t="s">
        <v>262</v>
      </c>
    </row>
    <row r="389" spans="1:14" s="28" customFormat="1" ht="51">
      <c r="A389" s="21">
        <v>11</v>
      </c>
      <c r="B389" s="92" t="s">
        <v>1162</v>
      </c>
      <c r="C389" s="92" t="s">
        <v>715</v>
      </c>
      <c r="D389" s="92" t="s">
        <v>716</v>
      </c>
      <c r="E389" s="132" t="s">
        <v>767</v>
      </c>
      <c r="F389" s="133">
        <v>39204</v>
      </c>
      <c r="G389" s="134"/>
      <c r="H389" s="134"/>
      <c r="I389" s="134">
        <v>1</v>
      </c>
      <c r="J389" s="134"/>
      <c r="K389" s="134"/>
      <c r="L389" s="125" t="s">
        <v>263</v>
      </c>
      <c r="M389" s="11" t="s">
        <v>262</v>
      </c>
      <c r="N389" s="11" t="s">
        <v>262</v>
      </c>
    </row>
    <row r="390" spans="1:14" s="28" customFormat="1" ht="25.5">
      <c r="A390" s="21">
        <v>12</v>
      </c>
      <c r="B390" s="92" t="s">
        <v>1162</v>
      </c>
      <c r="C390" s="92" t="s">
        <v>715</v>
      </c>
      <c r="D390" s="92" t="s">
        <v>264</v>
      </c>
      <c r="E390" s="132" t="s">
        <v>265</v>
      </c>
      <c r="F390" s="133">
        <v>39209</v>
      </c>
      <c r="G390" s="134"/>
      <c r="H390" s="134"/>
      <c r="I390" s="134"/>
      <c r="J390" s="134">
        <v>1</v>
      </c>
      <c r="K390" s="134"/>
      <c r="L390" s="125" t="s">
        <v>266</v>
      </c>
      <c r="M390" s="11" t="s">
        <v>262</v>
      </c>
      <c r="N390" s="11" t="s">
        <v>262</v>
      </c>
    </row>
    <row r="391" spans="1:14" s="28" customFormat="1" ht="76.5">
      <c r="A391" s="21">
        <v>13</v>
      </c>
      <c r="B391" s="92" t="s">
        <v>1162</v>
      </c>
      <c r="C391" s="92" t="s">
        <v>622</v>
      </c>
      <c r="D391" s="92" t="s">
        <v>267</v>
      </c>
      <c r="E391" s="132" t="s">
        <v>268</v>
      </c>
      <c r="F391" s="133">
        <v>39245</v>
      </c>
      <c r="G391" s="134"/>
      <c r="H391" s="134"/>
      <c r="I391" s="134">
        <v>1</v>
      </c>
      <c r="J391" s="134"/>
      <c r="K391" s="134"/>
      <c r="L391" s="124" t="s">
        <v>1692</v>
      </c>
      <c r="M391" s="11" t="s">
        <v>262</v>
      </c>
      <c r="N391" s="11" t="s">
        <v>262</v>
      </c>
    </row>
    <row r="392" spans="1:14" s="28" customFormat="1" ht="76.5">
      <c r="A392" s="21">
        <v>14</v>
      </c>
      <c r="B392" s="92" t="s">
        <v>1162</v>
      </c>
      <c r="C392" s="92" t="s">
        <v>622</v>
      </c>
      <c r="D392" s="92" t="s">
        <v>623</v>
      </c>
      <c r="E392" s="132" t="s">
        <v>1693</v>
      </c>
      <c r="F392" s="133">
        <v>39256</v>
      </c>
      <c r="G392" s="134"/>
      <c r="H392" s="134"/>
      <c r="I392" s="134"/>
      <c r="J392" s="134">
        <v>1</v>
      </c>
      <c r="K392" s="134"/>
      <c r="L392" s="124" t="s">
        <v>1694</v>
      </c>
      <c r="M392" s="11" t="s">
        <v>262</v>
      </c>
      <c r="N392" s="11" t="s">
        <v>262</v>
      </c>
    </row>
    <row r="393" spans="1:14" s="28" customFormat="1" ht="38.25">
      <c r="A393" s="21">
        <v>15</v>
      </c>
      <c r="B393" s="92" t="s">
        <v>1162</v>
      </c>
      <c r="C393" s="92" t="s">
        <v>622</v>
      </c>
      <c r="D393" s="92" t="s">
        <v>623</v>
      </c>
      <c r="E393" s="132" t="s">
        <v>1695</v>
      </c>
      <c r="F393" s="133">
        <v>39258</v>
      </c>
      <c r="G393" s="134"/>
      <c r="H393" s="134"/>
      <c r="I393" s="134">
        <v>1</v>
      </c>
      <c r="J393" s="134"/>
      <c r="K393" s="134"/>
      <c r="L393" s="125" t="s">
        <v>336</v>
      </c>
      <c r="M393" s="11" t="s">
        <v>262</v>
      </c>
      <c r="N393" s="11" t="s">
        <v>262</v>
      </c>
    </row>
    <row r="394" spans="1:14" s="28" customFormat="1" ht="51">
      <c r="A394" s="21">
        <v>16</v>
      </c>
      <c r="B394" s="92" t="s">
        <v>1162</v>
      </c>
      <c r="C394" s="92" t="s">
        <v>622</v>
      </c>
      <c r="D394" s="92" t="s">
        <v>623</v>
      </c>
      <c r="E394" s="132" t="s">
        <v>770</v>
      </c>
      <c r="F394" s="133">
        <v>39241</v>
      </c>
      <c r="G394" s="134"/>
      <c r="H394" s="134"/>
      <c r="I394" s="134"/>
      <c r="J394" s="134"/>
      <c r="K394" s="134">
        <v>1</v>
      </c>
      <c r="L394" s="125" t="s">
        <v>688</v>
      </c>
      <c r="M394" s="11" t="s">
        <v>262</v>
      </c>
      <c r="N394" s="11" t="s">
        <v>262</v>
      </c>
    </row>
    <row r="395" spans="1:14" s="28" customFormat="1">
      <c r="A395" s="21">
        <v>17</v>
      </c>
      <c r="B395" s="92" t="s">
        <v>1162</v>
      </c>
      <c r="C395" s="92" t="s">
        <v>702</v>
      </c>
      <c r="D395" s="92" t="s">
        <v>707</v>
      </c>
      <c r="E395" s="132" t="s">
        <v>782</v>
      </c>
      <c r="F395" s="133">
        <v>39242</v>
      </c>
      <c r="G395" s="134"/>
      <c r="H395" s="134"/>
      <c r="I395" s="134"/>
      <c r="J395" s="134">
        <v>1</v>
      </c>
      <c r="K395" s="134"/>
      <c r="L395" s="125" t="s">
        <v>783</v>
      </c>
      <c r="M395" s="11" t="s">
        <v>262</v>
      </c>
      <c r="N395" s="11" t="s">
        <v>262</v>
      </c>
    </row>
    <row r="396" spans="1:14" s="28" customFormat="1">
      <c r="A396" s="21">
        <v>18</v>
      </c>
      <c r="B396" s="92" t="s">
        <v>1162</v>
      </c>
      <c r="C396" s="92" t="s">
        <v>702</v>
      </c>
      <c r="D396" s="92" t="s">
        <v>712</v>
      </c>
      <c r="E396" s="132" t="s">
        <v>784</v>
      </c>
      <c r="F396" s="133">
        <v>39244</v>
      </c>
      <c r="G396" s="134"/>
      <c r="H396" s="134"/>
      <c r="I396" s="134"/>
      <c r="J396" s="134">
        <v>1</v>
      </c>
      <c r="K396" s="134"/>
      <c r="L396" s="125" t="s">
        <v>785</v>
      </c>
      <c r="M396" s="11" t="s">
        <v>262</v>
      </c>
      <c r="N396" s="11" t="s">
        <v>262</v>
      </c>
    </row>
    <row r="397" spans="1:14" s="28" customFormat="1">
      <c r="A397" s="21">
        <v>19</v>
      </c>
      <c r="B397" s="92" t="s">
        <v>1162</v>
      </c>
      <c r="C397" s="92" t="s">
        <v>702</v>
      </c>
      <c r="D397" s="92" t="s">
        <v>703</v>
      </c>
      <c r="E397" s="132" t="s">
        <v>770</v>
      </c>
      <c r="F397" s="133">
        <v>39255</v>
      </c>
      <c r="G397" s="134"/>
      <c r="H397" s="134"/>
      <c r="I397" s="134"/>
      <c r="J397" s="134"/>
      <c r="K397" s="134">
        <v>1</v>
      </c>
      <c r="L397" s="125" t="s">
        <v>786</v>
      </c>
      <c r="M397" s="11" t="s">
        <v>262</v>
      </c>
      <c r="N397" s="11" t="s">
        <v>262</v>
      </c>
    </row>
    <row r="398" spans="1:14" s="28" customFormat="1">
      <c r="A398" s="21">
        <v>20</v>
      </c>
      <c r="B398" s="92" t="s">
        <v>1162</v>
      </c>
      <c r="C398" s="92" t="s">
        <v>702</v>
      </c>
      <c r="D398" s="92" t="s">
        <v>710</v>
      </c>
      <c r="E398" s="132" t="s">
        <v>787</v>
      </c>
      <c r="F398" s="133">
        <v>39258</v>
      </c>
      <c r="G398" s="134"/>
      <c r="H398" s="134">
        <v>1</v>
      </c>
      <c r="I398" s="134"/>
      <c r="J398" s="134"/>
      <c r="K398" s="134"/>
      <c r="L398" s="125" t="s">
        <v>788</v>
      </c>
      <c r="M398" s="11" t="s">
        <v>262</v>
      </c>
      <c r="N398" s="11" t="s">
        <v>262</v>
      </c>
    </row>
    <row r="399" spans="1:14" s="28" customFormat="1" ht="25.5">
      <c r="A399" s="21">
        <v>21</v>
      </c>
      <c r="B399" s="92" t="s">
        <v>1162</v>
      </c>
      <c r="C399" s="92" t="s">
        <v>702</v>
      </c>
      <c r="D399" s="92" t="s">
        <v>710</v>
      </c>
      <c r="E399" s="132" t="s">
        <v>789</v>
      </c>
      <c r="F399" s="133">
        <v>39258</v>
      </c>
      <c r="G399" s="134"/>
      <c r="H399" s="134">
        <v>1</v>
      </c>
      <c r="I399" s="134"/>
      <c r="J399" s="134"/>
      <c r="K399" s="134"/>
      <c r="L399" s="125" t="s">
        <v>790</v>
      </c>
      <c r="M399" s="11" t="s">
        <v>262</v>
      </c>
      <c r="N399" s="11" t="s">
        <v>262</v>
      </c>
    </row>
    <row r="400" spans="1:14" s="28" customFormat="1" ht="25.5">
      <c r="A400" s="21">
        <v>22</v>
      </c>
      <c r="B400" s="92" t="s">
        <v>1162</v>
      </c>
      <c r="C400" s="92" t="s">
        <v>791</v>
      </c>
      <c r="D400" s="92" t="s">
        <v>792</v>
      </c>
      <c r="E400" s="132" t="s">
        <v>793</v>
      </c>
      <c r="F400" s="133">
        <v>39239</v>
      </c>
      <c r="G400" s="134"/>
      <c r="H400" s="134"/>
      <c r="I400" s="134">
        <v>1</v>
      </c>
      <c r="J400" s="134"/>
      <c r="K400" s="134"/>
      <c r="L400" s="125" t="s">
        <v>1654</v>
      </c>
      <c r="M400" s="11" t="s">
        <v>262</v>
      </c>
      <c r="N400" s="11" t="s">
        <v>262</v>
      </c>
    </row>
    <row r="401" spans="1:14" s="28" customFormat="1" ht="38.25">
      <c r="A401" s="21">
        <v>23</v>
      </c>
      <c r="B401" s="92" t="s">
        <v>1162</v>
      </c>
      <c r="C401" s="92" t="s">
        <v>791</v>
      </c>
      <c r="D401" s="92" t="s">
        <v>1655</v>
      </c>
      <c r="E401" s="132" t="s">
        <v>1656</v>
      </c>
      <c r="F401" s="133">
        <v>39253</v>
      </c>
      <c r="G401" s="134"/>
      <c r="H401" s="134"/>
      <c r="I401" s="134">
        <v>1</v>
      </c>
      <c r="J401" s="134"/>
      <c r="K401" s="134"/>
      <c r="L401" s="125" t="s">
        <v>1657</v>
      </c>
      <c r="M401" s="11" t="s">
        <v>262</v>
      </c>
      <c r="N401" s="11" t="s">
        <v>262</v>
      </c>
    </row>
    <row r="402" spans="1:14" s="28" customFormat="1" ht="51">
      <c r="A402" s="21">
        <v>24</v>
      </c>
      <c r="B402" s="92" t="s">
        <v>1162</v>
      </c>
      <c r="C402" s="92" t="s">
        <v>791</v>
      </c>
      <c r="D402" s="92" t="s">
        <v>1655</v>
      </c>
      <c r="E402" s="132" t="s">
        <v>770</v>
      </c>
      <c r="F402" s="133">
        <v>39256</v>
      </c>
      <c r="G402" s="134"/>
      <c r="H402" s="134"/>
      <c r="I402" s="134"/>
      <c r="J402" s="134"/>
      <c r="K402" s="134">
        <v>1</v>
      </c>
      <c r="L402" s="125" t="s">
        <v>51</v>
      </c>
      <c r="M402" s="11" t="s">
        <v>262</v>
      </c>
      <c r="N402" s="11" t="s">
        <v>262</v>
      </c>
    </row>
    <row r="403" spans="1:14" s="28" customFormat="1">
      <c r="A403" s="21">
        <v>25</v>
      </c>
      <c r="B403" s="92" t="s">
        <v>1162</v>
      </c>
      <c r="C403" s="92" t="s">
        <v>715</v>
      </c>
      <c r="D403" s="92" t="s">
        <v>52</v>
      </c>
      <c r="E403" s="132" t="s">
        <v>53</v>
      </c>
      <c r="F403" s="133">
        <v>39250</v>
      </c>
      <c r="G403" s="134"/>
      <c r="H403" s="134"/>
      <c r="I403" s="134"/>
      <c r="J403" s="134"/>
      <c r="K403" s="134">
        <v>1</v>
      </c>
      <c r="L403" s="125" t="s">
        <v>1349</v>
      </c>
      <c r="M403" s="11" t="s">
        <v>262</v>
      </c>
      <c r="N403" s="11" t="s">
        <v>262</v>
      </c>
    </row>
    <row r="404" spans="1:14" s="28" customFormat="1">
      <c r="A404" s="21">
        <v>26</v>
      </c>
      <c r="B404" s="92" t="s">
        <v>1162</v>
      </c>
      <c r="C404" s="92" t="s">
        <v>715</v>
      </c>
      <c r="D404" s="92" t="s">
        <v>1350</v>
      </c>
      <c r="E404" s="132" t="s">
        <v>770</v>
      </c>
      <c r="F404" s="133">
        <v>39254</v>
      </c>
      <c r="G404" s="134"/>
      <c r="H404" s="134"/>
      <c r="I404" s="134"/>
      <c r="J404" s="134"/>
      <c r="K404" s="134">
        <v>1</v>
      </c>
      <c r="L404" s="125" t="s">
        <v>1351</v>
      </c>
      <c r="M404" s="11" t="s">
        <v>262</v>
      </c>
      <c r="N404" s="11" t="s">
        <v>262</v>
      </c>
    </row>
    <row r="405" spans="1:14" s="28" customFormat="1">
      <c r="A405" s="21">
        <v>27</v>
      </c>
      <c r="B405" s="92" t="s">
        <v>1162</v>
      </c>
      <c r="C405" s="92" t="s">
        <v>715</v>
      </c>
      <c r="D405" s="92" t="s">
        <v>264</v>
      </c>
      <c r="E405" s="132" t="s">
        <v>1352</v>
      </c>
      <c r="F405" s="133">
        <v>39256</v>
      </c>
      <c r="G405" s="134"/>
      <c r="H405" s="134"/>
      <c r="I405" s="134"/>
      <c r="J405" s="134"/>
      <c r="K405" s="134">
        <v>1</v>
      </c>
      <c r="L405" s="125" t="s">
        <v>1353</v>
      </c>
      <c r="M405" s="11" t="s">
        <v>262</v>
      </c>
      <c r="N405" s="11" t="s">
        <v>262</v>
      </c>
    </row>
    <row r="406" spans="1:14" s="28" customFormat="1" ht="51">
      <c r="A406" s="21">
        <v>28</v>
      </c>
      <c r="B406" s="92" t="s">
        <v>1162</v>
      </c>
      <c r="C406" s="21" t="s">
        <v>622</v>
      </c>
      <c r="D406" s="21" t="s">
        <v>623</v>
      </c>
      <c r="E406" s="124" t="s">
        <v>1354</v>
      </c>
      <c r="F406" s="133">
        <v>39269</v>
      </c>
      <c r="G406" s="135"/>
      <c r="H406" s="135"/>
      <c r="I406" s="135"/>
      <c r="J406" s="135">
        <v>1</v>
      </c>
      <c r="K406" s="135"/>
      <c r="L406" s="125" t="s">
        <v>1355</v>
      </c>
      <c r="M406" s="11" t="s">
        <v>262</v>
      </c>
      <c r="N406" s="11" t="s">
        <v>262</v>
      </c>
    </row>
    <row r="407" spans="1:14" s="28" customFormat="1" ht="76.5">
      <c r="A407" s="21">
        <v>29</v>
      </c>
      <c r="B407" s="92" t="s">
        <v>1162</v>
      </c>
      <c r="C407" s="92" t="s">
        <v>622</v>
      </c>
      <c r="D407" s="92" t="s">
        <v>1805</v>
      </c>
      <c r="E407" s="132" t="s">
        <v>1496</v>
      </c>
      <c r="F407" s="133">
        <v>39259</v>
      </c>
      <c r="G407" s="134"/>
      <c r="H407" s="134"/>
      <c r="I407" s="134"/>
      <c r="J407" s="134"/>
      <c r="K407" s="134">
        <v>1</v>
      </c>
      <c r="L407" s="124" t="s">
        <v>1806</v>
      </c>
      <c r="M407" s="11" t="s">
        <v>262</v>
      </c>
      <c r="N407" s="11" t="s">
        <v>262</v>
      </c>
    </row>
    <row r="408" spans="1:14" s="28" customFormat="1" ht="25.5">
      <c r="A408" s="21">
        <v>30</v>
      </c>
      <c r="B408" s="92" t="s">
        <v>1162</v>
      </c>
      <c r="C408" s="21" t="s">
        <v>702</v>
      </c>
      <c r="D408" s="21" t="s">
        <v>703</v>
      </c>
      <c r="E408" s="124" t="s">
        <v>554</v>
      </c>
      <c r="F408" s="133">
        <v>39264</v>
      </c>
      <c r="G408" s="135"/>
      <c r="H408" s="135"/>
      <c r="I408" s="135">
        <v>1</v>
      </c>
      <c r="J408" s="135"/>
      <c r="K408" s="135"/>
      <c r="L408" s="125" t="s">
        <v>1578</v>
      </c>
      <c r="M408" s="11" t="s">
        <v>262</v>
      </c>
      <c r="N408" s="11" t="s">
        <v>262</v>
      </c>
    </row>
    <row r="409" spans="1:14" s="28" customFormat="1" ht="25.5">
      <c r="A409" s="21">
        <v>31</v>
      </c>
      <c r="B409" s="92" t="s">
        <v>1162</v>
      </c>
      <c r="C409" s="92" t="s">
        <v>702</v>
      </c>
      <c r="D409" s="92" t="s">
        <v>712</v>
      </c>
      <c r="E409" s="132" t="s">
        <v>1579</v>
      </c>
      <c r="F409" s="133">
        <v>39262</v>
      </c>
      <c r="G409" s="134"/>
      <c r="H409" s="134"/>
      <c r="I409" s="134"/>
      <c r="J409" s="134">
        <v>1</v>
      </c>
      <c r="K409" s="134"/>
      <c r="L409" s="10" t="s">
        <v>1580</v>
      </c>
      <c r="M409" s="11" t="s">
        <v>262</v>
      </c>
      <c r="N409" s="11" t="s">
        <v>262</v>
      </c>
    </row>
    <row r="410" spans="1:14" s="28" customFormat="1">
      <c r="A410" s="21">
        <v>32</v>
      </c>
      <c r="B410" s="92" t="s">
        <v>1162</v>
      </c>
      <c r="C410" s="92" t="s">
        <v>702</v>
      </c>
      <c r="D410" s="92" t="s">
        <v>710</v>
      </c>
      <c r="E410" s="132" t="s">
        <v>1496</v>
      </c>
      <c r="F410" s="133">
        <v>39266</v>
      </c>
      <c r="G410" s="134"/>
      <c r="H410" s="134"/>
      <c r="I410" s="134"/>
      <c r="J410" s="134"/>
      <c r="K410" s="134">
        <v>1</v>
      </c>
      <c r="L410" s="10" t="s">
        <v>1581</v>
      </c>
      <c r="M410" s="11" t="s">
        <v>262</v>
      </c>
      <c r="N410" s="11" t="s">
        <v>262</v>
      </c>
    </row>
    <row r="411" spans="1:14" s="28" customFormat="1">
      <c r="A411" s="21">
        <v>33</v>
      </c>
      <c r="B411" s="92" t="s">
        <v>1162</v>
      </c>
      <c r="C411" s="92" t="s">
        <v>702</v>
      </c>
      <c r="D411" s="92" t="s">
        <v>707</v>
      </c>
      <c r="E411" s="132" t="s">
        <v>1496</v>
      </c>
      <c r="F411" s="133">
        <v>39270</v>
      </c>
      <c r="G411" s="134"/>
      <c r="H411" s="134"/>
      <c r="I411" s="134"/>
      <c r="J411" s="134"/>
      <c r="K411" s="134">
        <v>1</v>
      </c>
      <c r="L411" s="125" t="s">
        <v>1581</v>
      </c>
      <c r="M411" s="11" t="s">
        <v>262</v>
      </c>
      <c r="N411" s="11" t="s">
        <v>262</v>
      </c>
    </row>
    <row r="412" spans="1:14" s="28" customFormat="1" ht="51">
      <c r="A412" s="21">
        <v>34</v>
      </c>
      <c r="B412" s="92" t="s">
        <v>1162</v>
      </c>
      <c r="C412" s="92" t="s">
        <v>791</v>
      </c>
      <c r="D412" s="92" t="s">
        <v>1655</v>
      </c>
      <c r="E412" s="132" t="s">
        <v>1582</v>
      </c>
      <c r="F412" s="133">
        <v>39260</v>
      </c>
      <c r="G412" s="134"/>
      <c r="H412" s="134"/>
      <c r="I412" s="134">
        <v>1</v>
      </c>
      <c r="J412" s="134"/>
      <c r="K412" s="134"/>
      <c r="L412" s="125" t="s">
        <v>891</v>
      </c>
      <c r="M412" s="11" t="s">
        <v>262</v>
      </c>
      <c r="N412" s="11" t="s">
        <v>262</v>
      </c>
    </row>
    <row r="413" spans="1:14" s="28" customFormat="1" ht="51">
      <c r="A413" s="21">
        <v>35</v>
      </c>
      <c r="B413" s="92" t="s">
        <v>1162</v>
      </c>
      <c r="C413" s="92" t="s">
        <v>791</v>
      </c>
      <c r="D413" s="92" t="s">
        <v>792</v>
      </c>
      <c r="E413" s="132" t="s">
        <v>892</v>
      </c>
      <c r="F413" s="133">
        <v>39263</v>
      </c>
      <c r="G413" s="134"/>
      <c r="H413" s="134"/>
      <c r="I413" s="134">
        <v>1</v>
      </c>
      <c r="J413" s="134"/>
      <c r="K413" s="134"/>
      <c r="L413" s="125" t="s">
        <v>1592</v>
      </c>
      <c r="M413" s="11" t="s">
        <v>262</v>
      </c>
      <c r="N413" s="11" t="s">
        <v>262</v>
      </c>
    </row>
    <row r="414" spans="1:14" s="28" customFormat="1" ht="51">
      <c r="A414" s="21">
        <v>36</v>
      </c>
      <c r="B414" s="92" t="s">
        <v>1162</v>
      </c>
      <c r="C414" s="92" t="s">
        <v>791</v>
      </c>
      <c r="D414" s="92" t="s">
        <v>1655</v>
      </c>
      <c r="E414" s="132" t="s">
        <v>1593</v>
      </c>
      <c r="F414" s="133">
        <v>39265</v>
      </c>
      <c r="G414" s="134"/>
      <c r="H414" s="134"/>
      <c r="I414" s="134">
        <v>1</v>
      </c>
      <c r="J414" s="134"/>
      <c r="K414" s="134"/>
      <c r="L414" s="125" t="s">
        <v>1594</v>
      </c>
      <c r="M414" s="11" t="s">
        <v>262</v>
      </c>
      <c r="N414" s="11" t="s">
        <v>262</v>
      </c>
    </row>
    <row r="415" spans="1:14" s="28" customFormat="1" ht="38.25">
      <c r="A415" s="21">
        <v>37</v>
      </c>
      <c r="B415" s="92" t="s">
        <v>1162</v>
      </c>
      <c r="C415" s="92" t="s">
        <v>791</v>
      </c>
      <c r="D415" s="92" t="s">
        <v>1655</v>
      </c>
      <c r="E415" s="132" t="s">
        <v>1595</v>
      </c>
      <c r="F415" s="133">
        <v>39287</v>
      </c>
      <c r="G415" s="134"/>
      <c r="H415" s="134"/>
      <c r="I415" s="134"/>
      <c r="J415" s="134">
        <v>1</v>
      </c>
      <c r="K415" s="134"/>
      <c r="L415" s="125" t="s">
        <v>1596</v>
      </c>
      <c r="M415" s="11"/>
      <c r="N415" s="11"/>
    </row>
    <row r="416" spans="1:14" s="28" customFormat="1">
      <c r="A416" s="21">
        <v>38</v>
      </c>
      <c r="B416" s="92" t="s">
        <v>1162</v>
      </c>
      <c r="C416" s="92" t="s">
        <v>791</v>
      </c>
      <c r="D416" s="92" t="s">
        <v>1655</v>
      </c>
      <c r="E416" s="132" t="s">
        <v>770</v>
      </c>
      <c r="F416" s="133">
        <v>39277</v>
      </c>
      <c r="G416" s="134"/>
      <c r="H416" s="134"/>
      <c r="I416" s="134"/>
      <c r="J416" s="134"/>
      <c r="K416" s="134">
        <v>1</v>
      </c>
      <c r="L416" s="125" t="s">
        <v>1597</v>
      </c>
      <c r="M416" s="11" t="s">
        <v>262</v>
      </c>
      <c r="N416" s="11" t="s">
        <v>262</v>
      </c>
    </row>
    <row r="417" spans="1:14" s="28" customFormat="1" ht="38.25">
      <c r="A417" s="21">
        <v>39</v>
      </c>
      <c r="B417" s="92" t="s">
        <v>1162</v>
      </c>
      <c r="C417" s="92" t="s">
        <v>715</v>
      </c>
      <c r="D417" s="92" t="s">
        <v>716</v>
      </c>
      <c r="E417" s="132" t="s">
        <v>1496</v>
      </c>
      <c r="F417" s="133">
        <v>39265</v>
      </c>
      <c r="G417" s="134"/>
      <c r="H417" s="134"/>
      <c r="I417" s="134"/>
      <c r="J417" s="134"/>
      <c r="K417" s="134">
        <v>1</v>
      </c>
      <c r="L417" s="125" t="s">
        <v>604</v>
      </c>
      <c r="M417" s="11" t="s">
        <v>262</v>
      </c>
      <c r="N417" s="11" t="s">
        <v>262</v>
      </c>
    </row>
    <row r="418" spans="1:14" s="28" customFormat="1">
      <c r="A418" s="21">
        <v>40</v>
      </c>
      <c r="B418" s="92" t="s">
        <v>1162</v>
      </c>
      <c r="C418" s="92" t="s">
        <v>715</v>
      </c>
      <c r="D418" s="92" t="s">
        <v>716</v>
      </c>
      <c r="E418" s="132" t="s">
        <v>1496</v>
      </c>
      <c r="F418" s="133">
        <v>39265</v>
      </c>
      <c r="G418" s="134"/>
      <c r="H418" s="134"/>
      <c r="I418" s="134"/>
      <c r="J418" s="134"/>
      <c r="K418" s="134">
        <v>1</v>
      </c>
      <c r="L418" s="125" t="s">
        <v>605</v>
      </c>
      <c r="M418" s="11" t="s">
        <v>262</v>
      </c>
      <c r="N418" s="11" t="s">
        <v>262</v>
      </c>
    </row>
    <row r="419" spans="1:14" s="28" customFormat="1" ht="25.5">
      <c r="A419" s="21">
        <v>41</v>
      </c>
      <c r="B419" s="92" t="s">
        <v>1162</v>
      </c>
      <c r="C419" s="92" t="s">
        <v>715</v>
      </c>
      <c r="D419" s="92" t="s">
        <v>264</v>
      </c>
      <c r="E419" s="132" t="s">
        <v>606</v>
      </c>
      <c r="F419" s="133">
        <v>39275</v>
      </c>
      <c r="G419" s="134"/>
      <c r="H419" s="134"/>
      <c r="I419" s="134"/>
      <c r="J419" s="134">
        <v>1</v>
      </c>
      <c r="K419" s="134"/>
      <c r="L419" s="125" t="s">
        <v>607</v>
      </c>
      <c r="M419" s="11" t="s">
        <v>262</v>
      </c>
      <c r="N419" s="11" t="s">
        <v>262</v>
      </c>
    </row>
    <row r="420" spans="1:14" s="28" customFormat="1" ht="25.5">
      <c r="A420" s="21">
        <v>42</v>
      </c>
      <c r="B420" s="92" t="s">
        <v>1162</v>
      </c>
      <c r="C420" s="92" t="s">
        <v>715</v>
      </c>
      <c r="D420" s="92" t="s">
        <v>264</v>
      </c>
      <c r="E420" s="132" t="s">
        <v>770</v>
      </c>
      <c r="F420" s="133">
        <v>39276</v>
      </c>
      <c r="G420" s="134"/>
      <c r="H420" s="134"/>
      <c r="I420" s="134"/>
      <c r="J420" s="134"/>
      <c r="K420" s="134">
        <v>1</v>
      </c>
      <c r="L420" s="125" t="s">
        <v>608</v>
      </c>
      <c r="M420" s="11" t="s">
        <v>262</v>
      </c>
      <c r="N420" s="11" t="s">
        <v>262</v>
      </c>
    </row>
    <row r="421" spans="1:14" s="28" customFormat="1" ht="38.25">
      <c r="A421" s="21">
        <v>43</v>
      </c>
      <c r="B421" s="92" t="s">
        <v>1162</v>
      </c>
      <c r="C421" s="92" t="s">
        <v>715</v>
      </c>
      <c r="D421" s="92" t="s">
        <v>264</v>
      </c>
      <c r="E421" s="132" t="s">
        <v>770</v>
      </c>
      <c r="F421" s="133">
        <v>39281</v>
      </c>
      <c r="G421" s="134"/>
      <c r="H421" s="134"/>
      <c r="I421" s="134"/>
      <c r="J421" s="134"/>
      <c r="K421" s="134">
        <v>1</v>
      </c>
      <c r="L421" s="125" t="s">
        <v>609</v>
      </c>
      <c r="M421" s="11" t="s">
        <v>262</v>
      </c>
      <c r="N421" s="11" t="s">
        <v>262</v>
      </c>
    </row>
    <row r="422" spans="1:14" ht="25.5">
      <c r="A422" s="4">
        <v>44</v>
      </c>
      <c r="B422" s="92" t="s">
        <v>1162</v>
      </c>
      <c r="C422" s="92" t="s">
        <v>702</v>
      </c>
      <c r="D422" s="92" t="s">
        <v>719</v>
      </c>
      <c r="E422" s="132" t="s">
        <v>991</v>
      </c>
      <c r="F422" s="133">
        <v>39288</v>
      </c>
      <c r="G422" s="134"/>
      <c r="H422" s="134"/>
      <c r="I422" s="134"/>
      <c r="J422" s="134">
        <v>1</v>
      </c>
      <c r="K422" s="134"/>
      <c r="L422" s="10" t="s">
        <v>992</v>
      </c>
      <c r="M422" s="11" t="s">
        <v>262</v>
      </c>
      <c r="N422" s="11" t="s">
        <v>110</v>
      </c>
    </row>
    <row r="423" spans="1:14">
      <c r="A423" s="4">
        <v>45</v>
      </c>
      <c r="B423" s="92" t="s">
        <v>1162</v>
      </c>
      <c r="C423" s="92" t="s">
        <v>702</v>
      </c>
      <c r="D423" s="92" t="s">
        <v>719</v>
      </c>
      <c r="E423" s="132" t="s">
        <v>111</v>
      </c>
      <c r="F423" s="133">
        <v>39291</v>
      </c>
      <c r="G423" s="134"/>
      <c r="H423" s="134"/>
      <c r="I423" s="134"/>
      <c r="J423" s="134"/>
      <c r="K423" s="134">
        <v>1</v>
      </c>
      <c r="L423" s="10" t="s">
        <v>112</v>
      </c>
      <c r="M423" s="11" t="s">
        <v>262</v>
      </c>
      <c r="N423" s="11" t="s">
        <v>262</v>
      </c>
    </row>
    <row r="424" spans="1:14" ht="38.25">
      <c r="A424" s="4">
        <v>46</v>
      </c>
      <c r="B424" s="92" t="s">
        <v>1162</v>
      </c>
      <c r="C424" s="92" t="s">
        <v>702</v>
      </c>
      <c r="D424" s="92" t="s">
        <v>703</v>
      </c>
      <c r="E424" s="132" t="s">
        <v>113</v>
      </c>
      <c r="F424" s="133">
        <v>39298</v>
      </c>
      <c r="G424" s="134"/>
      <c r="H424" s="134"/>
      <c r="I424" s="134"/>
      <c r="J424" s="134">
        <v>1</v>
      </c>
      <c r="K424" s="134"/>
      <c r="L424" s="10" t="s">
        <v>114</v>
      </c>
      <c r="M424" s="11" t="s">
        <v>262</v>
      </c>
      <c r="N424" s="11" t="s">
        <v>262</v>
      </c>
    </row>
    <row r="425" spans="1:14" ht="25.5">
      <c r="A425" s="4">
        <v>47</v>
      </c>
      <c r="B425" s="92" t="s">
        <v>1162</v>
      </c>
      <c r="C425" s="92" t="s">
        <v>702</v>
      </c>
      <c r="D425" s="92" t="s">
        <v>719</v>
      </c>
      <c r="E425" s="132" t="s">
        <v>770</v>
      </c>
      <c r="F425" s="133">
        <v>39302</v>
      </c>
      <c r="G425" s="134"/>
      <c r="H425" s="134"/>
      <c r="I425" s="134"/>
      <c r="J425" s="134"/>
      <c r="K425" s="134">
        <v>1</v>
      </c>
      <c r="L425" s="10" t="s">
        <v>115</v>
      </c>
      <c r="M425" s="11" t="s">
        <v>262</v>
      </c>
      <c r="N425" s="11" t="s">
        <v>262</v>
      </c>
    </row>
    <row r="426" spans="1:14" ht="25.5">
      <c r="A426" s="4">
        <v>48</v>
      </c>
      <c r="B426" s="92" t="s">
        <v>1162</v>
      </c>
      <c r="C426" s="92" t="s">
        <v>702</v>
      </c>
      <c r="D426" s="92" t="s">
        <v>712</v>
      </c>
      <c r="E426" s="132" t="s">
        <v>116</v>
      </c>
      <c r="F426" s="133">
        <v>39304</v>
      </c>
      <c r="G426" s="134"/>
      <c r="H426" s="134"/>
      <c r="I426" s="134"/>
      <c r="J426" s="134">
        <v>1</v>
      </c>
      <c r="K426" s="134"/>
      <c r="L426" s="13" t="s">
        <v>117</v>
      </c>
      <c r="M426" s="11" t="s">
        <v>262</v>
      </c>
      <c r="N426" s="11" t="s">
        <v>262</v>
      </c>
    </row>
    <row r="427" spans="1:14" ht="38.25">
      <c r="A427" s="4">
        <v>49</v>
      </c>
      <c r="B427" s="92" t="s">
        <v>1162</v>
      </c>
      <c r="C427" s="92" t="s">
        <v>702</v>
      </c>
      <c r="D427" s="92" t="s">
        <v>703</v>
      </c>
      <c r="E427" s="132" t="s">
        <v>16</v>
      </c>
      <c r="F427" s="133">
        <v>39304</v>
      </c>
      <c r="G427" s="134"/>
      <c r="H427" s="134"/>
      <c r="I427" s="134"/>
      <c r="J427" s="134"/>
      <c r="K427" s="134">
        <v>1</v>
      </c>
      <c r="L427" s="10" t="s">
        <v>118</v>
      </c>
      <c r="M427" s="11" t="s">
        <v>262</v>
      </c>
      <c r="N427" s="11" t="s">
        <v>262</v>
      </c>
    </row>
    <row r="428" spans="1:14">
      <c r="A428" s="4">
        <v>50</v>
      </c>
      <c r="B428" s="92" t="s">
        <v>1162</v>
      </c>
      <c r="C428" s="92" t="s">
        <v>702</v>
      </c>
      <c r="D428" s="92" t="s">
        <v>703</v>
      </c>
      <c r="E428" s="132" t="s">
        <v>119</v>
      </c>
      <c r="F428" s="133">
        <v>39306</v>
      </c>
      <c r="G428" s="134"/>
      <c r="H428" s="134"/>
      <c r="I428" s="134"/>
      <c r="J428" s="134"/>
      <c r="K428" s="134">
        <v>1</v>
      </c>
      <c r="L428" s="10" t="s">
        <v>120</v>
      </c>
      <c r="M428" s="11" t="s">
        <v>262</v>
      </c>
      <c r="N428" s="11" t="s">
        <v>262</v>
      </c>
    </row>
    <row r="429" spans="1:14" ht="38.25">
      <c r="A429" s="4">
        <v>51</v>
      </c>
      <c r="B429" s="92" t="s">
        <v>1162</v>
      </c>
      <c r="C429" s="92" t="s">
        <v>702</v>
      </c>
      <c r="D429" s="92" t="s">
        <v>707</v>
      </c>
      <c r="E429" s="132" t="s">
        <v>770</v>
      </c>
      <c r="F429" s="133">
        <v>39311</v>
      </c>
      <c r="G429" s="134"/>
      <c r="H429" s="134"/>
      <c r="I429" s="134"/>
      <c r="J429" s="134"/>
      <c r="K429" s="134">
        <v>1</v>
      </c>
      <c r="L429" s="10" t="s">
        <v>118</v>
      </c>
      <c r="M429" s="11" t="s">
        <v>262</v>
      </c>
      <c r="N429" s="11" t="s">
        <v>262</v>
      </c>
    </row>
    <row r="430" spans="1:14" ht="25.5">
      <c r="A430" s="4">
        <v>52</v>
      </c>
      <c r="B430" s="92" t="s">
        <v>1162</v>
      </c>
      <c r="C430" s="92" t="s">
        <v>702</v>
      </c>
      <c r="D430" s="92" t="s">
        <v>703</v>
      </c>
      <c r="E430" s="132" t="s">
        <v>121</v>
      </c>
      <c r="F430" s="133">
        <v>39313</v>
      </c>
      <c r="G430" s="134"/>
      <c r="H430" s="134"/>
      <c r="I430" s="134"/>
      <c r="J430" s="134">
        <v>1</v>
      </c>
      <c r="K430" s="134"/>
      <c r="L430" s="10" t="s">
        <v>122</v>
      </c>
      <c r="M430" s="11" t="s">
        <v>262</v>
      </c>
      <c r="N430" s="11" t="s">
        <v>262</v>
      </c>
    </row>
    <row r="431" spans="1:14" ht="25.5">
      <c r="A431" s="4">
        <v>53</v>
      </c>
      <c r="B431" s="92" t="s">
        <v>1162</v>
      </c>
      <c r="C431" s="92" t="s">
        <v>702</v>
      </c>
      <c r="D431" s="92" t="s">
        <v>719</v>
      </c>
      <c r="E431" s="132" t="s">
        <v>123</v>
      </c>
      <c r="F431" s="133">
        <v>39314</v>
      </c>
      <c r="G431" s="134"/>
      <c r="H431" s="134"/>
      <c r="I431" s="134"/>
      <c r="J431" s="134"/>
      <c r="K431" s="134">
        <v>1</v>
      </c>
      <c r="L431" s="10" t="s">
        <v>124</v>
      </c>
      <c r="M431" s="11" t="s">
        <v>262</v>
      </c>
      <c r="N431" s="11" t="s">
        <v>262</v>
      </c>
    </row>
    <row r="432" spans="1:14" ht="25.5">
      <c r="A432" s="4">
        <v>54</v>
      </c>
      <c r="B432" s="92" t="s">
        <v>1162</v>
      </c>
      <c r="C432" s="92" t="s">
        <v>702</v>
      </c>
      <c r="D432" s="92" t="s">
        <v>712</v>
      </c>
      <c r="E432" s="132" t="s">
        <v>770</v>
      </c>
      <c r="F432" s="133">
        <v>39316</v>
      </c>
      <c r="G432" s="134"/>
      <c r="H432" s="134"/>
      <c r="I432" s="134"/>
      <c r="J432" s="134"/>
      <c r="K432" s="134">
        <v>1</v>
      </c>
      <c r="L432" s="10" t="s">
        <v>125</v>
      </c>
      <c r="M432" s="11" t="s">
        <v>262</v>
      </c>
      <c r="N432" s="11" t="s">
        <v>262</v>
      </c>
    </row>
    <row r="433" spans="1:14" ht="25.5">
      <c r="A433" s="4">
        <v>55</v>
      </c>
      <c r="B433" s="92" t="s">
        <v>1162</v>
      </c>
      <c r="C433" s="92" t="s">
        <v>791</v>
      </c>
      <c r="D433" s="92" t="s">
        <v>126</v>
      </c>
      <c r="E433" s="132" t="s">
        <v>127</v>
      </c>
      <c r="F433" s="133">
        <v>39292</v>
      </c>
      <c r="G433" s="134"/>
      <c r="H433" s="134"/>
      <c r="I433" s="134"/>
      <c r="J433" s="134"/>
      <c r="K433" s="134">
        <v>1</v>
      </c>
      <c r="L433" s="10" t="s">
        <v>128</v>
      </c>
      <c r="M433" s="11" t="s">
        <v>262</v>
      </c>
      <c r="N433" s="11" t="s">
        <v>262</v>
      </c>
    </row>
    <row r="434" spans="1:14" ht="25.5">
      <c r="A434" s="4">
        <v>56</v>
      </c>
      <c r="B434" s="92" t="s">
        <v>1162</v>
      </c>
      <c r="C434" s="92" t="s">
        <v>791</v>
      </c>
      <c r="D434" s="92" t="s">
        <v>126</v>
      </c>
      <c r="E434" s="132" t="s">
        <v>129</v>
      </c>
      <c r="F434" s="133">
        <v>39662</v>
      </c>
      <c r="G434" s="134"/>
      <c r="H434" s="134">
        <v>1</v>
      </c>
      <c r="I434" s="134"/>
      <c r="J434" s="134"/>
      <c r="K434" s="134"/>
      <c r="L434" s="10" t="s">
        <v>130</v>
      </c>
      <c r="M434" s="11" t="s">
        <v>262</v>
      </c>
      <c r="N434" s="11" t="s">
        <v>262</v>
      </c>
    </row>
    <row r="435" spans="1:14" ht="51">
      <c r="A435" s="4">
        <v>57</v>
      </c>
      <c r="B435" s="92" t="s">
        <v>1162</v>
      </c>
      <c r="C435" s="92" t="s">
        <v>791</v>
      </c>
      <c r="D435" s="92" t="s">
        <v>131</v>
      </c>
      <c r="E435" s="132" t="s">
        <v>132</v>
      </c>
      <c r="F435" s="133">
        <v>39300</v>
      </c>
      <c r="G435" s="134"/>
      <c r="H435" s="134"/>
      <c r="I435" s="134"/>
      <c r="J435" s="134"/>
      <c r="K435" s="134">
        <v>1</v>
      </c>
      <c r="L435" s="10" t="s">
        <v>133</v>
      </c>
      <c r="M435" s="11" t="s">
        <v>262</v>
      </c>
      <c r="N435" s="11" t="s">
        <v>262</v>
      </c>
    </row>
    <row r="436" spans="1:14" ht="25.5">
      <c r="A436" s="4">
        <v>58</v>
      </c>
      <c r="B436" s="92" t="s">
        <v>1162</v>
      </c>
      <c r="C436" s="92" t="s">
        <v>791</v>
      </c>
      <c r="D436" s="92" t="s">
        <v>1655</v>
      </c>
      <c r="E436" s="132" t="s">
        <v>661</v>
      </c>
      <c r="F436" s="133">
        <v>39309</v>
      </c>
      <c r="G436" s="134"/>
      <c r="H436" s="134"/>
      <c r="I436" s="134"/>
      <c r="J436" s="134"/>
      <c r="K436" s="134">
        <v>1</v>
      </c>
      <c r="L436" s="10" t="s">
        <v>134</v>
      </c>
      <c r="M436" s="11" t="s">
        <v>262</v>
      </c>
      <c r="N436" s="11" t="s">
        <v>262</v>
      </c>
    </row>
    <row r="437" spans="1:14" ht="51">
      <c r="A437" s="4">
        <v>59</v>
      </c>
      <c r="B437" s="92" t="s">
        <v>1162</v>
      </c>
      <c r="C437" s="92" t="s">
        <v>791</v>
      </c>
      <c r="D437" s="92" t="s">
        <v>1655</v>
      </c>
      <c r="E437" s="132" t="s">
        <v>664</v>
      </c>
      <c r="F437" s="133">
        <v>39312</v>
      </c>
      <c r="G437" s="134"/>
      <c r="H437" s="134"/>
      <c r="I437" s="134"/>
      <c r="J437" s="134"/>
      <c r="K437" s="134">
        <v>1</v>
      </c>
      <c r="L437" s="10" t="s">
        <v>1807</v>
      </c>
      <c r="M437" s="11" t="s">
        <v>262</v>
      </c>
      <c r="N437" s="11" t="s">
        <v>262</v>
      </c>
    </row>
    <row r="438" spans="1:14" ht="38.25">
      <c r="A438" s="4">
        <v>60</v>
      </c>
      <c r="B438" s="92" t="s">
        <v>1162</v>
      </c>
      <c r="C438" s="92" t="s">
        <v>791</v>
      </c>
      <c r="D438" s="92" t="s">
        <v>1655</v>
      </c>
      <c r="E438" s="132" t="s">
        <v>661</v>
      </c>
      <c r="F438" s="133">
        <v>39316</v>
      </c>
      <c r="G438" s="134"/>
      <c r="H438" s="134"/>
      <c r="I438" s="134"/>
      <c r="J438" s="134"/>
      <c r="K438" s="134">
        <v>1</v>
      </c>
      <c r="L438" s="10" t="s">
        <v>1808</v>
      </c>
      <c r="M438" s="11" t="s">
        <v>262</v>
      </c>
      <c r="N438" s="11" t="s">
        <v>262</v>
      </c>
    </row>
    <row r="439" spans="1:14" ht="51">
      <c r="A439" s="4">
        <v>61</v>
      </c>
      <c r="B439" s="92" t="s">
        <v>1162</v>
      </c>
      <c r="C439" s="92" t="s">
        <v>715</v>
      </c>
      <c r="D439" s="92" t="s">
        <v>1350</v>
      </c>
      <c r="E439" s="132" t="s">
        <v>1809</v>
      </c>
      <c r="F439" s="133">
        <v>39290</v>
      </c>
      <c r="G439" s="134"/>
      <c r="H439" s="134"/>
      <c r="I439" s="134">
        <v>1</v>
      </c>
      <c r="J439" s="134"/>
      <c r="K439" s="134"/>
      <c r="L439" s="10" t="s">
        <v>1810</v>
      </c>
      <c r="M439" s="11" t="s">
        <v>262</v>
      </c>
      <c r="N439" s="11" t="s">
        <v>262</v>
      </c>
    </row>
    <row r="440" spans="1:14" ht="51">
      <c r="A440" s="4">
        <v>62</v>
      </c>
      <c r="B440" s="92" t="s">
        <v>1162</v>
      </c>
      <c r="C440" s="92" t="s">
        <v>715</v>
      </c>
      <c r="D440" s="92" t="s">
        <v>716</v>
      </c>
      <c r="E440" s="132" t="s">
        <v>1811</v>
      </c>
      <c r="F440" s="133">
        <v>39297</v>
      </c>
      <c r="G440" s="134"/>
      <c r="H440" s="134"/>
      <c r="I440" s="134"/>
      <c r="J440" s="134">
        <v>1</v>
      </c>
      <c r="K440" s="134"/>
      <c r="L440" s="10" t="s">
        <v>1810</v>
      </c>
      <c r="M440" s="11" t="s">
        <v>262</v>
      </c>
      <c r="N440" s="11" t="s">
        <v>262</v>
      </c>
    </row>
    <row r="441" spans="1:14" ht="25.5">
      <c r="A441" s="4">
        <v>63</v>
      </c>
      <c r="B441" s="92" t="s">
        <v>1162</v>
      </c>
      <c r="C441" s="92" t="s">
        <v>715</v>
      </c>
      <c r="D441" s="92" t="s">
        <v>52</v>
      </c>
      <c r="E441" s="132" t="s">
        <v>661</v>
      </c>
      <c r="F441" s="133">
        <v>39298</v>
      </c>
      <c r="G441" s="134"/>
      <c r="H441" s="134"/>
      <c r="I441" s="134"/>
      <c r="J441" s="134"/>
      <c r="K441" s="134">
        <v>1</v>
      </c>
      <c r="L441" s="10" t="s">
        <v>1678</v>
      </c>
      <c r="M441" s="11" t="s">
        <v>262</v>
      </c>
      <c r="N441" s="11" t="s">
        <v>262</v>
      </c>
    </row>
    <row r="442" spans="1:14">
      <c r="A442" s="4">
        <v>64</v>
      </c>
      <c r="B442" s="92" t="s">
        <v>1162</v>
      </c>
      <c r="C442" s="92" t="s">
        <v>715</v>
      </c>
      <c r="D442" s="92" t="s">
        <v>264</v>
      </c>
      <c r="E442" s="132" t="s">
        <v>664</v>
      </c>
      <c r="F442" s="133">
        <v>39301</v>
      </c>
      <c r="G442" s="134"/>
      <c r="H442" s="134"/>
      <c r="I442" s="134"/>
      <c r="J442" s="134"/>
      <c r="K442" s="134">
        <v>1</v>
      </c>
      <c r="L442" s="10" t="s">
        <v>1679</v>
      </c>
      <c r="M442" s="11" t="s">
        <v>262</v>
      </c>
      <c r="N442" s="11" t="s">
        <v>262</v>
      </c>
    </row>
    <row r="443" spans="1:14">
      <c r="A443" s="4">
        <v>65</v>
      </c>
      <c r="B443" s="92" t="s">
        <v>1162</v>
      </c>
      <c r="C443" s="92" t="s">
        <v>715</v>
      </c>
      <c r="D443" s="92" t="s">
        <v>52</v>
      </c>
      <c r="E443" s="132" t="s">
        <v>1680</v>
      </c>
      <c r="F443" s="133">
        <v>39306</v>
      </c>
      <c r="G443" s="134"/>
      <c r="H443" s="134"/>
      <c r="I443" s="134">
        <v>1</v>
      </c>
      <c r="J443" s="134"/>
      <c r="K443" s="134"/>
      <c r="L443" s="10" t="s">
        <v>1681</v>
      </c>
      <c r="M443" s="11" t="s">
        <v>262</v>
      </c>
      <c r="N443" s="11" t="s">
        <v>262</v>
      </c>
    </row>
    <row r="444" spans="1:14" ht="51">
      <c r="A444" s="4">
        <v>66</v>
      </c>
      <c r="B444" s="92" t="s">
        <v>1162</v>
      </c>
      <c r="C444" s="92" t="s">
        <v>715</v>
      </c>
      <c r="D444" s="92" t="s">
        <v>1350</v>
      </c>
      <c r="E444" s="132" t="s">
        <v>1682</v>
      </c>
      <c r="F444" s="133">
        <v>39312</v>
      </c>
      <c r="G444" s="134"/>
      <c r="H444" s="134">
        <v>1</v>
      </c>
      <c r="I444" s="134"/>
      <c r="J444" s="134"/>
      <c r="K444" s="134"/>
      <c r="L444" s="10" t="s">
        <v>278</v>
      </c>
      <c r="M444" s="11" t="s">
        <v>262</v>
      </c>
      <c r="N444" s="11" t="s">
        <v>262</v>
      </c>
    </row>
    <row r="445" spans="1:14">
      <c r="A445" s="4">
        <v>67</v>
      </c>
      <c r="B445" s="92" t="s">
        <v>1162</v>
      </c>
      <c r="C445" s="92" t="s">
        <v>715</v>
      </c>
      <c r="D445" s="92" t="s">
        <v>52</v>
      </c>
      <c r="E445" s="132" t="s">
        <v>664</v>
      </c>
      <c r="F445" s="133">
        <v>39317</v>
      </c>
      <c r="G445" s="134"/>
      <c r="H445" s="134"/>
      <c r="I445" s="134"/>
      <c r="J445" s="134"/>
      <c r="K445" s="134">
        <v>1</v>
      </c>
      <c r="L445" s="10" t="s">
        <v>279</v>
      </c>
      <c r="M445" s="11" t="s">
        <v>262</v>
      </c>
      <c r="N445" s="11" t="s">
        <v>262</v>
      </c>
    </row>
    <row r="446" spans="1:14">
      <c r="A446" s="4">
        <v>68</v>
      </c>
      <c r="B446" s="92" t="s">
        <v>1162</v>
      </c>
      <c r="C446" s="92" t="s">
        <v>715</v>
      </c>
      <c r="D446" s="92" t="s">
        <v>280</v>
      </c>
      <c r="E446" s="132" t="s">
        <v>362</v>
      </c>
      <c r="F446" s="133">
        <v>39299</v>
      </c>
      <c r="G446" s="134"/>
      <c r="H446" s="134"/>
      <c r="I446" s="134"/>
      <c r="J446" s="134"/>
      <c r="K446" s="134">
        <v>1</v>
      </c>
      <c r="L446" s="10" t="s">
        <v>1679</v>
      </c>
      <c r="M446" s="11" t="s">
        <v>262</v>
      </c>
      <c r="N446" s="11" t="s">
        <v>262</v>
      </c>
    </row>
    <row r="447" spans="1:14" ht="38.25">
      <c r="A447" s="4">
        <v>69</v>
      </c>
      <c r="B447" s="92" t="s">
        <v>1162</v>
      </c>
      <c r="C447" s="92" t="s">
        <v>715</v>
      </c>
      <c r="D447" s="92" t="s">
        <v>264</v>
      </c>
      <c r="E447" s="132" t="s">
        <v>661</v>
      </c>
      <c r="F447" s="133">
        <v>39298</v>
      </c>
      <c r="G447" s="134"/>
      <c r="H447" s="134"/>
      <c r="I447" s="134"/>
      <c r="J447" s="134"/>
      <c r="K447" s="134">
        <v>1</v>
      </c>
      <c r="L447" s="10" t="s">
        <v>281</v>
      </c>
      <c r="M447" s="11" t="s">
        <v>262</v>
      </c>
      <c r="N447" s="11" t="s">
        <v>262</v>
      </c>
    </row>
    <row r="448" spans="1:14" ht="38.25">
      <c r="A448" s="4">
        <v>70</v>
      </c>
      <c r="B448" s="92" t="s">
        <v>1162</v>
      </c>
      <c r="C448" s="92" t="s">
        <v>715</v>
      </c>
      <c r="D448" s="92" t="s">
        <v>264</v>
      </c>
      <c r="E448" s="132" t="s">
        <v>661</v>
      </c>
      <c r="F448" s="133">
        <v>39298</v>
      </c>
      <c r="G448" s="134"/>
      <c r="H448" s="134"/>
      <c r="I448" s="134"/>
      <c r="J448" s="134"/>
      <c r="K448" s="134">
        <v>1</v>
      </c>
      <c r="L448" s="10" t="s">
        <v>33</v>
      </c>
      <c r="M448" s="11" t="s">
        <v>262</v>
      </c>
      <c r="N448" s="11" t="s">
        <v>262</v>
      </c>
    </row>
    <row r="449" spans="1:14" ht="25.5">
      <c r="A449" s="4">
        <v>71</v>
      </c>
      <c r="B449" s="92" t="s">
        <v>1162</v>
      </c>
      <c r="C449" s="92" t="s">
        <v>715</v>
      </c>
      <c r="D449" s="92" t="s">
        <v>52</v>
      </c>
      <c r="E449" s="132" t="s">
        <v>664</v>
      </c>
      <c r="F449" s="133">
        <v>39311</v>
      </c>
      <c r="G449" s="134"/>
      <c r="H449" s="134"/>
      <c r="I449" s="134"/>
      <c r="J449" s="134"/>
      <c r="K449" s="134">
        <v>1</v>
      </c>
      <c r="L449" s="10" t="s">
        <v>34</v>
      </c>
      <c r="M449" s="11" t="s">
        <v>262</v>
      </c>
      <c r="N449" s="11" t="s">
        <v>262</v>
      </c>
    </row>
    <row r="450" spans="1:14" ht="25.5">
      <c r="A450" s="4">
        <v>72</v>
      </c>
      <c r="B450" s="92" t="s">
        <v>1162</v>
      </c>
      <c r="C450" s="92" t="s">
        <v>715</v>
      </c>
      <c r="D450" s="92" t="s">
        <v>280</v>
      </c>
      <c r="E450" s="132" t="s">
        <v>661</v>
      </c>
      <c r="F450" s="133">
        <v>39312</v>
      </c>
      <c r="G450" s="134"/>
      <c r="H450" s="134"/>
      <c r="I450" s="134"/>
      <c r="J450" s="134"/>
      <c r="K450" s="134">
        <v>1</v>
      </c>
      <c r="L450" s="10" t="s">
        <v>35</v>
      </c>
      <c r="M450" s="11" t="s">
        <v>262</v>
      </c>
      <c r="N450" s="11" t="s">
        <v>262</v>
      </c>
    </row>
    <row r="451" spans="1:14">
      <c r="A451" s="4">
        <v>73</v>
      </c>
      <c r="B451" s="92" t="s">
        <v>1162</v>
      </c>
      <c r="C451" s="92" t="s">
        <v>715</v>
      </c>
      <c r="D451" s="92" t="s">
        <v>52</v>
      </c>
      <c r="E451" s="132" t="s">
        <v>664</v>
      </c>
      <c r="F451" s="133">
        <v>39314</v>
      </c>
      <c r="G451" s="134"/>
      <c r="H451" s="134"/>
      <c r="I451" s="134"/>
      <c r="J451" s="134"/>
      <c r="K451" s="134">
        <v>1</v>
      </c>
      <c r="L451" s="10" t="s">
        <v>1179</v>
      </c>
      <c r="M451" s="11" t="s">
        <v>262</v>
      </c>
      <c r="N451" s="11" t="s">
        <v>262</v>
      </c>
    </row>
    <row r="452" spans="1:14" ht="25.5">
      <c r="A452" s="4">
        <v>74</v>
      </c>
      <c r="B452" s="92" t="s">
        <v>1162</v>
      </c>
      <c r="C452" s="92" t="s">
        <v>702</v>
      </c>
      <c r="D452" s="92" t="s">
        <v>707</v>
      </c>
      <c r="E452" s="132" t="s">
        <v>1180</v>
      </c>
      <c r="F452" s="133">
        <v>39322</v>
      </c>
      <c r="G452" s="134"/>
      <c r="H452" s="134"/>
      <c r="I452" s="134"/>
      <c r="J452" s="134"/>
      <c r="K452" s="134">
        <v>1</v>
      </c>
      <c r="L452" s="10" t="s">
        <v>1181</v>
      </c>
      <c r="M452" s="11" t="s">
        <v>262</v>
      </c>
      <c r="N452" s="11" t="s">
        <v>262</v>
      </c>
    </row>
    <row r="453" spans="1:14" ht="38.25">
      <c r="A453" s="4">
        <v>75</v>
      </c>
      <c r="B453" s="92" t="s">
        <v>1162</v>
      </c>
      <c r="C453" s="92" t="s">
        <v>702</v>
      </c>
      <c r="D453" s="92" t="s">
        <v>719</v>
      </c>
      <c r="E453" s="132" t="s">
        <v>1182</v>
      </c>
      <c r="F453" s="133">
        <v>39211</v>
      </c>
      <c r="G453" s="134"/>
      <c r="H453" s="134">
        <v>1</v>
      </c>
      <c r="I453" s="134"/>
      <c r="J453" s="134"/>
      <c r="K453" s="134"/>
      <c r="L453" s="10" t="s">
        <v>804</v>
      </c>
      <c r="M453" s="11" t="s">
        <v>262</v>
      </c>
      <c r="N453" s="11" t="s">
        <v>262</v>
      </c>
    </row>
    <row r="454" spans="1:14" ht="25.5">
      <c r="A454" s="4">
        <v>76</v>
      </c>
      <c r="B454" s="92" t="s">
        <v>1162</v>
      </c>
      <c r="C454" s="92" t="s">
        <v>702</v>
      </c>
      <c r="D454" s="92" t="s">
        <v>707</v>
      </c>
      <c r="E454" s="132" t="s">
        <v>805</v>
      </c>
      <c r="F454" s="133">
        <v>39348</v>
      </c>
      <c r="G454" s="134"/>
      <c r="H454" s="134"/>
      <c r="I454" s="134"/>
      <c r="J454" s="134"/>
      <c r="K454" s="134">
        <v>1</v>
      </c>
      <c r="L454" s="10" t="s">
        <v>1181</v>
      </c>
      <c r="M454" s="11" t="s">
        <v>262</v>
      </c>
      <c r="N454" s="11" t="s">
        <v>262</v>
      </c>
    </row>
    <row r="455" spans="1:14" ht="25.5">
      <c r="A455" s="4">
        <v>77</v>
      </c>
      <c r="B455" s="92" t="s">
        <v>1162</v>
      </c>
      <c r="C455" s="92" t="s">
        <v>791</v>
      </c>
      <c r="D455" s="92" t="s">
        <v>1655</v>
      </c>
      <c r="E455" s="132" t="s">
        <v>886</v>
      </c>
      <c r="F455" s="133">
        <v>39324</v>
      </c>
      <c r="G455" s="134"/>
      <c r="H455" s="134"/>
      <c r="I455" s="134"/>
      <c r="J455" s="134"/>
      <c r="K455" s="134">
        <v>1</v>
      </c>
      <c r="L455" s="10" t="s">
        <v>1181</v>
      </c>
      <c r="M455" s="11" t="s">
        <v>262</v>
      </c>
      <c r="N455" s="11" t="s">
        <v>262</v>
      </c>
    </row>
    <row r="456" spans="1:14">
      <c r="A456" s="4">
        <v>78</v>
      </c>
      <c r="B456" s="92" t="s">
        <v>1162</v>
      </c>
      <c r="C456" s="92" t="s">
        <v>715</v>
      </c>
      <c r="D456" s="92" t="s">
        <v>264</v>
      </c>
      <c r="E456" s="132" t="s">
        <v>664</v>
      </c>
      <c r="F456" s="133">
        <v>39326</v>
      </c>
      <c r="G456" s="134"/>
      <c r="H456" s="134"/>
      <c r="I456" s="134"/>
      <c r="J456" s="134"/>
      <c r="K456" s="134">
        <v>1</v>
      </c>
      <c r="L456" s="10" t="s">
        <v>806</v>
      </c>
      <c r="M456" s="11" t="s">
        <v>262</v>
      </c>
      <c r="N456" s="11" t="s">
        <v>262</v>
      </c>
    </row>
    <row r="457" spans="1:14" ht="25.5">
      <c r="A457" s="4">
        <v>79</v>
      </c>
      <c r="B457" s="92" t="s">
        <v>1162</v>
      </c>
      <c r="C457" s="92" t="s">
        <v>715</v>
      </c>
      <c r="D457" s="92" t="s">
        <v>280</v>
      </c>
      <c r="E457" s="132" t="s">
        <v>807</v>
      </c>
      <c r="F457" s="133">
        <v>39323</v>
      </c>
      <c r="G457" s="134"/>
      <c r="H457" s="134"/>
      <c r="I457" s="134">
        <v>1</v>
      </c>
      <c r="J457" s="134"/>
      <c r="K457" s="134"/>
      <c r="L457" s="10" t="s">
        <v>808</v>
      </c>
      <c r="M457" s="11" t="s">
        <v>262</v>
      </c>
      <c r="N457" s="11" t="s">
        <v>262</v>
      </c>
    </row>
    <row r="458" spans="1:14" ht="38.25">
      <c r="A458" s="4">
        <v>80</v>
      </c>
      <c r="B458" s="92" t="s">
        <v>1162</v>
      </c>
      <c r="C458" s="92" t="s">
        <v>715</v>
      </c>
      <c r="D458" s="92" t="s">
        <v>264</v>
      </c>
      <c r="E458" s="132" t="s">
        <v>809</v>
      </c>
      <c r="F458" s="133">
        <v>39332</v>
      </c>
      <c r="G458" s="134"/>
      <c r="H458" s="134"/>
      <c r="I458" s="134"/>
      <c r="J458" s="134">
        <v>1</v>
      </c>
      <c r="K458" s="134"/>
      <c r="L458" s="10" t="s">
        <v>810</v>
      </c>
      <c r="M458" s="11" t="s">
        <v>262</v>
      </c>
      <c r="N458" s="11" t="s">
        <v>262</v>
      </c>
    </row>
    <row r="459" spans="1:14" ht="38.25">
      <c r="A459" s="4">
        <v>81</v>
      </c>
      <c r="B459" s="92" t="s">
        <v>1162</v>
      </c>
      <c r="C459" s="92" t="s">
        <v>715</v>
      </c>
      <c r="D459" s="92" t="s">
        <v>264</v>
      </c>
      <c r="E459" s="132" t="s">
        <v>661</v>
      </c>
      <c r="F459" s="133">
        <v>39334</v>
      </c>
      <c r="G459" s="134"/>
      <c r="H459" s="134"/>
      <c r="I459" s="134"/>
      <c r="J459" s="134"/>
      <c r="K459" s="134">
        <v>1</v>
      </c>
      <c r="L459" s="10" t="s">
        <v>1358</v>
      </c>
      <c r="M459" s="11" t="s">
        <v>262</v>
      </c>
      <c r="N459" s="11" t="s">
        <v>262</v>
      </c>
    </row>
    <row r="460" spans="1:14" ht="38.25">
      <c r="A460" s="4">
        <v>82</v>
      </c>
      <c r="B460" s="92" t="s">
        <v>1162</v>
      </c>
      <c r="C460" s="92" t="s">
        <v>715</v>
      </c>
      <c r="D460" s="92" t="s">
        <v>264</v>
      </c>
      <c r="E460" s="132" t="s">
        <v>661</v>
      </c>
      <c r="F460" s="133">
        <v>39337</v>
      </c>
      <c r="G460" s="134"/>
      <c r="H460" s="134"/>
      <c r="I460" s="134"/>
      <c r="J460" s="134"/>
      <c r="K460" s="134">
        <v>1</v>
      </c>
      <c r="L460" s="10" t="s">
        <v>1359</v>
      </c>
      <c r="M460" s="11" t="s">
        <v>262</v>
      </c>
      <c r="N460" s="11" t="s">
        <v>262</v>
      </c>
    </row>
    <row r="461" spans="1:14" ht="63.75">
      <c r="A461" s="4">
        <v>83</v>
      </c>
      <c r="B461" s="92" t="s">
        <v>1162</v>
      </c>
      <c r="C461" s="92" t="s">
        <v>715</v>
      </c>
      <c r="D461" s="92" t="s">
        <v>716</v>
      </c>
      <c r="E461" s="132" t="s">
        <v>661</v>
      </c>
      <c r="F461" s="133">
        <v>39338</v>
      </c>
      <c r="G461" s="134"/>
      <c r="H461" s="134"/>
      <c r="I461" s="134"/>
      <c r="J461" s="134"/>
      <c r="K461" s="134">
        <v>1</v>
      </c>
      <c r="L461" s="10" t="s">
        <v>1360</v>
      </c>
      <c r="M461" s="11" t="s">
        <v>262</v>
      </c>
      <c r="N461" s="11" t="s">
        <v>262</v>
      </c>
    </row>
    <row r="462" spans="1:14" ht="25.5">
      <c r="A462" s="4">
        <v>84</v>
      </c>
      <c r="B462" s="92" t="s">
        <v>1162</v>
      </c>
      <c r="C462" s="92" t="s">
        <v>715</v>
      </c>
      <c r="D462" s="92" t="s">
        <v>1350</v>
      </c>
      <c r="E462" s="132" t="s">
        <v>1361</v>
      </c>
      <c r="F462" s="133">
        <v>39342</v>
      </c>
      <c r="G462" s="134"/>
      <c r="H462" s="134"/>
      <c r="I462" s="134"/>
      <c r="J462" s="134">
        <v>1</v>
      </c>
      <c r="K462" s="134"/>
      <c r="L462" s="10" t="s">
        <v>1362</v>
      </c>
      <c r="M462" s="11" t="s">
        <v>262</v>
      </c>
      <c r="N462" s="11" t="s">
        <v>262</v>
      </c>
    </row>
    <row r="463" spans="1:14" ht="89.25">
      <c r="A463" s="4">
        <v>85</v>
      </c>
      <c r="B463" s="92" t="s">
        <v>1162</v>
      </c>
      <c r="C463" s="92" t="s">
        <v>715</v>
      </c>
      <c r="D463" s="92" t="s">
        <v>52</v>
      </c>
      <c r="E463" s="132" t="s">
        <v>1363</v>
      </c>
      <c r="F463" s="133">
        <v>39346</v>
      </c>
      <c r="G463" s="134"/>
      <c r="H463" s="134">
        <v>1</v>
      </c>
      <c r="I463" s="134"/>
      <c r="J463" s="134"/>
      <c r="K463" s="134"/>
      <c r="L463" s="136" t="s">
        <v>313</v>
      </c>
      <c r="M463" s="11" t="s">
        <v>262</v>
      </c>
      <c r="N463" s="11" t="s">
        <v>262</v>
      </c>
    </row>
    <row r="464" spans="1:14">
      <c r="A464" s="4">
        <v>86</v>
      </c>
      <c r="B464" s="92" t="s">
        <v>1162</v>
      </c>
      <c r="C464" s="92" t="s">
        <v>715</v>
      </c>
      <c r="D464" s="92" t="s">
        <v>280</v>
      </c>
      <c r="E464" s="132" t="s">
        <v>664</v>
      </c>
      <c r="F464" s="133">
        <v>39346</v>
      </c>
      <c r="G464" s="134"/>
      <c r="H464" s="134"/>
      <c r="I464" s="134"/>
      <c r="J464" s="134"/>
      <c r="K464" s="134">
        <v>1</v>
      </c>
      <c r="L464" s="10" t="s">
        <v>314</v>
      </c>
      <c r="M464" s="11" t="s">
        <v>262</v>
      </c>
      <c r="N464" s="11" t="s">
        <v>262</v>
      </c>
    </row>
    <row r="465" spans="1:14" ht="25.5">
      <c r="A465" s="4">
        <v>87</v>
      </c>
      <c r="B465" s="92" t="s">
        <v>1162</v>
      </c>
      <c r="C465" s="92" t="s">
        <v>715</v>
      </c>
      <c r="D465" s="92" t="s">
        <v>280</v>
      </c>
      <c r="E465" s="132" t="s">
        <v>315</v>
      </c>
      <c r="F465" s="133">
        <v>39347</v>
      </c>
      <c r="G465" s="134"/>
      <c r="H465" s="134"/>
      <c r="I465" s="134">
        <v>1</v>
      </c>
      <c r="J465" s="134"/>
      <c r="K465" s="134"/>
      <c r="L465" s="10" t="s">
        <v>316</v>
      </c>
      <c r="M465" s="11" t="s">
        <v>262</v>
      </c>
      <c r="N465" s="11" t="s">
        <v>262</v>
      </c>
    </row>
    <row r="466" spans="1:14" ht="38.25">
      <c r="A466" s="4">
        <v>88</v>
      </c>
      <c r="B466" s="92" t="s">
        <v>1162</v>
      </c>
      <c r="C466" s="92" t="s">
        <v>715</v>
      </c>
      <c r="D466" s="92" t="s">
        <v>264</v>
      </c>
      <c r="E466" s="132" t="s">
        <v>661</v>
      </c>
      <c r="F466" s="133">
        <v>39349</v>
      </c>
      <c r="G466" s="134"/>
      <c r="H466" s="134"/>
      <c r="I466" s="134"/>
      <c r="J466" s="134"/>
      <c r="K466" s="134">
        <v>1</v>
      </c>
      <c r="L466" s="10" t="s">
        <v>317</v>
      </c>
      <c r="M466" s="11" t="s">
        <v>262</v>
      </c>
      <c r="N466" s="11" t="s">
        <v>262</v>
      </c>
    </row>
    <row r="467" spans="1:14" ht="38.25">
      <c r="A467" s="4">
        <v>89</v>
      </c>
      <c r="B467" s="92" t="s">
        <v>1162</v>
      </c>
      <c r="C467" s="92" t="s">
        <v>715</v>
      </c>
      <c r="D467" s="92" t="s">
        <v>264</v>
      </c>
      <c r="E467" s="132" t="s">
        <v>661</v>
      </c>
      <c r="F467" s="133">
        <v>39349</v>
      </c>
      <c r="G467" s="134"/>
      <c r="H467" s="134"/>
      <c r="I467" s="134"/>
      <c r="J467" s="134"/>
      <c r="K467" s="134">
        <v>1</v>
      </c>
      <c r="L467" s="10" t="s">
        <v>318</v>
      </c>
      <c r="M467" s="11" t="s">
        <v>262</v>
      </c>
      <c r="N467" s="11" t="s">
        <v>262</v>
      </c>
    </row>
    <row r="468" spans="1:14">
      <c r="A468" s="4">
        <v>90</v>
      </c>
      <c r="B468" s="92" t="s">
        <v>1162</v>
      </c>
      <c r="C468" s="92" t="s">
        <v>622</v>
      </c>
      <c r="D468" s="92" t="s">
        <v>1805</v>
      </c>
      <c r="E468" s="132" t="s">
        <v>319</v>
      </c>
      <c r="F468" s="133">
        <v>39350</v>
      </c>
      <c r="G468" s="134"/>
      <c r="H468" s="134"/>
      <c r="I468" s="134"/>
      <c r="J468" s="134"/>
      <c r="K468" s="134">
        <v>1</v>
      </c>
      <c r="L468" s="10" t="s">
        <v>314</v>
      </c>
      <c r="M468" s="11" t="s">
        <v>262</v>
      </c>
      <c r="N468" s="11" t="s">
        <v>262</v>
      </c>
    </row>
    <row r="469" spans="1:14">
      <c r="A469" s="4">
        <v>91</v>
      </c>
      <c r="B469" s="92" t="s">
        <v>1162</v>
      </c>
      <c r="C469" s="92" t="s">
        <v>702</v>
      </c>
      <c r="D469" s="92" t="s">
        <v>712</v>
      </c>
      <c r="E469" s="132" t="s">
        <v>664</v>
      </c>
      <c r="F469" s="133">
        <v>39352</v>
      </c>
      <c r="G469" s="134"/>
      <c r="H469" s="134"/>
      <c r="I469" s="134"/>
      <c r="J469" s="134"/>
      <c r="K469" s="134">
        <v>1</v>
      </c>
      <c r="L469" s="10" t="s">
        <v>314</v>
      </c>
      <c r="M469" s="11" t="s">
        <v>262</v>
      </c>
      <c r="N469" s="11" t="s">
        <v>262</v>
      </c>
    </row>
    <row r="470" spans="1:14" ht="25.5">
      <c r="A470" s="4">
        <v>92</v>
      </c>
      <c r="B470" s="92" t="s">
        <v>1162</v>
      </c>
      <c r="C470" s="92" t="s">
        <v>702</v>
      </c>
      <c r="D470" s="92" t="s">
        <v>707</v>
      </c>
      <c r="E470" s="132" t="s">
        <v>320</v>
      </c>
      <c r="F470" s="133">
        <v>39352</v>
      </c>
      <c r="G470" s="134"/>
      <c r="H470" s="134">
        <v>1</v>
      </c>
      <c r="I470" s="134"/>
      <c r="J470" s="134"/>
      <c r="K470" s="134"/>
      <c r="L470" s="10" t="s">
        <v>321</v>
      </c>
      <c r="M470" s="11" t="s">
        <v>262</v>
      </c>
      <c r="N470" s="11" t="s">
        <v>262</v>
      </c>
    </row>
    <row r="471" spans="1:14">
      <c r="A471" s="4">
        <v>93</v>
      </c>
      <c r="B471" s="92" t="s">
        <v>1162</v>
      </c>
      <c r="C471" s="92" t="s">
        <v>702</v>
      </c>
      <c r="D471" s="92" t="s">
        <v>719</v>
      </c>
      <c r="E471" s="132" t="s">
        <v>322</v>
      </c>
      <c r="F471" s="133">
        <v>39353</v>
      </c>
      <c r="G471" s="134"/>
      <c r="H471" s="134"/>
      <c r="I471" s="134"/>
      <c r="J471" s="134">
        <v>1</v>
      </c>
      <c r="K471" s="134"/>
      <c r="L471" s="10" t="s">
        <v>323</v>
      </c>
      <c r="M471" s="11" t="s">
        <v>469</v>
      </c>
      <c r="N471" s="11" t="s">
        <v>262</v>
      </c>
    </row>
    <row r="472" spans="1:14" ht="25.5">
      <c r="A472" s="4">
        <v>94</v>
      </c>
      <c r="B472" s="92" t="s">
        <v>1162</v>
      </c>
      <c r="C472" s="92" t="s">
        <v>702</v>
      </c>
      <c r="D472" s="92" t="s">
        <v>707</v>
      </c>
      <c r="E472" s="132" t="s">
        <v>324</v>
      </c>
      <c r="F472" s="133">
        <v>39369</v>
      </c>
      <c r="G472" s="134"/>
      <c r="H472" s="134">
        <v>1</v>
      </c>
      <c r="I472" s="134"/>
      <c r="J472" s="134"/>
      <c r="K472" s="134"/>
      <c r="L472" s="10" t="s">
        <v>325</v>
      </c>
      <c r="M472" s="11" t="s">
        <v>469</v>
      </c>
      <c r="N472" s="11" t="s">
        <v>469</v>
      </c>
    </row>
    <row r="473" spans="1:14">
      <c r="A473" s="4">
        <v>95</v>
      </c>
      <c r="B473" s="92" t="s">
        <v>1162</v>
      </c>
      <c r="C473" s="92" t="s">
        <v>702</v>
      </c>
      <c r="D473" s="92" t="s">
        <v>719</v>
      </c>
      <c r="E473" s="132" t="s">
        <v>1508</v>
      </c>
      <c r="F473" s="133">
        <v>39371</v>
      </c>
      <c r="G473" s="134"/>
      <c r="H473" s="134"/>
      <c r="I473" s="134"/>
      <c r="J473" s="134"/>
      <c r="K473" s="134">
        <v>1</v>
      </c>
      <c r="L473" s="10" t="s">
        <v>326</v>
      </c>
      <c r="M473" s="11" t="s">
        <v>262</v>
      </c>
      <c r="N473" s="11" t="s">
        <v>262</v>
      </c>
    </row>
    <row r="474" spans="1:14">
      <c r="A474" s="4">
        <v>96</v>
      </c>
      <c r="B474" s="92" t="s">
        <v>1162</v>
      </c>
      <c r="C474" s="92" t="s">
        <v>791</v>
      </c>
      <c r="D474" s="92" t="s">
        <v>1655</v>
      </c>
      <c r="E474" s="132" t="s">
        <v>1508</v>
      </c>
      <c r="F474" s="133">
        <v>39355</v>
      </c>
      <c r="G474" s="134"/>
      <c r="H474" s="134"/>
      <c r="I474" s="134"/>
      <c r="J474" s="134"/>
      <c r="K474" s="134">
        <v>1</v>
      </c>
      <c r="L474" s="10" t="s">
        <v>785</v>
      </c>
      <c r="M474" s="11" t="s">
        <v>262</v>
      </c>
      <c r="N474" s="11" t="s">
        <v>262</v>
      </c>
    </row>
    <row r="475" spans="1:14" ht="63.75">
      <c r="A475" s="4">
        <v>97</v>
      </c>
      <c r="B475" s="92" t="s">
        <v>1162</v>
      </c>
      <c r="C475" s="92" t="s">
        <v>791</v>
      </c>
      <c r="D475" s="92" t="s">
        <v>131</v>
      </c>
      <c r="E475" s="132" t="s">
        <v>327</v>
      </c>
      <c r="F475" s="133">
        <v>39354</v>
      </c>
      <c r="G475" s="134"/>
      <c r="H475" s="134"/>
      <c r="I475" s="134"/>
      <c r="J475" s="134">
        <v>1</v>
      </c>
      <c r="K475" s="134"/>
      <c r="L475" s="10" t="s">
        <v>328</v>
      </c>
      <c r="M475" s="11" t="s">
        <v>262</v>
      </c>
      <c r="N475" s="11" t="s">
        <v>262</v>
      </c>
    </row>
    <row r="476" spans="1:14" ht="51">
      <c r="A476" s="4">
        <v>98</v>
      </c>
      <c r="B476" s="92" t="s">
        <v>1162</v>
      </c>
      <c r="C476" s="92" t="s">
        <v>791</v>
      </c>
      <c r="D476" s="92" t="s">
        <v>1655</v>
      </c>
      <c r="E476" s="132" t="s">
        <v>729</v>
      </c>
      <c r="F476" s="133">
        <v>39364</v>
      </c>
      <c r="G476" s="134"/>
      <c r="H476" s="134"/>
      <c r="I476" s="134">
        <v>1</v>
      </c>
      <c r="J476" s="134"/>
      <c r="K476" s="134"/>
      <c r="L476" s="10" t="s">
        <v>730</v>
      </c>
      <c r="M476" s="11" t="s">
        <v>262</v>
      </c>
      <c r="N476" s="11" t="s">
        <v>262</v>
      </c>
    </row>
    <row r="477" spans="1:14" ht="38.25">
      <c r="A477" s="4">
        <v>99</v>
      </c>
      <c r="B477" s="92" t="s">
        <v>1162</v>
      </c>
      <c r="C477" s="92" t="s">
        <v>791</v>
      </c>
      <c r="D477" s="92" t="s">
        <v>1655</v>
      </c>
      <c r="E477" s="132" t="s">
        <v>312</v>
      </c>
      <c r="F477" s="133">
        <v>39373</v>
      </c>
      <c r="G477" s="134"/>
      <c r="H477" s="134">
        <v>1</v>
      </c>
      <c r="I477" s="134"/>
      <c r="J477" s="134"/>
      <c r="K477" s="134"/>
      <c r="L477" s="10" t="s">
        <v>997</v>
      </c>
      <c r="M477" s="11" t="s">
        <v>584</v>
      </c>
      <c r="N477" s="11" t="s">
        <v>262</v>
      </c>
    </row>
    <row r="478" spans="1:14" ht="63.75">
      <c r="A478" s="4">
        <v>100</v>
      </c>
      <c r="B478" s="92" t="s">
        <v>1162</v>
      </c>
      <c r="C478" s="92" t="s">
        <v>715</v>
      </c>
      <c r="D478" s="92" t="s">
        <v>280</v>
      </c>
      <c r="E478" s="132" t="s">
        <v>362</v>
      </c>
      <c r="F478" s="133">
        <v>39351</v>
      </c>
      <c r="G478" s="134"/>
      <c r="H478" s="134"/>
      <c r="I478" s="134"/>
      <c r="J478" s="134"/>
      <c r="K478" s="134">
        <v>1</v>
      </c>
      <c r="L478" s="10" t="s">
        <v>526</v>
      </c>
      <c r="M478" s="11" t="s">
        <v>262</v>
      </c>
      <c r="N478" s="11" t="s">
        <v>262</v>
      </c>
    </row>
    <row r="479" spans="1:14" ht="51">
      <c r="A479" s="4">
        <v>101</v>
      </c>
      <c r="B479" s="92" t="s">
        <v>1162</v>
      </c>
      <c r="C479" s="92" t="s">
        <v>715</v>
      </c>
      <c r="D479" s="92" t="s">
        <v>52</v>
      </c>
      <c r="E479" s="132" t="s">
        <v>661</v>
      </c>
      <c r="F479" s="133">
        <v>39354</v>
      </c>
      <c r="G479" s="134"/>
      <c r="H479" s="134"/>
      <c r="I479" s="134"/>
      <c r="J479" s="134"/>
      <c r="K479" s="134">
        <v>1</v>
      </c>
      <c r="L479" s="10" t="s">
        <v>1011</v>
      </c>
      <c r="M479" s="11" t="s">
        <v>262</v>
      </c>
      <c r="N479" s="11" t="s">
        <v>262</v>
      </c>
    </row>
    <row r="480" spans="1:14" ht="76.5">
      <c r="A480" s="4">
        <v>102</v>
      </c>
      <c r="B480" s="92" t="s">
        <v>1162</v>
      </c>
      <c r="C480" s="92" t="s">
        <v>715</v>
      </c>
      <c r="D480" s="92" t="s">
        <v>264</v>
      </c>
      <c r="E480" s="132" t="s">
        <v>661</v>
      </c>
      <c r="F480" s="133">
        <v>39355</v>
      </c>
      <c r="G480" s="134"/>
      <c r="H480" s="134"/>
      <c r="I480" s="134"/>
      <c r="J480" s="134"/>
      <c r="K480" s="134">
        <v>1</v>
      </c>
      <c r="L480" s="10" t="s">
        <v>1012</v>
      </c>
      <c r="M480" s="11" t="s">
        <v>262</v>
      </c>
      <c r="N480" s="11" t="s">
        <v>262</v>
      </c>
    </row>
    <row r="481" spans="1:14" ht="51">
      <c r="A481" s="4">
        <v>103</v>
      </c>
      <c r="B481" s="92" t="s">
        <v>1162</v>
      </c>
      <c r="C481" s="92" t="s">
        <v>715</v>
      </c>
      <c r="D481" s="92" t="s">
        <v>1350</v>
      </c>
      <c r="E481" s="132" t="s">
        <v>1013</v>
      </c>
      <c r="F481" s="133">
        <v>39358</v>
      </c>
      <c r="G481" s="134"/>
      <c r="H481" s="134"/>
      <c r="I481" s="134">
        <v>1</v>
      </c>
      <c r="J481" s="134"/>
      <c r="K481" s="134"/>
      <c r="L481" s="10" t="s">
        <v>1014</v>
      </c>
      <c r="M481" s="11" t="s">
        <v>262</v>
      </c>
      <c r="N481" s="11" t="s">
        <v>262</v>
      </c>
    </row>
    <row r="482" spans="1:14" ht="89.25">
      <c r="A482" s="4">
        <v>104</v>
      </c>
      <c r="B482" s="92" t="s">
        <v>1162</v>
      </c>
      <c r="C482" s="92" t="s">
        <v>715</v>
      </c>
      <c r="D482" s="92" t="s">
        <v>52</v>
      </c>
      <c r="E482" s="132" t="s">
        <v>1015</v>
      </c>
      <c r="F482" s="133">
        <v>39375</v>
      </c>
      <c r="G482" s="134"/>
      <c r="H482" s="134"/>
      <c r="I482" s="134">
        <v>1</v>
      </c>
      <c r="J482" s="134"/>
      <c r="K482" s="134"/>
      <c r="L482" s="10" t="s">
        <v>1016</v>
      </c>
      <c r="M482" s="11" t="s">
        <v>262</v>
      </c>
      <c r="N482" s="11" t="s">
        <v>262</v>
      </c>
    </row>
    <row r="483" spans="1:14" ht="38.25">
      <c r="A483" s="4">
        <v>105</v>
      </c>
      <c r="B483" s="92" t="s">
        <v>1162</v>
      </c>
      <c r="C483" s="92" t="s">
        <v>622</v>
      </c>
      <c r="D483" s="92" t="s">
        <v>1805</v>
      </c>
      <c r="E483" s="132" t="s">
        <v>661</v>
      </c>
      <c r="F483" s="133">
        <v>39390</v>
      </c>
      <c r="G483" s="134"/>
      <c r="H483" s="134"/>
      <c r="I483" s="134"/>
      <c r="J483" s="134"/>
      <c r="K483" s="134">
        <v>1</v>
      </c>
      <c r="L483" s="10" t="s">
        <v>1017</v>
      </c>
      <c r="M483" s="11" t="s">
        <v>262</v>
      </c>
      <c r="N483" s="11" t="s">
        <v>262</v>
      </c>
    </row>
    <row r="484" spans="1:14">
      <c r="A484" s="4">
        <v>106</v>
      </c>
      <c r="B484" s="92" t="s">
        <v>1162</v>
      </c>
      <c r="C484" s="92" t="s">
        <v>702</v>
      </c>
      <c r="D484" s="92" t="s">
        <v>710</v>
      </c>
      <c r="E484" s="132" t="s">
        <v>1018</v>
      </c>
      <c r="F484" s="133">
        <v>39391</v>
      </c>
      <c r="G484" s="134"/>
      <c r="H484" s="134"/>
      <c r="I484" s="134"/>
      <c r="J484" s="134">
        <v>1</v>
      </c>
      <c r="K484" s="134"/>
      <c r="L484" s="10" t="s">
        <v>1019</v>
      </c>
      <c r="M484" s="11" t="s">
        <v>262</v>
      </c>
      <c r="N484" s="11" t="s">
        <v>262</v>
      </c>
    </row>
    <row r="485" spans="1:14">
      <c r="A485" s="4">
        <v>107</v>
      </c>
      <c r="B485" s="92" t="s">
        <v>1162</v>
      </c>
      <c r="C485" s="92" t="s">
        <v>702</v>
      </c>
      <c r="D485" s="92" t="s">
        <v>712</v>
      </c>
      <c r="E485" s="132" t="s">
        <v>1020</v>
      </c>
      <c r="F485" s="133">
        <v>39392</v>
      </c>
      <c r="G485" s="134"/>
      <c r="H485" s="134"/>
      <c r="I485" s="134">
        <v>1</v>
      </c>
      <c r="J485" s="134"/>
      <c r="K485" s="134"/>
      <c r="L485" s="10" t="s">
        <v>1597</v>
      </c>
      <c r="M485" s="11" t="s">
        <v>262</v>
      </c>
      <c r="N485" s="11" t="s">
        <v>262</v>
      </c>
    </row>
    <row r="486" spans="1:14">
      <c r="A486" s="4">
        <v>108</v>
      </c>
      <c r="B486" s="92" t="s">
        <v>1162</v>
      </c>
      <c r="C486" s="92" t="s">
        <v>702</v>
      </c>
      <c r="D486" s="92" t="s">
        <v>710</v>
      </c>
      <c r="E486" s="132" t="s">
        <v>1021</v>
      </c>
      <c r="F486" s="133">
        <v>39410</v>
      </c>
      <c r="G486" s="134"/>
      <c r="H486" s="134"/>
      <c r="I486" s="134">
        <v>1</v>
      </c>
      <c r="J486" s="134"/>
      <c r="K486" s="134"/>
      <c r="L486" s="10" t="s">
        <v>1022</v>
      </c>
      <c r="M486" s="11" t="s">
        <v>262</v>
      </c>
      <c r="N486" s="11" t="s">
        <v>262</v>
      </c>
    </row>
    <row r="487" spans="1:14" ht="51">
      <c r="A487" s="4">
        <v>109</v>
      </c>
      <c r="B487" s="92" t="s">
        <v>1162</v>
      </c>
      <c r="C487" s="92" t="s">
        <v>715</v>
      </c>
      <c r="D487" s="92" t="s">
        <v>280</v>
      </c>
      <c r="E487" s="132" t="s">
        <v>664</v>
      </c>
      <c r="F487" s="133">
        <v>39391</v>
      </c>
      <c r="G487" s="134"/>
      <c r="H487" s="134"/>
      <c r="I487" s="134"/>
      <c r="J487" s="134"/>
      <c r="K487" s="134">
        <v>1</v>
      </c>
      <c r="L487" s="10" t="s">
        <v>1023</v>
      </c>
      <c r="M487" s="11" t="s">
        <v>262</v>
      </c>
      <c r="N487" s="11" t="s">
        <v>262</v>
      </c>
    </row>
    <row r="488" spans="1:14">
      <c r="A488" s="4">
        <v>110</v>
      </c>
      <c r="B488" s="92" t="s">
        <v>1162</v>
      </c>
      <c r="C488" s="92" t="s">
        <v>791</v>
      </c>
      <c r="D488" s="92" t="s">
        <v>131</v>
      </c>
      <c r="E488" s="132" t="s">
        <v>1024</v>
      </c>
      <c r="F488" s="133">
        <v>39419</v>
      </c>
      <c r="G488" s="134"/>
      <c r="H488" s="134"/>
      <c r="I488" s="134"/>
      <c r="J488" s="134">
        <v>1</v>
      </c>
      <c r="K488" s="134"/>
      <c r="L488" s="10" t="s">
        <v>1025</v>
      </c>
      <c r="M488" s="11" t="s">
        <v>262</v>
      </c>
      <c r="N488" s="11" t="s">
        <v>262</v>
      </c>
    </row>
    <row r="489" spans="1:14" ht="25.5">
      <c r="A489" s="4">
        <v>111</v>
      </c>
      <c r="B489" s="92" t="s">
        <v>1162</v>
      </c>
      <c r="C489" s="92" t="s">
        <v>715</v>
      </c>
      <c r="D489" s="92" t="s">
        <v>52</v>
      </c>
      <c r="E489" s="132" t="s">
        <v>1026</v>
      </c>
      <c r="F489" s="133">
        <v>39416</v>
      </c>
      <c r="G489" s="134"/>
      <c r="H489" s="134"/>
      <c r="I489" s="134">
        <v>1</v>
      </c>
      <c r="J489" s="134"/>
      <c r="K489" s="134"/>
      <c r="L489" s="10" t="s">
        <v>1027</v>
      </c>
      <c r="M489" s="11" t="s">
        <v>262</v>
      </c>
      <c r="N489" s="11"/>
    </row>
    <row r="490" spans="1:14" ht="57" customHeight="1">
      <c r="A490" s="4">
        <v>112</v>
      </c>
      <c r="B490" s="92" t="s">
        <v>1162</v>
      </c>
      <c r="C490" s="92" t="s">
        <v>622</v>
      </c>
      <c r="D490" s="92" t="s">
        <v>1028</v>
      </c>
      <c r="E490" s="132" t="s">
        <v>1029</v>
      </c>
      <c r="F490" s="133">
        <v>39444</v>
      </c>
      <c r="G490" s="134"/>
      <c r="H490" s="134"/>
      <c r="I490" s="134"/>
      <c r="J490" s="134">
        <v>1</v>
      </c>
      <c r="K490" s="134"/>
      <c r="L490" s="10" t="s">
        <v>188</v>
      </c>
      <c r="M490" s="11" t="s">
        <v>262</v>
      </c>
      <c r="N490" s="11" t="s">
        <v>262</v>
      </c>
    </row>
    <row r="491" spans="1:14" ht="57" customHeight="1">
      <c r="A491" s="4">
        <v>113</v>
      </c>
      <c r="B491" s="92" t="s">
        <v>1162</v>
      </c>
      <c r="C491" s="92" t="s">
        <v>791</v>
      </c>
      <c r="D491" s="92" t="s">
        <v>131</v>
      </c>
      <c r="E491" s="132" t="s">
        <v>1951</v>
      </c>
      <c r="F491" s="133">
        <v>39472</v>
      </c>
      <c r="G491" s="134"/>
      <c r="H491" s="134"/>
      <c r="I491" s="134">
        <v>1</v>
      </c>
      <c r="J491" s="134"/>
      <c r="K491" s="134"/>
      <c r="L491" s="10" t="s">
        <v>757</v>
      </c>
      <c r="M491" s="11" t="s">
        <v>262</v>
      </c>
      <c r="N491" s="11" t="s">
        <v>262</v>
      </c>
    </row>
    <row r="492" spans="1:14" ht="57" customHeight="1">
      <c r="A492" s="4">
        <v>114</v>
      </c>
      <c r="B492" s="92" t="s">
        <v>1162</v>
      </c>
      <c r="C492" s="92" t="s">
        <v>791</v>
      </c>
      <c r="D492" s="92" t="s">
        <v>131</v>
      </c>
      <c r="E492" s="132" t="s">
        <v>1952</v>
      </c>
      <c r="F492" s="133">
        <v>39475</v>
      </c>
      <c r="G492" s="134"/>
      <c r="H492" s="134"/>
      <c r="I492" s="134">
        <v>1</v>
      </c>
      <c r="J492" s="134"/>
      <c r="K492" s="134"/>
      <c r="L492" s="10" t="s">
        <v>636</v>
      </c>
      <c r="M492" s="11" t="s">
        <v>262</v>
      </c>
      <c r="N492" s="11" t="s">
        <v>262</v>
      </c>
    </row>
    <row r="493" spans="1:14" ht="57" customHeight="1">
      <c r="A493" s="4">
        <v>115</v>
      </c>
      <c r="B493" s="92" t="s">
        <v>1162</v>
      </c>
      <c r="C493" s="92" t="s">
        <v>715</v>
      </c>
      <c r="D493" s="92" t="s">
        <v>280</v>
      </c>
      <c r="E493" s="132" t="s">
        <v>1953</v>
      </c>
      <c r="F493" s="133">
        <v>39454</v>
      </c>
      <c r="G493" s="134"/>
      <c r="H493" s="134"/>
      <c r="I493" s="134">
        <v>1</v>
      </c>
      <c r="J493" s="134"/>
      <c r="K493" s="134"/>
      <c r="L493" s="10" t="s">
        <v>637</v>
      </c>
      <c r="M493" s="11" t="s">
        <v>262</v>
      </c>
      <c r="N493" s="11" t="s">
        <v>262</v>
      </c>
    </row>
    <row r="494" spans="1:14" s="44" customFormat="1" ht="51">
      <c r="A494" s="137">
        <v>116</v>
      </c>
      <c r="B494" s="92" t="s">
        <v>1162</v>
      </c>
      <c r="C494" s="138" t="s">
        <v>702</v>
      </c>
      <c r="D494" s="138" t="s">
        <v>703</v>
      </c>
      <c r="E494" s="139" t="s">
        <v>1954</v>
      </c>
      <c r="F494" s="140">
        <v>39514</v>
      </c>
      <c r="G494" s="141"/>
      <c r="H494" s="141">
        <v>1</v>
      </c>
      <c r="I494" s="141"/>
      <c r="J494" s="141"/>
      <c r="K494" s="141"/>
      <c r="L494" s="142" t="s">
        <v>1754</v>
      </c>
      <c r="M494" s="11" t="s">
        <v>262</v>
      </c>
      <c r="N494" s="143" t="s">
        <v>262</v>
      </c>
    </row>
    <row r="495" spans="1:14" s="44" customFormat="1" ht="76.5">
      <c r="A495" s="144">
        <v>117</v>
      </c>
      <c r="B495" s="92" t="s">
        <v>1162</v>
      </c>
      <c r="C495" s="138" t="s">
        <v>715</v>
      </c>
      <c r="D495" s="138" t="s">
        <v>52</v>
      </c>
      <c r="E495" s="139" t="s">
        <v>1955</v>
      </c>
      <c r="F495" s="140">
        <v>39512</v>
      </c>
      <c r="G495" s="141"/>
      <c r="H495" s="141"/>
      <c r="I495" s="141">
        <v>1</v>
      </c>
      <c r="J495" s="141"/>
      <c r="K495" s="141"/>
      <c r="L495" s="142" t="s">
        <v>1755</v>
      </c>
      <c r="M495" s="11" t="s">
        <v>262</v>
      </c>
      <c r="N495" s="143" t="s">
        <v>262</v>
      </c>
    </row>
    <row r="496" spans="1:14" ht="38.25">
      <c r="A496" s="4">
        <v>1</v>
      </c>
      <c r="B496" s="7" t="s">
        <v>1163</v>
      </c>
      <c r="C496" s="12" t="s">
        <v>668</v>
      </c>
      <c r="D496" s="12" t="s">
        <v>653</v>
      </c>
      <c r="E496" s="13" t="s">
        <v>1956</v>
      </c>
      <c r="F496" s="119" t="s">
        <v>1957</v>
      </c>
      <c r="G496" s="120">
        <v>1</v>
      </c>
      <c r="H496" s="120"/>
      <c r="I496" s="120"/>
      <c r="J496" s="120"/>
      <c r="K496" s="120"/>
      <c r="L496" s="10" t="s">
        <v>1958</v>
      </c>
      <c r="M496" s="11" t="s">
        <v>1959</v>
      </c>
      <c r="N496" s="11"/>
    </row>
    <row r="497" spans="1:14" ht="25.5">
      <c r="A497" s="4">
        <v>2</v>
      </c>
      <c r="B497" s="7" t="s">
        <v>1163</v>
      </c>
      <c r="C497" s="12" t="s">
        <v>668</v>
      </c>
      <c r="D497" s="12" t="s">
        <v>1960</v>
      </c>
      <c r="E497" s="13" t="s">
        <v>1961</v>
      </c>
      <c r="F497" s="119" t="s">
        <v>1962</v>
      </c>
      <c r="G497" s="120"/>
      <c r="H497" s="120"/>
      <c r="I497" s="120">
        <v>1</v>
      </c>
      <c r="J497" s="120"/>
      <c r="K497" s="120"/>
      <c r="L497" s="10" t="s">
        <v>1963</v>
      </c>
      <c r="M497" s="11"/>
      <c r="N497" s="11"/>
    </row>
    <row r="498" spans="1:14" ht="25.5">
      <c r="A498" s="4">
        <v>3</v>
      </c>
      <c r="B498" s="7" t="s">
        <v>1163</v>
      </c>
      <c r="C498" s="12" t="s">
        <v>668</v>
      </c>
      <c r="D498" s="12" t="s">
        <v>1964</v>
      </c>
      <c r="E498" s="13" t="s">
        <v>1965</v>
      </c>
      <c r="F498" s="119" t="s">
        <v>1966</v>
      </c>
      <c r="G498" s="120"/>
      <c r="H498" s="120"/>
      <c r="I498" s="120"/>
      <c r="J498" s="120">
        <v>1</v>
      </c>
      <c r="K498" s="120"/>
      <c r="L498" s="10" t="s">
        <v>1963</v>
      </c>
      <c r="M498" s="11"/>
      <c r="N498" s="11"/>
    </row>
    <row r="499" spans="1:14" ht="25.5">
      <c r="A499" s="4">
        <v>4</v>
      </c>
      <c r="B499" s="7" t="s">
        <v>1163</v>
      </c>
      <c r="C499" s="12" t="s">
        <v>364</v>
      </c>
      <c r="D499" s="12" t="s">
        <v>1967</v>
      </c>
      <c r="E499" s="13" t="s">
        <v>1968</v>
      </c>
      <c r="F499" s="119">
        <v>39258</v>
      </c>
      <c r="G499" s="120"/>
      <c r="H499" s="120">
        <v>1</v>
      </c>
      <c r="I499" s="120"/>
      <c r="J499" s="120"/>
      <c r="K499" s="120"/>
      <c r="L499" s="10" t="s">
        <v>1773</v>
      </c>
      <c r="M499" s="11" t="s">
        <v>1774</v>
      </c>
      <c r="N499" s="11"/>
    </row>
    <row r="500" spans="1:14" ht="38.25">
      <c r="A500" s="4">
        <v>5</v>
      </c>
      <c r="B500" s="7" t="s">
        <v>1163</v>
      </c>
      <c r="C500" s="12" t="s">
        <v>364</v>
      </c>
      <c r="D500" s="12" t="s">
        <v>1775</v>
      </c>
      <c r="E500" s="13" t="s">
        <v>1776</v>
      </c>
      <c r="F500" s="119">
        <v>39258</v>
      </c>
      <c r="G500" s="120"/>
      <c r="H500" s="120">
        <v>1</v>
      </c>
      <c r="I500" s="120"/>
      <c r="J500" s="120"/>
      <c r="K500" s="120"/>
      <c r="L500" s="10" t="s">
        <v>1777</v>
      </c>
      <c r="M500" s="11" t="s">
        <v>1774</v>
      </c>
      <c r="N500" s="11"/>
    </row>
    <row r="501" spans="1:14" ht="25.5">
      <c r="A501" s="4">
        <v>6</v>
      </c>
      <c r="B501" s="7" t="s">
        <v>1163</v>
      </c>
      <c r="C501" s="12" t="s">
        <v>1778</v>
      </c>
      <c r="D501" s="12" t="s">
        <v>1779</v>
      </c>
      <c r="E501" s="13" t="s">
        <v>1780</v>
      </c>
      <c r="F501" s="119">
        <v>39223</v>
      </c>
      <c r="G501" s="120"/>
      <c r="H501" s="120">
        <v>1</v>
      </c>
      <c r="I501" s="120"/>
      <c r="J501" s="120"/>
      <c r="K501" s="120"/>
      <c r="L501" s="10" t="s">
        <v>47</v>
      </c>
      <c r="M501" s="11" t="s">
        <v>48</v>
      </c>
      <c r="N501" s="11"/>
    </row>
    <row r="502" spans="1:14" ht="38.25">
      <c r="A502" s="4">
        <v>7</v>
      </c>
      <c r="B502" s="7" t="s">
        <v>1163</v>
      </c>
      <c r="C502" s="12" t="s">
        <v>1778</v>
      </c>
      <c r="D502" s="12" t="s">
        <v>49</v>
      </c>
      <c r="E502" s="13" t="s">
        <v>50</v>
      </c>
      <c r="F502" s="119">
        <v>39254</v>
      </c>
      <c r="G502" s="120"/>
      <c r="H502" s="120">
        <v>1</v>
      </c>
      <c r="I502" s="120"/>
      <c r="J502" s="120"/>
      <c r="K502" s="120"/>
      <c r="L502" s="10" t="s">
        <v>1071</v>
      </c>
      <c r="M502" s="11" t="s">
        <v>48</v>
      </c>
      <c r="N502" s="11"/>
    </row>
    <row r="503" spans="1:14" ht="25.5">
      <c r="A503" s="4">
        <v>8</v>
      </c>
      <c r="B503" s="7" t="s">
        <v>1163</v>
      </c>
      <c r="C503" s="12" t="s">
        <v>1778</v>
      </c>
      <c r="D503" s="12" t="s">
        <v>1072</v>
      </c>
      <c r="E503" s="13" t="s">
        <v>1073</v>
      </c>
      <c r="F503" s="119" t="s">
        <v>1074</v>
      </c>
      <c r="G503" s="120"/>
      <c r="H503" s="120"/>
      <c r="I503" s="120">
        <v>1</v>
      </c>
      <c r="J503" s="120"/>
      <c r="K503" s="120"/>
      <c r="L503" s="10" t="s">
        <v>1963</v>
      </c>
      <c r="M503" s="11" t="s">
        <v>48</v>
      </c>
      <c r="N503" s="11"/>
    </row>
    <row r="504" spans="1:14" ht="25.5">
      <c r="A504" s="4">
        <v>9</v>
      </c>
      <c r="B504" s="7" t="s">
        <v>1163</v>
      </c>
      <c r="C504" s="12" t="s">
        <v>1075</v>
      </c>
      <c r="D504" s="12" t="s">
        <v>1076</v>
      </c>
      <c r="E504" s="13" t="s">
        <v>152</v>
      </c>
      <c r="F504" s="119">
        <v>39188</v>
      </c>
      <c r="G504" s="120"/>
      <c r="H504" s="120"/>
      <c r="I504" s="120">
        <v>1</v>
      </c>
      <c r="J504" s="120"/>
      <c r="K504" s="120"/>
      <c r="L504" s="10" t="s">
        <v>76</v>
      </c>
      <c r="M504" s="11" t="s">
        <v>48</v>
      </c>
      <c r="N504" s="11"/>
    </row>
    <row r="505" spans="1:14" ht="38.25">
      <c r="A505" s="4">
        <v>10</v>
      </c>
      <c r="B505" s="7" t="s">
        <v>1163</v>
      </c>
      <c r="C505" s="12" t="s">
        <v>1075</v>
      </c>
      <c r="D505" s="12" t="s">
        <v>77</v>
      </c>
      <c r="E505" s="13" t="s">
        <v>78</v>
      </c>
      <c r="F505" s="119">
        <v>39243</v>
      </c>
      <c r="G505" s="120"/>
      <c r="H505" s="120"/>
      <c r="I505" s="120">
        <v>1</v>
      </c>
      <c r="J505" s="120"/>
      <c r="K505" s="120"/>
      <c r="L505" s="10" t="s">
        <v>1080</v>
      </c>
      <c r="M505" s="11" t="s">
        <v>48</v>
      </c>
      <c r="N505" s="11"/>
    </row>
    <row r="506" spans="1:14" ht="63.75">
      <c r="A506" s="4">
        <v>11</v>
      </c>
      <c r="B506" s="7" t="s">
        <v>1163</v>
      </c>
      <c r="C506" s="12" t="s">
        <v>1075</v>
      </c>
      <c r="D506" s="12" t="s">
        <v>77</v>
      </c>
      <c r="E506" s="13" t="s">
        <v>1081</v>
      </c>
      <c r="F506" s="119">
        <v>39200</v>
      </c>
      <c r="G506" s="120"/>
      <c r="H506" s="120"/>
      <c r="I506" s="120"/>
      <c r="J506" s="120">
        <v>1</v>
      </c>
      <c r="K506" s="120"/>
      <c r="L506" s="10" t="s">
        <v>1082</v>
      </c>
      <c r="M506" s="11" t="s">
        <v>48</v>
      </c>
      <c r="N506" s="11"/>
    </row>
    <row r="507" spans="1:14" ht="25.5">
      <c r="A507" s="4">
        <v>12</v>
      </c>
      <c r="B507" s="7" t="s">
        <v>1163</v>
      </c>
      <c r="C507" s="12" t="s">
        <v>1103</v>
      </c>
      <c r="D507" s="12" t="s">
        <v>1083</v>
      </c>
      <c r="E507" s="13" t="s">
        <v>1084</v>
      </c>
      <c r="F507" s="119">
        <v>39205</v>
      </c>
      <c r="G507" s="120"/>
      <c r="H507" s="120"/>
      <c r="I507" s="120">
        <v>1</v>
      </c>
      <c r="J507" s="120"/>
      <c r="K507" s="120"/>
      <c r="L507" s="10" t="s">
        <v>1085</v>
      </c>
      <c r="M507" s="11" t="s">
        <v>48</v>
      </c>
      <c r="N507" s="11"/>
    </row>
    <row r="508" spans="1:14" ht="38.25">
      <c r="A508" s="4">
        <v>13</v>
      </c>
      <c r="B508" s="7" t="s">
        <v>1163</v>
      </c>
      <c r="C508" s="12" t="s">
        <v>1103</v>
      </c>
      <c r="D508" s="12" t="s">
        <v>1086</v>
      </c>
      <c r="E508" s="13" t="s">
        <v>1087</v>
      </c>
      <c r="F508" s="119">
        <v>39192</v>
      </c>
      <c r="G508" s="120"/>
      <c r="H508" s="120">
        <v>1</v>
      </c>
      <c r="I508" s="120"/>
      <c r="J508" s="120"/>
      <c r="K508" s="120"/>
      <c r="L508" s="10" t="s">
        <v>1088</v>
      </c>
      <c r="M508" s="11" t="s">
        <v>48</v>
      </c>
      <c r="N508" s="11"/>
    </row>
    <row r="509" spans="1:14" ht="25.5">
      <c r="A509" s="4">
        <v>14</v>
      </c>
      <c r="B509" s="7" t="s">
        <v>1163</v>
      </c>
      <c r="C509" s="12" t="s">
        <v>1103</v>
      </c>
      <c r="D509" s="12" t="s">
        <v>1086</v>
      </c>
      <c r="E509" s="13" t="s">
        <v>1089</v>
      </c>
      <c r="F509" s="119">
        <v>39260</v>
      </c>
      <c r="G509" s="120"/>
      <c r="H509" s="120">
        <v>1</v>
      </c>
      <c r="I509" s="120"/>
      <c r="J509" s="120"/>
      <c r="K509" s="120"/>
      <c r="L509" s="10" t="s">
        <v>1090</v>
      </c>
      <c r="M509" s="11" t="s">
        <v>48</v>
      </c>
      <c r="N509" s="11"/>
    </row>
    <row r="510" spans="1:14">
      <c r="A510" s="4">
        <v>15</v>
      </c>
      <c r="B510" s="7" t="s">
        <v>1163</v>
      </c>
      <c r="C510" s="12" t="s">
        <v>1108</v>
      </c>
      <c r="D510" s="12" t="s">
        <v>1091</v>
      </c>
      <c r="E510" s="13" t="s">
        <v>1092</v>
      </c>
      <c r="F510" s="119">
        <v>39183</v>
      </c>
      <c r="G510" s="120"/>
      <c r="H510" s="120"/>
      <c r="I510" s="120">
        <v>1</v>
      </c>
      <c r="J510" s="120"/>
      <c r="K510" s="120"/>
      <c r="L510" s="10" t="s">
        <v>1093</v>
      </c>
      <c r="M510" s="11" t="s">
        <v>262</v>
      </c>
      <c r="N510" s="11"/>
    </row>
    <row r="511" spans="1:14">
      <c r="A511" s="4">
        <v>16</v>
      </c>
      <c r="B511" s="7" t="s">
        <v>1163</v>
      </c>
      <c r="C511" s="12" t="s">
        <v>1108</v>
      </c>
      <c r="D511" s="12" t="s">
        <v>1094</v>
      </c>
      <c r="E511" s="13" t="s">
        <v>1095</v>
      </c>
      <c r="F511" s="119">
        <v>39189</v>
      </c>
      <c r="G511" s="120"/>
      <c r="H511" s="120"/>
      <c r="I511" s="120"/>
      <c r="J511" s="120">
        <v>1</v>
      </c>
      <c r="K511" s="120"/>
      <c r="L511" s="10" t="s">
        <v>1093</v>
      </c>
      <c r="M511" s="11" t="s">
        <v>262</v>
      </c>
      <c r="N511" s="11"/>
    </row>
    <row r="512" spans="1:14" ht="25.5">
      <c r="A512" s="4">
        <v>17</v>
      </c>
      <c r="B512" s="7" t="s">
        <v>1163</v>
      </c>
      <c r="C512" s="12" t="s">
        <v>1108</v>
      </c>
      <c r="D512" s="12" t="s">
        <v>1096</v>
      </c>
      <c r="E512" s="13" t="s">
        <v>1097</v>
      </c>
      <c r="F512" s="119">
        <v>39193</v>
      </c>
      <c r="G512" s="120"/>
      <c r="H512" s="120"/>
      <c r="I512" s="120">
        <v>1</v>
      </c>
      <c r="J512" s="120"/>
      <c r="K512" s="120"/>
      <c r="L512" s="10" t="s">
        <v>1098</v>
      </c>
      <c r="M512" s="11" t="s">
        <v>1099</v>
      </c>
      <c r="N512" s="11"/>
    </row>
    <row r="513" spans="1:14" ht="38.25">
      <c r="A513" s="4">
        <v>18</v>
      </c>
      <c r="B513" s="7" t="s">
        <v>1163</v>
      </c>
      <c r="C513" s="12" t="s">
        <v>1108</v>
      </c>
      <c r="D513" s="12" t="s">
        <v>1100</v>
      </c>
      <c r="E513" s="13" t="s">
        <v>1101</v>
      </c>
      <c r="F513" s="119">
        <v>39197</v>
      </c>
      <c r="G513" s="120">
        <v>1</v>
      </c>
      <c r="H513" s="120"/>
      <c r="I513" s="120"/>
      <c r="J513" s="120"/>
      <c r="K513" s="120"/>
      <c r="L513" s="10" t="s">
        <v>135</v>
      </c>
      <c r="M513" s="11" t="s">
        <v>48</v>
      </c>
      <c r="N513" s="11"/>
    </row>
    <row r="514" spans="1:14" ht="51">
      <c r="A514" s="4">
        <v>19</v>
      </c>
      <c r="B514" s="7" t="s">
        <v>1163</v>
      </c>
      <c r="C514" s="12" t="s">
        <v>1108</v>
      </c>
      <c r="D514" s="12" t="s">
        <v>136</v>
      </c>
      <c r="E514" s="13" t="s">
        <v>249</v>
      </c>
      <c r="F514" s="119">
        <v>39239</v>
      </c>
      <c r="G514" s="120"/>
      <c r="H514" s="120">
        <v>1</v>
      </c>
      <c r="I514" s="120"/>
      <c r="J514" s="120"/>
      <c r="K514" s="120"/>
      <c r="L514" s="10" t="s">
        <v>250</v>
      </c>
      <c r="M514" s="11" t="s">
        <v>251</v>
      </c>
      <c r="N514" s="11"/>
    </row>
    <row r="515" spans="1:14" ht="38.25">
      <c r="A515" s="4">
        <v>20</v>
      </c>
      <c r="B515" s="7" t="s">
        <v>1163</v>
      </c>
      <c r="C515" s="12" t="s">
        <v>1075</v>
      </c>
      <c r="D515" s="12"/>
      <c r="E515" s="13" t="s">
        <v>252</v>
      </c>
      <c r="F515" s="119">
        <v>39248</v>
      </c>
      <c r="G515" s="120"/>
      <c r="H515" s="120"/>
      <c r="I515" s="120"/>
      <c r="J515" s="120"/>
      <c r="K515" s="120">
        <v>2</v>
      </c>
      <c r="L515" s="10" t="s">
        <v>253</v>
      </c>
      <c r="M515" s="11"/>
      <c r="N515" s="11"/>
    </row>
    <row r="516" spans="1:14">
      <c r="A516" s="4">
        <v>21</v>
      </c>
      <c r="B516" s="7" t="s">
        <v>1163</v>
      </c>
      <c r="C516" s="12" t="s">
        <v>1103</v>
      </c>
      <c r="D516" s="12"/>
      <c r="E516" s="13" t="s">
        <v>254</v>
      </c>
      <c r="F516" s="119">
        <v>39243</v>
      </c>
      <c r="G516" s="120"/>
      <c r="H516" s="120"/>
      <c r="I516" s="120"/>
      <c r="J516" s="120"/>
      <c r="K516" s="120">
        <v>1</v>
      </c>
      <c r="L516" s="10" t="s">
        <v>255</v>
      </c>
      <c r="M516" s="11"/>
      <c r="N516" s="11"/>
    </row>
    <row r="517" spans="1:14">
      <c r="A517" s="4">
        <v>22</v>
      </c>
      <c r="B517" s="7" t="s">
        <v>1163</v>
      </c>
      <c r="C517" s="12" t="s">
        <v>1103</v>
      </c>
      <c r="D517" s="12"/>
      <c r="E517" s="13" t="s">
        <v>254</v>
      </c>
      <c r="F517" s="119">
        <v>39223</v>
      </c>
      <c r="G517" s="120"/>
      <c r="H517" s="120"/>
      <c r="I517" s="120"/>
      <c r="J517" s="120"/>
      <c r="K517" s="120">
        <v>1</v>
      </c>
      <c r="L517" s="10" t="s">
        <v>1106</v>
      </c>
      <c r="M517" s="11"/>
      <c r="N517" s="11"/>
    </row>
    <row r="518" spans="1:14" ht="25.5">
      <c r="A518" s="4">
        <v>23</v>
      </c>
      <c r="B518" s="7" t="s">
        <v>1163</v>
      </c>
      <c r="C518" s="12" t="s">
        <v>1103</v>
      </c>
      <c r="D518" s="12"/>
      <c r="E518" s="13" t="s">
        <v>1496</v>
      </c>
      <c r="F518" s="119">
        <v>39237</v>
      </c>
      <c r="G518" s="120"/>
      <c r="H518" s="120"/>
      <c r="I518" s="120"/>
      <c r="J518" s="120"/>
      <c r="K518" s="120">
        <v>1</v>
      </c>
      <c r="L518" s="10" t="s">
        <v>256</v>
      </c>
      <c r="M518" s="11"/>
      <c r="N518" s="11"/>
    </row>
    <row r="519" spans="1:14">
      <c r="A519" s="4">
        <v>24</v>
      </c>
      <c r="B519" s="7" t="s">
        <v>1163</v>
      </c>
      <c r="C519" s="12" t="s">
        <v>1103</v>
      </c>
      <c r="D519" s="12"/>
      <c r="E519" s="13" t="s">
        <v>1496</v>
      </c>
      <c r="F519" s="119">
        <v>39258</v>
      </c>
      <c r="G519" s="120"/>
      <c r="H519" s="120"/>
      <c r="I519" s="120"/>
      <c r="J519" s="120"/>
      <c r="K519" s="120">
        <v>1</v>
      </c>
      <c r="L519" s="10" t="s">
        <v>1106</v>
      </c>
      <c r="M519" s="11"/>
      <c r="N519" s="11"/>
    </row>
    <row r="520" spans="1:14">
      <c r="A520" s="4">
        <v>25</v>
      </c>
      <c r="B520" s="7" t="s">
        <v>1163</v>
      </c>
      <c r="C520" s="12" t="s">
        <v>1778</v>
      </c>
      <c r="D520" s="12"/>
      <c r="E520" s="13" t="s">
        <v>1496</v>
      </c>
      <c r="F520" s="119">
        <v>39255</v>
      </c>
      <c r="G520" s="120"/>
      <c r="H520" s="120"/>
      <c r="I520" s="120"/>
      <c r="J520" s="120"/>
      <c r="K520" s="120">
        <v>1</v>
      </c>
      <c r="L520" s="10" t="s">
        <v>257</v>
      </c>
      <c r="M520" s="11"/>
      <c r="N520" s="11"/>
    </row>
    <row r="521" spans="1:14">
      <c r="A521" s="4">
        <v>26</v>
      </c>
      <c r="B521" s="7" t="s">
        <v>1163</v>
      </c>
      <c r="C521" s="12" t="s">
        <v>1778</v>
      </c>
      <c r="D521" s="12"/>
      <c r="E521" s="13" t="s">
        <v>16</v>
      </c>
      <c r="F521" s="119">
        <v>39257</v>
      </c>
      <c r="G521" s="120"/>
      <c r="H521" s="120"/>
      <c r="I521" s="120"/>
      <c r="J521" s="120"/>
      <c r="K521" s="120">
        <v>1</v>
      </c>
      <c r="L521" s="10" t="s">
        <v>258</v>
      </c>
      <c r="M521" s="11"/>
      <c r="N521" s="11"/>
    </row>
    <row r="522" spans="1:14" ht="25.5">
      <c r="A522" s="4">
        <v>27</v>
      </c>
      <c r="B522" s="7" t="s">
        <v>1163</v>
      </c>
      <c r="C522" s="12" t="s">
        <v>668</v>
      </c>
      <c r="D522" s="12"/>
      <c r="E522" s="13" t="s">
        <v>410</v>
      </c>
      <c r="F522" s="119">
        <v>39255</v>
      </c>
      <c r="G522" s="120"/>
      <c r="H522" s="120"/>
      <c r="I522" s="120"/>
      <c r="J522" s="120"/>
      <c r="K522" s="120">
        <v>1</v>
      </c>
      <c r="L522" s="10" t="s">
        <v>411</v>
      </c>
      <c r="M522" s="11"/>
      <c r="N522" s="11"/>
    </row>
    <row r="523" spans="1:14">
      <c r="A523" s="4">
        <v>28</v>
      </c>
      <c r="B523" s="7" t="s">
        <v>1163</v>
      </c>
      <c r="C523" s="12" t="s">
        <v>1778</v>
      </c>
      <c r="D523" s="12" t="s">
        <v>49</v>
      </c>
      <c r="E523" s="13" t="s">
        <v>412</v>
      </c>
      <c r="F523" s="119">
        <v>39265</v>
      </c>
      <c r="G523" s="120">
        <v>0</v>
      </c>
      <c r="H523" s="120"/>
      <c r="I523" s="120"/>
      <c r="J523" s="120"/>
      <c r="K523" s="120">
        <v>1</v>
      </c>
      <c r="L523" s="10" t="s">
        <v>404</v>
      </c>
      <c r="M523" s="11"/>
      <c r="N523" s="11"/>
    </row>
    <row r="524" spans="1:14">
      <c r="A524" s="4">
        <v>29</v>
      </c>
      <c r="B524" s="7" t="s">
        <v>1163</v>
      </c>
      <c r="C524" s="12" t="s">
        <v>1778</v>
      </c>
      <c r="D524" s="12" t="s">
        <v>413</v>
      </c>
      <c r="E524" s="13" t="s">
        <v>414</v>
      </c>
      <c r="F524" s="119">
        <v>39274</v>
      </c>
      <c r="G524" s="120"/>
      <c r="H524" s="120"/>
      <c r="I524" s="120">
        <v>1</v>
      </c>
      <c r="J524" s="120"/>
      <c r="K524" s="120"/>
      <c r="L524" s="10" t="s">
        <v>404</v>
      </c>
      <c r="M524" s="11"/>
      <c r="N524" s="11"/>
    </row>
    <row r="525" spans="1:14" ht="38.25">
      <c r="A525" s="4">
        <v>30</v>
      </c>
      <c r="B525" s="7" t="s">
        <v>1163</v>
      </c>
      <c r="C525" s="12" t="s">
        <v>1103</v>
      </c>
      <c r="D525" s="12" t="s">
        <v>1086</v>
      </c>
      <c r="E525" s="13" t="s">
        <v>412</v>
      </c>
      <c r="F525" s="119">
        <v>39267</v>
      </c>
      <c r="G525" s="120"/>
      <c r="H525" s="120"/>
      <c r="I525" s="120"/>
      <c r="J525" s="120"/>
      <c r="K525" s="120">
        <v>1</v>
      </c>
      <c r="L525" s="10" t="s">
        <v>1058</v>
      </c>
      <c r="M525" s="11"/>
      <c r="N525" s="11"/>
    </row>
    <row r="526" spans="1:14" ht="51">
      <c r="A526" s="4">
        <v>31</v>
      </c>
      <c r="B526" s="7" t="s">
        <v>1163</v>
      </c>
      <c r="C526" s="12" t="s">
        <v>1103</v>
      </c>
      <c r="D526" s="12" t="s">
        <v>1086</v>
      </c>
      <c r="E526" s="13" t="s">
        <v>412</v>
      </c>
      <c r="F526" s="119">
        <v>39267</v>
      </c>
      <c r="G526" s="120"/>
      <c r="H526" s="120"/>
      <c r="I526" s="120"/>
      <c r="J526" s="120"/>
      <c r="K526" s="120">
        <v>1</v>
      </c>
      <c r="L526" s="10" t="s">
        <v>304</v>
      </c>
      <c r="M526" s="11"/>
      <c r="N526" s="11"/>
    </row>
    <row r="527" spans="1:14">
      <c r="A527" s="4">
        <v>32</v>
      </c>
      <c r="B527" s="7" t="s">
        <v>1163</v>
      </c>
      <c r="C527" s="12" t="s">
        <v>1103</v>
      </c>
      <c r="D527" s="12" t="s">
        <v>305</v>
      </c>
      <c r="E527" s="13" t="s">
        <v>412</v>
      </c>
      <c r="F527" s="119">
        <v>39266</v>
      </c>
      <c r="G527" s="120"/>
      <c r="H527" s="120"/>
      <c r="I527" s="120"/>
      <c r="J527" s="120"/>
      <c r="K527" s="120">
        <v>1</v>
      </c>
      <c r="L527" s="10" t="s">
        <v>404</v>
      </c>
      <c r="M527" s="11"/>
      <c r="N527" s="11"/>
    </row>
    <row r="528" spans="1:14" ht="38.25">
      <c r="A528" s="4">
        <v>33</v>
      </c>
      <c r="B528" s="7" t="s">
        <v>1163</v>
      </c>
      <c r="C528" s="12" t="s">
        <v>1103</v>
      </c>
      <c r="D528" s="12" t="s">
        <v>1104</v>
      </c>
      <c r="E528" s="13" t="s">
        <v>412</v>
      </c>
      <c r="F528" s="119">
        <v>39275</v>
      </c>
      <c r="G528" s="120"/>
      <c r="H528" s="120"/>
      <c r="I528" s="120"/>
      <c r="J528" s="120"/>
      <c r="K528" s="120">
        <v>1</v>
      </c>
      <c r="L528" s="10" t="s">
        <v>306</v>
      </c>
      <c r="M528" s="11"/>
      <c r="N528" s="11"/>
    </row>
    <row r="529" spans="1:14" ht="38.25">
      <c r="A529" s="4">
        <v>34</v>
      </c>
      <c r="B529" s="7" t="s">
        <v>1163</v>
      </c>
      <c r="C529" s="12" t="s">
        <v>1103</v>
      </c>
      <c r="D529" s="12" t="s">
        <v>307</v>
      </c>
      <c r="E529" s="13" t="s">
        <v>412</v>
      </c>
      <c r="F529" s="119">
        <v>39292</v>
      </c>
      <c r="G529" s="120"/>
      <c r="H529" s="120"/>
      <c r="I529" s="120"/>
      <c r="J529" s="120"/>
      <c r="K529" s="120">
        <v>1</v>
      </c>
      <c r="L529" s="10" t="s">
        <v>308</v>
      </c>
      <c r="M529" s="11"/>
      <c r="N529" s="11"/>
    </row>
    <row r="530" spans="1:14">
      <c r="A530" s="4">
        <v>35</v>
      </c>
      <c r="B530" s="7" t="s">
        <v>1163</v>
      </c>
      <c r="C530" s="12" t="s">
        <v>1075</v>
      </c>
      <c r="D530" s="12" t="s">
        <v>1076</v>
      </c>
      <c r="E530" s="13" t="s">
        <v>309</v>
      </c>
      <c r="F530" s="119">
        <v>39265</v>
      </c>
      <c r="G530" s="120"/>
      <c r="H530" s="120"/>
      <c r="I530" s="120">
        <v>1</v>
      </c>
      <c r="J530" s="120"/>
      <c r="K530" s="120"/>
      <c r="L530" s="10" t="s">
        <v>404</v>
      </c>
      <c r="M530" s="11"/>
      <c r="N530" s="11"/>
    </row>
    <row r="531" spans="1:14">
      <c r="A531" s="4">
        <v>36</v>
      </c>
      <c r="B531" s="7" t="s">
        <v>1163</v>
      </c>
      <c r="C531" s="12" t="s">
        <v>1075</v>
      </c>
      <c r="D531" s="12" t="s">
        <v>310</v>
      </c>
      <c r="E531" s="13" t="s">
        <v>412</v>
      </c>
      <c r="F531" s="119">
        <v>39271</v>
      </c>
      <c r="G531" s="120"/>
      <c r="H531" s="120"/>
      <c r="I531" s="120"/>
      <c r="J531" s="120">
        <v>1</v>
      </c>
      <c r="K531" s="120"/>
      <c r="L531" s="10" t="s">
        <v>404</v>
      </c>
      <c r="M531" s="11"/>
      <c r="N531" s="11"/>
    </row>
    <row r="532" spans="1:14" ht="63.75">
      <c r="A532" s="4">
        <v>37</v>
      </c>
      <c r="B532" s="7" t="s">
        <v>1163</v>
      </c>
      <c r="C532" s="12" t="s">
        <v>1108</v>
      </c>
      <c r="D532" s="12" t="s">
        <v>1094</v>
      </c>
      <c r="E532" s="13" t="s">
        <v>412</v>
      </c>
      <c r="F532" s="119">
        <v>39264</v>
      </c>
      <c r="G532" s="120"/>
      <c r="H532" s="120"/>
      <c r="I532" s="120"/>
      <c r="J532" s="120"/>
      <c r="K532" s="120">
        <v>1</v>
      </c>
      <c r="L532" s="10" t="s">
        <v>311</v>
      </c>
      <c r="M532" s="11"/>
      <c r="N532" s="11"/>
    </row>
    <row r="533" spans="1:14" ht="76.5">
      <c r="A533" s="4">
        <v>38</v>
      </c>
      <c r="B533" s="7" t="s">
        <v>1163</v>
      </c>
      <c r="C533" s="12" t="s">
        <v>1108</v>
      </c>
      <c r="D533" s="12" t="s">
        <v>136</v>
      </c>
      <c r="E533" s="13" t="s">
        <v>629</v>
      </c>
      <c r="F533" s="119">
        <v>39289</v>
      </c>
      <c r="G533" s="120"/>
      <c r="H533" s="120">
        <v>1</v>
      </c>
      <c r="I533" s="120"/>
      <c r="J533" s="120"/>
      <c r="K533" s="120"/>
      <c r="L533" s="10" t="s">
        <v>630</v>
      </c>
      <c r="M533" s="11" t="s">
        <v>584</v>
      </c>
      <c r="N533" s="11"/>
    </row>
    <row r="534" spans="1:14" ht="51">
      <c r="A534" s="4">
        <v>39</v>
      </c>
      <c r="B534" s="7" t="s">
        <v>1163</v>
      </c>
      <c r="C534" s="12" t="s">
        <v>1075</v>
      </c>
      <c r="D534" s="12" t="s">
        <v>310</v>
      </c>
      <c r="E534" s="13" t="s">
        <v>412</v>
      </c>
      <c r="F534" s="119">
        <v>39295</v>
      </c>
      <c r="G534" s="120"/>
      <c r="H534" s="120"/>
      <c r="I534" s="120"/>
      <c r="J534" s="120"/>
      <c r="K534" s="120">
        <v>1</v>
      </c>
      <c r="L534" s="10" t="s">
        <v>260</v>
      </c>
      <c r="M534" s="11"/>
      <c r="N534" s="11"/>
    </row>
    <row r="535" spans="1:14">
      <c r="A535" s="4">
        <v>40</v>
      </c>
      <c r="B535" s="7" t="s">
        <v>1163</v>
      </c>
      <c r="C535" s="12" t="s">
        <v>1075</v>
      </c>
      <c r="D535" s="12" t="s">
        <v>1076</v>
      </c>
      <c r="E535" s="13" t="s">
        <v>412</v>
      </c>
      <c r="F535" s="119">
        <v>39299</v>
      </c>
      <c r="G535" s="120"/>
      <c r="H535" s="120"/>
      <c r="I535" s="120"/>
      <c r="J535" s="120"/>
      <c r="K535" s="120">
        <v>1</v>
      </c>
      <c r="L535" s="10" t="s">
        <v>1106</v>
      </c>
      <c r="M535" s="11"/>
      <c r="N535" s="11"/>
    </row>
    <row r="536" spans="1:14" ht="51">
      <c r="A536" s="4">
        <v>41</v>
      </c>
      <c r="B536" s="7" t="s">
        <v>1163</v>
      </c>
      <c r="C536" s="12" t="s">
        <v>1103</v>
      </c>
      <c r="D536" s="12" t="s">
        <v>1086</v>
      </c>
      <c r="E536" s="13" t="s">
        <v>412</v>
      </c>
      <c r="F536" s="119">
        <v>39302</v>
      </c>
      <c r="G536" s="120"/>
      <c r="H536" s="120"/>
      <c r="I536" s="120"/>
      <c r="J536" s="120"/>
      <c r="K536" s="120">
        <v>1</v>
      </c>
      <c r="L536" s="10" t="s">
        <v>261</v>
      </c>
      <c r="M536" s="11"/>
      <c r="N536" s="11"/>
    </row>
    <row r="537" spans="1:14" ht="25.5">
      <c r="A537" s="4">
        <v>42</v>
      </c>
      <c r="B537" s="7" t="s">
        <v>1163</v>
      </c>
      <c r="C537" s="12" t="s">
        <v>1778</v>
      </c>
      <c r="D537" s="12" t="s">
        <v>1041</v>
      </c>
      <c r="E537" s="13" t="s">
        <v>412</v>
      </c>
      <c r="F537" s="119">
        <v>39299</v>
      </c>
      <c r="G537" s="120"/>
      <c r="H537" s="120"/>
      <c r="I537" s="120"/>
      <c r="J537" s="120"/>
      <c r="K537" s="120">
        <v>1</v>
      </c>
      <c r="L537" s="10" t="s">
        <v>691</v>
      </c>
      <c r="M537" s="11"/>
      <c r="N537" s="11"/>
    </row>
    <row r="538" spans="1:14" ht="76.5">
      <c r="A538" s="4">
        <v>43</v>
      </c>
      <c r="B538" s="7" t="s">
        <v>1163</v>
      </c>
      <c r="C538" s="12" t="s">
        <v>1075</v>
      </c>
      <c r="D538" s="12" t="s">
        <v>310</v>
      </c>
      <c r="E538" s="13" t="s">
        <v>692</v>
      </c>
      <c r="F538" s="119">
        <v>39322</v>
      </c>
      <c r="G538" s="120"/>
      <c r="H538" s="120"/>
      <c r="I538" s="120"/>
      <c r="J538" s="120">
        <v>1</v>
      </c>
      <c r="K538" s="120"/>
      <c r="L538" s="10" t="s">
        <v>693</v>
      </c>
      <c r="M538" s="11"/>
      <c r="N538" s="11"/>
    </row>
    <row r="539" spans="1:14">
      <c r="A539" s="4">
        <v>44</v>
      </c>
      <c r="B539" s="7" t="s">
        <v>1163</v>
      </c>
      <c r="C539" s="12" t="s">
        <v>1108</v>
      </c>
      <c r="D539" s="12" t="s">
        <v>1091</v>
      </c>
      <c r="E539" s="13" t="s">
        <v>412</v>
      </c>
      <c r="F539" s="119">
        <v>39309</v>
      </c>
      <c r="G539" s="120"/>
      <c r="H539" s="120"/>
      <c r="I539" s="120"/>
      <c r="J539" s="120"/>
      <c r="K539" s="120">
        <v>1</v>
      </c>
      <c r="L539" s="10" t="s">
        <v>1106</v>
      </c>
      <c r="M539" s="11"/>
      <c r="N539" s="11"/>
    </row>
    <row r="540" spans="1:14" ht="76.5">
      <c r="A540" s="4">
        <v>45</v>
      </c>
      <c r="B540" s="7" t="s">
        <v>1163</v>
      </c>
      <c r="C540" s="12" t="s">
        <v>1075</v>
      </c>
      <c r="D540" s="12" t="s">
        <v>694</v>
      </c>
      <c r="E540" s="13" t="s">
        <v>692</v>
      </c>
      <c r="F540" s="119">
        <v>39325</v>
      </c>
      <c r="G540" s="120"/>
      <c r="H540" s="120"/>
      <c r="I540" s="120">
        <v>2</v>
      </c>
      <c r="J540" s="120">
        <v>1</v>
      </c>
      <c r="K540" s="120"/>
      <c r="L540" s="10" t="s">
        <v>695</v>
      </c>
      <c r="M540" s="11"/>
      <c r="N540" s="11"/>
    </row>
    <row r="541" spans="1:14">
      <c r="A541" s="4">
        <v>46</v>
      </c>
      <c r="B541" s="7" t="s">
        <v>1163</v>
      </c>
      <c r="C541" s="12" t="s">
        <v>1108</v>
      </c>
      <c r="D541" s="12" t="s">
        <v>1094</v>
      </c>
      <c r="E541" s="13" t="s">
        <v>412</v>
      </c>
      <c r="F541" s="119">
        <v>39325</v>
      </c>
      <c r="G541" s="120"/>
      <c r="H541" s="120"/>
      <c r="I541" s="120"/>
      <c r="J541" s="120"/>
      <c r="K541" s="120">
        <v>1</v>
      </c>
      <c r="L541" s="10" t="s">
        <v>696</v>
      </c>
      <c r="M541" s="11"/>
      <c r="N541" s="11"/>
    </row>
    <row r="542" spans="1:14" ht="51">
      <c r="A542" s="4">
        <v>47</v>
      </c>
      <c r="B542" s="7" t="s">
        <v>1163</v>
      </c>
      <c r="C542" s="12" t="s">
        <v>1103</v>
      </c>
      <c r="D542" s="12" t="s">
        <v>1086</v>
      </c>
      <c r="E542" s="13" t="s">
        <v>412</v>
      </c>
      <c r="F542" s="119">
        <v>39314</v>
      </c>
      <c r="G542" s="120"/>
      <c r="H542" s="120"/>
      <c r="I542" s="120"/>
      <c r="J542" s="120"/>
      <c r="K542" s="120">
        <v>1</v>
      </c>
      <c r="L542" s="10" t="s">
        <v>697</v>
      </c>
      <c r="M542" s="11"/>
      <c r="N542" s="11"/>
    </row>
    <row r="543" spans="1:14">
      <c r="A543" s="4">
        <v>48</v>
      </c>
      <c r="B543" s="7" t="s">
        <v>1163</v>
      </c>
      <c r="C543" s="12" t="s">
        <v>1103</v>
      </c>
      <c r="D543" s="12" t="s">
        <v>307</v>
      </c>
      <c r="E543" s="13" t="s">
        <v>692</v>
      </c>
      <c r="F543" s="119">
        <v>39318</v>
      </c>
      <c r="G543" s="120"/>
      <c r="H543" s="120"/>
      <c r="I543" s="120">
        <v>1</v>
      </c>
      <c r="J543" s="120"/>
      <c r="K543" s="120"/>
      <c r="L543" s="10" t="s">
        <v>769</v>
      </c>
      <c r="M543" s="11"/>
      <c r="N543" s="11"/>
    </row>
    <row r="544" spans="1:14" ht="25.5">
      <c r="A544" s="4">
        <v>49</v>
      </c>
      <c r="B544" s="7" t="s">
        <v>1163</v>
      </c>
      <c r="C544" s="12" t="s">
        <v>1103</v>
      </c>
      <c r="D544" s="12" t="s">
        <v>307</v>
      </c>
      <c r="E544" s="13" t="s">
        <v>692</v>
      </c>
      <c r="F544" s="119">
        <v>39324</v>
      </c>
      <c r="G544" s="120"/>
      <c r="H544" s="120"/>
      <c r="I544" s="120">
        <v>1</v>
      </c>
      <c r="J544" s="120"/>
      <c r="K544" s="120"/>
      <c r="L544" s="10" t="s">
        <v>698</v>
      </c>
      <c r="M544" s="11"/>
      <c r="N544" s="11"/>
    </row>
    <row r="545" spans="1:14" ht="38.25">
      <c r="A545" s="4">
        <v>50</v>
      </c>
      <c r="B545" s="7" t="s">
        <v>1163</v>
      </c>
      <c r="C545" s="12" t="s">
        <v>668</v>
      </c>
      <c r="D545" s="12" t="s">
        <v>699</v>
      </c>
      <c r="E545" s="13" t="s">
        <v>700</v>
      </c>
      <c r="F545" s="119">
        <v>39339</v>
      </c>
      <c r="G545" s="120"/>
      <c r="H545" s="120">
        <v>1</v>
      </c>
      <c r="I545" s="120"/>
      <c r="J545" s="120"/>
      <c r="K545" s="120"/>
      <c r="L545" s="10" t="s">
        <v>337</v>
      </c>
      <c r="M545" s="11"/>
      <c r="N545" s="11"/>
    </row>
    <row r="546" spans="1:14">
      <c r="A546" s="4">
        <v>51</v>
      </c>
      <c r="B546" s="7" t="s">
        <v>1163</v>
      </c>
      <c r="C546" s="12" t="s">
        <v>1778</v>
      </c>
      <c r="D546" s="12" t="s">
        <v>1072</v>
      </c>
      <c r="E546" s="13" t="s">
        <v>412</v>
      </c>
      <c r="F546" s="119">
        <v>39346</v>
      </c>
      <c r="G546" s="120"/>
      <c r="H546" s="120"/>
      <c r="I546" s="120"/>
      <c r="J546" s="120"/>
      <c r="K546" s="120">
        <v>1</v>
      </c>
      <c r="L546" s="10" t="s">
        <v>1106</v>
      </c>
      <c r="M546" s="11"/>
      <c r="N546" s="11"/>
    </row>
    <row r="547" spans="1:14" ht="63.75">
      <c r="A547" s="4">
        <v>52</v>
      </c>
      <c r="B547" s="7" t="s">
        <v>1163</v>
      </c>
      <c r="C547" s="12" t="s">
        <v>1778</v>
      </c>
      <c r="D547" s="12" t="s">
        <v>1779</v>
      </c>
      <c r="E547" s="13" t="s">
        <v>412</v>
      </c>
      <c r="F547" s="119">
        <v>39347</v>
      </c>
      <c r="G547" s="120"/>
      <c r="H547" s="120"/>
      <c r="I547" s="120"/>
      <c r="J547" s="120"/>
      <c r="K547" s="120">
        <v>1</v>
      </c>
      <c r="L547" s="10" t="s">
        <v>338</v>
      </c>
      <c r="M547" s="11"/>
      <c r="N547" s="11"/>
    </row>
    <row r="548" spans="1:14" ht="76.5">
      <c r="A548" s="4">
        <v>53</v>
      </c>
      <c r="B548" s="7" t="s">
        <v>1163</v>
      </c>
      <c r="C548" s="12" t="s">
        <v>1778</v>
      </c>
      <c r="D548" s="12" t="s">
        <v>1779</v>
      </c>
      <c r="E548" s="13" t="s">
        <v>412</v>
      </c>
      <c r="F548" s="119">
        <v>39324</v>
      </c>
      <c r="G548" s="120"/>
      <c r="H548" s="120"/>
      <c r="I548" s="120"/>
      <c r="J548" s="120"/>
      <c r="K548" s="120">
        <v>1</v>
      </c>
      <c r="L548" s="10" t="s">
        <v>721</v>
      </c>
      <c r="M548" s="11"/>
      <c r="N548" s="11"/>
    </row>
    <row r="549" spans="1:14">
      <c r="A549" s="4">
        <v>54</v>
      </c>
      <c r="B549" s="7" t="s">
        <v>1163</v>
      </c>
      <c r="C549" s="12" t="s">
        <v>1778</v>
      </c>
      <c r="D549" s="12" t="s">
        <v>722</v>
      </c>
      <c r="E549" s="13" t="s">
        <v>412</v>
      </c>
      <c r="F549" s="119">
        <v>39330</v>
      </c>
      <c r="G549" s="120"/>
      <c r="H549" s="120"/>
      <c r="I549" s="120"/>
      <c r="J549" s="120"/>
      <c r="K549" s="120">
        <v>1</v>
      </c>
      <c r="L549" s="10" t="s">
        <v>1106</v>
      </c>
      <c r="M549" s="11"/>
      <c r="N549" s="11"/>
    </row>
    <row r="550" spans="1:14">
      <c r="A550" s="4">
        <v>55</v>
      </c>
      <c r="B550" s="7" t="s">
        <v>1163</v>
      </c>
      <c r="C550" s="12" t="s">
        <v>1075</v>
      </c>
      <c r="D550" s="12" t="s">
        <v>1076</v>
      </c>
      <c r="E550" s="13" t="s">
        <v>412</v>
      </c>
      <c r="F550" s="119">
        <v>39347</v>
      </c>
      <c r="G550" s="120"/>
      <c r="H550" s="120"/>
      <c r="I550" s="120"/>
      <c r="J550" s="120"/>
      <c r="K550" s="120">
        <v>1</v>
      </c>
      <c r="L550" s="10" t="s">
        <v>1106</v>
      </c>
      <c r="M550" s="11"/>
      <c r="N550" s="11"/>
    </row>
    <row r="551" spans="1:14" ht="51">
      <c r="A551" s="4">
        <v>56</v>
      </c>
      <c r="B551" s="7" t="s">
        <v>1163</v>
      </c>
      <c r="C551" s="12" t="s">
        <v>1108</v>
      </c>
      <c r="D551" s="12" t="s">
        <v>1091</v>
      </c>
      <c r="E551" s="13" t="s">
        <v>412</v>
      </c>
      <c r="F551" s="119">
        <v>39344</v>
      </c>
      <c r="G551" s="120"/>
      <c r="H551" s="120"/>
      <c r="I551" s="120"/>
      <c r="J551" s="120"/>
      <c r="K551" s="120">
        <v>1</v>
      </c>
      <c r="L551" s="10" t="s">
        <v>723</v>
      </c>
      <c r="M551" s="11"/>
      <c r="N551" s="11"/>
    </row>
    <row r="552" spans="1:14" ht="76.5">
      <c r="A552" s="4">
        <v>57</v>
      </c>
      <c r="B552" s="7" t="s">
        <v>1163</v>
      </c>
      <c r="C552" s="12" t="s">
        <v>1108</v>
      </c>
      <c r="D552" s="12" t="s">
        <v>1091</v>
      </c>
      <c r="E552" s="13" t="s">
        <v>412</v>
      </c>
      <c r="F552" s="119">
        <v>39347</v>
      </c>
      <c r="G552" s="120"/>
      <c r="H552" s="120"/>
      <c r="I552" s="120"/>
      <c r="J552" s="120"/>
      <c r="K552" s="120">
        <v>1</v>
      </c>
      <c r="L552" s="10" t="s">
        <v>724</v>
      </c>
      <c r="M552" s="11"/>
      <c r="N552" s="11"/>
    </row>
    <row r="553" spans="1:14" ht="51">
      <c r="A553" s="4">
        <v>58</v>
      </c>
      <c r="B553" s="7" t="s">
        <v>1163</v>
      </c>
      <c r="C553" s="12" t="s">
        <v>1103</v>
      </c>
      <c r="D553" s="12" t="s">
        <v>725</v>
      </c>
      <c r="E553" s="13" t="s">
        <v>726</v>
      </c>
      <c r="F553" s="119">
        <v>39330</v>
      </c>
      <c r="G553" s="120"/>
      <c r="H553" s="120"/>
      <c r="I553" s="120">
        <v>1</v>
      </c>
      <c r="J553" s="120"/>
      <c r="K553" s="120"/>
      <c r="L553" s="10" t="s">
        <v>592</v>
      </c>
      <c r="M553" s="11"/>
      <c r="N553" s="11"/>
    </row>
    <row r="554" spans="1:14" ht="51">
      <c r="A554" s="4">
        <v>59</v>
      </c>
      <c r="B554" s="7" t="s">
        <v>1163</v>
      </c>
      <c r="C554" s="12" t="s">
        <v>1103</v>
      </c>
      <c r="D554" s="12" t="s">
        <v>593</v>
      </c>
      <c r="E554" s="13" t="s">
        <v>412</v>
      </c>
      <c r="F554" s="119">
        <v>39353</v>
      </c>
      <c r="G554" s="120"/>
      <c r="H554" s="120"/>
      <c r="I554" s="120"/>
      <c r="J554" s="120"/>
      <c r="K554" s="120">
        <v>1</v>
      </c>
      <c r="L554" s="10" t="s">
        <v>965</v>
      </c>
      <c r="M554" s="11" t="s">
        <v>966</v>
      </c>
      <c r="N554" s="11"/>
    </row>
    <row r="555" spans="1:14" ht="76.5">
      <c r="A555" s="4">
        <v>60</v>
      </c>
      <c r="B555" s="7" t="s">
        <v>1163</v>
      </c>
      <c r="C555" s="12" t="s">
        <v>1103</v>
      </c>
      <c r="D555" s="12" t="s">
        <v>593</v>
      </c>
      <c r="E555" s="13" t="s">
        <v>967</v>
      </c>
      <c r="F555" s="119">
        <v>39365</v>
      </c>
      <c r="G555" s="120"/>
      <c r="H555" s="120"/>
      <c r="I555" s="120"/>
      <c r="J555" s="120">
        <v>1</v>
      </c>
      <c r="K555" s="120"/>
      <c r="L555" s="10" t="s">
        <v>968</v>
      </c>
      <c r="M555" s="11" t="s">
        <v>860</v>
      </c>
      <c r="N555" s="11"/>
    </row>
    <row r="556" spans="1:14" ht="38.25">
      <c r="A556" s="4">
        <v>61</v>
      </c>
      <c r="B556" s="7" t="s">
        <v>1163</v>
      </c>
      <c r="C556" s="12" t="s">
        <v>1103</v>
      </c>
      <c r="D556" s="12" t="s">
        <v>593</v>
      </c>
      <c r="E556" s="13" t="s">
        <v>412</v>
      </c>
      <c r="F556" s="119">
        <v>39365</v>
      </c>
      <c r="G556" s="120"/>
      <c r="H556" s="120"/>
      <c r="I556" s="120"/>
      <c r="J556" s="120"/>
      <c r="K556" s="120">
        <v>1</v>
      </c>
      <c r="L556" s="10" t="s">
        <v>861</v>
      </c>
      <c r="M556" s="11" t="s">
        <v>862</v>
      </c>
      <c r="N556" s="11"/>
    </row>
    <row r="557" spans="1:14" ht="63.75">
      <c r="A557" s="4">
        <v>62</v>
      </c>
      <c r="B557" s="7" t="s">
        <v>1163</v>
      </c>
      <c r="C557" s="12" t="s">
        <v>1108</v>
      </c>
      <c r="D557" s="12" t="s">
        <v>1100</v>
      </c>
      <c r="E557" s="13" t="s">
        <v>863</v>
      </c>
      <c r="F557" s="119">
        <v>39366</v>
      </c>
      <c r="G557" s="120"/>
      <c r="H557" s="120"/>
      <c r="I557" s="120"/>
      <c r="J557" s="120">
        <v>1</v>
      </c>
      <c r="K557" s="120"/>
      <c r="L557" s="10" t="s">
        <v>864</v>
      </c>
      <c r="M557" s="11" t="s">
        <v>865</v>
      </c>
      <c r="N557" s="11"/>
    </row>
    <row r="558" spans="1:14" ht="38.25">
      <c r="A558" s="4">
        <v>63</v>
      </c>
      <c r="B558" s="7" t="s">
        <v>1163</v>
      </c>
      <c r="C558" s="12" t="s">
        <v>1108</v>
      </c>
      <c r="D558" s="12" t="s">
        <v>866</v>
      </c>
      <c r="E558" s="158" t="s">
        <v>412</v>
      </c>
      <c r="F558" s="119">
        <v>39373</v>
      </c>
      <c r="G558" s="120"/>
      <c r="H558" s="120"/>
      <c r="I558" s="120"/>
      <c r="J558" s="120"/>
      <c r="K558" s="120">
        <v>2</v>
      </c>
      <c r="L558" s="10" t="s">
        <v>94</v>
      </c>
      <c r="M558" s="11" t="s">
        <v>862</v>
      </c>
      <c r="N558" s="11"/>
    </row>
    <row r="559" spans="1:14" ht="76.5">
      <c r="A559" s="4">
        <v>64</v>
      </c>
      <c r="B559" s="7" t="s">
        <v>1163</v>
      </c>
      <c r="C559" s="12" t="s">
        <v>1103</v>
      </c>
      <c r="D559" s="12" t="s">
        <v>95</v>
      </c>
      <c r="E559" s="13" t="s">
        <v>96</v>
      </c>
      <c r="F559" s="119">
        <v>39378</v>
      </c>
      <c r="G559" s="120"/>
      <c r="H559" s="120"/>
      <c r="I559" s="120"/>
      <c r="J559" s="120">
        <v>1</v>
      </c>
      <c r="K559" s="120"/>
      <c r="L559" s="10" t="s">
        <v>97</v>
      </c>
      <c r="M559" s="11" t="s">
        <v>98</v>
      </c>
      <c r="N559" s="11"/>
    </row>
    <row r="560" spans="1:14" ht="76.5">
      <c r="A560" s="4">
        <v>65</v>
      </c>
      <c r="B560" s="7" t="s">
        <v>1163</v>
      </c>
      <c r="C560" s="12" t="s">
        <v>1778</v>
      </c>
      <c r="D560" s="12" t="s">
        <v>1072</v>
      </c>
      <c r="E560" s="13" t="s">
        <v>412</v>
      </c>
      <c r="F560" s="119">
        <v>39383</v>
      </c>
      <c r="G560" s="120"/>
      <c r="H560" s="120"/>
      <c r="I560" s="120"/>
      <c r="J560" s="120"/>
      <c r="K560" s="120">
        <v>1</v>
      </c>
      <c r="L560" s="10" t="s">
        <v>79</v>
      </c>
      <c r="M560" s="11"/>
      <c r="N560" s="11"/>
    </row>
    <row r="561" spans="1:14" ht="25.5">
      <c r="A561" s="4">
        <v>66</v>
      </c>
      <c r="B561" s="145" t="s">
        <v>1163</v>
      </c>
      <c r="C561" s="8" t="s">
        <v>1103</v>
      </c>
      <c r="D561" s="8" t="s">
        <v>80</v>
      </c>
      <c r="E561" s="6" t="s">
        <v>81</v>
      </c>
      <c r="F561" s="117">
        <v>39392</v>
      </c>
      <c r="G561" s="6"/>
      <c r="H561" s="6"/>
      <c r="I561" s="6">
        <v>1</v>
      </c>
      <c r="J561" s="6"/>
      <c r="K561" s="6"/>
      <c r="L561" s="11"/>
      <c r="M561" s="6"/>
      <c r="N561" s="11"/>
    </row>
    <row r="562" spans="1:14">
      <c r="A562" s="4">
        <v>67</v>
      </c>
      <c r="B562" s="145" t="s">
        <v>1163</v>
      </c>
      <c r="C562" s="8" t="s">
        <v>82</v>
      </c>
      <c r="D562" s="8" t="s">
        <v>83</v>
      </c>
      <c r="E562" s="6" t="s">
        <v>84</v>
      </c>
      <c r="F562" s="117"/>
      <c r="G562" s="6"/>
      <c r="H562" s="6">
        <v>1</v>
      </c>
      <c r="I562" s="6"/>
      <c r="J562" s="6"/>
      <c r="K562" s="6"/>
      <c r="L562" s="11"/>
      <c r="M562" s="6"/>
      <c r="N562" s="11"/>
    </row>
    <row r="563" spans="1:14" ht="54" customHeight="1">
      <c r="A563" s="4">
        <v>68</v>
      </c>
      <c r="B563" s="145" t="s">
        <v>1163</v>
      </c>
      <c r="C563" s="8" t="s">
        <v>1778</v>
      </c>
      <c r="D563" s="8" t="s">
        <v>85</v>
      </c>
      <c r="E563" s="6" t="s">
        <v>86</v>
      </c>
      <c r="F563" s="117">
        <v>39417</v>
      </c>
      <c r="G563" s="6"/>
      <c r="H563" s="6"/>
      <c r="I563" s="6">
        <v>1</v>
      </c>
      <c r="J563" s="6"/>
      <c r="K563" s="6"/>
      <c r="L563" s="11" t="s">
        <v>87</v>
      </c>
      <c r="M563" s="6"/>
      <c r="N563" s="11"/>
    </row>
    <row r="564" spans="1:14" ht="63.75">
      <c r="A564" s="4">
        <v>69</v>
      </c>
      <c r="B564" s="145" t="s">
        <v>1163</v>
      </c>
      <c r="C564" s="8" t="s">
        <v>1778</v>
      </c>
      <c r="D564" s="8" t="s">
        <v>88</v>
      </c>
      <c r="E564" s="6" t="s">
        <v>89</v>
      </c>
      <c r="F564" s="117">
        <v>39436</v>
      </c>
      <c r="G564" s="6"/>
      <c r="H564" s="6"/>
      <c r="I564" s="6"/>
      <c r="J564" s="6"/>
      <c r="K564" s="6">
        <v>1</v>
      </c>
      <c r="L564" s="11" t="s">
        <v>671</v>
      </c>
      <c r="M564" s="6"/>
      <c r="N564" s="11"/>
    </row>
    <row r="565" spans="1:14" ht="38.25">
      <c r="A565" s="4">
        <v>70</v>
      </c>
      <c r="B565" s="145" t="s">
        <v>1163</v>
      </c>
      <c r="C565" s="8" t="s">
        <v>672</v>
      </c>
      <c r="D565" s="8" t="s">
        <v>699</v>
      </c>
      <c r="E565" s="6" t="s">
        <v>673</v>
      </c>
      <c r="F565" s="117">
        <v>39455</v>
      </c>
      <c r="G565" s="6"/>
      <c r="H565" s="6">
        <v>1</v>
      </c>
      <c r="I565" s="6"/>
      <c r="J565" s="6"/>
      <c r="K565" s="6"/>
      <c r="L565" s="11" t="s">
        <v>674</v>
      </c>
      <c r="M565" s="6"/>
      <c r="N565" s="11"/>
    </row>
    <row r="566" spans="1:14" ht="25.5">
      <c r="A566" s="4">
        <v>71</v>
      </c>
      <c r="B566" s="145" t="s">
        <v>1163</v>
      </c>
      <c r="C566" s="8" t="s">
        <v>675</v>
      </c>
      <c r="D566" s="8" t="s">
        <v>676</v>
      </c>
      <c r="E566" s="6" t="s">
        <v>597</v>
      </c>
      <c r="F566" s="117">
        <v>39456</v>
      </c>
      <c r="G566" s="6"/>
      <c r="H566" s="6"/>
      <c r="I566" s="6">
        <v>1</v>
      </c>
      <c r="J566" s="6"/>
      <c r="K566" s="6"/>
      <c r="L566" s="11" t="s">
        <v>598</v>
      </c>
      <c r="M566" s="6"/>
      <c r="N566" s="11"/>
    </row>
    <row r="567" spans="1:14" ht="25.5">
      <c r="A567" s="4">
        <v>72</v>
      </c>
      <c r="B567" s="145" t="s">
        <v>1163</v>
      </c>
      <c r="C567" s="8" t="s">
        <v>672</v>
      </c>
      <c r="D567" s="8" t="s">
        <v>699</v>
      </c>
      <c r="E567" s="6" t="s">
        <v>599</v>
      </c>
      <c r="F567" s="117">
        <v>39456</v>
      </c>
      <c r="G567" s="6"/>
      <c r="H567" s="6">
        <v>1</v>
      </c>
      <c r="I567" s="6"/>
      <c r="J567" s="6"/>
      <c r="K567" s="6"/>
      <c r="L567" s="11" t="s">
        <v>1166</v>
      </c>
      <c r="M567" s="6"/>
      <c r="N567" s="11"/>
    </row>
    <row r="568" spans="1:14">
      <c r="A568" s="4">
        <v>73</v>
      </c>
      <c r="B568" s="145" t="s">
        <v>1163</v>
      </c>
      <c r="C568" s="8" t="s">
        <v>1102</v>
      </c>
      <c r="D568" s="8" t="s">
        <v>1167</v>
      </c>
      <c r="E568" s="6" t="s">
        <v>89</v>
      </c>
      <c r="F568" s="117">
        <v>39462</v>
      </c>
      <c r="G568" s="6"/>
      <c r="H568" s="6"/>
      <c r="I568" s="6"/>
      <c r="J568" s="6"/>
      <c r="K568" s="6">
        <v>1</v>
      </c>
      <c r="L568" s="11" t="s">
        <v>1168</v>
      </c>
      <c r="M568" s="6"/>
      <c r="N568" s="11"/>
    </row>
    <row r="569" spans="1:14" ht="38.25">
      <c r="A569" s="4">
        <v>74</v>
      </c>
      <c r="B569" s="145" t="s">
        <v>1163</v>
      </c>
      <c r="C569" s="8" t="s">
        <v>1169</v>
      </c>
      <c r="D569" s="8" t="s">
        <v>1170</v>
      </c>
      <c r="E569" s="6" t="s">
        <v>1171</v>
      </c>
      <c r="F569" s="117">
        <v>39465</v>
      </c>
      <c r="G569" s="6"/>
      <c r="H569" s="6">
        <v>1</v>
      </c>
      <c r="I569" s="6"/>
      <c r="J569" s="6"/>
      <c r="K569" s="6"/>
      <c r="L569" s="11" t="s">
        <v>850</v>
      </c>
      <c r="M569" s="6"/>
      <c r="N569" s="11"/>
    </row>
    <row r="570" spans="1:14" ht="51">
      <c r="A570" s="4">
        <v>75</v>
      </c>
      <c r="B570" s="145" t="s">
        <v>1163</v>
      </c>
      <c r="C570" s="8" t="s">
        <v>1103</v>
      </c>
      <c r="D570" s="8" t="s">
        <v>851</v>
      </c>
      <c r="E570" s="6" t="s">
        <v>852</v>
      </c>
      <c r="F570" s="146" t="s">
        <v>853</v>
      </c>
      <c r="G570" s="147"/>
      <c r="H570" s="147"/>
      <c r="I570" s="147"/>
      <c r="J570" s="147">
        <v>1</v>
      </c>
      <c r="K570" s="147"/>
      <c r="L570" s="8" t="s">
        <v>854</v>
      </c>
      <c r="M570" s="6"/>
      <c r="N570" s="6"/>
    </row>
    <row r="571" spans="1:14" ht="51">
      <c r="A571" s="4">
        <v>76</v>
      </c>
      <c r="B571" s="145" t="s">
        <v>1163</v>
      </c>
      <c r="C571" s="8" t="s">
        <v>1103</v>
      </c>
      <c r="D571" s="8" t="s">
        <v>851</v>
      </c>
      <c r="E571" s="6" t="s">
        <v>855</v>
      </c>
      <c r="F571" s="146" t="s">
        <v>853</v>
      </c>
      <c r="G571" s="147"/>
      <c r="H571" s="147"/>
      <c r="I571" s="147"/>
      <c r="J571" s="147">
        <v>1</v>
      </c>
      <c r="K571" s="147"/>
      <c r="L571" s="8" t="s">
        <v>854</v>
      </c>
      <c r="M571" s="6"/>
      <c r="N571" s="6"/>
    </row>
    <row r="572" spans="1:14" ht="25.5">
      <c r="A572" s="4">
        <v>77</v>
      </c>
      <c r="B572" s="145" t="s">
        <v>1163</v>
      </c>
      <c r="C572" s="8" t="s">
        <v>1075</v>
      </c>
      <c r="D572" s="8" t="s">
        <v>856</v>
      </c>
      <c r="E572" s="159" t="s">
        <v>857</v>
      </c>
      <c r="F572" s="146" t="s">
        <v>368</v>
      </c>
      <c r="G572" s="147"/>
      <c r="H572" s="147"/>
      <c r="I572" s="147"/>
      <c r="J572" s="147">
        <v>1</v>
      </c>
      <c r="K572" s="147"/>
      <c r="L572" s="8" t="s">
        <v>858</v>
      </c>
      <c r="M572" s="6"/>
      <c r="N572" s="6"/>
    </row>
    <row r="573" spans="1:14" ht="38.25">
      <c r="A573" s="4">
        <v>78</v>
      </c>
      <c r="B573" s="145" t="s">
        <v>1163</v>
      </c>
      <c r="C573" s="8" t="s">
        <v>1075</v>
      </c>
      <c r="D573" s="8" t="s">
        <v>856</v>
      </c>
      <c r="E573" s="6" t="s">
        <v>1598</v>
      </c>
      <c r="F573" s="146">
        <v>39631</v>
      </c>
      <c r="G573" s="147"/>
      <c r="H573" s="147"/>
      <c r="I573" s="147">
        <v>1</v>
      </c>
      <c r="J573" s="147"/>
      <c r="K573" s="147"/>
      <c r="L573" s="8" t="s">
        <v>1599</v>
      </c>
      <c r="M573" s="6"/>
      <c r="N573" s="6"/>
    </row>
    <row r="574" spans="1:14" ht="51">
      <c r="A574" s="4">
        <v>79</v>
      </c>
      <c r="B574" s="145" t="s">
        <v>1163</v>
      </c>
      <c r="C574" s="8" t="s">
        <v>1108</v>
      </c>
      <c r="D574" s="8" t="s">
        <v>1600</v>
      </c>
      <c r="E574" s="6" t="s">
        <v>1601</v>
      </c>
      <c r="F574" s="146">
        <v>39499</v>
      </c>
      <c r="G574" s="147"/>
      <c r="H574" s="147"/>
      <c r="I574" s="147"/>
      <c r="J574" s="147">
        <v>1</v>
      </c>
      <c r="K574" s="147"/>
      <c r="L574" s="8" t="s">
        <v>1602</v>
      </c>
      <c r="M574" s="6"/>
      <c r="N574" s="6"/>
    </row>
    <row r="575" spans="1:14" ht="25.5">
      <c r="A575" s="4">
        <v>80</v>
      </c>
      <c r="B575" s="145" t="s">
        <v>1163</v>
      </c>
      <c r="C575" s="8" t="s">
        <v>1108</v>
      </c>
      <c r="D575" s="8" t="s">
        <v>1603</v>
      </c>
      <c r="E575" s="6" t="s">
        <v>1604</v>
      </c>
      <c r="F575" s="146" t="s">
        <v>1107</v>
      </c>
      <c r="G575" s="147"/>
      <c r="H575" s="147"/>
      <c r="I575" s="147"/>
      <c r="J575" s="147">
        <v>1</v>
      </c>
      <c r="K575" s="147"/>
      <c r="L575" s="8" t="s">
        <v>1605</v>
      </c>
      <c r="M575" s="6"/>
      <c r="N575" s="6"/>
    </row>
    <row r="576" spans="1:14" ht="76.5">
      <c r="A576" s="4">
        <v>81</v>
      </c>
      <c r="B576" s="145" t="s">
        <v>1163</v>
      </c>
      <c r="C576" s="8" t="s">
        <v>1108</v>
      </c>
      <c r="D576" s="8" t="s">
        <v>1606</v>
      </c>
      <c r="E576" s="6" t="s">
        <v>1607</v>
      </c>
      <c r="F576" s="146" t="s">
        <v>1109</v>
      </c>
      <c r="G576" s="147">
        <v>1</v>
      </c>
      <c r="H576" s="147"/>
      <c r="I576" s="147"/>
      <c r="J576" s="147"/>
      <c r="K576" s="147"/>
      <c r="L576" s="8" t="s">
        <v>1608</v>
      </c>
      <c r="M576" s="6"/>
      <c r="N576" s="6"/>
    </row>
    <row r="577" spans="1:14" ht="25.5">
      <c r="A577" s="4">
        <v>82</v>
      </c>
      <c r="B577" s="145" t="s">
        <v>1163</v>
      </c>
      <c r="C577" s="8" t="s">
        <v>1103</v>
      </c>
      <c r="D577" s="8" t="s">
        <v>1104</v>
      </c>
      <c r="E577" s="6" t="s">
        <v>1609</v>
      </c>
      <c r="F577" s="117">
        <v>39785</v>
      </c>
      <c r="G577" s="6"/>
      <c r="H577" s="6"/>
      <c r="I577" s="6"/>
      <c r="J577" s="6">
        <v>1</v>
      </c>
      <c r="K577" s="6"/>
      <c r="L577" s="8" t="s">
        <v>1610</v>
      </c>
      <c r="M577" s="6"/>
      <c r="N577" s="6"/>
    </row>
    <row r="578" spans="1:14" ht="25.5">
      <c r="A578" s="4">
        <v>83</v>
      </c>
      <c r="B578" s="145" t="s">
        <v>1163</v>
      </c>
      <c r="C578" s="8" t="s">
        <v>1611</v>
      </c>
      <c r="D578" s="8" t="s">
        <v>1612</v>
      </c>
      <c r="E578" s="6" t="s">
        <v>1613</v>
      </c>
      <c r="F578" s="117">
        <v>39512</v>
      </c>
      <c r="G578" s="6"/>
      <c r="H578" s="6"/>
      <c r="I578" s="6">
        <v>1</v>
      </c>
      <c r="J578" s="6"/>
      <c r="K578" s="6"/>
      <c r="L578" s="8" t="s">
        <v>1614</v>
      </c>
      <c r="M578" s="6"/>
      <c r="N578" s="6"/>
    </row>
    <row r="579" spans="1:14" ht="25.5">
      <c r="A579" s="4">
        <v>1</v>
      </c>
      <c r="B579" s="7" t="s">
        <v>1164</v>
      </c>
      <c r="C579" s="12" t="s">
        <v>1615</v>
      </c>
      <c r="D579" s="12" t="s">
        <v>1616</v>
      </c>
      <c r="E579" s="13" t="s">
        <v>57</v>
      </c>
      <c r="F579" s="119">
        <v>39189</v>
      </c>
      <c r="G579" s="120">
        <v>0</v>
      </c>
      <c r="H579" s="120"/>
      <c r="I579" s="120">
        <v>1</v>
      </c>
      <c r="J579" s="120"/>
      <c r="K579" s="120"/>
      <c r="L579" s="10" t="s">
        <v>58</v>
      </c>
      <c r="M579" s="11"/>
      <c r="N579" s="11"/>
    </row>
    <row r="580" spans="1:14" ht="25.5">
      <c r="A580" s="4">
        <v>2</v>
      </c>
      <c r="B580" s="7" t="s">
        <v>1164</v>
      </c>
      <c r="C580" s="12" t="s">
        <v>59</v>
      </c>
      <c r="D580" s="12" t="s">
        <v>60</v>
      </c>
      <c r="E580" s="13" t="s">
        <v>61</v>
      </c>
      <c r="F580" s="119">
        <v>39192</v>
      </c>
      <c r="G580" s="120"/>
      <c r="H580" s="120"/>
      <c r="I580" s="120"/>
      <c r="J580" s="120">
        <v>1</v>
      </c>
      <c r="K580" s="120"/>
      <c r="L580" s="10" t="s">
        <v>62</v>
      </c>
      <c r="M580" s="11"/>
      <c r="N580" s="11"/>
    </row>
    <row r="581" spans="1:14" ht="25.5">
      <c r="A581" s="4">
        <v>3</v>
      </c>
      <c r="B581" s="7" t="s">
        <v>1164</v>
      </c>
      <c r="C581" s="12" t="s">
        <v>1615</v>
      </c>
      <c r="D581" s="12" t="s">
        <v>63</v>
      </c>
      <c r="E581" s="13" t="s">
        <v>1619</v>
      </c>
      <c r="F581" s="119">
        <v>39193</v>
      </c>
      <c r="G581" s="120"/>
      <c r="H581" s="120"/>
      <c r="I581" s="120"/>
      <c r="J581" s="120"/>
      <c r="K581" s="120">
        <v>1</v>
      </c>
      <c r="L581" s="10" t="s">
        <v>1620</v>
      </c>
      <c r="M581" s="11"/>
      <c r="N581" s="11"/>
    </row>
    <row r="582" spans="1:14">
      <c r="A582" s="4">
        <v>4</v>
      </c>
      <c r="B582" s="7" t="s">
        <v>1164</v>
      </c>
      <c r="C582" s="12" t="s">
        <v>1615</v>
      </c>
      <c r="D582" s="12" t="s">
        <v>1621</v>
      </c>
      <c r="E582" s="13" t="s">
        <v>1622</v>
      </c>
      <c r="F582" s="119">
        <v>39193</v>
      </c>
      <c r="G582" s="120"/>
      <c r="H582" s="120"/>
      <c r="I582" s="120"/>
      <c r="J582" s="120"/>
      <c r="K582" s="120">
        <v>1</v>
      </c>
      <c r="L582" s="10" t="s">
        <v>401</v>
      </c>
      <c r="M582" s="11"/>
      <c r="N582" s="11"/>
    </row>
    <row r="583" spans="1:14" ht="25.5">
      <c r="A583" s="4">
        <v>5</v>
      </c>
      <c r="B583" s="7" t="s">
        <v>1164</v>
      </c>
      <c r="C583" s="12" t="s">
        <v>1615</v>
      </c>
      <c r="D583" s="12" t="s">
        <v>1621</v>
      </c>
      <c r="E583" s="13" t="s">
        <v>1623</v>
      </c>
      <c r="F583" s="119">
        <v>39206</v>
      </c>
      <c r="G583" s="120"/>
      <c r="H583" s="120"/>
      <c r="I583" s="120">
        <v>1</v>
      </c>
      <c r="J583" s="120"/>
      <c r="K583" s="120"/>
      <c r="L583" s="10" t="s">
        <v>1624</v>
      </c>
      <c r="M583" s="11"/>
      <c r="N583" s="11"/>
    </row>
    <row r="584" spans="1:14" ht="51">
      <c r="A584" s="4">
        <v>6</v>
      </c>
      <c r="B584" s="7" t="s">
        <v>1164</v>
      </c>
      <c r="C584" s="12" t="s">
        <v>1625</v>
      </c>
      <c r="D584" s="12" t="s">
        <v>1626</v>
      </c>
      <c r="E584" s="13" t="s">
        <v>1627</v>
      </c>
      <c r="F584" s="119">
        <v>39208</v>
      </c>
      <c r="G584" s="120"/>
      <c r="H584" s="120"/>
      <c r="I584" s="120">
        <v>2</v>
      </c>
      <c r="J584" s="120">
        <v>2</v>
      </c>
      <c r="K584" s="120">
        <v>2</v>
      </c>
      <c r="L584" s="10" t="s">
        <v>1628</v>
      </c>
      <c r="M584" s="11"/>
      <c r="N584" s="11"/>
    </row>
    <row r="585" spans="1:14" ht="25.5">
      <c r="A585" s="4">
        <v>7</v>
      </c>
      <c r="B585" s="7" t="s">
        <v>1164</v>
      </c>
      <c r="C585" s="12" t="s">
        <v>1625</v>
      </c>
      <c r="D585" s="12" t="s">
        <v>1629</v>
      </c>
      <c r="E585" s="13" t="s">
        <v>1630</v>
      </c>
      <c r="F585" s="119">
        <v>39217</v>
      </c>
      <c r="G585" s="120"/>
      <c r="H585" s="120">
        <v>1</v>
      </c>
      <c r="I585" s="120"/>
      <c r="J585" s="120"/>
      <c r="K585" s="120"/>
      <c r="L585" s="10" t="s">
        <v>1631</v>
      </c>
      <c r="M585" s="11"/>
      <c r="N585" s="11" t="s">
        <v>1632</v>
      </c>
    </row>
    <row r="586" spans="1:14">
      <c r="A586" s="4">
        <v>8</v>
      </c>
      <c r="B586" s="7" t="s">
        <v>1164</v>
      </c>
      <c r="C586" s="12" t="s">
        <v>1633</v>
      </c>
      <c r="D586" s="12" t="s">
        <v>1634</v>
      </c>
      <c r="E586" s="13" t="s">
        <v>1635</v>
      </c>
      <c r="F586" s="119">
        <v>39241</v>
      </c>
      <c r="G586" s="120"/>
      <c r="H586" s="120"/>
      <c r="I586" s="120">
        <v>1</v>
      </c>
      <c r="J586" s="120"/>
      <c r="K586" s="120"/>
      <c r="L586" s="10" t="s">
        <v>1636</v>
      </c>
      <c r="M586" s="11"/>
      <c r="N586" s="11"/>
    </row>
    <row r="587" spans="1:14">
      <c r="A587" s="4">
        <v>9</v>
      </c>
      <c r="B587" s="7" t="s">
        <v>1164</v>
      </c>
      <c r="C587" s="12" t="s">
        <v>1633</v>
      </c>
      <c r="D587" s="12" t="s">
        <v>1634</v>
      </c>
      <c r="E587" s="13" t="s">
        <v>1637</v>
      </c>
      <c r="F587" s="119">
        <v>39248</v>
      </c>
      <c r="G587" s="120"/>
      <c r="H587" s="120"/>
      <c r="I587" s="120"/>
      <c r="J587" s="120"/>
      <c r="K587" s="120">
        <v>1</v>
      </c>
      <c r="L587" s="10" t="s">
        <v>1638</v>
      </c>
      <c r="M587" s="11"/>
      <c r="N587" s="11"/>
    </row>
    <row r="588" spans="1:14" ht="25.5">
      <c r="A588" s="4">
        <v>10</v>
      </c>
      <c r="B588" s="7" t="s">
        <v>1164</v>
      </c>
      <c r="C588" s="12" t="s">
        <v>59</v>
      </c>
      <c r="D588" s="12" t="s">
        <v>1639</v>
      </c>
      <c r="E588" s="13" t="s">
        <v>1640</v>
      </c>
      <c r="F588" s="119">
        <v>39250</v>
      </c>
      <c r="G588" s="120"/>
      <c r="H588" s="120"/>
      <c r="I588" s="120"/>
      <c r="J588" s="120">
        <v>2</v>
      </c>
      <c r="K588" s="120"/>
      <c r="L588" s="10" t="s">
        <v>1641</v>
      </c>
      <c r="M588" s="11"/>
      <c r="N588" s="11"/>
    </row>
    <row r="589" spans="1:14">
      <c r="A589" s="4">
        <v>11</v>
      </c>
      <c r="B589" s="7" t="s">
        <v>1164</v>
      </c>
      <c r="C589" s="12" t="s">
        <v>59</v>
      </c>
      <c r="D589" s="12" t="s">
        <v>60</v>
      </c>
      <c r="E589" s="13" t="s">
        <v>1642</v>
      </c>
      <c r="F589" s="119">
        <v>39252</v>
      </c>
      <c r="G589" s="120"/>
      <c r="H589" s="120"/>
      <c r="I589" s="120"/>
      <c r="J589" s="120"/>
      <c r="K589" s="120">
        <v>1</v>
      </c>
      <c r="L589" s="10" t="s">
        <v>1643</v>
      </c>
      <c r="M589" s="11"/>
      <c r="N589" s="11"/>
    </row>
    <row r="590" spans="1:14">
      <c r="A590" s="4">
        <v>12</v>
      </c>
      <c r="B590" s="7" t="s">
        <v>1164</v>
      </c>
      <c r="C590" s="12" t="s">
        <v>1615</v>
      </c>
      <c r="D590" s="12" t="s">
        <v>1616</v>
      </c>
      <c r="E590" s="13" t="s">
        <v>1644</v>
      </c>
      <c r="F590" s="119">
        <v>39256</v>
      </c>
      <c r="G590" s="120"/>
      <c r="H590" s="120"/>
      <c r="I590" s="120"/>
      <c r="J590" s="120"/>
      <c r="K590" s="120">
        <v>1</v>
      </c>
      <c r="L590" s="10" t="s">
        <v>1106</v>
      </c>
      <c r="M590" s="11"/>
      <c r="N590" s="11"/>
    </row>
    <row r="591" spans="1:14" ht="25.5">
      <c r="A591" s="4">
        <v>13</v>
      </c>
      <c r="B591" s="7" t="s">
        <v>1164</v>
      </c>
      <c r="C591" s="12" t="s">
        <v>1615</v>
      </c>
      <c r="D591" s="12" t="s">
        <v>63</v>
      </c>
      <c r="E591" s="13" t="s">
        <v>1645</v>
      </c>
      <c r="F591" s="119">
        <v>39257</v>
      </c>
      <c r="G591" s="120"/>
      <c r="H591" s="120"/>
      <c r="I591" s="120">
        <v>1</v>
      </c>
      <c r="J591" s="120"/>
      <c r="K591" s="120"/>
      <c r="L591" s="10" t="s">
        <v>1646</v>
      </c>
      <c r="M591" s="11"/>
      <c r="N591" s="11"/>
    </row>
    <row r="592" spans="1:14">
      <c r="A592" s="4">
        <v>14</v>
      </c>
      <c r="B592" s="7" t="s">
        <v>1164</v>
      </c>
      <c r="C592" s="12" t="s">
        <v>59</v>
      </c>
      <c r="D592" s="12" t="s">
        <v>60</v>
      </c>
      <c r="E592" s="13" t="s">
        <v>1647</v>
      </c>
      <c r="F592" s="119">
        <v>39257</v>
      </c>
      <c r="G592" s="120"/>
      <c r="H592" s="120"/>
      <c r="I592" s="120"/>
      <c r="J592" s="120"/>
      <c r="K592" s="120">
        <v>1</v>
      </c>
      <c r="L592" s="10" t="s">
        <v>1648</v>
      </c>
      <c r="M592" s="11"/>
      <c r="N592" s="11"/>
    </row>
    <row r="593" spans="1:14">
      <c r="A593" s="4">
        <v>15</v>
      </c>
      <c r="B593" s="7" t="s">
        <v>1164</v>
      </c>
      <c r="C593" s="12" t="s">
        <v>59</v>
      </c>
      <c r="D593" s="12" t="s">
        <v>1649</v>
      </c>
      <c r="E593" s="13" t="s">
        <v>1650</v>
      </c>
      <c r="F593" s="119">
        <v>39257</v>
      </c>
      <c r="G593" s="120"/>
      <c r="H593" s="120"/>
      <c r="I593" s="120"/>
      <c r="J593" s="120"/>
      <c r="K593" s="120">
        <v>1</v>
      </c>
      <c r="L593" s="10" t="s">
        <v>1651</v>
      </c>
      <c r="M593" s="11"/>
      <c r="N593" s="11"/>
    </row>
    <row r="594" spans="1:14" ht="25.5">
      <c r="A594" s="4">
        <v>16</v>
      </c>
      <c r="B594" s="7" t="s">
        <v>1164</v>
      </c>
      <c r="C594" s="12" t="s">
        <v>1625</v>
      </c>
      <c r="D594" s="12" t="s">
        <v>1652</v>
      </c>
      <c r="E594" s="13" t="s">
        <v>1653</v>
      </c>
      <c r="F594" s="119">
        <v>39258</v>
      </c>
      <c r="G594" s="120"/>
      <c r="H594" s="120">
        <v>2</v>
      </c>
      <c r="I594" s="120"/>
      <c r="J594" s="120"/>
      <c r="K594" s="120"/>
      <c r="L594" s="10" t="s">
        <v>99</v>
      </c>
      <c r="M594" s="11"/>
      <c r="N594" s="11" t="s">
        <v>100</v>
      </c>
    </row>
    <row r="595" spans="1:14" ht="25.5">
      <c r="A595" s="4">
        <v>17</v>
      </c>
      <c r="B595" s="7" t="s">
        <v>1164</v>
      </c>
      <c r="C595" s="12" t="s">
        <v>1615</v>
      </c>
      <c r="D595" s="12" t="s">
        <v>63</v>
      </c>
      <c r="E595" s="13" t="s">
        <v>101</v>
      </c>
      <c r="F595" s="119">
        <v>2712</v>
      </c>
      <c r="G595" s="120"/>
      <c r="H595" s="120"/>
      <c r="I595" s="120"/>
      <c r="J595" s="120"/>
      <c r="K595" s="120">
        <v>2</v>
      </c>
      <c r="L595" s="10" t="s">
        <v>1106</v>
      </c>
      <c r="M595" s="11"/>
      <c r="N595" s="11"/>
    </row>
    <row r="596" spans="1:14" ht="25.5">
      <c r="A596" s="4">
        <v>18</v>
      </c>
      <c r="B596" s="7" t="s">
        <v>1164</v>
      </c>
      <c r="C596" s="12" t="s">
        <v>1615</v>
      </c>
      <c r="D596" s="12" t="s">
        <v>102</v>
      </c>
      <c r="E596" s="13" t="s">
        <v>103</v>
      </c>
      <c r="F596" s="119">
        <v>2737</v>
      </c>
      <c r="G596" s="120"/>
      <c r="H596" s="120"/>
      <c r="I596" s="120"/>
      <c r="J596" s="120"/>
      <c r="K596" s="120">
        <v>1</v>
      </c>
      <c r="L596" s="10" t="s">
        <v>104</v>
      </c>
      <c r="M596" s="11"/>
      <c r="N596" s="11"/>
    </row>
    <row r="597" spans="1:14">
      <c r="A597" s="4">
        <v>19</v>
      </c>
      <c r="B597" s="7" t="s">
        <v>1164</v>
      </c>
      <c r="C597" s="12" t="s">
        <v>59</v>
      </c>
      <c r="D597" s="12" t="s">
        <v>60</v>
      </c>
      <c r="E597" s="13" t="s">
        <v>105</v>
      </c>
      <c r="F597" s="119">
        <v>2733</v>
      </c>
      <c r="G597" s="120"/>
      <c r="H597" s="120"/>
      <c r="I597" s="120"/>
      <c r="J597" s="120"/>
      <c r="K597" s="120">
        <v>1</v>
      </c>
      <c r="L597" s="10" t="s">
        <v>1106</v>
      </c>
      <c r="M597" s="11"/>
      <c r="N597" s="11"/>
    </row>
    <row r="598" spans="1:14">
      <c r="A598" s="4">
        <v>20</v>
      </c>
      <c r="B598" s="7" t="s">
        <v>1164</v>
      </c>
      <c r="C598" s="12" t="s">
        <v>59</v>
      </c>
      <c r="D598" s="12" t="s">
        <v>1649</v>
      </c>
      <c r="E598" s="13" t="s">
        <v>106</v>
      </c>
      <c r="F598" s="119">
        <v>2725</v>
      </c>
      <c r="G598" s="120"/>
      <c r="H598" s="120"/>
      <c r="I598" s="120"/>
      <c r="J598" s="120"/>
      <c r="K598" s="120">
        <v>1</v>
      </c>
      <c r="L598" s="10" t="s">
        <v>1106</v>
      </c>
      <c r="M598" s="11"/>
      <c r="N598" s="11"/>
    </row>
    <row r="599" spans="1:14" ht="76.5">
      <c r="A599" s="4">
        <v>21</v>
      </c>
      <c r="B599" s="7" t="s">
        <v>1164</v>
      </c>
      <c r="C599" s="12" t="s">
        <v>1615</v>
      </c>
      <c r="D599" s="12" t="s">
        <v>107</v>
      </c>
      <c r="E599" s="13" t="s">
        <v>108</v>
      </c>
      <c r="F599" s="119" t="s">
        <v>109</v>
      </c>
      <c r="G599" s="120"/>
      <c r="H599" s="120"/>
      <c r="I599" s="120"/>
      <c r="J599" s="120">
        <v>1</v>
      </c>
      <c r="K599" s="120"/>
      <c r="L599" s="10" t="s">
        <v>551</v>
      </c>
      <c r="M599" s="11" t="s">
        <v>552</v>
      </c>
      <c r="N599" s="11" t="s">
        <v>553</v>
      </c>
    </row>
    <row r="600" spans="1:14">
      <c r="A600" s="4">
        <v>22</v>
      </c>
      <c r="B600" s="7" t="s">
        <v>1164</v>
      </c>
      <c r="C600" s="12" t="s">
        <v>1615</v>
      </c>
      <c r="D600" s="12" t="s">
        <v>1450</v>
      </c>
      <c r="E600" s="13" t="s">
        <v>1451</v>
      </c>
      <c r="F600" s="119" t="s">
        <v>1452</v>
      </c>
      <c r="G600" s="120"/>
      <c r="H600" s="120"/>
      <c r="I600" s="120"/>
      <c r="J600" s="120"/>
      <c r="K600" s="120">
        <v>1</v>
      </c>
      <c r="L600" s="10" t="s">
        <v>1106</v>
      </c>
      <c r="M600" s="11"/>
      <c r="N600" s="11"/>
    </row>
    <row r="601" spans="1:14" ht="25.5">
      <c r="A601" s="4">
        <v>23</v>
      </c>
      <c r="B601" s="7" t="s">
        <v>1164</v>
      </c>
      <c r="C601" s="12" t="s">
        <v>1615</v>
      </c>
      <c r="D601" s="12" t="s">
        <v>1621</v>
      </c>
      <c r="E601" s="13" t="s">
        <v>1453</v>
      </c>
      <c r="F601" s="119" t="s">
        <v>1454</v>
      </c>
      <c r="G601" s="120"/>
      <c r="H601" s="120"/>
      <c r="I601" s="120">
        <v>1</v>
      </c>
      <c r="J601" s="120"/>
      <c r="K601" s="120"/>
      <c r="L601" s="10" t="s">
        <v>1455</v>
      </c>
      <c r="M601" s="11"/>
      <c r="N601" s="11"/>
    </row>
    <row r="602" spans="1:14">
      <c r="A602" s="4">
        <v>24</v>
      </c>
      <c r="B602" s="7" t="s">
        <v>1164</v>
      </c>
      <c r="C602" s="12" t="s">
        <v>1615</v>
      </c>
      <c r="D602" s="12" t="s">
        <v>1621</v>
      </c>
      <c r="E602" s="13" t="s">
        <v>1456</v>
      </c>
      <c r="F602" s="119" t="s">
        <v>1457</v>
      </c>
      <c r="G602" s="120"/>
      <c r="H602" s="120"/>
      <c r="I602" s="120"/>
      <c r="J602" s="120"/>
      <c r="K602" s="120">
        <v>1</v>
      </c>
      <c r="L602" s="10" t="s">
        <v>1106</v>
      </c>
      <c r="M602" s="11"/>
      <c r="N602" s="11"/>
    </row>
    <row r="603" spans="1:14">
      <c r="A603" s="4">
        <v>25</v>
      </c>
      <c r="B603" s="7" t="s">
        <v>1164</v>
      </c>
      <c r="C603" s="12" t="s">
        <v>1615</v>
      </c>
      <c r="D603" s="12" t="s">
        <v>1458</v>
      </c>
      <c r="E603" s="13" t="s">
        <v>1459</v>
      </c>
      <c r="F603" s="119" t="s">
        <v>1460</v>
      </c>
      <c r="G603" s="120"/>
      <c r="H603" s="120"/>
      <c r="I603" s="120"/>
      <c r="J603" s="120"/>
      <c r="K603" s="120">
        <v>1</v>
      </c>
      <c r="L603" s="10" t="s">
        <v>1461</v>
      </c>
      <c r="M603" s="11"/>
      <c r="N603" s="11"/>
    </row>
    <row r="604" spans="1:14" ht="25.5">
      <c r="A604" s="4">
        <v>26</v>
      </c>
      <c r="B604" s="7" t="s">
        <v>1164</v>
      </c>
      <c r="C604" s="12" t="s">
        <v>1625</v>
      </c>
      <c r="D604" s="12" t="s">
        <v>1462</v>
      </c>
      <c r="E604" s="13" t="s">
        <v>1463</v>
      </c>
      <c r="F604" s="119" t="s">
        <v>1464</v>
      </c>
      <c r="G604" s="120"/>
      <c r="H604" s="120"/>
      <c r="I604" s="120"/>
      <c r="J604" s="120"/>
      <c r="K604" s="120">
        <v>1</v>
      </c>
      <c r="L604" s="10" t="s">
        <v>1465</v>
      </c>
      <c r="M604" s="11"/>
      <c r="N604" s="11"/>
    </row>
    <row r="605" spans="1:14">
      <c r="A605" s="4">
        <v>27</v>
      </c>
      <c r="B605" s="7" t="s">
        <v>1164</v>
      </c>
      <c r="C605" s="12" t="s">
        <v>1625</v>
      </c>
      <c r="D605" s="12" t="s">
        <v>1626</v>
      </c>
      <c r="E605" s="13" t="s">
        <v>1466</v>
      </c>
      <c r="F605" s="119" t="s">
        <v>1467</v>
      </c>
      <c r="G605" s="120"/>
      <c r="H605" s="120"/>
      <c r="I605" s="120"/>
      <c r="J605" s="120"/>
      <c r="K605" s="120">
        <v>1</v>
      </c>
      <c r="L605" s="10" t="s">
        <v>1468</v>
      </c>
      <c r="M605" s="11"/>
      <c r="N605" s="11"/>
    </row>
    <row r="606" spans="1:14">
      <c r="A606" s="4">
        <v>28</v>
      </c>
      <c r="B606" s="7" t="s">
        <v>1164</v>
      </c>
      <c r="C606" s="12" t="s">
        <v>59</v>
      </c>
      <c r="D606" s="12" t="s">
        <v>1469</v>
      </c>
      <c r="E606" s="13" t="s">
        <v>1470</v>
      </c>
      <c r="F606" s="119" t="s">
        <v>1471</v>
      </c>
      <c r="G606" s="120"/>
      <c r="H606" s="120"/>
      <c r="I606" s="120"/>
      <c r="J606" s="120"/>
      <c r="K606" s="120">
        <v>1</v>
      </c>
      <c r="L606" s="10" t="s">
        <v>1472</v>
      </c>
      <c r="M606" s="11"/>
      <c r="N606" s="11"/>
    </row>
    <row r="607" spans="1:14">
      <c r="A607" s="4">
        <v>29</v>
      </c>
      <c r="B607" s="7" t="s">
        <v>1164</v>
      </c>
      <c r="C607" s="12" t="s">
        <v>59</v>
      </c>
      <c r="D607" s="12" t="s">
        <v>1649</v>
      </c>
      <c r="E607" s="13" t="s">
        <v>1473</v>
      </c>
      <c r="F607" s="119" t="s">
        <v>1474</v>
      </c>
      <c r="G607" s="120"/>
      <c r="H607" s="120"/>
      <c r="I607" s="120"/>
      <c r="J607" s="120"/>
      <c r="K607" s="120">
        <v>1</v>
      </c>
      <c r="L607" s="10" t="s">
        <v>1475</v>
      </c>
      <c r="M607" s="11"/>
      <c r="N607" s="11"/>
    </row>
    <row r="608" spans="1:14">
      <c r="A608" s="4">
        <v>30</v>
      </c>
      <c r="B608" s="7" t="s">
        <v>1164</v>
      </c>
      <c r="C608" s="12" t="s">
        <v>59</v>
      </c>
      <c r="D608" s="12" t="s">
        <v>1469</v>
      </c>
      <c r="E608" s="13" t="s">
        <v>1476</v>
      </c>
      <c r="F608" s="119" t="s">
        <v>1477</v>
      </c>
      <c r="G608" s="120"/>
      <c r="H608" s="120"/>
      <c r="I608" s="120"/>
      <c r="J608" s="120"/>
      <c r="K608" s="120">
        <v>1</v>
      </c>
      <c r="L608" s="10" t="s">
        <v>1478</v>
      </c>
      <c r="M608" s="11"/>
      <c r="N608" s="11"/>
    </row>
    <row r="609" spans="1:15">
      <c r="A609" s="4">
        <v>31</v>
      </c>
      <c r="B609" s="7" t="s">
        <v>1164</v>
      </c>
      <c r="C609" s="12" t="s">
        <v>59</v>
      </c>
      <c r="D609" s="12" t="s">
        <v>1479</v>
      </c>
      <c r="E609" s="13" t="s">
        <v>1480</v>
      </c>
      <c r="F609" s="119" t="s">
        <v>1481</v>
      </c>
      <c r="G609" s="120"/>
      <c r="H609" s="120"/>
      <c r="I609" s="120"/>
      <c r="J609" s="120"/>
      <c r="K609" s="120">
        <v>1</v>
      </c>
      <c r="L609" s="10" t="s">
        <v>1482</v>
      </c>
      <c r="M609" s="11"/>
      <c r="N609" s="11"/>
    </row>
    <row r="610" spans="1:15" ht="38.25">
      <c r="A610" s="4">
        <v>32</v>
      </c>
      <c r="B610" s="7" t="s">
        <v>1164</v>
      </c>
      <c r="C610" s="12" t="s">
        <v>1633</v>
      </c>
      <c r="D610" s="12" t="s">
        <v>1483</v>
      </c>
      <c r="E610" s="13" t="s">
        <v>1484</v>
      </c>
      <c r="F610" s="119" t="s">
        <v>1485</v>
      </c>
      <c r="G610" s="120"/>
      <c r="H610" s="120"/>
      <c r="I610" s="120"/>
      <c r="J610" s="120">
        <v>1</v>
      </c>
      <c r="K610" s="120"/>
      <c r="L610" s="10" t="s">
        <v>1486</v>
      </c>
      <c r="M610" s="11"/>
      <c r="N610" s="11"/>
    </row>
    <row r="611" spans="1:15">
      <c r="A611" s="4">
        <v>33</v>
      </c>
      <c r="B611" s="7" t="s">
        <v>1164</v>
      </c>
      <c r="C611" s="12" t="s">
        <v>1633</v>
      </c>
      <c r="D611" s="12" t="s">
        <v>102</v>
      </c>
      <c r="E611" s="13" t="s">
        <v>1487</v>
      </c>
      <c r="F611" s="119" t="s">
        <v>1488</v>
      </c>
      <c r="G611" s="120"/>
      <c r="H611" s="120"/>
      <c r="I611" s="120"/>
      <c r="J611" s="120"/>
      <c r="K611" s="120">
        <v>1</v>
      </c>
      <c r="L611" s="10" t="s">
        <v>1489</v>
      </c>
      <c r="M611" s="11"/>
      <c r="N611" s="11"/>
    </row>
    <row r="612" spans="1:15">
      <c r="A612" s="4">
        <v>34</v>
      </c>
      <c r="B612" s="7" t="s">
        <v>1164</v>
      </c>
      <c r="C612" s="12" t="s">
        <v>1633</v>
      </c>
      <c r="D612" s="12" t="s">
        <v>1490</v>
      </c>
      <c r="E612" s="13" t="s">
        <v>1491</v>
      </c>
      <c r="F612" s="119" t="s">
        <v>1492</v>
      </c>
      <c r="G612" s="120"/>
      <c r="H612" s="120"/>
      <c r="I612" s="120"/>
      <c r="J612" s="120"/>
      <c r="K612" s="120">
        <v>1</v>
      </c>
      <c r="L612" s="10" t="s">
        <v>1493</v>
      </c>
      <c r="M612" s="11"/>
      <c r="N612" s="11"/>
    </row>
    <row r="613" spans="1:15">
      <c r="A613" s="4">
        <v>35</v>
      </c>
      <c r="B613" s="7" t="s">
        <v>1164</v>
      </c>
      <c r="C613" s="12" t="s">
        <v>1633</v>
      </c>
      <c r="D613" s="12" t="s">
        <v>1490</v>
      </c>
      <c r="E613" s="13" t="s">
        <v>1494</v>
      </c>
      <c r="F613" s="119" t="s">
        <v>32</v>
      </c>
      <c r="G613" s="120"/>
      <c r="H613" s="120"/>
      <c r="I613" s="120"/>
      <c r="J613" s="120"/>
      <c r="K613" s="120">
        <v>1</v>
      </c>
      <c r="L613" s="10" t="s">
        <v>372</v>
      </c>
      <c r="M613" s="11"/>
      <c r="N613" s="11"/>
    </row>
    <row r="614" spans="1:15">
      <c r="A614" s="4">
        <v>36</v>
      </c>
      <c r="B614" s="7" t="s">
        <v>1164</v>
      </c>
      <c r="C614" s="12" t="s">
        <v>1633</v>
      </c>
      <c r="D614" s="12" t="s">
        <v>1490</v>
      </c>
      <c r="E614" s="13" t="s">
        <v>373</v>
      </c>
      <c r="F614" s="119" t="s">
        <v>374</v>
      </c>
      <c r="G614" s="120"/>
      <c r="H614" s="120"/>
      <c r="I614" s="120"/>
      <c r="J614" s="120"/>
      <c r="K614" s="120">
        <v>1</v>
      </c>
      <c r="L614" s="10" t="s">
        <v>375</v>
      </c>
      <c r="M614" s="11"/>
      <c r="N614" s="11"/>
    </row>
    <row r="615" spans="1:15" ht="63.75">
      <c r="A615" s="4">
        <v>37</v>
      </c>
      <c r="B615" s="7" t="s">
        <v>1164</v>
      </c>
      <c r="C615" s="12" t="s">
        <v>1633</v>
      </c>
      <c r="D615" s="12" t="s">
        <v>376</v>
      </c>
      <c r="E615" s="13" t="s">
        <v>377</v>
      </c>
      <c r="F615" s="119" t="s">
        <v>1467</v>
      </c>
      <c r="G615" s="120"/>
      <c r="H615" s="120"/>
      <c r="I615" s="120"/>
      <c r="J615" s="120">
        <v>1</v>
      </c>
      <c r="K615" s="120"/>
      <c r="L615" s="10" t="s">
        <v>378</v>
      </c>
      <c r="M615" s="11"/>
      <c r="N615" s="11" t="s">
        <v>625</v>
      </c>
    </row>
    <row r="616" spans="1:15" ht="63.75">
      <c r="A616" s="4">
        <v>38</v>
      </c>
      <c r="B616" s="7" t="s">
        <v>1164</v>
      </c>
      <c r="C616" s="12" t="s">
        <v>59</v>
      </c>
      <c r="D616" s="12" t="s">
        <v>1479</v>
      </c>
      <c r="E616" s="13" t="s">
        <v>626</v>
      </c>
      <c r="F616" s="119" t="s">
        <v>1464</v>
      </c>
      <c r="G616" s="120"/>
      <c r="H616" s="120"/>
      <c r="I616" s="120"/>
      <c r="J616" s="120">
        <v>1</v>
      </c>
      <c r="K616" s="120"/>
      <c r="L616" s="10" t="s">
        <v>627</v>
      </c>
      <c r="M616" s="11"/>
      <c r="N616" s="11" t="s">
        <v>628</v>
      </c>
    </row>
    <row r="617" spans="1:15" ht="25.5">
      <c r="A617" s="4">
        <v>39</v>
      </c>
      <c r="B617" s="7" t="s">
        <v>1164</v>
      </c>
      <c r="C617" s="12" t="s">
        <v>1615</v>
      </c>
      <c r="D617" s="12" t="s">
        <v>1621</v>
      </c>
      <c r="E617" s="13" t="s">
        <v>731</v>
      </c>
      <c r="F617" s="119" t="s">
        <v>732</v>
      </c>
      <c r="G617" s="120"/>
      <c r="H617" s="120"/>
      <c r="I617" s="120"/>
      <c r="J617" s="120"/>
      <c r="K617" s="120">
        <v>1</v>
      </c>
      <c r="L617" s="10" t="s">
        <v>733</v>
      </c>
      <c r="M617" s="11"/>
      <c r="N617" s="11"/>
    </row>
    <row r="618" spans="1:15" ht="25.5">
      <c r="A618" s="4">
        <v>40</v>
      </c>
      <c r="B618" s="7" t="s">
        <v>1164</v>
      </c>
      <c r="C618" s="12" t="s">
        <v>1615</v>
      </c>
      <c r="D618" s="12" t="s">
        <v>1616</v>
      </c>
      <c r="E618" s="13" t="s">
        <v>734</v>
      </c>
      <c r="F618" s="119">
        <v>39333</v>
      </c>
      <c r="G618" s="120"/>
      <c r="H618" s="120"/>
      <c r="I618" s="120"/>
      <c r="J618" s="120">
        <v>1</v>
      </c>
      <c r="K618" s="120"/>
      <c r="L618" s="10" t="s">
        <v>735</v>
      </c>
      <c r="M618" s="11"/>
      <c r="N618" s="11"/>
      <c r="O618" s="2" t="s">
        <v>736</v>
      </c>
    </row>
    <row r="619" spans="1:15" ht="38.25">
      <c r="A619" s="4">
        <v>41</v>
      </c>
      <c r="B619" s="7" t="s">
        <v>1164</v>
      </c>
      <c r="C619" s="12" t="s">
        <v>1625</v>
      </c>
      <c r="D619" s="12" t="s">
        <v>737</v>
      </c>
      <c r="E619" s="13" t="s">
        <v>738</v>
      </c>
      <c r="F619" s="119">
        <v>39363</v>
      </c>
      <c r="G619" s="120"/>
      <c r="H619" s="120">
        <v>1</v>
      </c>
      <c r="I619" s="120"/>
      <c r="J619" s="120"/>
      <c r="K619" s="120"/>
      <c r="L619" s="10" t="s">
        <v>739</v>
      </c>
      <c r="M619" s="11" t="s">
        <v>740</v>
      </c>
      <c r="N619" s="11" t="s">
        <v>553</v>
      </c>
      <c r="O619" s="2" t="s">
        <v>736</v>
      </c>
    </row>
    <row r="620" spans="1:15" ht="51">
      <c r="A620" s="4">
        <v>42</v>
      </c>
      <c r="B620" s="7" t="s">
        <v>1164</v>
      </c>
      <c r="C620" s="12" t="s">
        <v>1625</v>
      </c>
      <c r="D620" s="12" t="s">
        <v>1652</v>
      </c>
      <c r="E620" s="13" t="s">
        <v>741</v>
      </c>
      <c r="F620" s="119" t="s">
        <v>742</v>
      </c>
      <c r="G620" s="120"/>
      <c r="H620" s="120"/>
      <c r="I620" s="120">
        <v>1</v>
      </c>
      <c r="J620" s="120"/>
      <c r="K620" s="120"/>
      <c r="L620" s="10" t="s">
        <v>743</v>
      </c>
      <c r="M620" s="11"/>
      <c r="N620" s="11"/>
      <c r="O620" s="2" t="s">
        <v>736</v>
      </c>
    </row>
    <row r="621" spans="1:15" ht="25.5">
      <c r="A621" s="4">
        <v>43</v>
      </c>
      <c r="B621" s="7" t="s">
        <v>1164</v>
      </c>
      <c r="C621" s="12" t="s">
        <v>59</v>
      </c>
      <c r="D621" s="12" t="s">
        <v>1479</v>
      </c>
      <c r="E621" s="13" t="s">
        <v>744</v>
      </c>
      <c r="F621" s="119" t="s">
        <v>745</v>
      </c>
      <c r="G621" s="120"/>
      <c r="H621" s="120"/>
      <c r="I621" s="120"/>
      <c r="J621" s="120"/>
      <c r="K621" s="120">
        <v>1</v>
      </c>
      <c r="L621" s="10" t="s">
        <v>1106</v>
      </c>
      <c r="M621" s="11"/>
      <c r="N621" s="11"/>
      <c r="O621" s="2" t="s">
        <v>736</v>
      </c>
    </row>
    <row r="622" spans="1:15" ht="25.5">
      <c r="A622" s="4">
        <v>44</v>
      </c>
      <c r="B622" s="7" t="s">
        <v>1164</v>
      </c>
      <c r="C622" s="12" t="s">
        <v>59</v>
      </c>
      <c r="D622" s="12" t="s">
        <v>60</v>
      </c>
      <c r="E622" s="13" t="s">
        <v>746</v>
      </c>
      <c r="F622" s="119" t="s">
        <v>747</v>
      </c>
      <c r="G622" s="120"/>
      <c r="H622" s="120"/>
      <c r="I622" s="120"/>
      <c r="J622" s="120"/>
      <c r="K622" s="120">
        <v>1</v>
      </c>
      <c r="L622" s="10" t="s">
        <v>1106</v>
      </c>
      <c r="M622" s="11"/>
      <c r="N622" s="11"/>
      <c r="O622" s="2" t="s">
        <v>736</v>
      </c>
    </row>
    <row r="623" spans="1:15" ht="25.5">
      <c r="A623" s="4">
        <v>45</v>
      </c>
      <c r="B623" s="7" t="s">
        <v>1164</v>
      </c>
      <c r="C623" s="12" t="s">
        <v>59</v>
      </c>
      <c r="D623" s="12" t="s">
        <v>60</v>
      </c>
      <c r="E623" s="13" t="s">
        <v>748</v>
      </c>
      <c r="F623" s="119" t="s">
        <v>749</v>
      </c>
      <c r="G623" s="120"/>
      <c r="H623" s="120"/>
      <c r="I623" s="120"/>
      <c r="J623" s="120"/>
      <c r="K623" s="120">
        <v>1</v>
      </c>
      <c r="L623" s="10" t="s">
        <v>222</v>
      </c>
      <c r="M623" s="11"/>
      <c r="N623" s="11"/>
      <c r="O623" s="2" t="s">
        <v>736</v>
      </c>
    </row>
    <row r="624" spans="1:15" ht="25.5">
      <c r="A624" s="4">
        <v>46</v>
      </c>
      <c r="B624" s="7" t="s">
        <v>1164</v>
      </c>
      <c r="C624" s="12" t="s">
        <v>59</v>
      </c>
      <c r="D624" s="12" t="s">
        <v>1479</v>
      </c>
      <c r="E624" s="13" t="s">
        <v>750</v>
      </c>
      <c r="F624" s="119" t="s">
        <v>751</v>
      </c>
      <c r="G624" s="120"/>
      <c r="H624" s="120"/>
      <c r="I624" s="120"/>
      <c r="J624" s="120"/>
      <c r="K624" s="120">
        <v>1</v>
      </c>
      <c r="L624" s="10" t="s">
        <v>1106</v>
      </c>
      <c r="M624" s="11"/>
      <c r="N624" s="11"/>
      <c r="O624" s="2" t="s">
        <v>736</v>
      </c>
    </row>
    <row r="625" spans="1:15" ht="25.5">
      <c r="A625" s="4">
        <v>47</v>
      </c>
      <c r="B625" s="7" t="s">
        <v>1164</v>
      </c>
      <c r="C625" s="12" t="s">
        <v>1633</v>
      </c>
      <c r="D625" s="12" t="s">
        <v>1490</v>
      </c>
      <c r="E625" s="13" t="s">
        <v>752</v>
      </c>
      <c r="F625" s="119" t="s">
        <v>753</v>
      </c>
      <c r="G625" s="120"/>
      <c r="H625" s="120"/>
      <c r="I625" s="120"/>
      <c r="J625" s="120"/>
      <c r="K625" s="120">
        <v>1</v>
      </c>
      <c r="L625" s="10" t="s">
        <v>754</v>
      </c>
      <c r="M625" s="11"/>
      <c r="N625" s="11"/>
      <c r="O625" s="2" t="s">
        <v>736</v>
      </c>
    </row>
    <row r="626" spans="1:15" ht="38.25">
      <c r="A626" s="4">
        <v>48</v>
      </c>
      <c r="B626" s="7" t="s">
        <v>1164</v>
      </c>
      <c r="C626" s="12" t="s">
        <v>1633</v>
      </c>
      <c r="D626" s="12" t="s">
        <v>1483</v>
      </c>
      <c r="E626" s="13" t="s">
        <v>755</v>
      </c>
      <c r="F626" s="119" t="s">
        <v>756</v>
      </c>
      <c r="G626" s="120"/>
      <c r="H626" s="120"/>
      <c r="I626" s="120">
        <v>1</v>
      </c>
      <c r="J626" s="120"/>
      <c r="K626" s="120"/>
      <c r="L626" s="10" t="s">
        <v>1664</v>
      </c>
      <c r="M626" s="11"/>
      <c r="N626" s="11" t="s">
        <v>1665</v>
      </c>
      <c r="O626" s="2" t="s">
        <v>736</v>
      </c>
    </row>
    <row r="627" spans="1:15" ht="51">
      <c r="A627" s="4">
        <v>49</v>
      </c>
      <c r="B627" s="7" t="s">
        <v>1164</v>
      </c>
      <c r="C627" s="12" t="s">
        <v>1633</v>
      </c>
      <c r="D627" s="12" t="s">
        <v>1483</v>
      </c>
      <c r="E627" s="13" t="s">
        <v>1666</v>
      </c>
      <c r="F627" s="119" t="s">
        <v>1313</v>
      </c>
      <c r="G627" s="120"/>
      <c r="H627" s="120">
        <v>1</v>
      </c>
      <c r="I627" s="120"/>
      <c r="J627" s="120"/>
      <c r="K627" s="120"/>
      <c r="L627" s="10" t="s">
        <v>1314</v>
      </c>
      <c r="M627" s="11" t="s">
        <v>1315</v>
      </c>
      <c r="N627" s="11" t="s">
        <v>553</v>
      </c>
      <c r="O627" s="2" t="s">
        <v>736</v>
      </c>
    </row>
    <row r="628" spans="1:15" ht="25.5">
      <c r="A628" s="4">
        <v>50</v>
      </c>
      <c r="B628" s="7" t="s">
        <v>1164</v>
      </c>
      <c r="C628" s="12" t="s">
        <v>1633</v>
      </c>
      <c r="D628" s="12" t="s">
        <v>102</v>
      </c>
      <c r="E628" s="13" t="s">
        <v>1316</v>
      </c>
      <c r="F628" s="119" t="s">
        <v>1317</v>
      </c>
      <c r="G628" s="120"/>
      <c r="H628" s="120"/>
      <c r="I628" s="120"/>
      <c r="J628" s="120"/>
      <c r="K628" s="120">
        <v>1</v>
      </c>
      <c r="L628" s="10" t="s">
        <v>1318</v>
      </c>
      <c r="M628" s="11"/>
      <c r="N628" s="11"/>
      <c r="O628" s="2" t="s">
        <v>736</v>
      </c>
    </row>
    <row r="629" spans="1:15" ht="25.5">
      <c r="A629" s="4">
        <v>51</v>
      </c>
      <c r="B629" s="7" t="s">
        <v>1164</v>
      </c>
      <c r="C629" s="12" t="s">
        <v>1633</v>
      </c>
      <c r="D629" s="12" t="s">
        <v>1634</v>
      </c>
      <c r="E629" s="13" t="s">
        <v>1319</v>
      </c>
      <c r="F629" s="119" t="s">
        <v>1320</v>
      </c>
      <c r="G629" s="120"/>
      <c r="H629" s="120"/>
      <c r="I629" s="120"/>
      <c r="J629" s="120"/>
      <c r="K629" s="120">
        <v>1</v>
      </c>
      <c r="L629" s="10" t="s">
        <v>1106</v>
      </c>
      <c r="M629" s="11"/>
      <c r="N629" s="11"/>
      <c r="O629" s="2" t="s">
        <v>736</v>
      </c>
    </row>
    <row r="630" spans="1:15" ht="38.25">
      <c r="A630" s="4">
        <v>52</v>
      </c>
      <c r="B630" s="7" t="s">
        <v>1164</v>
      </c>
      <c r="C630" s="12" t="s">
        <v>1633</v>
      </c>
      <c r="D630" s="12" t="s">
        <v>1483</v>
      </c>
      <c r="E630" s="13" t="s">
        <v>1321</v>
      </c>
      <c r="F630" s="119" t="s">
        <v>1322</v>
      </c>
      <c r="G630" s="120"/>
      <c r="H630" s="120"/>
      <c r="I630" s="120">
        <v>1</v>
      </c>
      <c r="J630" s="120"/>
      <c r="K630" s="120"/>
      <c r="L630" s="10" t="s">
        <v>1323</v>
      </c>
      <c r="M630" s="11"/>
      <c r="N630" s="11"/>
      <c r="O630" s="2" t="s">
        <v>736</v>
      </c>
    </row>
    <row r="631" spans="1:15" ht="25.5">
      <c r="A631" s="4">
        <v>53</v>
      </c>
      <c r="B631" s="7" t="s">
        <v>1164</v>
      </c>
      <c r="C631" s="12" t="s">
        <v>1633</v>
      </c>
      <c r="D631" s="12" t="s">
        <v>1634</v>
      </c>
      <c r="E631" s="13" t="s">
        <v>1324</v>
      </c>
      <c r="F631" s="119" t="s">
        <v>1325</v>
      </c>
      <c r="G631" s="120"/>
      <c r="H631" s="120"/>
      <c r="I631" s="120"/>
      <c r="J631" s="120"/>
      <c r="K631" s="120">
        <v>1</v>
      </c>
      <c r="L631" s="10" t="s">
        <v>689</v>
      </c>
      <c r="M631" s="11"/>
      <c r="N631" s="11"/>
      <c r="O631" s="2" t="s">
        <v>736</v>
      </c>
    </row>
    <row r="632" spans="1:15" ht="25.5">
      <c r="A632" s="4">
        <v>54</v>
      </c>
      <c r="B632" s="7" t="s">
        <v>1164</v>
      </c>
      <c r="C632" s="12" t="s">
        <v>1633</v>
      </c>
      <c r="D632" s="12" t="s">
        <v>1490</v>
      </c>
      <c r="E632" s="13" t="s">
        <v>690</v>
      </c>
      <c r="F632" s="119" t="s">
        <v>443</v>
      </c>
      <c r="G632" s="120"/>
      <c r="H632" s="120"/>
      <c r="I632" s="120"/>
      <c r="J632" s="120"/>
      <c r="K632" s="120">
        <v>1</v>
      </c>
      <c r="L632" s="10" t="s">
        <v>444</v>
      </c>
      <c r="M632" s="11"/>
      <c r="N632" s="11"/>
      <c r="O632" s="2" t="s">
        <v>736</v>
      </c>
    </row>
    <row r="633" spans="1:15" ht="25.5">
      <c r="A633" s="4">
        <v>55</v>
      </c>
      <c r="B633" s="7" t="s">
        <v>1164</v>
      </c>
      <c r="C633" s="12" t="s">
        <v>1625</v>
      </c>
      <c r="D633" s="12" t="s">
        <v>1626</v>
      </c>
      <c r="E633" s="13" t="s">
        <v>445</v>
      </c>
      <c r="F633" s="119" t="s">
        <v>446</v>
      </c>
      <c r="G633" s="120"/>
      <c r="H633" s="120"/>
      <c r="I633" s="120">
        <v>1</v>
      </c>
      <c r="J633" s="120">
        <v>1</v>
      </c>
      <c r="K633" s="120"/>
      <c r="L633" s="10" t="s">
        <v>447</v>
      </c>
      <c r="M633" s="11"/>
      <c r="N633" s="11"/>
      <c r="O633" s="2" t="s">
        <v>736</v>
      </c>
    </row>
    <row r="634" spans="1:15" ht="25.5">
      <c r="A634" s="4">
        <v>56</v>
      </c>
      <c r="B634" s="7" t="s">
        <v>1164</v>
      </c>
      <c r="C634" s="12" t="s">
        <v>59</v>
      </c>
      <c r="D634" s="12" t="s">
        <v>1469</v>
      </c>
      <c r="E634" s="13" t="s">
        <v>448</v>
      </c>
      <c r="F634" s="119" t="s">
        <v>1317</v>
      </c>
      <c r="G634" s="120"/>
      <c r="H634" s="120"/>
      <c r="I634" s="120"/>
      <c r="J634" s="120"/>
      <c r="K634" s="120">
        <v>1</v>
      </c>
      <c r="L634" s="10" t="s">
        <v>733</v>
      </c>
      <c r="M634" s="11"/>
      <c r="N634" s="11"/>
      <c r="O634" s="2" t="s">
        <v>736</v>
      </c>
    </row>
    <row r="635" spans="1:15" ht="25.5">
      <c r="A635" s="4">
        <v>57</v>
      </c>
      <c r="B635" s="7" t="s">
        <v>1164</v>
      </c>
      <c r="C635" s="12" t="s">
        <v>59</v>
      </c>
      <c r="D635" s="12" t="s">
        <v>1649</v>
      </c>
      <c r="E635" s="13" t="s">
        <v>449</v>
      </c>
      <c r="F635" s="119" t="s">
        <v>450</v>
      </c>
      <c r="G635" s="120"/>
      <c r="H635" s="120"/>
      <c r="I635" s="120"/>
      <c r="J635" s="120"/>
      <c r="K635" s="120">
        <v>1</v>
      </c>
      <c r="L635" s="10" t="s">
        <v>451</v>
      </c>
      <c r="M635" s="11"/>
      <c r="N635" s="11"/>
      <c r="O635" s="2" t="s">
        <v>736</v>
      </c>
    </row>
    <row r="636" spans="1:15" ht="25.5">
      <c r="A636" s="4">
        <v>58</v>
      </c>
      <c r="B636" s="7" t="s">
        <v>1164</v>
      </c>
      <c r="C636" s="12" t="s">
        <v>59</v>
      </c>
      <c r="D636" s="12" t="s">
        <v>452</v>
      </c>
      <c r="E636" s="13" t="s">
        <v>453</v>
      </c>
      <c r="F636" s="119" t="s">
        <v>454</v>
      </c>
      <c r="G636" s="120"/>
      <c r="H636" s="120"/>
      <c r="I636" s="120"/>
      <c r="J636" s="120"/>
      <c r="K636" s="120">
        <v>1</v>
      </c>
      <c r="L636" s="10" t="s">
        <v>733</v>
      </c>
      <c r="M636" s="11"/>
      <c r="N636" s="11"/>
      <c r="O636" s="2" t="s">
        <v>736</v>
      </c>
    </row>
    <row r="637" spans="1:15" ht="25.5">
      <c r="A637" s="4">
        <v>59</v>
      </c>
      <c r="B637" s="7" t="s">
        <v>1164</v>
      </c>
      <c r="C637" s="12" t="s">
        <v>59</v>
      </c>
      <c r="D637" s="12" t="s">
        <v>1469</v>
      </c>
      <c r="E637" s="13" t="s">
        <v>1357</v>
      </c>
      <c r="F637" s="119" t="s">
        <v>1560</v>
      </c>
      <c r="G637" s="120"/>
      <c r="H637" s="120"/>
      <c r="I637" s="120"/>
      <c r="J637" s="120"/>
      <c r="K637" s="120">
        <v>1</v>
      </c>
      <c r="L637" s="10" t="s">
        <v>689</v>
      </c>
      <c r="M637" s="11"/>
      <c r="N637" s="11"/>
      <c r="O637" s="2" t="s">
        <v>736</v>
      </c>
    </row>
    <row r="638" spans="1:15" ht="25.5">
      <c r="A638" s="4">
        <v>60</v>
      </c>
      <c r="B638" s="7" t="s">
        <v>1164</v>
      </c>
      <c r="C638" s="12" t="s">
        <v>59</v>
      </c>
      <c r="D638" s="12" t="s">
        <v>1469</v>
      </c>
      <c r="E638" s="13" t="s">
        <v>1561</v>
      </c>
      <c r="F638" s="119" t="s">
        <v>1241</v>
      </c>
      <c r="G638" s="120"/>
      <c r="H638" s="120"/>
      <c r="I638" s="120"/>
      <c r="J638" s="120"/>
      <c r="K638" s="120">
        <v>1</v>
      </c>
      <c r="L638" s="10" t="s">
        <v>689</v>
      </c>
      <c r="M638" s="11"/>
      <c r="N638" s="11"/>
      <c r="O638" s="2" t="s">
        <v>736</v>
      </c>
    </row>
    <row r="639" spans="1:15" ht="25.5">
      <c r="A639" s="4">
        <v>61</v>
      </c>
      <c r="B639" s="7" t="s">
        <v>1164</v>
      </c>
      <c r="C639" s="12" t="s">
        <v>59</v>
      </c>
      <c r="D639" s="12" t="s">
        <v>1479</v>
      </c>
      <c r="E639" s="13" t="s">
        <v>1242</v>
      </c>
      <c r="F639" s="119" t="s">
        <v>1317</v>
      </c>
      <c r="G639" s="120"/>
      <c r="H639" s="120"/>
      <c r="I639" s="120"/>
      <c r="J639" s="120">
        <v>1</v>
      </c>
      <c r="K639" s="120" t="s">
        <v>1243</v>
      </c>
      <c r="L639" s="10" t="s">
        <v>689</v>
      </c>
      <c r="M639" s="11"/>
      <c r="N639" s="11"/>
      <c r="O639" s="2" t="s">
        <v>736</v>
      </c>
    </row>
    <row r="640" spans="1:15" ht="25.5">
      <c r="A640" s="4">
        <v>62</v>
      </c>
      <c r="B640" s="7" t="s">
        <v>1164</v>
      </c>
      <c r="C640" s="12" t="s">
        <v>59</v>
      </c>
      <c r="D640" s="12" t="s">
        <v>1479</v>
      </c>
      <c r="E640" s="13" t="s">
        <v>1244</v>
      </c>
      <c r="F640" s="119" t="s">
        <v>443</v>
      </c>
      <c r="G640" s="120"/>
      <c r="H640" s="120"/>
      <c r="I640" s="120"/>
      <c r="J640" s="120"/>
      <c r="K640" s="120">
        <v>1</v>
      </c>
      <c r="L640" s="10" t="s">
        <v>689</v>
      </c>
      <c r="M640" s="11"/>
      <c r="N640" s="11"/>
      <c r="O640" s="2" t="s">
        <v>736</v>
      </c>
    </row>
    <row r="641" spans="1:15" ht="25.5">
      <c r="A641" s="4">
        <v>63</v>
      </c>
      <c r="B641" s="7" t="s">
        <v>1164</v>
      </c>
      <c r="C641" s="12" t="s">
        <v>59</v>
      </c>
      <c r="D641" s="12" t="s">
        <v>1639</v>
      </c>
      <c r="E641" s="13" t="s">
        <v>1245</v>
      </c>
      <c r="F641" s="119" t="s">
        <v>443</v>
      </c>
      <c r="G641" s="120"/>
      <c r="H641" s="120"/>
      <c r="I641" s="120"/>
      <c r="J641" s="120"/>
      <c r="K641" s="120">
        <v>1</v>
      </c>
      <c r="L641" s="10" t="s">
        <v>689</v>
      </c>
      <c r="M641" s="11"/>
      <c r="N641" s="11"/>
      <c r="O641" s="2" t="s">
        <v>736</v>
      </c>
    </row>
    <row r="642" spans="1:15" ht="25.5">
      <c r="A642" s="4">
        <v>64</v>
      </c>
      <c r="B642" s="7" t="s">
        <v>1164</v>
      </c>
      <c r="C642" s="12" t="s">
        <v>59</v>
      </c>
      <c r="D642" s="12" t="s">
        <v>1479</v>
      </c>
      <c r="E642" s="13" t="s">
        <v>1246</v>
      </c>
      <c r="F642" s="119" t="s">
        <v>1247</v>
      </c>
      <c r="G642" s="120"/>
      <c r="H642" s="120"/>
      <c r="I642" s="120"/>
      <c r="J642" s="120"/>
      <c r="K642" s="120">
        <v>1</v>
      </c>
      <c r="L642" s="10" t="s">
        <v>689</v>
      </c>
      <c r="M642" s="11"/>
      <c r="N642" s="11"/>
      <c r="O642" s="2" t="s">
        <v>736</v>
      </c>
    </row>
    <row r="643" spans="1:15" ht="38.25">
      <c r="A643" s="4">
        <v>65</v>
      </c>
      <c r="B643" s="7" t="s">
        <v>1164</v>
      </c>
      <c r="C643" s="12" t="s">
        <v>1615</v>
      </c>
      <c r="D643" s="12" t="s">
        <v>1621</v>
      </c>
      <c r="E643" s="13" t="s">
        <v>1248</v>
      </c>
      <c r="F643" s="119" t="s">
        <v>1249</v>
      </c>
      <c r="G643" s="120"/>
      <c r="H643" s="120"/>
      <c r="I643" s="120">
        <v>1</v>
      </c>
      <c r="J643" s="120"/>
      <c r="K643" s="120"/>
      <c r="L643" s="10" t="s">
        <v>1683</v>
      </c>
      <c r="M643" s="11"/>
      <c r="N643" s="11"/>
      <c r="O643" s="2" t="s">
        <v>736</v>
      </c>
    </row>
    <row r="644" spans="1:15" ht="25.5">
      <c r="A644" s="4">
        <v>66</v>
      </c>
      <c r="B644" s="7" t="s">
        <v>1164</v>
      </c>
      <c r="C644" s="12" t="s">
        <v>1615</v>
      </c>
      <c r="D644" s="12" t="s">
        <v>1621</v>
      </c>
      <c r="E644" s="13" t="s">
        <v>1684</v>
      </c>
      <c r="F644" s="119">
        <v>39334</v>
      </c>
      <c r="G644" s="120"/>
      <c r="H644" s="120"/>
      <c r="I644" s="120">
        <v>1</v>
      </c>
      <c r="J644" s="120"/>
      <c r="K644" s="120"/>
      <c r="L644" s="10" t="s">
        <v>1685</v>
      </c>
      <c r="M644" s="11"/>
      <c r="N644" s="11"/>
    </row>
    <row r="645" spans="1:15">
      <c r="A645" s="4">
        <v>67</v>
      </c>
      <c r="B645" s="7" t="s">
        <v>1164</v>
      </c>
      <c r="C645" s="12" t="s">
        <v>1615</v>
      </c>
      <c r="D645" s="12" t="s">
        <v>1686</v>
      </c>
      <c r="E645" s="13" t="s">
        <v>1687</v>
      </c>
      <c r="F645" s="119">
        <v>39335</v>
      </c>
      <c r="G645" s="120"/>
      <c r="H645" s="120"/>
      <c r="I645" s="120"/>
      <c r="J645" s="120"/>
      <c r="K645" s="120">
        <v>1</v>
      </c>
      <c r="L645" s="10" t="s">
        <v>1106</v>
      </c>
      <c r="M645" s="11"/>
      <c r="N645" s="11"/>
    </row>
    <row r="646" spans="1:15">
      <c r="A646" s="4">
        <v>68</v>
      </c>
      <c r="B646" s="7" t="s">
        <v>1164</v>
      </c>
      <c r="C646" s="12" t="s">
        <v>1633</v>
      </c>
      <c r="D646" s="12" t="s">
        <v>102</v>
      </c>
      <c r="E646" s="13" t="s">
        <v>1688</v>
      </c>
      <c r="F646" s="119">
        <v>39328</v>
      </c>
      <c r="G646" s="120"/>
      <c r="H646" s="120"/>
      <c r="I646" s="120"/>
      <c r="J646" s="120"/>
      <c r="K646" s="120">
        <v>1</v>
      </c>
      <c r="L646" s="10" t="s">
        <v>1106</v>
      </c>
      <c r="M646" s="11"/>
      <c r="N646" s="11"/>
    </row>
    <row r="647" spans="1:15" ht="51">
      <c r="A647" s="4">
        <v>69</v>
      </c>
      <c r="B647" s="7" t="s">
        <v>1164</v>
      </c>
      <c r="C647" s="12" t="s">
        <v>1633</v>
      </c>
      <c r="D647" s="12" t="s">
        <v>1490</v>
      </c>
      <c r="E647" s="13" t="s">
        <v>1689</v>
      </c>
      <c r="F647" s="119">
        <v>39334</v>
      </c>
      <c r="G647" s="120"/>
      <c r="H647" s="120">
        <v>1</v>
      </c>
      <c r="I647" s="120"/>
      <c r="J647" s="120"/>
      <c r="K647" s="120"/>
      <c r="L647" s="10" t="s">
        <v>1690</v>
      </c>
      <c r="M647" s="11" t="s">
        <v>1315</v>
      </c>
      <c r="N647" s="11" t="s">
        <v>553</v>
      </c>
    </row>
    <row r="648" spans="1:15">
      <c r="A648" s="4">
        <v>70</v>
      </c>
      <c r="B648" s="7" t="s">
        <v>1164</v>
      </c>
      <c r="C648" s="12" t="s">
        <v>1633</v>
      </c>
      <c r="D648" s="12" t="s">
        <v>1490</v>
      </c>
      <c r="E648" s="13" t="s">
        <v>1691</v>
      </c>
      <c r="F648" s="119" t="s">
        <v>259</v>
      </c>
      <c r="G648" s="120"/>
      <c r="H648" s="120"/>
      <c r="I648" s="120">
        <v>1</v>
      </c>
      <c r="J648" s="120"/>
      <c r="K648" s="120"/>
      <c r="L648" s="10" t="s">
        <v>36</v>
      </c>
      <c r="M648" s="11"/>
      <c r="N648" s="11"/>
    </row>
    <row r="649" spans="1:15">
      <c r="A649" s="4">
        <v>71</v>
      </c>
      <c r="B649" s="7" t="s">
        <v>1164</v>
      </c>
      <c r="C649" s="12" t="s">
        <v>1633</v>
      </c>
      <c r="D649" s="12" t="s">
        <v>1490</v>
      </c>
      <c r="E649" s="13" t="s">
        <v>37</v>
      </c>
      <c r="F649" s="119" t="s">
        <v>38</v>
      </c>
      <c r="G649" s="120"/>
      <c r="H649" s="120"/>
      <c r="I649" s="120"/>
      <c r="J649" s="120"/>
      <c r="K649" s="120">
        <v>1</v>
      </c>
      <c r="L649" s="10" t="s">
        <v>1106</v>
      </c>
      <c r="M649" s="11"/>
      <c r="N649" s="11"/>
    </row>
    <row r="650" spans="1:15">
      <c r="A650" s="4">
        <v>72</v>
      </c>
      <c r="B650" s="7" t="s">
        <v>1164</v>
      </c>
      <c r="C650" s="12" t="s">
        <v>1633</v>
      </c>
      <c r="D650" s="12" t="s">
        <v>1490</v>
      </c>
      <c r="E650" s="13" t="s">
        <v>39</v>
      </c>
      <c r="F650" s="119" t="s">
        <v>40</v>
      </c>
      <c r="G650" s="120"/>
      <c r="H650" s="120"/>
      <c r="I650" s="120"/>
      <c r="J650" s="120"/>
      <c r="K650" s="120">
        <v>1</v>
      </c>
      <c r="L650" s="10" t="s">
        <v>1106</v>
      </c>
      <c r="M650" s="11"/>
      <c r="N650" s="11"/>
    </row>
    <row r="651" spans="1:15">
      <c r="A651" s="4">
        <v>73</v>
      </c>
      <c r="B651" s="7" t="s">
        <v>1164</v>
      </c>
      <c r="C651" s="12" t="s">
        <v>1625</v>
      </c>
      <c r="D651" s="12" t="s">
        <v>41</v>
      </c>
      <c r="E651" s="13" t="s">
        <v>42</v>
      </c>
      <c r="F651" s="119">
        <v>39150</v>
      </c>
      <c r="G651" s="120"/>
      <c r="H651" s="120"/>
      <c r="I651" s="120"/>
      <c r="J651" s="120"/>
      <c r="K651" s="120">
        <v>1</v>
      </c>
      <c r="L651" s="10" t="s">
        <v>754</v>
      </c>
      <c r="M651" s="11"/>
      <c r="N651" s="11"/>
    </row>
    <row r="652" spans="1:15">
      <c r="A652" s="4">
        <v>74</v>
      </c>
      <c r="B652" s="7" t="s">
        <v>1164</v>
      </c>
      <c r="C652" s="12" t="s">
        <v>1625</v>
      </c>
      <c r="D652" s="12" t="s">
        <v>1626</v>
      </c>
      <c r="E652" s="13" t="s">
        <v>43</v>
      </c>
      <c r="F652" s="119" t="s">
        <v>44</v>
      </c>
      <c r="G652" s="120"/>
      <c r="H652" s="120"/>
      <c r="I652" s="120"/>
      <c r="J652" s="120"/>
      <c r="K652" s="120">
        <v>1</v>
      </c>
      <c r="L652" s="10" t="s">
        <v>754</v>
      </c>
      <c r="M652" s="11"/>
      <c r="N652" s="11"/>
    </row>
    <row r="653" spans="1:15">
      <c r="A653" s="4">
        <v>75</v>
      </c>
      <c r="B653" s="7" t="s">
        <v>1164</v>
      </c>
      <c r="C653" s="12" t="s">
        <v>59</v>
      </c>
      <c r="D653" s="12" t="s">
        <v>1479</v>
      </c>
      <c r="E653" s="13" t="s">
        <v>45</v>
      </c>
      <c r="F653" s="119" t="s">
        <v>46</v>
      </c>
      <c r="G653" s="120"/>
      <c r="H653" s="120"/>
      <c r="I653" s="120"/>
      <c r="J653" s="120"/>
      <c r="K653" s="120">
        <v>1</v>
      </c>
      <c r="L653" s="10" t="s">
        <v>1715</v>
      </c>
      <c r="M653" s="11"/>
      <c r="N653" s="11"/>
    </row>
    <row r="654" spans="1:15">
      <c r="A654" s="4">
        <v>76</v>
      </c>
      <c r="B654" s="7" t="s">
        <v>1164</v>
      </c>
      <c r="C654" s="12" t="s">
        <v>59</v>
      </c>
      <c r="D654" s="12" t="s">
        <v>60</v>
      </c>
      <c r="E654" s="13" t="s">
        <v>1716</v>
      </c>
      <c r="F654" s="119">
        <v>39091</v>
      </c>
      <c r="G654" s="120"/>
      <c r="H654" s="120"/>
      <c r="I654" s="120"/>
      <c r="J654" s="120"/>
      <c r="K654" s="120">
        <v>1</v>
      </c>
      <c r="L654" s="10" t="s">
        <v>1717</v>
      </c>
      <c r="M654" s="11"/>
      <c r="N654" s="11"/>
    </row>
    <row r="655" spans="1:15">
      <c r="A655" s="4">
        <v>77</v>
      </c>
      <c r="B655" s="7" t="s">
        <v>1164</v>
      </c>
      <c r="C655" s="12" t="s">
        <v>59</v>
      </c>
      <c r="D655" s="12" t="s">
        <v>1479</v>
      </c>
      <c r="E655" s="13" t="s">
        <v>1718</v>
      </c>
      <c r="F655" s="119" t="s">
        <v>1719</v>
      </c>
      <c r="G655" s="120"/>
      <c r="H655" s="120"/>
      <c r="I655" s="120"/>
      <c r="J655" s="120"/>
      <c r="K655" s="120">
        <v>1</v>
      </c>
      <c r="L655" s="10" t="s">
        <v>1717</v>
      </c>
      <c r="M655" s="11"/>
      <c r="N655" s="11"/>
    </row>
    <row r="656" spans="1:15">
      <c r="A656" s="4">
        <v>78</v>
      </c>
      <c r="B656" s="7" t="s">
        <v>1164</v>
      </c>
      <c r="C656" s="12" t="s">
        <v>59</v>
      </c>
      <c r="D656" s="12" t="s">
        <v>60</v>
      </c>
      <c r="E656" s="13" t="s">
        <v>1720</v>
      </c>
      <c r="F656" s="119" t="s">
        <v>259</v>
      </c>
      <c r="G656" s="120"/>
      <c r="H656" s="120"/>
      <c r="I656" s="120"/>
      <c r="J656" s="120"/>
      <c r="K656" s="120">
        <v>1</v>
      </c>
      <c r="L656" s="10" t="s">
        <v>1715</v>
      </c>
      <c r="M656" s="11"/>
      <c r="N656" s="11"/>
    </row>
    <row r="657" spans="1:14">
      <c r="A657" s="4">
        <v>79</v>
      </c>
      <c r="B657" s="7" t="s">
        <v>1164</v>
      </c>
      <c r="C657" s="12" t="s">
        <v>59</v>
      </c>
      <c r="D657" s="12" t="s">
        <v>60</v>
      </c>
      <c r="E657" s="13" t="s">
        <v>1721</v>
      </c>
      <c r="F657" s="119" t="s">
        <v>1722</v>
      </c>
      <c r="G657" s="120"/>
      <c r="H657" s="120"/>
      <c r="I657" s="120"/>
      <c r="J657" s="120"/>
      <c r="K657" s="120">
        <v>1</v>
      </c>
      <c r="L657" s="10" t="s">
        <v>1715</v>
      </c>
      <c r="M657" s="11"/>
      <c r="N657" s="11"/>
    </row>
    <row r="658" spans="1:14">
      <c r="A658" s="4">
        <v>80</v>
      </c>
      <c r="B658" s="7" t="s">
        <v>1164</v>
      </c>
      <c r="C658" s="12" t="s">
        <v>59</v>
      </c>
      <c r="D658" s="12" t="s">
        <v>1649</v>
      </c>
      <c r="E658" s="13" t="s">
        <v>1723</v>
      </c>
      <c r="F658" s="119" t="s">
        <v>1724</v>
      </c>
      <c r="G658" s="120"/>
      <c r="H658" s="120"/>
      <c r="I658" s="120"/>
      <c r="J658" s="120"/>
      <c r="K658" s="120">
        <v>1</v>
      </c>
      <c r="L658" s="10" t="s">
        <v>1715</v>
      </c>
      <c r="M658" s="11"/>
      <c r="N658" s="11"/>
    </row>
    <row r="659" spans="1:14">
      <c r="A659" s="4">
        <v>81</v>
      </c>
      <c r="B659" s="7" t="s">
        <v>1164</v>
      </c>
      <c r="C659" s="12" t="s">
        <v>59</v>
      </c>
      <c r="D659" s="12" t="s">
        <v>1649</v>
      </c>
      <c r="E659" s="13" t="s">
        <v>1725</v>
      </c>
      <c r="F659" s="119" t="s">
        <v>1726</v>
      </c>
      <c r="G659" s="120"/>
      <c r="H659" s="120"/>
      <c r="I659" s="120"/>
      <c r="J659" s="120"/>
      <c r="K659" s="120">
        <v>1</v>
      </c>
      <c r="L659" s="10" t="s">
        <v>1717</v>
      </c>
      <c r="M659" s="11"/>
      <c r="N659" s="11"/>
    </row>
    <row r="660" spans="1:14">
      <c r="A660" s="4">
        <v>82</v>
      </c>
      <c r="B660" s="7" t="s">
        <v>1164</v>
      </c>
      <c r="C660" s="12" t="s">
        <v>59</v>
      </c>
      <c r="D660" s="12" t="s">
        <v>1649</v>
      </c>
      <c r="E660" s="13" t="s">
        <v>1727</v>
      </c>
      <c r="F660" s="119" t="s">
        <v>1728</v>
      </c>
      <c r="G660" s="120"/>
      <c r="H660" s="120"/>
      <c r="I660" s="120"/>
      <c r="J660" s="120"/>
      <c r="K660" s="120">
        <v>1</v>
      </c>
      <c r="L660" s="10" t="s">
        <v>1715</v>
      </c>
      <c r="M660" s="11"/>
      <c r="N660" s="11"/>
    </row>
    <row r="661" spans="1:14">
      <c r="A661" s="4">
        <v>83</v>
      </c>
      <c r="B661" s="7" t="s">
        <v>1164</v>
      </c>
      <c r="C661" s="12" t="s">
        <v>59</v>
      </c>
      <c r="D661" s="12" t="s">
        <v>60</v>
      </c>
      <c r="E661" s="13" t="s">
        <v>1729</v>
      </c>
      <c r="F661" s="119" t="s">
        <v>40</v>
      </c>
      <c r="G661" s="120"/>
      <c r="H661" s="120"/>
      <c r="I661" s="120"/>
      <c r="J661" s="120"/>
      <c r="K661" s="120">
        <v>1</v>
      </c>
      <c r="L661" s="10" t="s">
        <v>1717</v>
      </c>
      <c r="M661" s="11"/>
      <c r="N661" s="11"/>
    </row>
    <row r="662" spans="1:14">
      <c r="A662" s="4">
        <v>84</v>
      </c>
      <c r="B662" s="7" t="s">
        <v>1164</v>
      </c>
      <c r="C662" s="12" t="s">
        <v>59</v>
      </c>
      <c r="D662" s="12" t="s">
        <v>1649</v>
      </c>
      <c r="E662" s="13" t="s">
        <v>1730</v>
      </c>
      <c r="F662" s="119" t="s">
        <v>1731</v>
      </c>
      <c r="G662" s="120"/>
      <c r="H662" s="120"/>
      <c r="I662" s="120"/>
      <c r="J662" s="120"/>
      <c r="K662" s="120">
        <v>1</v>
      </c>
      <c r="L662" s="10" t="s">
        <v>1717</v>
      </c>
      <c r="M662" s="11"/>
      <c r="N662" s="11"/>
    </row>
    <row r="663" spans="1:14">
      <c r="A663" s="4">
        <v>85</v>
      </c>
      <c r="B663" s="7" t="s">
        <v>1164</v>
      </c>
      <c r="C663" s="12" t="s">
        <v>59</v>
      </c>
      <c r="D663" s="12" t="s">
        <v>1649</v>
      </c>
      <c r="E663" s="13" t="s">
        <v>1732</v>
      </c>
      <c r="F663" s="119" t="s">
        <v>1733</v>
      </c>
      <c r="G663" s="120"/>
      <c r="H663" s="120"/>
      <c r="I663" s="120"/>
      <c r="J663" s="120"/>
      <c r="K663" s="120">
        <v>1</v>
      </c>
      <c r="L663" s="10" t="s">
        <v>1717</v>
      </c>
      <c r="M663" s="11"/>
      <c r="N663" s="11"/>
    </row>
    <row r="664" spans="1:14" ht="25.5">
      <c r="A664" s="4">
        <v>86</v>
      </c>
      <c r="B664" s="7" t="s">
        <v>1164</v>
      </c>
      <c r="C664" s="12" t="s">
        <v>59</v>
      </c>
      <c r="D664" s="12" t="s">
        <v>1734</v>
      </c>
      <c r="E664" s="13" t="s">
        <v>1890</v>
      </c>
      <c r="F664" s="119" t="s">
        <v>1891</v>
      </c>
      <c r="G664" s="120"/>
      <c r="H664" s="120"/>
      <c r="I664" s="120"/>
      <c r="J664" s="120"/>
      <c r="K664" s="120">
        <v>1</v>
      </c>
      <c r="L664" s="10" t="s">
        <v>1892</v>
      </c>
      <c r="M664" s="11"/>
      <c r="N664" s="11"/>
    </row>
    <row r="665" spans="1:14" ht="25.5">
      <c r="A665" s="4">
        <v>87</v>
      </c>
      <c r="B665" s="7" t="s">
        <v>1164</v>
      </c>
      <c r="C665" s="12" t="s">
        <v>59</v>
      </c>
      <c r="D665" s="12" t="s">
        <v>1469</v>
      </c>
      <c r="E665" s="13" t="s">
        <v>1893</v>
      </c>
      <c r="F665" s="119" t="s">
        <v>1894</v>
      </c>
      <c r="G665" s="120"/>
      <c r="H665" s="120"/>
      <c r="I665" s="120">
        <v>1</v>
      </c>
      <c r="J665" s="120"/>
      <c r="K665" s="120"/>
      <c r="L665" s="10" t="s">
        <v>1895</v>
      </c>
      <c r="M665" s="11"/>
      <c r="N665" s="11"/>
    </row>
    <row r="666" spans="1:14" ht="38.25">
      <c r="A666" s="4">
        <v>88</v>
      </c>
      <c r="B666" s="7" t="s">
        <v>1164</v>
      </c>
      <c r="C666" s="12" t="s">
        <v>1896</v>
      </c>
      <c r="D666" s="12" t="s">
        <v>1897</v>
      </c>
      <c r="E666" s="13" t="s">
        <v>1898</v>
      </c>
      <c r="F666" s="119" t="s">
        <v>1899</v>
      </c>
      <c r="G666" s="120"/>
      <c r="H666" s="120"/>
      <c r="I666" s="120"/>
      <c r="J666" s="120">
        <v>1</v>
      </c>
      <c r="K666" s="120"/>
      <c r="L666" s="10" t="s">
        <v>1900</v>
      </c>
      <c r="M666" s="11"/>
      <c r="N666" s="11"/>
    </row>
    <row r="667" spans="1:14" ht="25.5">
      <c r="A667" s="4">
        <v>89</v>
      </c>
      <c r="B667" s="7" t="s">
        <v>1164</v>
      </c>
      <c r="C667" s="12" t="s">
        <v>59</v>
      </c>
      <c r="D667" s="12" t="s">
        <v>1901</v>
      </c>
      <c r="E667" s="13" t="s">
        <v>1902</v>
      </c>
      <c r="F667" s="119" t="s">
        <v>1903</v>
      </c>
      <c r="G667" s="120"/>
      <c r="H667" s="120"/>
      <c r="I667" s="120"/>
      <c r="J667" s="120">
        <v>1</v>
      </c>
      <c r="K667" s="120"/>
      <c r="L667" s="10" t="s">
        <v>1904</v>
      </c>
      <c r="M667" s="11"/>
      <c r="N667" s="11"/>
    </row>
    <row r="668" spans="1:14" ht="25.5">
      <c r="A668" s="4">
        <v>90</v>
      </c>
      <c r="B668" s="7" t="s">
        <v>1164</v>
      </c>
      <c r="C668" s="12" t="s">
        <v>1905</v>
      </c>
      <c r="D668" s="12" t="s">
        <v>1634</v>
      </c>
      <c r="E668" s="13" t="s">
        <v>1906</v>
      </c>
      <c r="F668" s="119" t="s">
        <v>25</v>
      </c>
      <c r="G668" s="120"/>
      <c r="H668" s="120"/>
      <c r="I668" s="120"/>
      <c r="J668" s="120"/>
      <c r="K668" s="120">
        <v>1</v>
      </c>
      <c r="L668" s="10" t="s">
        <v>1907</v>
      </c>
      <c r="M668" s="11"/>
      <c r="N668" s="11"/>
    </row>
    <row r="669" spans="1:14" ht="25.5">
      <c r="A669" s="4">
        <v>91</v>
      </c>
      <c r="B669" s="7" t="s">
        <v>1164</v>
      </c>
      <c r="C669" s="12" t="s">
        <v>59</v>
      </c>
      <c r="D669" s="12" t="s">
        <v>1908</v>
      </c>
      <c r="E669" s="13" t="s">
        <v>1909</v>
      </c>
      <c r="F669" s="119" t="s">
        <v>1910</v>
      </c>
      <c r="G669" s="120"/>
      <c r="H669" s="120"/>
      <c r="I669" s="120"/>
      <c r="J669" s="120"/>
      <c r="K669" s="120">
        <v>1</v>
      </c>
      <c r="L669" s="10" t="s">
        <v>1911</v>
      </c>
      <c r="M669" s="11"/>
      <c r="N669" s="11"/>
    </row>
    <row r="670" spans="1:14" ht="25.5">
      <c r="A670" s="4">
        <v>92</v>
      </c>
      <c r="B670" s="7" t="s">
        <v>1164</v>
      </c>
      <c r="C670" s="12" t="s">
        <v>59</v>
      </c>
      <c r="D670" s="12" t="s">
        <v>1529</v>
      </c>
      <c r="E670" s="13" t="s">
        <v>1530</v>
      </c>
      <c r="F670" s="119" t="s">
        <v>1531</v>
      </c>
      <c r="G670" s="120"/>
      <c r="H670" s="120"/>
      <c r="I670" s="120"/>
      <c r="J670" s="120"/>
      <c r="K670" s="120">
        <v>1</v>
      </c>
      <c r="L670" s="10" t="s">
        <v>1532</v>
      </c>
      <c r="M670" s="11"/>
      <c r="N670" s="11"/>
    </row>
    <row r="671" spans="1:14" ht="38.25">
      <c r="A671" s="4">
        <v>93</v>
      </c>
      <c r="B671" s="7" t="s">
        <v>1164</v>
      </c>
      <c r="C671" s="12" t="s">
        <v>1633</v>
      </c>
      <c r="D671" s="12" t="s">
        <v>1634</v>
      </c>
      <c r="E671" s="13" t="s">
        <v>1533</v>
      </c>
      <c r="F671" s="119" t="s">
        <v>1531</v>
      </c>
      <c r="G671" s="120"/>
      <c r="H671" s="120">
        <v>1</v>
      </c>
      <c r="I671" s="120"/>
      <c r="J671" s="120"/>
      <c r="K671" s="120"/>
      <c r="L671" s="10" t="s">
        <v>677</v>
      </c>
      <c r="M671" s="11"/>
      <c r="N671" s="11"/>
    </row>
    <row r="672" spans="1:14">
      <c r="A672" s="4">
        <v>94</v>
      </c>
      <c r="B672" s="7" t="s">
        <v>1164</v>
      </c>
      <c r="C672" s="12" t="s">
        <v>1905</v>
      </c>
      <c r="D672" s="12" t="s">
        <v>1490</v>
      </c>
      <c r="E672" s="13" t="s">
        <v>678</v>
      </c>
      <c r="F672" s="119" t="s">
        <v>1531</v>
      </c>
      <c r="G672" s="120"/>
      <c r="H672" s="120"/>
      <c r="I672" s="120">
        <v>1</v>
      </c>
      <c r="J672" s="120"/>
      <c r="K672" s="120"/>
      <c r="L672" s="10" t="s">
        <v>1106</v>
      </c>
      <c r="M672" s="11"/>
      <c r="N672" s="11"/>
    </row>
    <row r="673" spans="1:14" ht="25.5">
      <c r="A673" s="4">
        <v>95</v>
      </c>
      <c r="B673" s="7" t="s">
        <v>1164</v>
      </c>
      <c r="C673" s="12" t="s">
        <v>1633</v>
      </c>
      <c r="D673" s="12" t="s">
        <v>1490</v>
      </c>
      <c r="E673" s="13" t="s">
        <v>212</v>
      </c>
      <c r="F673" s="119" t="s">
        <v>1531</v>
      </c>
      <c r="G673" s="120"/>
      <c r="H673" s="120">
        <v>1</v>
      </c>
      <c r="I673" s="120"/>
      <c r="J673" s="120"/>
      <c r="K673" s="120"/>
      <c r="L673" s="10" t="s">
        <v>679</v>
      </c>
      <c r="M673" s="11"/>
      <c r="N673" s="11"/>
    </row>
    <row r="674" spans="1:14">
      <c r="A674" s="4">
        <v>96</v>
      </c>
      <c r="B674" s="7" t="s">
        <v>1164</v>
      </c>
      <c r="C674" s="12" t="s">
        <v>1905</v>
      </c>
      <c r="D674" s="12" t="s">
        <v>1490</v>
      </c>
      <c r="E674" s="13" t="s">
        <v>213</v>
      </c>
      <c r="F674" s="119" t="s">
        <v>680</v>
      </c>
      <c r="G674" s="120"/>
      <c r="H674" s="120"/>
      <c r="I674" s="120"/>
      <c r="J674" s="120"/>
      <c r="K674" s="120">
        <v>1</v>
      </c>
      <c r="L674" s="10" t="s">
        <v>1106</v>
      </c>
      <c r="M674" s="11"/>
      <c r="N674" s="11"/>
    </row>
    <row r="675" spans="1:14" ht="51">
      <c r="A675" s="4">
        <v>97</v>
      </c>
      <c r="B675" s="7" t="s">
        <v>1164</v>
      </c>
      <c r="C675" s="12" t="s">
        <v>1905</v>
      </c>
      <c r="D675" s="12" t="s">
        <v>1490</v>
      </c>
      <c r="E675" s="13" t="s">
        <v>214</v>
      </c>
      <c r="F675" s="119" t="s">
        <v>681</v>
      </c>
      <c r="G675" s="120"/>
      <c r="H675" s="120"/>
      <c r="I675" s="120"/>
      <c r="J675" s="120"/>
      <c r="K675" s="120">
        <v>1</v>
      </c>
      <c r="L675" s="10" t="s">
        <v>682</v>
      </c>
      <c r="M675" s="11"/>
      <c r="N675" s="11"/>
    </row>
    <row r="676" spans="1:14" ht="38.25">
      <c r="A676" s="4">
        <v>98</v>
      </c>
      <c r="B676" s="7" t="s">
        <v>1164</v>
      </c>
      <c r="C676" s="12" t="s">
        <v>1905</v>
      </c>
      <c r="D676" s="12" t="s">
        <v>102</v>
      </c>
      <c r="E676" s="13" t="s">
        <v>683</v>
      </c>
      <c r="F676" s="119" t="s">
        <v>684</v>
      </c>
      <c r="G676" s="120"/>
      <c r="H676" s="120"/>
      <c r="I676" s="120"/>
      <c r="J676" s="120">
        <v>1</v>
      </c>
      <c r="K676" s="120"/>
      <c r="L676" s="10" t="s">
        <v>685</v>
      </c>
      <c r="M676" s="11"/>
      <c r="N676" s="11"/>
    </row>
    <row r="677" spans="1:14" ht="76.5">
      <c r="A677" s="4">
        <v>99</v>
      </c>
      <c r="B677" s="145" t="s">
        <v>1164</v>
      </c>
      <c r="C677" s="8" t="s">
        <v>1896</v>
      </c>
      <c r="D677" s="8" t="s">
        <v>686</v>
      </c>
      <c r="E677" s="6" t="s">
        <v>687</v>
      </c>
      <c r="F677" s="117" t="s">
        <v>216</v>
      </c>
      <c r="G677" s="6"/>
      <c r="H677" s="6"/>
      <c r="I677" s="6"/>
      <c r="J677" s="6">
        <v>1</v>
      </c>
      <c r="K677" s="6"/>
      <c r="L677" s="148" t="s">
        <v>1945</v>
      </c>
      <c r="M677" s="6" t="s">
        <v>1946</v>
      </c>
      <c r="N677" s="11" t="s">
        <v>1947</v>
      </c>
    </row>
    <row r="678" spans="1:14" ht="25.5">
      <c r="A678" s="4">
        <v>100</v>
      </c>
      <c r="B678" s="145" t="s">
        <v>1164</v>
      </c>
      <c r="C678" s="8" t="s">
        <v>1948</v>
      </c>
      <c r="D678" s="8" t="s">
        <v>1949</v>
      </c>
      <c r="E678" s="6" t="s">
        <v>1950</v>
      </c>
      <c r="F678" s="117" t="s">
        <v>217</v>
      </c>
      <c r="G678" s="6"/>
      <c r="H678" s="6"/>
      <c r="I678" s="6"/>
      <c r="J678" s="6"/>
      <c r="K678" s="6">
        <v>1</v>
      </c>
      <c r="L678" s="149" t="s">
        <v>993</v>
      </c>
      <c r="M678" s="6"/>
      <c r="N678" s="11" t="s">
        <v>225</v>
      </c>
    </row>
    <row r="679" spans="1:14" ht="25.5">
      <c r="A679" s="4">
        <v>101</v>
      </c>
      <c r="B679" s="145" t="s">
        <v>1164</v>
      </c>
      <c r="C679" s="8" t="s">
        <v>1948</v>
      </c>
      <c r="D679" s="8" t="s">
        <v>994</v>
      </c>
      <c r="E679" s="6" t="s">
        <v>995</v>
      </c>
      <c r="F679" s="117" t="s">
        <v>218</v>
      </c>
      <c r="G679" s="6"/>
      <c r="H679" s="6"/>
      <c r="I679" s="6"/>
      <c r="J679" s="6"/>
      <c r="K679" s="6">
        <v>1</v>
      </c>
      <c r="L679" s="11" t="s">
        <v>384</v>
      </c>
      <c r="M679" s="6"/>
      <c r="N679" s="11" t="s">
        <v>225</v>
      </c>
    </row>
    <row r="680" spans="1:14" ht="89.25">
      <c r="A680" s="4">
        <v>102</v>
      </c>
      <c r="B680" s="145" t="s">
        <v>1164</v>
      </c>
      <c r="C680" s="8" t="s">
        <v>1948</v>
      </c>
      <c r="D680" s="8" t="s">
        <v>994</v>
      </c>
      <c r="E680" s="159" t="s">
        <v>1524</v>
      </c>
      <c r="F680" s="117" t="s">
        <v>219</v>
      </c>
      <c r="G680" s="6"/>
      <c r="H680" s="6"/>
      <c r="I680" s="6">
        <v>1</v>
      </c>
      <c r="J680" s="6">
        <v>1</v>
      </c>
      <c r="K680" s="6"/>
      <c r="L680" s="148" t="s">
        <v>1525</v>
      </c>
      <c r="M680" s="6"/>
      <c r="N680" s="11" t="s">
        <v>341</v>
      </c>
    </row>
    <row r="681" spans="1:14" ht="38.25">
      <c r="A681" s="4">
        <v>103</v>
      </c>
      <c r="B681" s="145" t="s">
        <v>1164</v>
      </c>
      <c r="C681" s="8" t="s">
        <v>1948</v>
      </c>
      <c r="D681" s="8" t="s">
        <v>994</v>
      </c>
      <c r="E681" s="6" t="s">
        <v>1526</v>
      </c>
      <c r="F681" s="117" t="s">
        <v>220</v>
      </c>
      <c r="G681" s="6"/>
      <c r="H681" s="6"/>
      <c r="I681" s="6">
        <v>1</v>
      </c>
      <c r="J681" s="6"/>
      <c r="K681" s="6"/>
      <c r="L681" s="148" t="s">
        <v>907</v>
      </c>
      <c r="M681" s="6" t="s">
        <v>908</v>
      </c>
      <c r="N681" s="11" t="s">
        <v>909</v>
      </c>
    </row>
    <row r="682" spans="1:14" ht="76.5">
      <c r="A682" s="4">
        <v>104</v>
      </c>
      <c r="B682" s="145" t="s">
        <v>1164</v>
      </c>
      <c r="C682" s="8" t="s">
        <v>59</v>
      </c>
      <c r="D682" s="8" t="s">
        <v>994</v>
      </c>
      <c r="E682" s="6" t="s">
        <v>910</v>
      </c>
      <c r="F682" s="117" t="s">
        <v>221</v>
      </c>
      <c r="G682" s="6">
        <v>0</v>
      </c>
      <c r="H682" s="6">
        <v>0</v>
      </c>
      <c r="I682" s="6">
        <v>1</v>
      </c>
      <c r="J682" s="6">
        <v>0</v>
      </c>
      <c r="K682" s="6">
        <v>0</v>
      </c>
      <c r="L682" s="148" t="s">
        <v>241</v>
      </c>
      <c r="M682" s="6"/>
      <c r="N682" s="11"/>
    </row>
    <row r="683" spans="1:14" ht="63.75">
      <c r="A683" s="4">
        <v>105</v>
      </c>
      <c r="B683" s="145" t="s">
        <v>1164</v>
      </c>
      <c r="C683" s="8" t="s">
        <v>1625</v>
      </c>
      <c r="D683" s="8" t="s">
        <v>1462</v>
      </c>
      <c r="E683" s="6" t="s">
        <v>242</v>
      </c>
      <c r="F683" s="117" t="s">
        <v>223</v>
      </c>
      <c r="G683" s="6">
        <v>0</v>
      </c>
      <c r="H683" s="6">
        <v>0</v>
      </c>
      <c r="I683" s="6">
        <v>0</v>
      </c>
      <c r="J683" s="6">
        <v>1</v>
      </c>
      <c r="K683" s="6">
        <v>0</v>
      </c>
      <c r="L683" s="148" t="s">
        <v>243</v>
      </c>
      <c r="M683" s="6"/>
      <c r="N683" s="11"/>
    </row>
    <row r="684" spans="1:14" ht="38.25">
      <c r="A684" s="4">
        <v>106</v>
      </c>
      <c r="B684" s="145" t="s">
        <v>1164</v>
      </c>
      <c r="C684" s="8" t="s">
        <v>59</v>
      </c>
      <c r="D684" s="8" t="s">
        <v>994</v>
      </c>
      <c r="E684" s="6" t="s">
        <v>244</v>
      </c>
      <c r="F684" s="117" t="s">
        <v>224</v>
      </c>
      <c r="G684" s="6">
        <v>0</v>
      </c>
      <c r="H684" s="6">
        <v>0</v>
      </c>
      <c r="I684" s="6">
        <v>0</v>
      </c>
      <c r="J684" s="6">
        <v>0</v>
      </c>
      <c r="K684" s="6">
        <v>1</v>
      </c>
      <c r="L684" s="148" t="s">
        <v>245</v>
      </c>
      <c r="M684" s="6"/>
      <c r="N684" s="11" t="s">
        <v>246</v>
      </c>
    </row>
    <row r="685" spans="1:14" ht="63.75">
      <c r="A685" s="4">
        <v>107</v>
      </c>
      <c r="B685" s="145" t="s">
        <v>1164</v>
      </c>
      <c r="C685" s="8" t="s">
        <v>247</v>
      </c>
      <c r="D685" s="8" t="s">
        <v>1458</v>
      </c>
      <c r="E685" s="6" t="s">
        <v>226</v>
      </c>
      <c r="F685" s="117" t="s">
        <v>227</v>
      </c>
      <c r="G685" s="6">
        <v>0</v>
      </c>
      <c r="H685" s="6">
        <v>0</v>
      </c>
      <c r="I685" s="6">
        <v>1</v>
      </c>
      <c r="J685" s="6">
        <v>0</v>
      </c>
      <c r="K685" s="6">
        <v>0</v>
      </c>
      <c r="L685" s="148" t="s">
        <v>248</v>
      </c>
      <c r="M685" s="6"/>
      <c r="N685" s="11" t="s">
        <v>911</v>
      </c>
    </row>
    <row r="686" spans="1:14" ht="51">
      <c r="A686" s="4">
        <v>108</v>
      </c>
      <c r="B686" s="145" t="s">
        <v>1164</v>
      </c>
      <c r="C686" s="8" t="s">
        <v>247</v>
      </c>
      <c r="D686" s="8" t="s">
        <v>912</v>
      </c>
      <c r="E686" s="159" t="s">
        <v>228</v>
      </c>
      <c r="F686" s="117" t="s">
        <v>229</v>
      </c>
      <c r="G686" s="6">
        <v>0</v>
      </c>
      <c r="H686" s="6">
        <v>0</v>
      </c>
      <c r="I686" s="6">
        <v>0</v>
      </c>
      <c r="J686" s="6">
        <v>0</v>
      </c>
      <c r="K686" s="6">
        <v>2</v>
      </c>
      <c r="L686" s="148" t="s">
        <v>171</v>
      </c>
      <c r="M686" s="6"/>
      <c r="N686" s="11" t="s">
        <v>172</v>
      </c>
    </row>
    <row r="687" spans="1:14">
      <c r="A687" s="4">
        <v>1</v>
      </c>
      <c r="B687" s="7" t="s">
        <v>1165</v>
      </c>
      <c r="C687" s="12" t="s">
        <v>173</v>
      </c>
      <c r="D687" s="12" t="s">
        <v>174</v>
      </c>
      <c r="E687" s="13" t="s">
        <v>175</v>
      </c>
      <c r="F687" s="119">
        <v>39219</v>
      </c>
      <c r="G687" s="120"/>
      <c r="H687" s="120"/>
      <c r="I687" s="120"/>
      <c r="J687" s="120">
        <v>1</v>
      </c>
      <c r="K687" s="120"/>
      <c r="L687" s="10" t="s">
        <v>404</v>
      </c>
      <c r="M687" s="11" t="s">
        <v>159</v>
      </c>
      <c r="N687" s="11" t="s">
        <v>159</v>
      </c>
    </row>
    <row r="688" spans="1:14">
      <c r="A688" s="4">
        <v>2</v>
      </c>
      <c r="B688" s="7" t="s">
        <v>1165</v>
      </c>
      <c r="C688" s="12" t="s">
        <v>173</v>
      </c>
      <c r="D688" s="12" t="s">
        <v>176</v>
      </c>
      <c r="E688" s="13" t="s">
        <v>177</v>
      </c>
      <c r="F688" s="119">
        <v>39226</v>
      </c>
      <c r="G688" s="120"/>
      <c r="H688" s="120"/>
      <c r="I688" s="120">
        <v>1</v>
      </c>
      <c r="J688" s="120"/>
      <c r="K688" s="120"/>
      <c r="L688" s="10" t="s">
        <v>1110</v>
      </c>
      <c r="M688" s="11" t="s">
        <v>159</v>
      </c>
      <c r="N688" s="11" t="s">
        <v>159</v>
      </c>
    </row>
    <row r="689" spans="1:14">
      <c r="A689" s="4">
        <v>3</v>
      </c>
      <c r="B689" s="7" t="s">
        <v>1165</v>
      </c>
      <c r="C689" s="12" t="s">
        <v>173</v>
      </c>
      <c r="D689" s="12" t="s">
        <v>174</v>
      </c>
      <c r="E689" s="13" t="s">
        <v>1250</v>
      </c>
      <c r="F689" s="119">
        <v>39245</v>
      </c>
      <c r="G689" s="120"/>
      <c r="H689" s="120">
        <v>1</v>
      </c>
      <c r="I689" s="120"/>
      <c r="J689" s="120"/>
      <c r="K689" s="120"/>
      <c r="L689" s="10" t="s">
        <v>1251</v>
      </c>
      <c r="M689" s="11"/>
      <c r="N689" s="11" t="s">
        <v>159</v>
      </c>
    </row>
    <row r="690" spans="1:14" ht="25.5">
      <c r="A690" s="4">
        <v>4</v>
      </c>
      <c r="B690" s="7" t="s">
        <v>1165</v>
      </c>
      <c r="C690" s="12" t="s">
        <v>173</v>
      </c>
      <c r="D690" s="12" t="s">
        <v>1252</v>
      </c>
      <c r="E690" s="13" t="s">
        <v>1253</v>
      </c>
      <c r="F690" s="119">
        <v>39262</v>
      </c>
      <c r="G690" s="120"/>
      <c r="H690" s="120">
        <v>1</v>
      </c>
      <c r="I690" s="120"/>
      <c r="J690" s="120"/>
      <c r="K690" s="120"/>
      <c r="L690" s="10" t="s">
        <v>1254</v>
      </c>
      <c r="M690" s="11"/>
      <c r="N690" s="11"/>
    </row>
    <row r="691" spans="1:14">
      <c r="A691" s="4">
        <v>5</v>
      </c>
      <c r="B691" s="7" t="s">
        <v>1165</v>
      </c>
      <c r="C691" s="12" t="s">
        <v>1255</v>
      </c>
      <c r="D691" s="12" t="s">
        <v>1256</v>
      </c>
      <c r="E691" s="13" t="s">
        <v>1257</v>
      </c>
      <c r="F691" s="119">
        <v>39234</v>
      </c>
      <c r="G691" s="120"/>
      <c r="H691" s="120"/>
      <c r="I691" s="120"/>
      <c r="J691" s="120">
        <v>1</v>
      </c>
      <c r="K691" s="120"/>
      <c r="L691" s="10" t="s">
        <v>404</v>
      </c>
      <c r="M691" s="11" t="s">
        <v>159</v>
      </c>
      <c r="N691" s="11" t="s">
        <v>159</v>
      </c>
    </row>
    <row r="692" spans="1:14">
      <c r="A692" s="4">
        <v>6</v>
      </c>
      <c r="B692" s="7" t="s">
        <v>1165</v>
      </c>
      <c r="C692" s="12" t="s">
        <v>1255</v>
      </c>
      <c r="D692" s="12" t="s">
        <v>1256</v>
      </c>
      <c r="E692" s="13" t="s">
        <v>1258</v>
      </c>
      <c r="F692" s="119">
        <v>39234</v>
      </c>
      <c r="G692" s="120"/>
      <c r="H692" s="120"/>
      <c r="I692" s="120"/>
      <c r="J692" s="120">
        <v>1</v>
      </c>
      <c r="K692" s="120"/>
      <c r="L692" s="10" t="s">
        <v>404</v>
      </c>
      <c r="M692" s="11" t="s">
        <v>159</v>
      </c>
      <c r="N692" s="11" t="s">
        <v>159</v>
      </c>
    </row>
    <row r="693" spans="1:14">
      <c r="A693" s="4">
        <v>7</v>
      </c>
      <c r="B693" s="7" t="s">
        <v>1165</v>
      </c>
      <c r="C693" s="12" t="s">
        <v>1259</v>
      </c>
      <c r="D693" s="12" t="s">
        <v>1260</v>
      </c>
      <c r="E693" s="13" t="s">
        <v>1261</v>
      </c>
      <c r="F693" s="119">
        <v>39238</v>
      </c>
      <c r="G693" s="120"/>
      <c r="H693" s="120"/>
      <c r="I693" s="120"/>
      <c r="J693" s="120">
        <v>1</v>
      </c>
      <c r="K693" s="120"/>
      <c r="L693" s="10" t="s">
        <v>401</v>
      </c>
      <c r="M693" s="11" t="s">
        <v>159</v>
      </c>
      <c r="N693" s="11" t="s">
        <v>159</v>
      </c>
    </row>
    <row r="694" spans="1:14">
      <c r="A694" s="4">
        <v>8</v>
      </c>
      <c r="B694" s="7" t="s">
        <v>1165</v>
      </c>
      <c r="C694" s="12" t="s">
        <v>173</v>
      </c>
      <c r="D694" s="12" t="s">
        <v>1262</v>
      </c>
      <c r="E694" s="13" t="s">
        <v>1263</v>
      </c>
      <c r="F694" s="119">
        <v>39234</v>
      </c>
      <c r="G694" s="120"/>
      <c r="H694" s="120"/>
      <c r="I694" s="120"/>
      <c r="J694" s="120"/>
      <c r="K694" s="120">
        <v>1</v>
      </c>
      <c r="L694" s="10" t="s">
        <v>1264</v>
      </c>
      <c r="M694" s="11" t="s">
        <v>159</v>
      </c>
      <c r="N694" s="11" t="s">
        <v>159</v>
      </c>
    </row>
    <row r="695" spans="1:14">
      <c r="A695" s="4">
        <v>9</v>
      </c>
      <c r="B695" s="7" t="s">
        <v>1165</v>
      </c>
      <c r="C695" s="12" t="s">
        <v>173</v>
      </c>
      <c r="D695" s="12" t="s">
        <v>1265</v>
      </c>
      <c r="E695" s="13" t="s">
        <v>1266</v>
      </c>
      <c r="F695" s="119">
        <v>39254</v>
      </c>
      <c r="G695" s="120"/>
      <c r="H695" s="120"/>
      <c r="I695" s="120"/>
      <c r="J695" s="120"/>
      <c r="K695" s="120">
        <v>1</v>
      </c>
      <c r="L695" s="10" t="s">
        <v>404</v>
      </c>
      <c r="M695" s="11" t="s">
        <v>159</v>
      </c>
      <c r="N695" s="11" t="s">
        <v>159</v>
      </c>
    </row>
    <row r="696" spans="1:14">
      <c r="A696" s="4">
        <v>10</v>
      </c>
      <c r="B696" s="7" t="s">
        <v>1165</v>
      </c>
      <c r="C696" s="12" t="s">
        <v>173</v>
      </c>
      <c r="D696" s="12" t="s">
        <v>1262</v>
      </c>
      <c r="E696" s="13" t="s">
        <v>1267</v>
      </c>
      <c r="F696" s="119">
        <v>39254</v>
      </c>
      <c r="G696" s="120"/>
      <c r="H696" s="120"/>
      <c r="I696" s="120"/>
      <c r="J696" s="120"/>
      <c r="K696" s="120">
        <v>1</v>
      </c>
      <c r="L696" s="10" t="s">
        <v>1268</v>
      </c>
      <c r="M696" s="11" t="s">
        <v>159</v>
      </c>
      <c r="N696" s="11" t="s">
        <v>159</v>
      </c>
    </row>
    <row r="697" spans="1:14">
      <c r="A697" s="4">
        <v>11</v>
      </c>
      <c r="B697" s="7" t="s">
        <v>1165</v>
      </c>
      <c r="C697" s="12" t="s">
        <v>173</v>
      </c>
      <c r="D697" s="12" t="s">
        <v>1269</v>
      </c>
      <c r="E697" s="13" t="s">
        <v>1270</v>
      </c>
      <c r="F697" s="119">
        <v>39239</v>
      </c>
      <c r="G697" s="120"/>
      <c r="H697" s="120"/>
      <c r="I697" s="120"/>
      <c r="J697" s="120"/>
      <c r="K697" s="120">
        <v>1</v>
      </c>
      <c r="L697" s="10" t="s">
        <v>404</v>
      </c>
      <c r="M697" s="11" t="s">
        <v>159</v>
      </c>
      <c r="N697" s="11" t="s">
        <v>159</v>
      </c>
    </row>
    <row r="698" spans="1:14">
      <c r="A698" s="4">
        <v>12</v>
      </c>
      <c r="B698" s="7" t="s">
        <v>1165</v>
      </c>
      <c r="C698" s="12" t="s">
        <v>173</v>
      </c>
      <c r="D698" s="12" t="s">
        <v>1262</v>
      </c>
      <c r="E698" s="13" t="s">
        <v>1271</v>
      </c>
      <c r="F698" s="119">
        <v>39248</v>
      </c>
      <c r="G698" s="120"/>
      <c r="H698" s="120"/>
      <c r="I698" s="120"/>
      <c r="J698" s="120"/>
      <c r="K698" s="120">
        <v>1</v>
      </c>
      <c r="L698" s="10" t="s">
        <v>1272</v>
      </c>
      <c r="M698" s="11" t="s">
        <v>159</v>
      </c>
      <c r="N698" s="11" t="s">
        <v>159</v>
      </c>
    </row>
    <row r="699" spans="1:14">
      <c r="A699" s="4">
        <v>13</v>
      </c>
      <c r="B699" s="7" t="s">
        <v>1165</v>
      </c>
      <c r="C699" s="12" t="s">
        <v>1255</v>
      </c>
      <c r="D699" s="12" t="s">
        <v>1273</v>
      </c>
      <c r="E699" s="13" t="s">
        <v>1274</v>
      </c>
      <c r="F699" s="119">
        <v>39250</v>
      </c>
      <c r="G699" s="120"/>
      <c r="H699" s="120"/>
      <c r="I699" s="120"/>
      <c r="J699" s="120"/>
      <c r="K699" s="120">
        <v>1</v>
      </c>
      <c r="L699" s="10" t="s">
        <v>1268</v>
      </c>
      <c r="M699" s="11" t="s">
        <v>159</v>
      </c>
      <c r="N699" s="11" t="s">
        <v>159</v>
      </c>
    </row>
    <row r="700" spans="1:14">
      <c r="A700" s="4">
        <v>14</v>
      </c>
      <c r="B700" s="7" t="s">
        <v>1165</v>
      </c>
      <c r="C700" s="12" t="s">
        <v>1255</v>
      </c>
      <c r="D700" s="12" t="s">
        <v>1256</v>
      </c>
      <c r="E700" s="13" t="s">
        <v>1275</v>
      </c>
      <c r="F700" s="119">
        <v>39251</v>
      </c>
      <c r="G700" s="120"/>
      <c r="H700" s="120"/>
      <c r="I700" s="120"/>
      <c r="J700" s="120"/>
      <c r="K700" s="120">
        <v>1</v>
      </c>
      <c r="L700" s="10" t="s">
        <v>1268</v>
      </c>
      <c r="M700" s="11" t="s">
        <v>159</v>
      </c>
      <c r="N700" s="11" t="s">
        <v>159</v>
      </c>
    </row>
    <row r="701" spans="1:14" ht="25.5">
      <c r="A701" s="4">
        <v>15</v>
      </c>
      <c r="B701" s="7" t="s">
        <v>1165</v>
      </c>
      <c r="C701" s="12" t="s">
        <v>1255</v>
      </c>
      <c r="D701" s="12" t="s">
        <v>1256</v>
      </c>
      <c r="E701" s="13" t="s">
        <v>1276</v>
      </c>
      <c r="F701" s="119">
        <v>39254</v>
      </c>
      <c r="G701" s="120"/>
      <c r="H701" s="120"/>
      <c r="I701" s="120"/>
      <c r="J701" s="120"/>
      <c r="K701" s="120">
        <v>1</v>
      </c>
      <c r="L701" s="10" t="s">
        <v>1277</v>
      </c>
      <c r="M701" s="11" t="s">
        <v>159</v>
      </c>
      <c r="N701" s="11" t="s">
        <v>159</v>
      </c>
    </row>
    <row r="702" spans="1:14">
      <c r="A702" s="4">
        <v>16</v>
      </c>
      <c r="B702" s="7" t="s">
        <v>1165</v>
      </c>
      <c r="C702" s="12" t="s">
        <v>1255</v>
      </c>
      <c r="D702" s="12" t="s">
        <v>1278</v>
      </c>
      <c r="E702" s="13" t="s">
        <v>1279</v>
      </c>
      <c r="F702" s="119">
        <v>39252</v>
      </c>
      <c r="G702" s="120"/>
      <c r="H702" s="120"/>
      <c r="I702" s="120"/>
      <c r="J702" s="120"/>
      <c r="K702" s="120">
        <v>1</v>
      </c>
      <c r="L702" s="10" t="s">
        <v>1272</v>
      </c>
      <c r="M702" s="11" t="s">
        <v>159</v>
      </c>
      <c r="N702" s="11" t="s">
        <v>159</v>
      </c>
    </row>
    <row r="703" spans="1:14">
      <c r="A703" s="4">
        <v>17</v>
      </c>
      <c r="B703" s="7" t="s">
        <v>1165</v>
      </c>
      <c r="C703" s="12" t="s">
        <v>1259</v>
      </c>
      <c r="D703" s="12" t="s">
        <v>1280</v>
      </c>
      <c r="E703" s="13" t="s">
        <v>1281</v>
      </c>
      <c r="F703" s="119">
        <v>39248</v>
      </c>
      <c r="G703" s="120"/>
      <c r="H703" s="120"/>
      <c r="I703" s="120"/>
      <c r="J703" s="120"/>
      <c r="K703" s="120">
        <v>1</v>
      </c>
      <c r="L703" s="10" t="s">
        <v>401</v>
      </c>
      <c r="M703" s="11" t="s">
        <v>159</v>
      </c>
      <c r="N703" s="11" t="s">
        <v>159</v>
      </c>
    </row>
    <row r="704" spans="1:14">
      <c r="A704" s="4">
        <v>18</v>
      </c>
      <c r="B704" s="7" t="s">
        <v>1165</v>
      </c>
      <c r="C704" s="12" t="s">
        <v>1255</v>
      </c>
      <c r="D704" s="12" t="s">
        <v>1273</v>
      </c>
      <c r="E704" s="13" t="s">
        <v>1274</v>
      </c>
      <c r="F704" s="119">
        <v>39250</v>
      </c>
      <c r="G704" s="120"/>
      <c r="H704" s="120"/>
      <c r="I704" s="120">
        <v>1</v>
      </c>
      <c r="J704" s="120"/>
      <c r="K704" s="120"/>
      <c r="L704" s="10" t="s">
        <v>1268</v>
      </c>
      <c r="M704" s="11" t="s">
        <v>159</v>
      </c>
      <c r="N704" s="11" t="s">
        <v>159</v>
      </c>
    </row>
    <row r="705" spans="1:14">
      <c r="A705" s="4">
        <v>19</v>
      </c>
      <c r="B705" s="7" t="s">
        <v>1165</v>
      </c>
      <c r="C705" s="12" t="s">
        <v>1259</v>
      </c>
      <c r="D705" s="12" t="s">
        <v>1282</v>
      </c>
      <c r="E705" s="13" t="s">
        <v>1283</v>
      </c>
      <c r="F705" s="119">
        <v>39233</v>
      </c>
      <c r="G705" s="120"/>
      <c r="H705" s="120"/>
      <c r="I705" s="120">
        <v>1</v>
      </c>
      <c r="J705" s="120"/>
      <c r="K705" s="120"/>
      <c r="L705" s="10" t="s">
        <v>1110</v>
      </c>
      <c r="M705" s="11" t="s">
        <v>159</v>
      </c>
      <c r="N705" s="11" t="s">
        <v>159</v>
      </c>
    </row>
    <row r="706" spans="1:14">
      <c r="A706" s="4">
        <v>20</v>
      </c>
      <c r="B706" s="7" t="s">
        <v>1165</v>
      </c>
      <c r="C706" s="12" t="s">
        <v>1259</v>
      </c>
      <c r="D706" s="12" t="s">
        <v>1260</v>
      </c>
      <c r="E706" s="13" t="s">
        <v>1284</v>
      </c>
      <c r="F706" s="119">
        <v>39238</v>
      </c>
      <c r="G706" s="120"/>
      <c r="H706" s="120"/>
      <c r="I706" s="120"/>
      <c r="J706" s="120">
        <v>1</v>
      </c>
      <c r="K706" s="120"/>
      <c r="L706" s="10" t="s">
        <v>401</v>
      </c>
      <c r="M706" s="11" t="s">
        <v>159</v>
      </c>
      <c r="N706" s="11" t="s">
        <v>159</v>
      </c>
    </row>
    <row r="707" spans="1:14">
      <c r="A707" s="4">
        <v>21</v>
      </c>
      <c r="B707" s="7" t="s">
        <v>1165</v>
      </c>
      <c r="C707" s="12" t="s">
        <v>1259</v>
      </c>
      <c r="D707" s="12" t="s">
        <v>1260</v>
      </c>
      <c r="E707" s="13" t="s">
        <v>1867</v>
      </c>
      <c r="F707" s="119">
        <v>39238</v>
      </c>
      <c r="G707" s="120"/>
      <c r="H707" s="120"/>
      <c r="I707" s="120"/>
      <c r="J707" s="120">
        <v>1</v>
      </c>
      <c r="K707" s="120"/>
      <c r="L707" s="10" t="s">
        <v>401</v>
      </c>
      <c r="M707" s="11" t="s">
        <v>159</v>
      </c>
      <c r="N707" s="11" t="s">
        <v>159</v>
      </c>
    </row>
    <row r="708" spans="1:14">
      <c r="A708" s="4">
        <v>22</v>
      </c>
      <c r="B708" s="7" t="s">
        <v>1165</v>
      </c>
      <c r="C708" s="12" t="s">
        <v>1259</v>
      </c>
      <c r="D708" s="12" t="s">
        <v>1868</v>
      </c>
      <c r="E708" s="13" t="s">
        <v>1869</v>
      </c>
      <c r="F708" s="119"/>
      <c r="G708" s="120"/>
      <c r="H708" s="120"/>
      <c r="I708" s="120"/>
      <c r="J708" s="120">
        <v>1</v>
      </c>
      <c r="K708" s="120"/>
      <c r="L708" s="10" t="s">
        <v>1870</v>
      </c>
      <c r="M708" s="11" t="s">
        <v>159</v>
      </c>
      <c r="N708" s="11" t="s">
        <v>159</v>
      </c>
    </row>
    <row r="709" spans="1:14">
      <c r="A709" s="4">
        <v>23</v>
      </c>
      <c r="B709" s="7" t="s">
        <v>1165</v>
      </c>
      <c r="C709" s="12" t="s">
        <v>173</v>
      </c>
      <c r="D709" s="12" t="s">
        <v>176</v>
      </c>
      <c r="E709" s="13" t="s">
        <v>1871</v>
      </c>
      <c r="F709" s="119">
        <v>39272</v>
      </c>
      <c r="G709" s="120"/>
      <c r="H709" s="120"/>
      <c r="I709" s="120"/>
      <c r="J709" s="120"/>
      <c r="K709" s="120">
        <v>1</v>
      </c>
      <c r="L709" s="10" t="s">
        <v>1872</v>
      </c>
      <c r="M709" s="11" t="s">
        <v>159</v>
      </c>
      <c r="N709" s="11" t="s">
        <v>159</v>
      </c>
    </row>
    <row r="710" spans="1:14">
      <c r="A710" s="4">
        <v>24</v>
      </c>
      <c r="B710" s="7" t="s">
        <v>1165</v>
      </c>
      <c r="C710" s="12" t="s">
        <v>1255</v>
      </c>
      <c r="D710" s="12" t="s">
        <v>1873</v>
      </c>
      <c r="E710" s="13" t="s">
        <v>1874</v>
      </c>
      <c r="F710" s="119">
        <v>39268</v>
      </c>
      <c r="G710" s="120"/>
      <c r="H710" s="120"/>
      <c r="I710" s="120"/>
      <c r="J710" s="120"/>
      <c r="K710" s="120">
        <v>1</v>
      </c>
      <c r="L710" s="10" t="s">
        <v>1268</v>
      </c>
      <c r="M710" s="11" t="s">
        <v>159</v>
      </c>
      <c r="N710" s="11" t="s">
        <v>159</v>
      </c>
    </row>
    <row r="711" spans="1:14">
      <c r="A711" s="4">
        <v>25</v>
      </c>
      <c r="B711" s="7" t="s">
        <v>1165</v>
      </c>
      <c r="C711" s="12" t="s">
        <v>1259</v>
      </c>
      <c r="D711" s="12" t="s">
        <v>1282</v>
      </c>
      <c r="E711" s="13" t="s">
        <v>1875</v>
      </c>
      <c r="F711" s="119">
        <v>39264</v>
      </c>
      <c r="G711" s="120"/>
      <c r="H711" s="120"/>
      <c r="I711" s="120">
        <v>1</v>
      </c>
      <c r="J711" s="120"/>
      <c r="K711" s="120"/>
      <c r="L711" s="10" t="s">
        <v>1876</v>
      </c>
      <c r="M711" s="11" t="s">
        <v>159</v>
      </c>
      <c r="N711" s="11"/>
    </row>
    <row r="712" spans="1:14">
      <c r="A712" s="4">
        <v>26</v>
      </c>
      <c r="B712" s="7" t="s">
        <v>1165</v>
      </c>
      <c r="C712" s="12" t="s">
        <v>1259</v>
      </c>
      <c r="D712" s="12" t="s">
        <v>1868</v>
      </c>
      <c r="E712" s="13" t="s">
        <v>1877</v>
      </c>
      <c r="F712" s="119">
        <v>39268</v>
      </c>
      <c r="G712" s="120"/>
      <c r="H712" s="120"/>
      <c r="I712" s="120"/>
      <c r="J712" s="120"/>
      <c r="K712" s="120">
        <v>1</v>
      </c>
      <c r="L712" s="10" t="s">
        <v>401</v>
      </c>
      <c r="M712" s="11" t="s">
        <v>159</v>
      </c>
      <c r="N712" s="11" t="s">
        <v>159</v>
      </c>
    </row>
    <row r="713" spans="1:14">
      <c r="A713" s="4">
        <v>27</v>
      </c>
      <c r="B713" s="7" t="s">
        <v>1165</v>
      </c>
      <c r="C713" s="12" t="s">
        <v>1259</v>
      </c>
      <c r="D713" s="12" t="s">
        <v>1868</v>
      </c>
      <c r="E713" s="13" t="s">
        <v>522</v>
      </c>
      <c r="F713" s="119">
        <v>39265</v>
      </c>
      <c r="G713" s="120"/>
      <c r="H713" s="120"/>
      <c r="I713" s="120"/>
      <c r="J713" s="120"/>
      <c r="K713" s="120">
        <v>1</v>
      </c>
      <c r="L713" s="10" t="s">
        <v>401</v>
      </c>
      <c r="M713" s="11" t="s">
        <v>159</v>
      </c>
      <c r="N713" s="11" t="s">
        <v>159</v>
      </c>
    </row>
    <row r="714" spans="1:14">
      <c r="A714" s="4">
        <v>28</v>
      </c>
      <c r="B714" s="7" t="s">
        <v>1165</v>
      </c>
      <c r="C714" s="12" t="s">
        <v>1259</v>
      </c>
      <c r="D714" s="12" t="s">
        <v>1868</v>
      </c>
      <c r="E714" s="13" t="s">
        <v>523</v>
      </c>
      <c r="F714" s="119">
        <v>39277</v>
      </c>
      <c r="G714" s="120"/>
      <c r="H714" s="120"/>
      <c r="I714" s="120"/>
      <c r="J714" s="120"/>
      <c r="K714" s="120">
        <v>1</v>
      </c>
      <c r="L714" s="10" t="s">
        <v>1268</v>
      </c>
      <c r="M714" s="11" t="s">
        <v>159</v>
      </c>
      <c r="N714" s="11" t="s">
        <v>159</v>
      </c>
    </row>
    <row r="715" spans="1:14">
      <c r="A715" s="4">
        <v>29</v>
      </c>
      <c r="B715" s="7" t="s">
        <v>1165</v>
      </c>
      <c r="C715" s="12" t="s">
        <v>1259</v>
      </c>
      <c r="D715" s="12" t="s">
        <v>1280</v>
      </c>
      <c r="E715" s="13" t="s">
        <v>524</v>
      </c>
      <c r="F715" s="119">
        <v>39263</v>
      </c>
      <c r="G715" s="120"/>
      <c r="H715" s="120"/>
      <c r="I715" s="120"/>
      <c r="J715" s="120"/>
      <c r="K715" s="120">
        <v>1</v>
      </c>
      <c r="L715" s="10" t="s">
        <v>401</v>
      </c>
      <c r="M715" s="11" t="s">
        <v>159</v>
      </c>
      <c r="N715" s="11" t="s">
        <v>159</v>
      </c>
    </row>
    <row r="716" spans="1:14">
      <c r="A716" s="4">
        <v>30</v>
      </c>
      <c r="B716" s="7" t="s">
        <v>1165</v>
      </c>
      <c r="C716" s="12" t="s">
        <v>1255</v>
      </c>
      <c r="D716" s="12" t="s">
        <v>1256</v>
      </c>
      <c r="E716" s="13" t="s">
        <v>1114</v>
      </c>
      <c r="F716" s="119">
        <v>39234</v>
      </c>
      <c r="G716" s="120"/>
      <c r="H716" s="120"/>
      <c r="I716" s="120">
        <v>1</v>
      </c>
      <c r="J716" s="120"/>
      <c r="K716" s="120"/>
      <c r="L716" s="10" t="s">
        <v>1110</v>
      </c>
      <c r="M716" s="11" t="s">
        <v>159</v>
      </c>
      <c r="N716" s="11" t="s">
        <v>159</v>
      </c>
    </row>
    <row r="717" spans="1:14">
      <c r="A717" s="4">
        <v>31</v>
      </c>
      <c r="B717" s="7" t="s">
        <v>1165</v>
      </c>
      <c r="C717" s="12" t="s">
        <v>1259</v>
      </c>
      <c r="D717" s="12" t="s">
        <v>1280</v>
      </c>
      <c r="E717" s="13" t="s">
        <v>1115</v>
      </c>
      <c r="F717" s="119">
        <v>39258</v>
      </c>
      <c r="G717" s="120"/>
      <c r="H717" s="120"/>
      <c r="I717" s="120">
        <v>1</v>
      </c>
      <c r="J717" s="120"/>
      <c r="K717" s="120"/>
      <c r="L717" s="10" t="s">
        <v>1110</v>
      </c>
      <c r="M717" s="11" t="s">
        <v>159</v>
      </c>
      <c r="N717" s="11" t="s">
        <v>159</v>
      </c>
    </row>
    <row r="718" spans="1:14">
      <c r="A718" s="4">
        <v>32</v>
      </c>
      <c r="B718" s="7" t="s">
        <v>1165</v>
      </c>
      <c r="C718" s="12" t="s">
        <v>173</v>
      </c>
      <c r="D718" s="12" t="s">
        <v>1262</v>
      </c>
      <c r="E718" s="13" t="s">
        <v>1116</v>
      </c>
      <c r="F718" s="119">
        <v>39276</v>
      </c>
      <c r="G718" s="120"/>
      <c r="H718" s="120"/>
      <c r="I718" s="120">
        <v>1</v>
      </c>
      <c r="J718" s="120"/>
      <c r="K718" s="120"/>
      <c r="L718" s="10" t="s">
        <v>1110</v>
      </c>
      <c r="M718" s="11" t="s">
        <v>159</v>
      </c>
      <c r="N718" s="11" t="s">
        <v>159</v>
      </c>
    </row>
    <row r="719" spans="1:14">
      <c r="A719" s="4">
        <v>33</v>
      </c>
      <c r="B719" s="7" t="s">
        <v>1165</v>
      </c>
      <c r="C719" s="12" t="s">
        <v>173</v>
      </c>
      <c r="D719" s="12" t="s">
        <v>1262</v>
      </c>
      <c r="E719" s="13" t="s">
        <v>1117</v>
      </c>
      <c r="F719" s="119">
        <v>39278</v>
      </c>
      <c r="G719" s="120"/>
      <c r="H719" s="120"/>
      <c r="I719" s="120"/>
      <c r="J719" s="120"/>
      <c r="K719" s="120">
        <v>1</v>
      </c>
      <c r="L719" s="10" t="s">
        <v>1118</v>
      </c>
      <c r="M719" s="11" t="s">
        <v>159</v>
      </c>
      <c r="N719" s="11" t="s">
        <v>159</v>
      </c>
    </row>
    <row r="720" spans="1:14">
      <c r="A720" s="4">
        <v>34</v>
      </c>
      <c r="B720" s="7" t="s">
        <v>1165</v>
      </c>
      <c r="C720" s="12" t="s">
        <v>173</v>
      </c>
      <c r="D720" s="12" t="s">
        <v>1262</v>
      </c>
      <c r="E720" s="13" t="s">
        <v>1119</v>
      </c>
      <c r="F720" s="119">
        <v>39294</v>
      </c>
      <c r="G720" s="120"/>
      <c r="H720" s="120"/>
      <c r="I720" s="120">
        <v>1</v>
      </c>
      <c r="J720" s="120"/>
      <c r="K720" s="120"/>
      <c r="L720" s="10" t="s">
        <v>1118</v>
      </c>
      <c r="M720" s="11" t="s">
        <v>159</v>
      </c>
      <c r="N720" s="11" t="s">
        <v>159</v>
      </c>
    </row>
    <row r="721" spans="1:14">
      <c r="A721" s="4">
        <v>35</v>
      </c>
      <c r="B721" s="7" t="s">
        <v>1165</v>
      </c>
      <c r="C721" s="12" t="s">
        <v>173</v>
      </c>
      <c r="D721" s="12" t="s">
        <v>1262</v>
      </c>
      <c r="E721" s="13" t="s">
        <v>1120</v>
      </c>
      <c r="F721" s="119">
        <v>39298</v>
      </c>
      <c r="G721" s="120"/>
      <c r="H721" s="120"/>
      <c r="I721" s="120">
        <v>1</v>
      </c>
      <c r="J721" s="120"/>
      <c r="K721" s="120"/>
      <c r="L721" s="10" t="s">
        <v>1110</v>
      </c>
      <c r="M721" s="11" t="s">
        <v>159</v>
      </c>
      <c r="N721" s="11" t="s">
        <v>159</v>
      </c>
    </row>
    <row r="722" spans="1:14">
      <c r="A722" s="4">
        <v>36</v>
      </c>
      <c r="B722" s="7" t="s">
        <v>1165</v>
      </c>
      <c r="C722" s="12" t="s">
        <v>173</v>
      </c>
      <c r="D722" s="12" t="s">
        <v>1252</v>
      </c>
      <c r="E722" s="13" t="s">
        <v>1121</v>
      </c>
      <c r="F722" s="119">
        <v>39297</v>
      </c>
      <c r="G722" s="120"/>
      <c r="H722" s="120">
        <v>1</v>
      </c>
      <c r="I722" s="120"/>
      <c r="J722" s="120"/>
      <c r="K722" s="120"/>
      <c r="L722" s="10" t="s">
        <v>1122</v>
      </c>
      <c r="M722" s="11" t="s">
        <v>1123</v>
      </c>
      <c r="N722" s="11"/>
    </row>
    <row r="723" spans="1:14">
      <c r="A723" s="4">
        <v>37</v>
      </c>
      <c r="B723" s="7" t="s">
        <v>1165</v>
      </c>
      <c r="C723" s="12" t="s">
        <v>1255</v>
      </c>
      <c r="D723" s="12" t="s">
        <v>1124</v>
      </c>
      <c r="E723" s="13" t="s">
        <v>1125</v>
      </c>
      <c r="F723" s="119">
        <v>39295</v>
      </c>
      <c r="G723" s="120"/>
      <c r="H723" s="120"/>
      <c r="I723" s="120"/>
      <c r="J723" s="120"/>
      <c r="K723" s="120">
        <v>1</v>
      </c>
      <c r="L723" s="10" t="s">
        <v>1268</v>
      </c>
      <c r="M723" s="11"/>
      <c r="N723" s="11"/>
    </row>
    <row r="724" spans="1:14">
      <c r="A724" s="4">
        <v>38</v>
      </c>
      <c r="B724" s="7" t="s">
        <v>1165</v>
      </c>
      <c r="C724" s="12" t="s">
        <v>1259</v>
      </c>
      <c r="D724" s="12" t="s">
        <v>1126</v>
      </c>
      <c r="E724" s="13" t="s">
        <v>1127</v>
      </c>
      <c r="F724" s="119">
        <v>39302</v>
      </c>
      <c r="G724" s="120"/>
      <c r="H724" s="120"/>
      <c r="I724" s="120">
        <v>1</v>
      </c>
      <c r="J724" s="120"/>
      <c r="K724" s="120"/>
      <c r="L724" s="10" t="s">
        <v>1110</v>
      </c>
      <c r="M724" s="11" t="s">
        <v>159</v>
      </c>
      <c r="N724" s="11" t="s">
        <v>159</v>
      </c>
    </row>
    <row r="725" spans="1:14">
      <c r="A725" s="4">
        <v>39</v>
      </c>
      <c r="B725" s="7" t="s">
        <v>1165</v>
      </c>
      <c r="C725" s="12" t="s">
        <v>1259</v>
      </c>
      <c r="D725" s="12" t="s">
        <v>1868</v>
      </c>
      <c r="E725" s="13" t="s">
        <v>1128</v>
      </c>
      <c r="F725" s="119">
        <v>39308</v>
      </c>
      <c r="G725" s="120"/>
      <c r="H725" s="120"/>
      <c r="I725" s="120">
        <v>1</v>
      </c>
      <c r="J725" s="120"/>
      <c r="K725" s="120"/>
      <c r="L725" s="10" t="s">
        <v>1129</v>
      </c>
      <c r="M725" s="11" t="s">
        <v>159</v>
      </c>
      <c r="N725" s="11" t="s">
        <v>159</v>
      </c>
    </row>
    <row r="726" spans="1:14">
      <c r="A726" s="4">
        <v>40</v>
      </c>
      <c r="B726" s="7" t="s">
        <v>1165</v>
      </c>
      <c r="C726" s="12" t="s">
        <v>1255</v>
      </c>
      <c r="D726" s="12" t="s">
        <v>1278</v>
      </c>
      <c r="E726" s="13" t="s">
        <v>1130</v>
      </c>
      <c r="F726" s="119">
        <v>39297</v>
      </c>
      <c r="G726" s="120"/>
      <c r="H726" s="120"/>
      <c r="I726" s="120"/>
      <c r="J726" s="120"/>
      <c r="K726" s="120">
        <v>1</v>
      </c>
      <c r="L726" s="10" t="s">
        <v>1131</v>
      </c>
      <c r="M726" s="11" t="s">
        <v>159</v>
      </c>
      <c r="N726" s="11" t="s">
        <v>159</v>
      </c>
    </row>
    <row r="727" spans="1:14" ht="25.5">
      <c r="A727" s="4">
        <v>41</v>
      </c>
      <c r="B727" s="7" t="s">
        <v>1165</v>
      </c>
      <c r="C727" s="12" t="s">
        <v>173</v>
      </c>
      <c r="D727" s="12" t="s">
        <v>1265</v>
      </c>
      <c r="E727" s="13" t="s">
        <v>1132</v>
      </c>
      <c r="F727" s="119">
        <v>39322</v>
      </c>
      <c r="G727" s="120"/>
      <c r="H727" s="120"/>
      <c r="I727" s="120">
        <v>1</v>
      </c>
      <c r="J727" s="120"/>
      <c r="K727" s="120"/>
      <c r="L727" s="10" t="s">
        <v>1133</v>
      </c>
      <c r="M727" s="11" t="s">
        <v>159</v>
      </c>
      <c r="N727" s="11" t="s">
        <v>159</v>
      </c>
    </row>
    <row r="728" spans="1:14">
      <c r="A728" s="4">
        <v>42</v>
      </c>
      <c r="B728" s="7" t="s">
        <v>1165</v>
      </c>
      <c r="C728" s="12" t="s">
        <v>173</v>
      </c>
      <c r="D728" s="12" t="s">
        <v>1269</v>
      </c>
      <c r="E728" s="13" t="s">
        <v>1134</v>
      </c>
      <c r="F728" s="119">
        <v>39273</v>
      </c>
      <c r="G728" s="120"/>
      <c r="H728" s="120"/>
      <c r="I728" s="120"/>
      <c r="J728" s="120">
        <v>1</v>
      </c>
      <c r="K728" s="120"/>
      <c r="L728" s="10" t="s">
        <v>1872</v>
      </c>
      <c r="M728" s="11" t="s">
        <v>159</v>
      </c>
      <c r="N728" s="11" t="s">
        <v>159</v>
      </c>
    </row>
    <row r="729" spans="1:14">
      <c r="A729" s="4">
        <v>43</v>
      </c>
      <c r="B729" s="7" t="s">
        <v>1165</v>
      </c>
      <c r="C729" s="12" t="s">
        <v>173</v>
      </c>
      <c r="D729" s="12" t="s">
        <v>176</v>
      </c>
      <c r="E729" s="13" t="s">
        <v>1135</v>
      </c>
      <c r="F729" s="119">
        <v>39265</v>
      </c>
      <c r="G729" s="120"/>
      <c r="H729" s="120"/>
      <c r="I729" s="120"/>
      <c r="J729" s="120"/>
      <c r="K729" s="120">
        <v>1</v>
      </c>
      <c r="L729" s="10" t="s">
        <v>404</v>
      </c>
      <c r="M729" s="11" t="s">
        <v>159</v>
      </c>
      <c r="N729" s="11" t="s">
        <v>159</v>
      </c>
    </row>
    <row r="730" spans="1:14">
      <c r="A730" s="4">
        <v>44</v>
      </c>
      <c r="B730" s="7" t="s">
        <v>1165</v>
      </c>
      <c r="C730" s="12" t="s">
        <v>173</v>
      </c>
      <c r="D730" s="12" t="s">
        <v>1262</v>
      </c>
      <c r="E730" s="13" t="s">
        <v>1136</v>
      </c>
      <c r="F730" s="119">
        <v>39321</v>
      </c>
      <c r="G730" s="120"/>
      <c r="H730" s="120"/>
      <c r="I730" s="120"/>
      <c r="J730" s="120"/>
      <c r="K730" s="120">
        <v>1</v>
      </c>
      <c r="L730" s="10" t="s">
        <v>1118</v>
      </c>
      <c r="M730" s="11" t="s">
        <v>159</v>
      </c>
      <c r="N730" s="11" t="s">
        <v>159</v>
      </c>
    </row>
    <row r="731" spans="1:14">
      <c r="A731" s="4">
        <v>45</v>
      </c>
      <c r="B731" s="7" t="s">
        <v>1165</v>
      </c>
      <c r="C731" s="12" t="s">
        <v>1259</v>
      </c>
      <c r="D731" s="12" t="s">
        <v>1137</v>
      </c>
      <c r="E731" s="13" t="s">
        <v>1138</v>
      </c>
      <c r="F731" s="119">
        <v>39292</v>
      </c>
      <c r="G731" s="120"/>
      <c r="H731" s="120"/>
      <c r="I731" s="120"/>
      <c r="J731" s="120"/>
      <c r="K731" s="120">
        <v>1</v>
      </c>
      <c r="L731" s="10" t="s">
        <v>401</v>
      </c>
      <c r="M731" s="11" t="s">
        <v>159</v>
      </c>
      <c r="N731" s="11" t="s">
        <v>159</v>
      </c>
    </row>
    <row r="732" spans="1:14">
      <c r="A732" s="4">
        <v>46</v>
      </c>
      <c r="B732" s="7" t="s">
        <v>1165</v>
      </c>
      <c r="C732" s="12" t="s">
        <v>173</v>
      </c>
      <c r="D732" s="12" t="s">
        <v>1262</v>
      </c>
      <c r="E732" s="13" t="s">
        <v>1139</v>
      </c>
      <c r="F732" s="119">
        <v>39335</v>
      </c>
      <c r="G732" s="120"/>
      <c r="H732" s="120"/>
      <c r="I732" s="120"/>
      <c r="J732" s="120"/>
      <c r="K732" s="120">
        <v>1</v>
      </c>
      <c r="L732" s="10" t="s">
        <v>1131</v>
      </c>
      <c r="M732" s="11" t="s">
        <v>159</v>
      </c>
      <c r="N732" s="11" t="s">
        <v>159</v>
      </c>
    </row>
    <row r="733" spans="1:14" ht="25.5">
      <c r="A733" s="4">
        <v>47</v>
      </c>
      <c r="B733" s="7" t="s">
        <v>1165</v>
      </c>
      <c r="C733" s="12" t="s">
        <v>1255</v>
      </c>
      <c r="D733" s="12" t="s">
        <v>1140</v>
      </c>
      <c r="E733" s="13" t="s">
        <v>1141</v>
      </c>
      <c r="F733" s="119">
        <v>39350</v>
      </c>
      <c r="G733" s="120"/>
      <c r="H733" s="120"/>
      <c r="I733" s="120"/>
      <c r="J733" s="120"/>
      <c r="K733" s="120">
        <v>1</v>
      </c>
      <c r="L733" s="10" t="s">
        <v>1142</v>
      </c>
      <c r="M733" s="11" t="s">
        <v>159</v>
      </c>
      <c r="N733" s="11" t="s">
        <v>159</v>
      </c>
    </row>
    <row r="734" spans="1:14" ht="25.5">
      <c r="A734" s="4">
        <v>48</v>
      </c>
      <c r="B734" s="7" t="s">
        <v>1165</v>
      </c>
      <c r="C734" s="12" t="s">
        <v>1255</v>
      </c>
      <c r="D734" s="12" t="s">
        <v>1273</v>
      </c>
      <c r="E734" s="13" t="s">
        <v>1143</v>
      </c>
      <c r="F734" s="119">
        <v>39337</v>
      </c>
      <c r="G734" s="120"/>
      <c r="H734" s="120"/>
      <c r="I734" s="120">
        <v>1</v>
      </c>
      <c r="J734" s="120"/>
      <c r="K734" s="120"/>
      <c r="L734" s="10" t="s">
        <v>1144</v>
      </c>
      <c r="M734" s="11" t="s">
        <v>159</v>
      </c>
      <c r="N734" s="11" t="s">
        <v>159</v>
      </c>
    </row>
    <row r="735" spans="1:14">
      <c r="A735" s="4">
        <v>49</v>
      </c>
      <c r="B735" s="7" t="s">
        <v>1165</v>
      </c>
      <c r="C735" s="12" t="s">
        <v>1255</v>
      </c>
      <c r="D735" s="12" t="s">
        <v>1273</v>
      </c>
      <c r="E735" s="13" t="s">
        <v>1145</v>
      </c>
      <c r="F735" s="119">
        <v>39354</v>
      </c>
      <c r="G735" s="120"/>
      <c r="H735" s="120"/>
      <c r="I735" s="120"/>
      <c r="J735" s="120"/>
      <c r="K735" s="120">
        <v>1</v>
      </c>
      <c r="L735" s="10" t="s">
        <v>404</v>
      </c>
      <c r="M735" s="11" t="s">
        <v>159</v>
      </c>
      <c r="N735" s="11" t="s">
        <v>159</v>
      </c>
    </row>
    <row r="736" spans="1:14">
      <c r="A736" s="4">
        <v>50</v>
      </c>
      <c r="B736" s="7" t="s">
        <v>1165</v>
      </c>
      <c r="C736" s="12" t="s">
        <v>1255</v>
      </c>
      <c r="D736" s="12" t="s">
        <v>1124</v>
      </c>
      <c r="E736" s="13" t="s">
        <v>1146</v>
      </c>
      <c r="F736" s="119">
        <v>39353</v>
      </c>
      <c r="G736" s="120"/>
      <c r="H736" s="120"/>
      <c r="I736" s="120"/>
      <c r="J736" s="120"/>
      <c r="K736" s="120">
        <v>1</v>
      </c>
      <c r="L736" s="10" t="s">
        <v>404</v>
      </c>
      <c r="M736" s="11" t="s">
        <v>159</v>
      </c>
      <c r="N736" s="11" t="s">
        <v>159</v>
      </c>
    </row>
    <row r="737" spans="1:14">
      <c r="A737" s="4">
        <v>51</v>
      </c>
      <c r="B737" s="7" t="s">
        <v>1165</v>
      </c>
      <c r="C737" s="12" t="s">
        <v>1259</v>
      </c>
      <c r="D737" s="12" t="s">
        <v>1868</v>
      </c>
      <c r="E737" s="13" t="s">
        <v>1147</v>
      </c>
      <c r="F737" s="119">
        <v>39349</v>
      </c>
      <c r="G737" s="120"/>
      <c r="H737" s="120"/>
      <c r="I737" s="120"/>
      <c r="J737" s="120"/>
      <c r="K737" s="120">
        <v>1</v>
      </c>
      <c r="L737" s="10" t="s">
        <v>404</v>
      </c>
      <c r="M737" s="11" t="s">
        <v>159</v>
      </c>
      <c r="N737" s="11" t="s">
        <v>159</v>
      </c>
    </row>
    <row r="738" spans="1:14">
      <c r="A738" s="4">
        <v>52</v>
      </c>
      <c r="B738" s="7" t="s">
        <v>1165</v>
      </c>
      <c r="C738" s="12" t="s">
        <v>1259</v>
      </c>
      <c r="D738" s="12" t="s">
        <v>1137</v>
      </c>
      <c r="E738" s="13" t="s">
        <v>1148</v>
      </c>
      <c r="F738" s="119">
        <v>39323</v>
      </c>
      <c r="G738" s="120"/>
      <c r="H738" s="120"/>
      <c r="I738" s="120"/>
      <c r="J738" s="120"/>
      <c r="K738" s="120">
        <v>1</v>
      </c>
      <c r="L738" s="10" t="s">
        <v>404</v>
      </c>
      <c r="M738" s="11" t="s">
        <v>159</v>
      </c>
      <c r="N738" s="11" t="s">
        <v>159</v>
      </c>
    </row>
    <row r="739" spans="1:14">
      <c r="A739" s="4">
        <v>53</v>
      </c>
      <c r="B739" s="7" t="s">
        <v>1165</v>
      </c>
      <c r="C739" s="12" t="s">
        <v>173</v>
      </c>
      <c r="D739" s="12" t="s">
        <v>1262</v>
      </c>
      <c r="E739" s="13" t="s">
        <v>1149</v>
      </c>
      <c r="F739" s="119">
        <v>39344</v>
      </c>
      <c r="G739" s="120"/>
      <c r="H739" s="120"/>
      <c r="I739" s="120"/>
      <c r="J739" s="120">
        <v>1</v>
      </c>
      <c r="K739" s="120"/>
      <c r="L739" s="10" t="s">
        <v>1150</v>
      </c>
      <c r="M739" s="11" t="s">
        <v>1151</v>
      </c>
      <c r="N739" s="11"/>
    </row>
    <row r="740" spans="1:14">
      <c r="A740" s="4">
        <v>54</v>
      </c>
      <c r="B740" s="7" t="s">
        <v>1165</v>
      </c>
      <c r="C740" s="12" t="s">
        <v>173</v>
      </c>
      <c r="D740" s="12" t="s">
        <v>176</v>
      </c>
      <c r="E740" s="13" t="s">
        <v>1152</v>
      </c>
      <c r="F740" s="119">
        <v>39347</v>
      </c>
      <c r="G740" s="120"/>
      <c r="H740" s="120"/>
      <c r="I740" s="120">
        <v>1</v>
      </c>
      <c r="J740" s="120"/>
      <c r="K740" s="120"/>
      <c r="L740" s="10" t="s">
        <v>1110</v>
      </c>
      <c r="M740" s="11"/>
      <c r="N740" s="11"/>
    </row>
    <row r="741" spans="1:14" ht="25.5">
      <c r="A741" s="4">
        <v>55</v>
      </c>
      <c r="B741" s="7" t="s">
        <v>1165</v>
      </c>
      <c r="C741" s="12" t="s">
        <v>173</v>
      </c>
      <c r="D741" s="12" t="s">
        <v>1262</v>
      </c>
      <c r="E741" s="13" t="s">
        <v>1153</v>
      </c>
      <c r="F741" s="119">
        <v>39348</v>
      </c>
      <c r="G741" s="120"/>
      <c r="H741" s="120"/>
      <c r="I741" s="120"/>
      <c r="J741" s="120"/>
      <c r="K741" s="120">
        <v>1</v>
      </c>
      <c r="L741" s="10" t="s">
        <v>1131</v>
      </c>
      <c r="M741" s="11"/>
      <c r="N741" s="11"/>
    </row>
    <row r="742" spans="1:14" ht="25.5">
      <c r="A742" s="4">
        <v>56</v>
      </c>
      <c r="B742" s="7" t="s">
        <v>1165</v>
      </c>
      <c r="C742" s="12" t="s">
        <v>173</v>
      </c>
      <c r="D742" s="12" t="s">
        <v>1269</v>
      </c>
      <c r="E742" s="13" t="s">
        <v>1154</v>
      </c>
      <c r="F742" s="119">
        <v>39358</v>
      </c>
      <c r="G742" s="120"/>
      <c r="H742" s="120"/>
      <c r="I742" s="120">
        <v>1</v>
      </c>
      <c r="J742" s="120"/>
      <c r="K742" s="120"/>
      <c r="L742" s="10" t="s">
        <v>1366</v>
      </c>
      <c r="M742" s="11"/>
      <c r="N742" s="11"/>
    </row>
    <row r="743" spans="1:14">
      <c r="A743" s="4">
        <v>57</v>
      </c>
      <c r="B743" s="7" t="s">
        <v>1165</v>
      </c>
      <c r="C743" s="12" t="s">
        <v>173</v>
      </c>
      <c r="D743" s="12" t="s">
        <v>1262</v>
      </c>
      <c r="E743" s="13" t="s">
        <v>1367</v>
      </c>
      <c r="F743" s="119">
        <v>39358</v>
      </c>
      <c r="G743" s="120"/>
      <c r="H743" s="120"/>
      <c r="I743" s="120"/>
      <c r="J743" s="120">
        <v>1</v>
      </c>
      <c r="K743" s="120"/>
      <c r="L743" s="10" t="s">
        <v>769</v>
      </c>
      <c r="M743" s="11"/>
      <c r="N743" s="11"/>
    </row>
    <row r="744" spans="1:14" ht="25.5">
      <c r="A744" s="4">
        <v>58</v>
      </c>
      <c r="B744" s="7" t="s">
        <v>1165</v>
      </c>
      <c r="C744" s="12" t="s">
        <v>173</v>
      </c>
      <c r="D744" s="12" t="s">
        <v>1262</v>
      </c>
      <c r="E744" s="13" t="s">
        <v>1368</v>
      </c>
      <c r="F744" s="119">
        <v>39366</v>
      </c>
      <c r="G744" s="120"/>
      <c r="H744" s="120"/>
      <c r="I744" s="120"/>
      <c r="J744" s="120"/>
      <c r="K744" s="120">
        <v>1</v>
      </c>
      <c r="L744" s="10" t="s">
        <v>769</v>
      </c>
      <c r="M744" s="11"/>
      <c r="N744" s="11"/>
    </row>
    <row r="745" spans="1:14">
      <c r="A745" s="4">
        <v>59</v>
      </c>
      <c r="B745" s="7" t="s">
        <v>1165</v>
      </c>
      <c r="C745" s="12" t="s">
        <v>1259</v>
      </c>
      <c r="D745" s="12" t="s">
        <v>1126</v>
      </c>
      <c r="E745" s="13" t="s">
        <v>1369</v>
      </c>
      <c r="F745" s="119">
        <v>39360</v>
      </c>
      <c r="G745" s="120">
        <v>1</v>
      </c>
      <c r="H745" s="120"/>
      <c r="I745" s="120"/>
      <c r="J745" s="120"/>
      <c r="K745" s="120"/>
      <c r="L745" s="10" t="s">
        <v>1370</v>
      </c>
      <c r="M745" s="11"/>
      <c r="N745" s="11"/>
    </row>
    <row r="746" spans="1:14">
      <c r="A746" s="4">
        <v>60</v>
      </c>
      <c r="B746" s="7" t="s">
        <v>1165</v>
      </c>
      <c r="C746" s="12" t="s">
        <v>1255</v>
      </c>
      <c r="D746" s="12" t="s">
        <v>1124</v>
      </c>
      <c r="E746" s="13" t="s">
        <v>1371</v>
      </c>
      <c r="F746" s="119">
        <v>39353</v>
      </c>
      <c r="G746" s="120"/>
      <c r="H746" s="120"/>
      <c r="I746" s="120"/>
      <c r="J746" s="120"/>
      <c r="K746" s="120">
        <v>1</v>
      </c>
      <c r="L746" s="10" t="s">
        <v>1372</v>
      </c>
      <c r="M746" s="11"/>
      <c r="N746" s="11"/>
    </row>
    <row r="747" spans="1:14">
      <c r="A747" s="4">
        <v>61</v>
      </c>
      <c r="B747" s="145" t="s">
        <v>1165</v>
      </c>
      <c r="C747" s="8" t="s">
        <v>173</v>
      </c>
      <c r="D747" s="8" t="s">
        <v>176</v>
      </c>
      <c r="E747" s="6" t="s">
        <v>1373</v>
      </c>
      <c r="F747" s="117">
        <v>39394</v>
      </c>
      <c r="G747" s="6"/>
      <c r="H747" s="6"/>
      <c r="I747" s="6"/>
      <c r="J747" s="6"/>
      <c r="K747" s="6">
        <v>1</v>
      </c>
      <c r="L747" s="11" t="s">
        <v>1536</v>
      </c>
      <c r="M747" s="6"/>
      <c r="N747" s="11"/>
    </row>
    <row r="748" spans="1:14" ht="25.5">
      <c r="A748" s="4">
        <v>62</v>
      </c>
      <c r="B748" s="145" t="s">
        <v>1165</v>
      </c>
      <c r="C748" s="12" t="s">
        <v>1255</v>
      </c>
      <c r="D748" s="8" t="s">
        <v>1278</v>
      </c>
      <c r="E748" s="6" t="s">
        <v>1537</v>
      </c>
      <c r="F748" s="117">
        <v>39394</v>
      </c>
      <c r="G748" s="6"/>
      <c r="H748" s="6"/>
      <c r="I748" s="6"/>
      <c r="J748" s="6"/>
      <c r="K748" s="6">
        <v>1</v>
      </c>
      <c r="L748" s="11" t="s">
        <v>1131</v>
      </c>
      <c r="M748" s="6"/>
      <c r="N748" s="11"/>
    </row>
    <row r="749" spans="1:14" ht="51">
      <c r="A749" s="4">
        <v>63</v>
      </c>
      <c r="B749" s="7" t="s">
        <v>1165</v>
      </c>
      <c r="C749" s="12" t="s">
        <v>1259</v>
      </c>
      <c r="D749" s="12" t="s">
        <v>1282</v>
      </c>
      <c r="E749" s="6" t="s">
        <v>1538</v>
      </c>
      <c r="F749" s="117">
        <v>39405</v>
      </c>
      <c r="G749" s="6"/>
      <c r="H749" s="6">
        <v>1</v>
      </c>
      <c r="I749" s="6"/>
      <c r="J749" s="6"/>
      <c r="K749" s="6"/>
      <c r="L749" s="11" t="s">
        <v>1539</v>
      </c>
      <c r="M749" s="6"/>
      <c r="N749" s="11"/>
    </row>
    <row r="750" spans="1:14" ht="25.5">
      <c r="A750" s="4">
        <v>64</v>
      </c>
      <c r="B750" s="7" t="s">
        <v>1165</v>
      </c>
      <c r="C750" s="8" t="s">
        <v>173</v>
      </c>
      <c r="D750" s="8" t="s">
        <v>1262</v>
      </c>
      <c r="E750" s="6" t="s">
        <v>491</v>
      </c>
      <c r="F750" s="117">
        <v>39632</v>
      </c>
      <c r="G750" s="6"/>
      <c r="H750" s="6"/>
      <c r="I750" s="6">
        <v>1</v>
      </c>
      <c r="J750" s="6"/>
      <c r="K750" s="6"/>
      <c r="L750" s="11" t="s">
        <v>492</v>
      </c>
      <c r="M750" s="6" t="s">
        <v>159</v>
      </c>
      <c r="N750" s="11" t="s">
        <v>159</v>
      </c>
    </row>
    <row r="751" spans="1:14" ht="25.5">
      <c r="A751" s="4">
        <v>65</v>
      </c>
      <c r="B751" s="7" t="s">
        <v>1165</v>
      </c>
      <c r="C751" s="8" t="s">
        <v>173</v>
      </c>
      <c r="D751" s="8" t="s">
        <v>174</v>
      </c>
      <c r="E751" s="6" t="s">
        <v>493</v>
      </c>
      <c r="F751" s="117" t="s">
        <v>494</v>
      </c>
      <c r="G751" s="6"/>
      <c r="H751" s="6">
        <v>1</v>
      </c>
      <c r="I751" s="6"/>
      <c r="J751" s="6"/>
      <c r="K751" s="6"/>
      <c r="L751" s="11" t="s">
        <v>495</v>
      </c>
      <c r="M751" s="6"/>
      <c r="N751" s="11" t="s">
        <v>496</v>
      </c>
    </row>
    <row r="752" spans="1:14" ht="25.5">
      <c r="A752" s="4">
        <v>66</v>
      </c>
      <c r="B752" s="7" t="s">
        <v>1165</v>
      </c>
      <c r="C752" s="8" t="s">
        <v>1259</v>
      </c>
      <c r="D752" s="8" t="s">
        <v>497</v>
      </c>
      <c r="E752" s="6" t="s">
        <v>498</v>
      </c>
      <c r="F752" s="117" t="s">
        <v>499</v>
      </c>
      <c r="G752" s="6"/>
      <c r="H752" s="6"/>
      <c r="I752" s="6">
        <v>1</v>
      </c>
      <c r="J752" s="6"/>
      <c r="K752" s="6"/>
      <c r="L752" s="11" t="s">
        <v>339</v>
      </c>
      <c r="M752" s="6" t="s">
        <v>159</v>
      </c>
      <c r="N752" s="11" t="s">
        <v>159</v>
      </c>
    </row>
    <row r="753" spans="1:14">
      <c r="A753" s="653" t="s">
        <v>405</v>
      </c>
      <c r="B753" s="653"/>
      <c r="C753" s="653"/>
      <c r="D753" s="653"/>
      <c r="E753" s="653"/>
      <c r="F753" s="653"/>
      <c r="G753" s="2">
        <f>SUM(G6:G749)</f>
        <v>10</v>
      </c>
      <c r="H753" s="2">
        <f>SUM(H6:H749)</f>
        <v>80</v>
      </c>
      <c r="I753" s="2">
        <f>SUM(I6:I749)</f>
        <v>179</v>
      </c>
      <c r="J753" s="2">
        <f>SUM(J6:J752)</f>
        <v>101</v>
      </c>
      <c r="K753" s="2">
        <f>SUM(K6:K749)</f>
        <v>409</v>
      </c>
      <c r="L753" s="150"/>
      <c r="N753" s="150"/>
    </row>
    <row r="754" spans="1:14">
      <c r="L754" s="150"/>
      <c r="N754" s="150"/>
    </row>
    <row r="755" spans="1:14">
      <c r="G755" s="2">
        <v>10</v>
      </c>
      <c r="H755" s="2">
        <v>81</v>
      </c>
      <c r="I755" s="2">
        <v>181</v>
      </c>
      <c r="J755" s="2">
        <v>101</v>
      </c>
      <c r="K755" s="2">
        <v>409</v>
      </c>
      <c r="L755" s="150"/>
      <c r="N755" s="150"/>
    </row>
    <row r="756" spans="1:14">
      <c r="L756" s="150"/>
      <c r="N756" s="150"/>
    </row>
    <row r="757" spans="1:14">
      <c r="L757" s="150"/>
      <c r="N757" s="150"/>
    </row>
    <row r="758" spans="1:14">
      <c r="L758" s="150"/>
      <c r="N758" s="150"/>
    </row>
    <row r="759" spans="1:14">
      <c r="L759" s="150"/>
      <c r="N759" s="150"/>
    </row>
    <row r="760" spans="1:14">
      <c r="L760" s="150"/>
      <c r="N760" s="150"/>
    </row>
    <row r="761" spans="1:14">
      <c r="L761" s="150"/>
      <c r="N761" s="150"/>
    </row>
    <row r="762" spans="1:14">
      <c r="L762" s="150"/>
      <c r="N762" s="150"/>
    </row>
    <row r="763" spans="1:14">
      <c r="L763" s="150"/>
      <c r="N763" s="150"/>
    </row>
    <row r="764" spans="1:14">
      <c r="L764" s="150"/>
      <c r="N764" s="150"/>
    </row>
    <row r="765" spans="1:14">
      <c r="L765" s="150"/>
      <c r="N765" s="150"/>
    </row>
    <row r="766" spans="1:14">
      <c r="L766" s="150"/>
      <c r="N766" s="150"/>
    </row>
    <row r="767" spans="1:14">
      <c r="L767" s="150"/>
      <c r="N767" s="150"/>
    </row>
    <row r="768" spans="1:14">
      <c r="L768" s="150"/>
      <c r="N768" s="150"/>
    </row>
    <row r="769" spans="12:14">
      <c r="L769" s="150"/>
      <c r="N769" s="150"/>
    </row>
    <row r="770" spans="12:14">
      <c r="L770" s="150"/>
      <c r="N770" s="150"/>
    </row>
    <row r="771" spans="12:14">
      <c r="L771" s="150"/>
      <c r="N771" s="150"/>
    </row>
    <row r="772" spans="12:14">
      <c r="L772" s="150"/>
      <c r="N772" s="150"/>
    </row>
    <row r="773" spans="12:14">
      <c r="L773" s="150"/>
      <c r="N773" s="150"/>
    </row>
    <row r="774" spans="12:14">
      <c r="L774" s="150"/>
      <c r="N774" s="150"/>
    </row>
    <row r="775" spans="12:14">
      <c r="L775" s="150"/>
      <c r="N775" s="150"/>
    </row>
    <row r="776" spans="12:14">
      <c r="L776" s="150"/>
      <c r="N776" s="150"/>
    </row>
    <row r="777" spans="12:14">
      <c r="L777" s="150"/>
      <c r="N777" s="150"/>
    </row>
    <row r="778" spans="12:14">
      <c r="L778" s="150"/>
      <c r="N778" s="150"/>
    </row>
    <row r="779" spans="12:14">
      <c r="L779" s="150"/>
      <c r="N779" s="150"/>
    </row>
    <row r="780" spans="12:14">
      <c r="L780" s="150"/>
      <c r="N780" s="150"/>
    </row>
    <row r="781" spans="12:14">
      <c r="L781" s="150"/>
      <c r="N781" s="150"/>
    </row>
    <row r="782" spans="12:14">
      <c r="L782" s="150"/>
      <c r="N782" s="150"/>
    </row>
    <row r="783" spans="12:14">
      <c r="L783" s="150"/>
      <c r="N783" s="150"/>
    </row>
    <row r="784" spans="12:14">
      <c r="N784" s="150"/>
    </row>
    <row r="785" spans="14:14">
      <c r="N785" s="150"/>
    </row>
    <row r="786" spans="14:14">
      <c r="N786" s="150"/>
    </row>
    <row r="787" spans="14:14">
      <c r="N787" s="150"/>
    </row>
    <row r="788" spans="14:14">
      <c r="N788" s="150"/>
    </row>
    <row r="789" spans="14:14">
      <c r="N789" s="150"/>
    </row>
    <row r="790" spans="14:14">
      <c r="N790" s="150"/>
    </row>
    <row r="791" spans="14:14">
      <c r="N791" s="150"/>
    </row>
    <row r="792" spans="14:14">
      <c r="N792" s="150"/>
    </row>
    <row r="793" spans="14:14">
      <c r="N793" s="150"/>
    </row>
    <row r="794" spans="14:14">
      <c r="N794" s="150"/>
    </row>
    <row r="795" spans="14:14">
      <c r="N795" s="150"/>
    </row>
    <row r="796" spans="14:14">
      <c r="N796" s="150"/>
    </row>
    <row r="797" spans="14:14">
      <c r="N797" s="150"/>
    </row>
    <row r="798" spans="14:14">
      <c r="N798" s="150"/>
    </row>
    <row r="799" spans="14:14">
      <c r="N799" s="150"/>
    </row>
    <row r="800" spans="14:14">
      <c r="N800" s="150"/>
    </row>
    <row r="801" spans="14:14">
      <c r="N801" s="150"/>
    </row>
    <row r="802" spans="14:14">
      <c r="N802" s="150"/>
    </row>
    <row r="803" spans="14:14">
      <c r="N803" s="150"/>
    </row>
    <row r="804" spans="14:14">
      <c r="N804" s="150"/>
    </row>
    <row r="805" spans="14:14">
      <c r="N805" s="150"/>
    </row>
    <row r="806" spans="14:14">
      <c r="N806" s="150"/>
    </row>
    <row r="807" spans="14:14">
      <c r="N807" s="150"/>
    </row>
    <row r="808" spans="14:14">
      <c r="N808" s="150"/>
    </row>
    <row r="809" spans="14:14">
      <c r="N809" s="150"/>
    </row>
    <row r="810" spans="14:14">
      <c r="N810" s="150"/>
    </row>
    <row r="811" spans="14:14">
      <c r="N811" s="150"/>
    </row>
    <row r="812" spans="14:14">
      <c r="N812" s="150"/>
    </row>
    <row r="813" spans="14:14">
      <c r="N813" s="150"/>
    </row>
    <row r="814" spans="14:14">
      <c r="N814" s="150"/>
    </row>
    <row r="815" spans="14:14">
      <c r="N815" s="150"/>
    </row>
    <row r="816" spans="14:14">
      <c r="N816" s="150"/>
    </row>
    <row r="817" spans="14:14">
      <c r="N817" s="150"/>
    </row>
    <row r="818" spans="14:14">
      <c r="N818" s="150"/>
    </row>
    <row r="819" spans="14:14">
      <c r="N819" s="150"/>
    </row>
    <row r="820" spans="14:14">
      <c r="N820" s="150"/>
    </row>
    <row r="821" spans="14:14">
      <c r="N821" s="150"/>
    </row>
    <row r="822" spans="14:14">
      <c r="N822" s="150"/>
    </row>
    <row r="823" spans="14:14">
      <c r="N823" s="150"/>
    </row>
    <row r="824" spans="14:14">
      <c r="N824" s="150"/>
    </row>
    <row r="825" spans="14:14">
      <c r="N825" s="150"/>
    </row>
    <row r="826" spans="14:14">
      <c r="N826" s="150"/>
    </row>
    <row r="827" spans="14:14">
      <c r="N827" s="150"/>
    </row>
    <row r="828" spans="14:14">
      <c r="N828" s="150"/>
    </row>
    <row r="829" spans="14:14">
      <c r="N829" s="150"/>
    </row>
    <row r="830" spans="14:14">
      <c r="N830" s="150"/>
    </row>
    <row r="831" spans="14:14">
      <c r="N831" s="150"/>
    </row>
    <row r="832" spans="14:14">
      <c r="N832" s="150"/>
    </row>
    <row r="833" spans="14:14">
      <c r="N833" s="150"/>
    </row>
    <row r="834" spans="14:14">
      <c r="N834" s="150"/>
    </row>
    <row r="835" spans="14:14">
      <c r="N835" s="150"/>
    </row>
    <row r="836" spans="14:14">
      <c r="N836" s="150"/>
    </row>
    <row r="837" spans="14:14">
      <c r="N837" s="150"/>
    </row>
    <row r="838" spans="14:14">
      <c r="N838" s="150"/>
    </row>
    <row r="839" spans="14:14">
      <c r="N839" s="150"/>
    </row>
    <row r="840" spans="14:14">
      <c r="N840" s="150"/>
    </row>
    <row r="841" spans="14:14">
      <c r="N841" s="150"/>
    </row>
    <row r="842" spans="14:14">
      <c r="N842" s="150"/>
    </row>
    <row r="843" spans="14:14">
      <c r="N843" s="150"/>
    </row>
  </sheetData>
  <mergeCells count="17">
    <mergeCell ref="A1:N1"/>
    <mergeCell ref="A3:A5"/>
    <mergeCell ref="B3:B5"/>
    <mergeCell ref="C3:C5"/>
    <mergeCell ref="D3:D5"/>
    <mergeCell ref="E3:E5"/>
    <mergeCell ref="F3:F5"/>
    <mergeCell ref="A2:L2"/>
    <mergeCell ref="M2:N2"/>
    <mergeCell ref="N3:N5"/>
    <mergeCell ref="A753:F753"/>
    <mergeCell ref="G3:K3"/>
    <mergeCell ref="L3:L5"/>
    <mergeCell ref="M3:M5"/>
    <mergeCell ref="G4:H4"/>
    <mergeCell ref="I4:J4"/>
    <mergeCell ref="K4:K5"/>
  </mergeCells>
  <phoneticPr fontId="0" type="noConversion"/>
  <dataValidations count="2">
    <dataValidation type="list" allowBlank="1" showInputMessage="1" showErrorMessage="1" sqref="C379:C495">
      <formula1>"City Division, Rural Division-1, Rural Division-2, Veraval"</formula1>
    </dataValidation>
    <dataValidation type="list" allowBlank="1" showInputMessage="1" showErrorMessage="1" sqref="D379:D495">
      <formula1>"GIDC JND, Satellite, Gandhigram, Central, Junagadh(R), Bilkha, Bhesan, Visavadar-1, Visavadar-2, Shapur, Mendarda, Manavadar-1, Manavadar-2, GIDC VRL, Veraval Town, Prabhas Patan, Pranchi, Talala"</formula1>
    </dataValidation>
  </dataValidations>
  <printOptions horizontalCentered="1" verticalCentered="1" gridLines="1"/>
  <pageMargins left="0" right="0" top="0" bottom="0.5" header="0.26180555599999999" footer="0.25"/>
  <pageSetup paperSize="9" scale="70" firstPageNumber="0" orientation="landscape" horizontalDpi="1200" verticalDpi="1200" r:id="rId1"/>
  <headerFooter alignWithMargins="0">
    <oddFooter>&amp;L&amp;A&amp;C&amp;Z&amp;F&amp;R&amp;P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view="pageBreakPreview" topLeftCell="A106" zoomScaleSheetLayoutView="100" workbookViewId="0">
      <selection activeCell="C12" sqref="C12:C14"/>
    </sheetView>
  </sheetViews>
  <sheetFormatPr defaultColWidth="9.140625" defaultRowHeight="12.75"/>
  <cols>
    <col min="1" max="1" width="9.140625" style="519"/>
    <col min="2" max="2" width="4.140625" style="519" customWidth="1"/>
    <col min="3" max="3" width="28.5703125" style="519" customWidth="1"/>
    <col min="4" max="4" width="25.85546875" style="519" customWidth="1"/>
    <col min="5" max="5" width="23.140625" style="519" customWidth="1"/>
    <col min="6" max="6" width="17.42578125" style="519" customWidth="1"/>
    <col min="7" max="16384" width="9.140625" style="519"/>
  </cols>
  <sheetData>
    <row r="1" spans="1:6" ht="24" customHeight="1">
      <c r="A1" s="666" t="s">
        <v>559</v>
      </c>
      <c r="B1" s="666"/>
      <c r="C1" s="666"/>
      <c r="D1" s="666"/>
      <c r="E1" s="666"/>
      <c r="F1" s="666"/>
    </row>
    <row r="2" spans="1:6">
      <c r="B2" s="667" t="s">
        <v>425</v>
      </c>
      <c r="C2" s="667"/>
      <c r="D2" s="667"/>
      <c r="E2" s="667"/>
      <c r="F2" s="667"/>
    </row>
    <row r="3" spans="1:6" ht="45.95" customHeight="1">
      <c r="A3" s="520" t="s">
        <v>230</v>
      </c>
      <c r="B3" s="520" t="s">
        <v>1764</v>
      </c>
      <c r="C3" s="520" t="s">
        <v>426</v>
      </c>
      <c r="D3" s="520" t="s">
        <v>427</v>
      </c>
      <c r="E3" s="520" t="s">
        <v>428</v>
      </c>
      <c r="F3" s="520" t="s">
        <v>429</v>
      </c>
    </row>
    <row r="4" spans="1:6" ht="28.5" customHeight="1">
      <c r="A4" s="662" t="s">
        <v>1157</v>
      </c>
      <c r="B4" s="661">
        <v>1</v>
      </c>
      <c r="C4" s="521" t="s">
        <v>430</v>
      </c>
      <c r="D4" s="661" t="s">
        <v>286</v>
      </c>
      <c r="E4" s="522">
        <v>0</v>
      </c>
      <c r="F4" s="522">
        <v>0</v>
      </c>
    </row>
    <row r="5" spans="1:6" ht="15">
      <c r="A5" s="662"/>
      <c r="B5" s="661"/>
      <c r="C5" s="523" t="s">
        <v>431</v>
      </c>
      <c r="D5" s="661"/>
      <c r="E5" s="522">
        <v>0</v>
      </c>
      <c r="F5" s="522">
        <v>0</v>
      </c>
    </row>
    <row r="6" spans="1:6" ht="15">
      <c r="A6" s="662"/>
      <c r="B6" s="661"/>
      <c r="C6" s="523" t="s">
        <v>432</v>
      </c>
      <c r="D6" s="661"/>
      <c r="E6" s="522">
        <v>0</v>
      </c>
      <c r="F6" s="522">
        <v>0</v>
      </c>
    </row>
    <row r="7" spans="1:6" ht="15">
      <c r="A7" s="662"/>
      <c r="B7" s="661"/>
      <c r="C7" s="523" t="s">
        <v>433</v>
      </c>
      <c r="D7" s="661"/>
      <c r="E7" s="522">
        <v>0</v>
      </c>
      <c r="F7" s="522">
        <v>0</v>
      </c>
    </row>
    <row r="8" spans="1:6" ht="24" customHeight="1">
      <c r="A8" s="662"/>
      <c r="B8" s="661"/>
      <c r="C8" s="521" t="s">
        <v>434</v>
      </c>
      <c r="D8" s="661"/>
      <c r="E8" s="522">
        <v>0</v>
      </c>
      <c r="F8" s="522">
        <v>0</v>
      </c>
    </row>
    <row r="9" spans="1:6" ht="22.7" customHeight="1">
      <c r="A9" s="662"/>
      <c r="B9" s="661"/>
      <c r="C9" s="521" t="s">
        <v>435</v>
      </c>
      <c r="D9" s="661"/>
      <c r="E9" s="522">
        <v>0</v>
      </c>
      <c r="F9" s="522">
        <v>0</v>
      </c>
    </row>
    <row r="10" spans="1:6" ht="28.5" customHeight="1">
      <c r="A10" s="662"/>
      <c r="B10" s="661"/>
      <c r="C10" s="521" t="s">
        <v>436</v>
      </c>
      <c r="D10" s="661"/>
      <c r="E10" s="522">
        <v>0</v>
      </c>
      <c r="F10" s="522">
        <v>0</v>
      </c>
    </row>
    <row r="11" spans="1:6" ht="44.25" customHeight="1">
      <c r="A11" s="662"/>
      <c r="B11" s="523">
        <v>2</v>
      </c>
      <c r="C11" s="521" t="s">
        <v>437</v>
      </c>
      <c r="D11" s="524" t="s">
        <v>286</v>
      </c>
      <c r="E11" s="522">
        <v>0</v>
      </c>
      <c r="F11" s="522">
        <v>0</v>
      </c>
    </row>
    <row r="12" spans="1:6" ht="66.75" customHeight="1">
      <c r="A12" s="662"/>
      <c r="B12" s="523">
        <v>3</v>
      </c>
      <c r="C12" s="521" t="s">
        <v>438</v>
      </c>
      <c r="D12" s="524" t="s">
        <v>286</v>
      </c>
      <c r="E12" s="522">
        <v>0</v>
      </c>
      <c r="F12" s="522">
        <v>0</v>
      </c>
    </row>
    <row r="13" spans="1:6" ht="65.25" customHeight="1">
      <c r="A13" s="662"/>
      <c r="B13" s="521">
        <v>4</v>
      </c>
      <c r="C13" s="521" t="s">
        <v>439</v>
      </c>
      <c r="D13" s="524" t="s">
        <v>286</v>
      </c>
      <c r="E13" s="522">
        <v>0</v>
      </c>
      <c r="F13" s="522">
        <v>0</v>
      </c>
    </row>
    <row r="14" spans="1:6" ht="42.75" customHeight="1">
      <c r="A14" s="662"/>
      <c r="B14" s="521">
        <v>5</v>
      </c>
      <c r="C14" s="521" t="s">
        <v>440</v>
      </c>
      <c r="D14" s="524" t="s">
        <v>286</v>
      </c>
      <c r="E14" s="522">
        <v>0</v>
      </c>
      <c r="F14" s="522">
        <v>0</v>
      </c>
    </row>
    <row r="15" spans="1:6" ht="38.25" customHeight="1">
      <c r="A15" s="662"/>
      <c r="B15" s="521">
        <v>6</v>
      </c>
      <c r="C15" s="521" t="s">
        <v>441</v>
      </c>
      <c r="D15" s="524" t="s">
        <v>286</v>
      </c>
      <c r="E15" s="522">
        <v>0</v>
      </c>
      <c r="F15" s="522">
        <v>0</v>
      </c>
    </row>
    <row r="16" spans="1:6" ht="33" customHeight="1">
      <c r="A16" s="662"/>
      <c r="B16" s="521">
        <v>7</v>
      </c>
      <c r="C16" s="521" t="s">
        <v>442</v>
      </c>
      <c r="D16" s="524" t="s">
        <v>286</v>
      </c>
      <c r="E16" s="522">
        <v>0</v>
      </c>
      <c r="F16" s="522">
        <v>0</v>
      </c>
    </row>
    <row r="17" spans="1:6" ht="15">
      <c r="A17" s="662"/>
      <c r="B17" s="661" t="s">
        <v>1042</v>
      </c>
      <c r="C17" s="661"/>
      <c r="D17" s="661"/>
      <c r="E17" s="522">
        <v>0</v>
      </c>
      <c r="F17" s="522">
        <v>0</v>
      </c>
    </row>
    <row r="18" spans="1:6" ht="15">
      <c r="A18" s="662"/>
      <c r="B18" s="661"/>
      <c r="C18" s="661"/>
      <c r="D18" s="661"/>
      <c r="E18" s="522">
        <v>0</v>
      </c>
      <c r="F18" s="522">
        <v>0</v>
      </c>
    </row>
    <row r="19" spans="1:6" ht="15">
      <c r="A19" s="662" t="s">
        <v>1158</v>
      </c>
      <c r="B19" s="661">
        <v>1</v>
      </c>
      <c r="C19" s="521" t="s">
        <v>430</v>
      </c>
      <c r="D19" s="668" t="s">
        <v>286</v>
      </c>
      <c r="E19" s="522" t="s">
        <v>286</v>
      </c>
      <c r="F19" s="522" t="s">
        <v>286</v>
      </c>
    </row>
    <row r="20" spans="1:6" ht="15">
      <c r="A20" s="662"/>
      <c r="B20" s="661"/>
      <c r="C20" s="523" t="s">
        <v>431</v>
      </c>
      <c r="D20" s="669"/>
      <c r="E20" s="522" t="s">
        <v>286</v>
      </c>
      <c r="F20" s="522" t="s">
        <v>286</v>
      </c>
    </row>
    <row r="21" spans="1:6" ht="15">
      <c r="A21" s="662"/>
      <c r="B21" s="661"/>
      <c r="C21" s="523" t="s">
        <v>432</v>
      </c>
      <c r="D21" s="669"/>
      <c r="E21" s="522" t="s">
        <v>286</v>
      </c>
      <c r="F21" s="522" t="s">
        <v>286</v>
      </c>
    </row>
    <row r="22" spans="1:6" ht="15">
      <c r="A22" s="662"/>
      <c r="B22" s="661"/>
      <c r="C22" s="523" t="s">
        <v>433</v>
      </c>
      <c r="D22" s="669"/>
      <c r="E22" s="522" t="s">
        <v>286</v>
      </c>
      <c r="F22" s="522" t="s">
        <v>286</v>
      </c>
    </row>
    <row r="23" spans="1:6" ht="15">
      <c r="A23" s="662"/>
      <c r="B23" s="661"/>
      <c r="C23" s="521" t="s">
        <v>434</v>
      </c>
      <c r="D23" s="669"/>
      <c r="E23" s="522" t="s">
        <v>286</v>
      </c>
      <c r="F23" s="522" t="s">
        <v>286</v>
      </c>
    </row>
    <row r="24" spans="1:6" ht="15">
      <c r="A24" s="662"/>
      <c r="B24" s="661"/>
      <c r="C24" s="521" t="s">
        <v>435</v>
      </c>
      <c r="D24" s="669"/>
      <c r="E24" s="522" t="s">
        <v>286</v>
      </c>
      <c r="F24" s="522" t="s">
        <v>286</v>
      </c>
    </row>
    <row r="25" spans="1:6" ht="25.5">
      <c r="A25" s="662"/>
      <c r="B25" s="661"/>
      <c r="C25" s="521" t="s">
        <v>436</v>
      </c>
      <c r="D25" s="670"/>
      <c r="E25" s="522" t="s">
        <v>286</v>
      </c>
      <c r="F25" s="522" t="s">
        <v>286</v>
      </c>
    </row>
    <row r="26" spans="1:6" ht="15">
      <c r="A26" s="662"/>
      <c r="B26" s="523">
        <v>2</v>
      </c>
      <c r="C26" s="521" t="s">
        <v>437</v>
      </c>
      <c r="D26" s="524" t="s">
        <v>286</v>
      </c>
      <c r="E26" s="522" t="s">
        <v>286</v>
      </c>
      <c r="F26" s="522" t="s">
        <v>286</v>
      </c>
    </row>
    <row r="27" spans="1:6" ht="15">
      <c r="A27" s="662"/>
      <c r="B27" s="523">
        <v>3</v>
      </c>
      <c r="C27" s="521" t="s">
        <v>438</v>
      </c>
      <c r="D27" s="524" t="s">
        <v>286</v>
      </c>
      <c r="E27" s="522" t="s">
        <v>286</v>
      </c>
      <c r="F27" s="522" t="s">
        <v>286</v>
      </c>
    </row>
    <row r="28" spans="1:6" ht="15">
      <c r="A28" s="662"/>
      <c r="B28" s="521">
        <v>4</v>
      </c>
      <c r="C28" s="521" t="s">
        <v>439</v>
      </c>
      <c r="D28" s="524" t="s">
        <v>286</v>
      </c>
      <c r="E28" s="522" t="s">
        <v>286</v>
      </c>
      <c r="F28" s="522" t="s">
        <v>286</v>
      </c>
    </row>
    <row r="29" spans="1:6" ht="25.5">
      <c r="A29" s="662"/>
      <c r="B29" s="521">
        <v>5</v>
      </c>
      <c r="C29" s="521" t="s">
        <v>440</v>
      </c>
      <c r="D29" s="524" t="s">
        <v>286</v>
      </c>
      <c r="E29" s="522" t="s">
        <v>286</v>
      </c>
      <c r="F29" s="522" t="s">
        <v>286</v>
      </c>
    </row>
    <row r="30" spans="1:6" ht="25.5">
      <c r="A30" s="662"/>
      <c r="B30" s="521">
        <v>6</v>
      </c>
      <c r="C30" s="521" t="s">
        <v>441</v>
      </c>
      <c r="D30" s="524" t="s">
        <v>286</v>
      </c>
      <c r="E30" s="522" t="s">
        <v>286</v>
      </c>
      <c r="F30" s="522" t="s">
        <v>286</v>
      </c>
    </row>
    <row r="31" spans="1:6" ht="15">
      <c r="A31" s="662"/>
      <c r="B31" s="521">
        <v>7</v>
      </c>
      <c r="C31" s="521" t="s">
        <v>442</v>
      </c>
      <c r="D31" s="524" t="s">
        <v>286</v>
      </c>
      <c r="E31" s="522" t="s">
        <v>286</v>
      </c>
      <c r="F31" s="522" t="s">
        <v>286</v>
      </c>
    </row>
    <row r="32" spans="1:6">
      <c r="A32" s="662"/>
      <c r="B32" s="661" t="s">
        <v>1042</v>
      </c>
      <c r="C32" s="661"/>
      <c r="D32" s="661"/>
      <c r="E32" s="661"/>
      <c r="F32" s="661"/>
    </row>
    <row r="33" spans="1:6">
      <c r="A33" s="662"/>
      <c r="B33" s="661"/>
      <c r="C33" s="661"/>
      <c r="D33" s="661"/>
      <c r="E33" s="661"/>
      <c r="F33" s="661"/>
    </row>
    <row r="34" spans="1:6" ht="15">
      <c r="A34" s="662" t="s">
        <v>727</v>
      </c>
      <c r="B34" s="661">
        <v>1</v>
      </c>
      <c r="C34" s="521" t="s">
        <v>430</v>
      </c>
      <c r="D34" s="661" t="s">
        <v>286</v>
      </c>
      <c r="E34" s="522" t="s">
        <v>286</v>
      </c>
      <c r="F34" s="522" t="s">
        <v>286</v>
      </c>
    </row>
    <row r="35" spans="1:6" ht="15">
      <c r="A35" s="662"/>
      <c r="B35" s="661"/>
      <c r="C35" s="523" t="s">
        <v>431</v>
      </c>
      <c r="D35" s="661"/>
      <c r="E35" s="522" t="s">
        <v>286</v>
      </c>
      <c r="F35" s="522" t="s">
        <v>286</v>
      </c>
    </row>
    <row r="36" spans="1:6" ht="15">
      <c r="A36" s="662"/>
      <c r="B36" s="661"/>
      <c r="C36" s="523" t="s">
        <v>432</v>
      </c>
      <c r="D36" s="661"/>
      <c r="E36" s="522" t="s">
        <v>286</v>
      </c>
      <c r="F36" s="522" t="s">
        <v>286</v>
      </c>
    </row>
    <row r="37" spans="1:6" ht="15">
      <c r="A37" s="662"/>
      <c r="B37" s="661"/>
      <c r="C37" s="523" t="s">
        <v>433</v>
      </c>
      <c r="D37" s="661"/>
      <c r="E37" s="522" t="s">
        <v>286</v>
      </c>
      <c r="F37" s="522" t="s">
        <v>286</v>
      </c>
    </row>
    <row r="38" spans="1:6" ht="15">
      <c r="A38" s="662"/>
      <c r="B38" s="661"/>
      <c r="C38" s="521" t="s">
        <v>434</v>
      </c>
      <c r="D38" s="661"/>
      <c r="E38" s="522" t="s">
        <v>286</v>
      </c>
      <c r="F38" s="522" t="s">
        <v>286</v>
      </c>
    </row>
    <row r="39" spans="1:6" ht="15">
      <c r="A39" s="662"/>
      <c r="B39" s="661"/>
      <c r="C39" s="521" t="s">
        <v>435</v>
      </c>
      <c r="D39" s="661"/>
      <c r="E39" s="522" t="s">
        <v>286</v>
      </c>
      <c r="F39" s="522" t="s">
        <v>286</v>
      </c>
    </row>
    <row r="40" spans="1:6" ht="25.5">
      <c r="A40" s="662"/>
      <c r="B40" s="661"/>
      <c r="C40" s="521" t="s">
        <v>436</v>
      </c>
      <c r="D40" s="661"/>
      <c r="E40" s="522" t="s">
        <v>286</v>
      </c>
      <c r="F40" s="522" t="s">
        <v>286</v>
      </c>
    </row>
    <row r="41" spans="1:6" ht="15">
      <c r="A41" s="662"/>
      <c r="B41" s="523">
        <v>2</v>
      </c>
      <c r="C41" s="521" t="s">
        <v>437</v>
      </c>
      <c r="D41" s="522" t="s">
        <v>286</v>
      </c>
      <c r="E41" s="522" t="s">
        <v>286</v>
      </c>
      <c r="F41" s="522" t="s">
        <v>286</v>
      </c>
    </row>
    <row r="42" spans="1:6" ht="15">
      <c r="A42" s="662"/>
      <c r="B42" s="523">
        <v>3</v>
      </c>
      <c r="C42" s="521" t="s">
        <v>438</v>
      </c>
      <c r="D42" s="522" t="s">
        <v>286</v>
      </c>
      <c r="E42" s="522" t="s">
        <v>286</v>
      </c>
      <c r="F42" s="522" t="s">
        <v>286</v>
      </c>
    </row>
    <row r="43" spans="1:6" ht="15">
      <c r="A43" s="662"/>
      <c r="B43" s="521">
        <v>4</v>
      </c>
      <c r="C43" s="521" t="s">
        <v>439</v>
      </c>
      <c r="D43" s="522" t="s">
        <v>286</v>
      </c>
      <c r="E43" s="522" t="s">
        <v>286</v>
      </c>
      <c r="F43" s="522" t="s">
        <v>286</v>
      </c>
    </row>
    <row r="44" spans="1:6" ht="25.5">
      <c r="A44" s="662"/>
      <c r="B44" s="521">
        <v>5</v>
      </c>
      <c r="C44" s="521" t="s">
        <v>440</v>
      </c>
      <c r="D44" s="522" t="s">
        <v>286</v>
      </c>
      <c r="E44" s="522" t="s">
        <v>286</v>
      </c>
      <c r="F44" s="522" t="s">
        <v>286</v>
      </c>
    </row>
    <row r="45" spans="1:6" ht="25.5">
      <c r="A45" s="662"/>
      <c r="B45" s="521">
        <v>6</v>
      </c>
      <c r="C45" s="521" t="s">
        <v>441</v>
      </c>
      <c r="D45" s="522" t="s">
        <v>286</v>
      </c>
      <c r="E45" s="522" t="s">
        <v>286</v>
      </c>
      <c r="F45" s="522" t="s">
        <v>286</v>
      </c>
    </row>
    <row r="46" spans="1:6" ht="15">
      <c r="A46" s="662"/>
      <c r="B46" s="521">
        <v>7</v>
      </c>
      <c r="C46" s="521" t="s">
        <v>442</v>
      </c>
      <c r="D46" s="522" t="s">
        <v>286</v>
      </c>
      <c r="E46" s="522" t="s">
        <v>286</v>
      </c>
      <c r="F46" s="522" t="s">
        <v>286</v>
      </c>
    </row>
    <row r="47" spans="1:6">
      <c r="A47" s="662"/>
      <c r="B47" s="661" t="s">
        <v>1042</v>
      </c>
      <c r="C47" s="661"/>
      <c r="D47" s="661"/>
      <c r="E47" s="661"/>
      <c r="F47" s="661"/>
    </row>
    <row r="48" spans="1:6">
      <c r="A48" s="662"/>
      <c r="B48" s="661"/>
      <c r="C48" s="661"/>
      <c r="D48" s="661"/>
      <c r="E48" s="661"/>
      <c r="F48" s="661"/>
    </row>
    <row r="49" spans="1:6" ht="15">
      <c r="A49" s="662" t="s">
        <v>1159</v>
      </c>
      <c r="B49" s="661">
        <v>1</v>
      </c>
      <c r="C49" s="521" t="s">
        <v>430</v>
      </c>
      <c r="D49" s="662" t="s">
        <v>2110</v>
      </c>
      <c r="E49" s="525">
        <v>0</v>
      </c>
      <c r="F49" s="525">
        <v>0</v>
      </c>
    </row>
    <row r="50" spans="1:6" ht="15">
      <c r="A50" s="662"/>
      <c r="B50" s="661"/>
      <c r="C50" s="523" t="s">
        <v>431</v>
      </c>
      <c r="D50" s="662"/>
      <c r="E50" s="525">
        <v>0</v>
      </c>
      <c r="F50" s="525">
        <v>0</v>
      </c>
    </row>
    <row r="51" spans="1:6" ht="15">
      <c r="A51" s="662"/>
      <c r="B51" s="661"/>
      <c r="C51" s="523" t="s">
        <v>432</v>
      </c>
      <c r="D51" s="662"/>
      <c r="E51" s="525">
        <v>0</v>
      </c>
      <c r="F51" s="525">
        <v>0</v>
      </c>
    </row>
    <row r="52" spans="1:6" ht="15">
      <c r="A52" s="662"/>
      <c r="B52" s="661"/>
      <c r="C52" s="523" t="s">
        <v>433</v>
      </c>
      <c r="D52" s="662"/>
      <c r="E52" s="525">
        <v>0</v>
      </c>
      <c r="F52" s="525">
        <v>0</v>
      </c>
    </row>
    <row r="53" spans="1:6" ht="15">
      <c r="A53" s="662"/>
      <c r="B53" s="661"/>
      <c r="C53" s="521" t="s">
        <v>434</v>
      </c>
      <c r="D53" s="662"/>
      <c r="E53" s="525">
        <v>0</v>
      </c>
      <c r="F53" s="525">
        <v>0</v>
      </c>
    </row>
    <row r="54" spans="1:6" ht="15">
      <c r="A54" s="662"/>
      <c r="B54" s="661"/>
      <c r="C54" s="521" t="s">
        <v>435</v>
      </c>
      <c r="D54" s="662"/>
      <c r="E54" s="525">
        <v>0</v>
      </c>
      <c r="F54" s="525">
        <v>0</v>
      </c>
    </row>
    <row r="55" spans="1:6" ht="25.5">
      <c r="A55" s="662"/>
      <c r="B55" s="661"/>
      <c r="C55" s="521" t="s">
        <v>436</v>
      </c>
      <c r="D55" s="662"/>
      <c r="E55" s="525">
        <v>0</v>
      </c>
      <c r="F55" s="525">
        <v>0</v>
      </c>
    </row>
    <row r="56" spans="1:6" ht="15">
      <c r="A56" s="662"/>
      <c r="B56" s="523">
        <v>2</v>
      </c>
      <c r="C56" s="521" t="s">
        <v>437</v>
      </c>
      <c r="D56" s="526">
        <v>0</v>
      </c>
      <c r="E56" s="525">
        <v>0</v>
      </c>
      <c r="F56" s="525">
        <v>0</v>
      </c>
    </row>
    <row r="57" spans="1:6" ht="15">
      <c r="A57" s="662"/>
      <c r="B57" s="523">
        <v>3</v>
      </c>
      <c r="C57" s="521" t="s">
        <v>438</v>
      </c>
      <c r="D57" s="526">
        <v>0</v>
      </c>
      <c r="E57" s="525">
        <v>0</v>
      </c>
      <c r="F57" s="525">
        <v>0</v>
      </c>
    </row>
    <row r="58" spans="1:6" ht="15">
      <c r="A58" s="662"/>
      <c r="B58" s="521">
        <v>4</v>
      </c>
      <c r="C58" s="521" t="s">
        <v>439</v>
      </c>
      <c r="D58" s="526">
        <v>0</v>
      </c>
      <c r="E58" s="525">
        <v>0</v>
      </c>
      <c r="F58" s="525">
        <v>0</v>
      </c>
    </row>
    <row r="59" spans="1:6" ht="25.5">
      <c r="A59" s="662"/>
      <c r="B59" s="521">
        <v>5</v>
      </c>
      <c r="C59" s="521" t="s">
        <v>440</v>
      </c>
      <c r="D59" s="526">
        <v>0</v>
      </c>
      <c r="E59" s="525">
        <v>0</v>
      </c>
      <c r="F59" s="525">
        <v>0</v>
      </c>
    </row>
    <row r="60" spans="1:6" ht="25.5">
      <c r="A60" s="662"/>
      <c r="B60" s="521">
        <v>6</v>
      </c>
      <c r="C60" s="521" t="s">
        <v>441</v>
      </c>
      <c r="D60" s="526">
        <v>0</v>
      </c>
      <c r="E60" s="525">
        <v>0</v>
      </c>
      <c r="F60" s="525">
        <v>0</v>
      </c>
    </row>
    <row r="61" spans="1:6" ht="15">
      <c r="A61" s="662"/>
      <c r="B61" s="521">
        <v>7</v>
      </c>
      <c r="C61" s="521" t="s">
        <v>442</v>
      </c>
      <c r="D61" s="526">
        <v>0</v>
      </c>
      <c r="E61" s="525">
        <v>0</v>
      </c>
      <c r="F61" s="525">
        <v>0</v>
      </c>
    </row>
    <row r="62" spans="1:6">
      <c r="A62" s="662"/>
      <c r="B62" s="661" t="s">
        <v>1042</v>
      </c>
      <c r="C62" s="661"/>
      <c r="D62" s="661"/>
      <c r="E62" s="661"/>
      <c r="F62" s="661"/>
    </row>
    <row r="63" spans="1:6">
      <c r="A63" s="662"/>
      <c r="B63" s="661"/>
      <c r="C63" s="661"/>
      <c r="D63" s="661"/>
      <c r="E63" s="661"/>
      <c r="F63" s="661"/>
    </row>
    <row r="64" spans="1:6" ht="15">
      <c r="A64" s="662" t="s">
        <v>1160</v>
      </c>
      <c r="B64" s="661">
        <v>1</v>
      </c>
      <c r="C64" s="521" t="s">
        <v>430</v>
      </c>
      <c r="D64" s="661" t="s">
        <v>286</v>
      </c>
      <c r="E64" s="522"/>
      <c r="F64" s="522"/>
    </row>
    <row r="65" spans="1:6" ht="15">
      <c r="A65" s="662"/>
      <c r="B65" s="661"/>
      <c r="C65" s="523" t="s">
        <v>431</v>
      </c>
      <c r="D65" s="661"/>
      <c r="E65" s="522"/>
      <c r="F65" s="522"/>
    </row>
    <row r="66" spans="1:6" ht="15">
      <c r="A66" s="662"/>
      <c r="B66" s="661"/>
      <c r="C66" s="523" t="s">
        <v>432</v>
      </c>
      <c r="D66" s="661"/>
      <c r="E66" s="522"/>
      <c r="F66" s="522"/>
    </row>
    <row r="67" spans="1:6" ht="15">
      <c r="A67" s="662"/>
      <c r="B67" s="661"/>
      <c r="C67" s="523" t="s">
        <v>433</v>
      </c>
      <c r="D67" s="661"/>
      <c r="E67" s="522"/>
      <c r="F67" s="522"/>
    </row>
    <row r="68" spans="1:6" ht="15">
      <c r="A68" s="662"/>
      <c r="B68" s="661"/>
      <c r="C68" s="521" t="s">
        <v>434</v>
      </c>
      <c r="D68" s="661"/>
      <c r="E68" s="522"/>
      <c r="F68" s="522"/>
    </row>
    <row r="69" spans="1:6" ht="15">
      <c r="A69" s="662"/>
      <c r="B69" s="661"/>
      <c r="C69" s="521" t="s">
        <v>435</v>
      </c>
      <c r="D69" s="661"/>
      <c r="E69" s="522"/>
      <c r="F69" s="522"/>
    </row>
    <row r="70" spans="1:6" ht="25.5">
      <c r="A70" s="662"/>
      <c r="B70" s="661"/>
      <c r="C70" s="521" t="s">
        <v>436</v>
      </c>
      <c r="D70" s="661"/>
      <c r="E70" s="522"/>
      <c r="F70" s="522"/>
    </row>
    <row r="71" spans="1:6" ht="15">
      <c r="A71" s="662"/>
      <c r="B71" s="523">
        <v>2</v>
      </c>
      <c r="C71" s="521" t="s">
        <v>437</v>
      </c>
      <c r="D71" s="524"/>
      <c r="E71" s="522"/>
      <c r="F71" s="522"/>
    </row>
    <row r="72" spans="1:6" ht="15">
      <c r="A72" s="662"/>
      <c r="B72" s="523">
        <v>3</v>
      </c>
      <c r="C72" s="521" t="s">
        <v>438</v>
      </c>
      <c r="D72" s="524"/>
      <c r="E72" s="522"/>
      <c r="F72" s="522"/>
    </row>
    <row r="73" spans="1:6" ht="15">
      <c r="A73" s="662"/>
      <c r="B73" s="521">
        <v>4</v>
      </c>
      <c r="C73" s="521" t="s">
        <v>439</v>
      </c>
      <c r="D73" s="524"/>
      <c r="E73" s="522"/>
      <c r="F73" s="522"/>
    </row>
    <row r="74" spans="1:6" ht="25.5">
      <c r="A74" s="662"/>
      <c r="B74" s="521">
        <v>5</v>
      </c>
      <c r="C74" s="521" t="s">
        <v>440</v>
      </c>
      <c r="D74" s="524"/>
      <c r="E74" s="522"/>
      <c r="F74" s="522"/>
    </row>
    <row r="75" spans="1:6" ht="25.5">
      <c r="A75" s="662"/>
      <c r="B75" s="521">
        <v>6</v>
      </c>
      <c r="C75" s="521" t="s">
        <v>441</v>
      </c>
      <c r="D75" s="524"/>
      <c r="E75" s="522"/>
      <c r="F75" s="522"/>
    </row>
    <row r="76" spans="1:6" ht="15">
      <c r="A76" s="662"/>
      <c r="B76" s="521">
        <v>7</v>
      </c>
      <c r="C76" s="521" t="s">
        <v>442</v>
      </c>
      <c r="D76" s="524"/>
      <c r="E76" s="522"/>
      <c r="F76" s="522"/>
    </row>
    <row r="77" spans="1:6">
      <c r="A77" s="662"/>
      <c r="B77" s="661" t="s">
        <v>1042</v>
      </c>
      <c r="C77" s="661"/>
      <c r="D77" s="661"/>
      <c r="E77" s="661"/>
      <c r="F77" s="661"/>
    </row>
    <row r="78" spans="1:6">
      <c r="A78" s="662"/>
      <c r="B78" s="661"/>
      <c r="C78" s="661"/>
      <c r="D78" s="661"/>
      <c r="E78" s="661"/>
      <c r="F78" s="661"/>
    </row>
    <row r="79" spans="1:6" ht="15">
      <c r="A79" s="662" t="s">
        <v>1161</v>
      </c>
      <c r="B79" s="661">
        <v>1</v>
      </c>
      <c r="C79" s="521" t="s">
        <v>430</v>
      </c>
      <c r="D79" s="661" t="s">
        <v>286</v>
      </c>
      <c r="E79" s="522"/>
      <c r="F79" s="522"/>
    </row>
    <row r="80" spans="1:6" ht="15">
      <c r="A80" s="662"/>
      <c r="B80" s="661"/>
      <c r="C80" s="523" t="s">
        <v>431</v>
      </c>
      <c r="D80" s="661"/>
      <c r="E80" s="522"/>
      <c r="F80" s="522"/>
    </row>
    <row r="81" spans="1:6" ht="15">
      <c r="A81" s="662"/>
      <c r="B81" s="661"/>
      <c r="C81" s="523" t="s">
        <v>432</v>
      </c>
      <c r="D81" s="661"/>
      <c r="E81" s="522"/>
      <c r="F81" s="522"/>
    </row>
    <row r="82" spans="1:6" ht="15">
      <c r="A82" s="662"/>
      <c r="B82" s="661"/>
      <c r="C82" s="523" t="s">
        <v>433</v>
      </c>
      <c r="D82" s="661"/>
      <c r="E82" s="522"/>
      <c r="F82" s="522"/>
    </row>
    <row r="83" spans="1:6" ht="15">
      <c r="A83" s="662"/>
      <c r="B83" s="661"/>
      <c r="C83" s="521" t="s">
        <v>434</v>
      </c>
      <c r="D83" s="661"/>
      <c r="E83" s="522"/>
      <c r="F83" s="522"/>
    </row>
    <row r="84" spans="1:6" ht="15">
      <c r="A84" s="662"/>
      <c r="B84" s="661"/>
      <c r="C84" s="521" t="s">
        <v>435</v>
      </c>
      <c r="D84" s="661"/>
      <c r="E84" s="522"/>
      <c r="F84" s="522"/>
    </row>
    <row r="85" spans="1:6" ht="25.5">
      <c r="A85" s="662"/>
      <c r="B85" s="661"/>
      <c r="C85" s="521" t="s">
        <v>436</v>
      </c>
      <c r="D85" s="661"/>
      <c r="E85" s="522"/>
      <c r="F85" s="522"/>
    </row>
    <row r="86" spans="1:6" ht="15">
      <c r="A86" s="662"/>
      <c r="B86" s="523">
        <v>2</v>
      </c>
      <c r="C86" s="521" t="s">
        <v>437</v>
      </c>
      <c r="D86" s="524"/>
      <c r="E86" s="522"/>
      <c r="F86" s="522"/>
    </row>
    <row r="87" spans="1:6" ht="15">
      <c r="A87" s="662"/>
      <c r="B87" s="523">
        <v>3</v>
      </c>
      <c r="C87" s="521" t="s">
        <v>438</v>
      </c>
      <c r="D87" s="524"/>
      <c r="E87" s="522"/>
      <c r="F87" s="522"/>
    </row>
    <row r="88" spans="1:6" ht="15">
      <c r="A88" s="662"/>
      <c r="B88" s="521">
        <v>4</v>
      </c>
      <c r="C88" s="521" t="s">
        <v>439</v>
      </c>
      <c r="D88" s="524"/>
      <c r="E88" s="522"/>
      <c r="F88" s="522"/>
    </row>
    <row r="89" spans="1:6" ht="25.5">
      <c r="A89" s="662"/>
      <c r="B89" s="521">
        <v>5</v>
      </c>
      <c r="C89" s="521" t="s">
        <v>440</v>
      </c>
      <c r="D89" s="524"/>
      <c r="E89" s="522"/>
      <c r="F89" s="522"/>
    </row>
    <row r="90" spans="1:6" ht="25.5">
      <c r="A90" s="662"/>
      <c r="B90" s="521">
        <v>6</v>
      </c>
      <c r="C90" s="521" t="s">
        <v>441</v>
      </c>
      <c r="D90" s="524"/>
      <c r="E90" s="522"/>
      <c r="F90" s="522"/>
    </row>
    <row r="91" spans="1:6" ht="15">
      <c r="A91" s="662"/>
      <c r="B91" s="521">
        <v>7</v>
      </c>
      <c r="C91" s="521" t="s">
        <v>442</v>
      </c>
      <c r="D91" s="524"/>
      <c r="E91" s="522"/>
      <c r="F91" s="522"/>
    </row>
    <row r="92" spans="1:6">
      <c r="A92" s="662"/>
      <c r="B92" s="661" t="s">
        <v>1042</v>
      </c>
      <c r="C92" s="661"/>
      <c r="D92" s="661"/>
      <c r="E92" s="661"/>
      <c r="F92" s="661"/>
    </row>
    <row r="93" spans="1:6">
      <c r="A93" s="662"/>
      <c r="B93" s="661"/>
      <c r="C93" s="661"/>
      <c r="D93" s="661"/>
      <c r="E93" s="661"/>
      <c r="F93" s="661"/>
    </row>
    <row r="94" spans="1:6" ht="15">
      <c r="A94" s="662" t="s">
        <v>2022</v>
      </c>
      <c r="B94" s="661">
        <v>1</v>
      </c>
      <c r="C94" s="521" t="s">
        <v>430</v>
      </c>
      <c r="D94" s="663" t="s">
        <v>286</v>
      </c>
      <c r="E94" s="526" t="s">
        <v>286</v>
      </c>
      <c r="F94" s="526" t="s">
        <v>286</v>
      </c>
    </row>
    <row r="95" spans="1:6" ht="15">
      <c r="A95" s="662"/>
      <c r="B95" s="661"/>
      <c r="C95" s="523" t="s">
        <v>431</v>
      </c>
      <c r="D95" s="664"/>
      <c r="E95" s="526" t="s">
        <v>286</v>
      </c>
      <c r="F95" s="526" t="s">
        <v>286</v>
      </c>
    </row>
    <row r="96" spans="1:6" ht="15">
      <c r="A96" s="662"/>
      <c r="B96" s="661"/>
      <c r="C96" s="523" t="s">
        <v>432</v>
      </c>
      <c r="D96" s="664"/>
      <c r="E96" s="526" t="s">
        <v>286</v>
      </c>
      <c r="F96" s="526" t="s">
        <v>286</v>
      </c>
    </row>
    <row r="97" spans="1:6" ht="15">
      <c r="A97" s="662"/>
      <c r="B97" s="661"/>
      <c r="C97" s="523" t="s">
        <v>433</v>
      </c>
      <c r="D97" s="664"/>
      <c r="E97" s="526" t="s">
        <v>286</v>
      </c>
      <c r="F97" s="526" t="s">
        <v>286</v>
      </c>
    </row>
    <row r="98" spans="1:6" ht="15">
      <c r="A98" s="662"/>
      <c r="B98" s="661"/>
      <c r="C98" s="521" t="s">
        <v>434</v>
      </c>
      <c r="D98" s="664"/>
      <c r="E98" s="526" t="s">
        <v>286</v>
      </c>
      <c r="F98" s="526" t="s">
        <v>286</v>
      </c>
    </row>
    <row r="99" spans="1:6" ht="15">
      <c r="A99" s="662"/>
      <c r="B99" s="661"/>
      <c r="C99" s="521" t="s">
        <v>435</v>
      </c>
      <c r="D99" s="664"/>
      <c r="E99" s="526" t="s">
        <v>286</v>
      </c>
      <c r="F99" s="526" t="s">
        <v>286</v>
      </c>
    </row>
    <row r="100" spans="1:6" ht="25.5">
      <c r="A100" s="662"/>
      <c r="B100" s="661"/>
      <c r="C100" s="521" t="s">
        <v>436</v>
      </c>
      <c r="D100" s="665"/>
      <c r="E100" s="526" t="s">
        <v>286</v>
      </c>
      <c r="F100" s="526" t="s">
        <v>286</v>
      </c>
    </row>
    <row r="101" spans="1:6" ht="15">
      <c r="A101" s="662"/>
      <c r="B101" s="523">
        <v>2</v>
      </c>
      <c r="C101" s="521" t="s">
        <v>437</v>
      </c>
      <c r="D101" s="526" t="s">
        <v>286</v>
      </c>
      <c r="E101" s="526" t="s">
        <v>286</v>
      </c>
      <c r="F101" s="526" t="s">
        <v>286</v>
      </c>
    </row>
    <row r="102" spans="1:6" ht="15">
      <c r="A102" s="662"/>
      <c r="B102" s="523">
        <v>3</v>
      </c>
      <c r="C102" s="521" t="s">
        <v>438</v>
      </c>
      <c r="D102" s="526" t="s">
        <v>286</v>
      </c>
      <c r="E102" s="526" t="s">
        <v>286</v>
      </c>
      <c r="F102" s="526" t="s">
        <v>286</v>
      </c>
    </row>
    <row r="103" spans="1:6" ht="15">
      <c r="A103" s="662"/>
      <c r="B103" s="521">
        <v>4</v>
      </c>
      <c r="C103" s="521" t="s">
        <v>439</v>
      </c>
      <c r="D103" s="526" t="s">
        <v>286</v>
      </c>
      <c r="E103" s="526" t="s">
        <v>286</v>
      </c>
      <c r="F103" s="526" t="s">
        <v>286</v>
      </c>
    </row>
    <row r="104" spans="1:6" ht="25.5">
      <c r="A104" s="662"/>
      <c r="B104" s="521">
        <v>5</v>
      </c>
      <c r="C104" s="521" t="s">
        <v>440</v>
      </c>
      <c r="D104" s="526" t="s">
        <v>286</v>
      </c>
      <c r="E104" s="526" t="s">
        <v>286</v>
      </c>
      <c r="F104" s="526" t="s">
        <v>286</v>
      </c>
    </row>
    <row r="105" spans="1:6" ht="25.5">
      <c r="A105" s="662"/>
      <c r="B105" s="521">
        <v>6</v>
      </c>
      <c r="C105" s="521" t="s">
        <v>441</v>
      </c>
      <c r="D105" s="526" t="s">
        <v>286</v>
      </c>
      <c r="E105" s="526" t="s">
        <v>286</v>
      </c>
      <c r="F105" s="526" t="s">
        <v>286</v>
      </c>
    </row>
    <row r="106" spans="1:6" ht="15">
      <c r="A106" s="662"/>
      <c r="B106" s="521">
        <v>7</v>
      </c>
      <c r="C106" s="521" t="s">
        <v>442</v>
      </c>
      <c r="D106" s="526" t="s">
        <v>286</v>
      </c>
      <c r="E106" s="526" t="s">
        <v>286</v>
      </c>
      <c r="F106" s="526" t="s">
        <v>286</v>
      </c>
    </row>
    <row r="107" spans="1:6">
      <c r="A107" s="662"/>
      <c r="B107" s="661" t="s">
        <v>1042</v>
      </c>
      <c r="C107" s="661"/>
      <c r="D107" s="661"/>
      <c r="E107" s="661"/>
      <c r="F107" s="661"/>
    </row>
    <row r="108" spans="1:6">
      <c r="A108" s="662"/>
      <c r="B108" s="661"/>
      <c r="C108" s="661"/>
      <c r="D108" s="661"/>
      <c r="E108" s="661"/>
      <c r="F108" s="661"/>
    </row>
    <row r="109" spans="1:6" ht="15">
      <c r="A109" s="662" t="s">
        <v>1162</v>
      </c>
      <c r="B109" s="661">
        <v>1</v>
      </c>
      <c r="C109" s="521" t="s">
        <v>430</v>
      </c>
      <c r="D109" s="662" t="s">
        <v>2110</v>
      </c>
      <c r="E109" s="525">
        <v>0</v>
      </c>
      <c r="F109" s="525">
        <v>0</v>
      </c>
    </row>
    <row r="110" spans="1:6" ht="15">
      <c r="A110" s="662"/>
      <c r="B110" s="661"/>
      <c r="C110" s="523" t="s">
        <v>431</v>
      </c>
      <c r="D110" s="662"/>
      <c r="E110" s="525">
        <v>0</v>
      </c>
      <c r="F110" s="525">
        <v>0</v>
      </c>
    </row>
    <row r="111" spans="1:6" ht="15">
      <c r="A111" s="662"/>
      <c r="B111" s="661"/>
      <c r="C111" s="523" t="s">
        <v>432</v>
      </c>
      <c r="D111" s="662"/>
      <c r="E111" s="525">
        <v>0</v>
      </c>
      <c r="F111" s="525">
        <v>0</v>
      </c>
    </row>
    <row r="112" spans="1:6" ht="15">
      <c r="A112" s="662"/>
      <c r="B112" s="661"/>
      <c r="C112" s="523" t="s">
        <v>433</v>
      </c>
      <c r="D112" s="662"/>
      <c r="E112" s="525">
        <v>0</v>
      </c>
      <c r="F112" s="525">
        <v>0</v>
      </c>
    </row>
    <row r="113" spans="1:6" ht="15">
      <c r="A113" s="662"/>
      <c r="B113" s="661"/>
      <c r="C113" s="521" t="s">
        <v>434</v>
      </c>
      <c r="D113" s="662"/>
      <c r="E113" s="525">
        <v>0</v>
      </c>
      <c r="F113" s="525">
        <v>0</v>
      </c>
    </row>
    <row r="114" spans="1:6" ht="15">
      <c r="A114" s="662"/>
      <c r="B114" s="661"/>
      <c r="C114" s="521" t="s">
        <v>435</v>
      </c>
      <c r="D114" s="662"/>
      <c r="E114" s="525">
        <v>0</v>
      </c>
      <c r="F114" s="525">
        <v>0</v>
      </c>
    </row>
    <row r="115" spans="1:6" ht="25.5">
      <c r="A115" s="662"/>
      <c r="B115" s="661"/>
      <c r="C115" s="521" t="s">
        <v>436</v>
      </c>
      <c r="D115" s="662"/>
      <c r="E115" s="525">
        <v>0</v>
      </c>
      <c r="F115" s="525">
        <v>0</v>
      </c>
    </row>
    <row r="116" spans="1:6" ht="15">
      <c r="A116" s="662"/>
      <c r="B116" s="523">
        <v>2</v>
      </c>
      <c r="C116" s="521" t="s">
        <v>437</v>
      </c>
      <c r="D116" s="526">
        <v>0</v>
      </c>
      <c r="E116" s="525">
        <v>0</v>
      </c>
      <c r="F116" s="525">
        <v>0</v>
      </c>
    </row>
    <row r="117" spans="1:6" ht="15">
      <c r="A117" s="662"/>
      <c r="B117" s="523">
        <v>3</v>
      </c>
      <c r="C117" s="521" t="s">
        <v>438</v>
      </c>
      <c r="D117" s="526">
        <v>0</v>
      </c>
      <c r="E117" s="525">
        <v>0</v>
      </c>
      <c r="F117" s="525">
        <v>0</v>
      </c>
    </row>
    <row r="118" spans="1:6" ht="15">
      <c r="A118" s="662"/>
      <c r="B118" s="521">
        <v>4</v>
      </c>
      <c r="C118" s="521" t="s">
        <v>439</v>
      </c>
      <c r="D118" s="526">
        <v>0</v>
      </c>
      <c r="E118" s="525">
        <v>0</v>
      </c>
      <c r="F118" s="525">
        <v>0</v>
      </c>
    </row>
    <row r="119" spans="1:6" ht="25.5">
      <c r="A119" s="662"/>
      <c r="B119" s="521">
        <v>5</v>
      </c>
      <c r="C119" s="521" t="s">
        <v>440</v>
      </c>
      <c r="D119" s="526">
        <v>0</v>
      </c>
      <c r="E119" s="525">
        <v>0</v>
      </c>
      <c r="F119" s="525">
        <v>0</v>
      </c>
    </row>
    <row r="120" spans="1:6" ht="25.5">
      <c r="A120" s="662"/>
      <c r="B120" s="521">
        <v>6</v>
      </c>
      <c r="C120" s="521" t="s">
        <v>441</v>
      </c>
      <c r="D120" s="526">
        <v>0</v>
      </c>
      <c r="E120" s="525">
        <v>0</v>
      </c>
      <c r="F120" s="525">
        <v>0</v>
      </c>
    </row>
    <row r="121" spans="1:6" ht="15">
      <c r="A121" s="662"/>
      <c r="B121" s="521">
        <v>7</v>
      </c>
      <c r="C121" s="521" t="s">
        <v>442</v>
      </c>
      <c r="D121" s="526">
        <v>0</v>
      </c>
      <c r="E121" s="525">
        <v>0</v>
      </c>
      <c r="F121" s="525">
        <v>0</v>
      </c>
    </row>
    <row r="122" spans="1:6">
      <c r="A122" s="662"/>
      <c r="B122" s="661" t="s">
        <v>1042</v>
      </c>
      <c r="C122" s="661"/>
      <c r="D122" s="661"/>
      <c r="E122" s="661"/>
      <c r="F122" s="661"/>
    </row>
    <row r="123" spans="1:6">
      <c r="A123" s="662"/>
      <c r="B123" s="661"/>
      <c r="C123" s="661"/>
      <c r="D123" s="661"/>
      <c r="E123" s="661"/>
      <c r="F123" s="661"/>
    </row>
    <row r="124" spans="1:6" ht="15">
      <c r="A124" s="662" t="s">
        <v>1163</v>
      </c>
      <c r="B124" s="661">
        <v>1</v>
      </c>
      <c r="C124" s="521" t="s">
        <v>430</v>
      </c>
      <c r="D124" s="662" t="s">
        <v>286</v>
      </c>
      <c r="E124" s="522"/>
      <c r="F124" s="522"/>
    </row>
    <row r="125" spans="1:6" ht="15">
      <c r="A125" s="662"/>
      <c r="B125" s="661"/>
      <c r="C125" s="523" t="s">
        <v>431</v>
      </c>
      <c r="D125" s="662"/>
      <c r="E125" s="522"/>
      <c r="F125" s="522"/>
    </row>
    <row r="126" spans="1:6" ht="15">
      <c r="A126" s="662"/>
      <c r="B126" s="661"/>
      <c r="C126" s="523" t="s">
        <v>432</v>
      </c>
      <c r="D126" s="662"/>
      <c r="E126" s="522"/>
      <c r="F126" s="522"/>
    </row>
    <row r="127" spans="1:6" ht="15">
      <c r="A127" s="662"/>
      <c r="B127" s="661"/>
      <c r="C127" s="523" t="s">
        <v>433</v>
      </c>
      <c r="D127" s="662"/>
      <c r="E127" s="522"/>
      <c r="F127" s="522"/>
    </row>
    <row r="128" spans="1:6" ht="15">
      <c r="A128" s="662"/>
      <c r="B128" s="661"/>
      <c r="C128" s="521" t="s">
        <v>434</v>
      </c>
      <c r="D128" s="662"/>
      <c r="E128" s="522"/>
      <c r="F128" s="522"/>
    </row>
    <row r="129" spans="1:6" ht="15">
      <c r="A129" s="662"/>
      <c r="B129" s="661"/>
      <c r="C129" s="521" t="s">
        <v>435</v>
      </c>
      <c r="D129" s="662"/>
      <c r="E129" s="522"/>
      <c r="F129" s="522"/>
    </row>
    <row r="130" spans="1:6" ht="25.5">
      <c r="A130" s="662"/>
      <c r="B130" s="661"/>
      <c r="C130" s="521" t="s">
        <v>436</v>
      </c>
      <c r="D130" s="662"/>
      <c r="E130" s="522"/>
      <c r="F130" s="522"/>
    </row>
    <row r="131" spans="1:6" ht="15">
      <c r="A131" s="662"/>
      <c r="B131" s="523">
        <v>2</v>
      </c>
      <c r="C131" s="521" t="s">
        <v>437</v>
      </c>
      <c r="D131" s="526" t="s">
        <v>286</v>
      </c>
      <c r="E131" s="522"/>
      <c r="F131" s="522"/>
    </row>
    <row r="132" spans="1:6" ht="15">
      <c r="A132" s="662"/>
      <c r="B132" s="523">
        <v>3</v>
      </c>
      <c r="C132" s="521" t="s">
        <v>438</v>
      </c>
      <c r="D132" s="526" t="s">
        <v>286</v>
      </c>
      <c r="E132" s="522"/>
      <c r="F132" s="522"/>
    </row>
    <row r="133" spans="1:6" ht="15">
      <c r="A133" s="662"/>
      <c r="B133" s="521">
        <v>4</v>
      </c>
      <c r="C133" s="521" t="s">
        <v>439</v>
      </c>
      <c r="D133" s="526" t="s">
        <v>286</v>
      </c>
      <c r="E133" s="522"/>
      <c r="F133" s="522"/>
    </row>
    <row r="134" spans="1:6" ht="25.5">
      <c r="A134" s="662"/>
      <c r="B134" s="521">
        <v>5</v>
      </c>
      <c r="C134" s="521" t="s">
        <v>440</v>
      </c>
      <c r="D134" s="526" t="s">
        <v>286</v>
      </c>
      <c r="E134" s="522"/>
      <c r="F134" s="522"/>
    </row>
    <row r="135" spans="1:6" ht="25.5">
      <c r="A135" s="662"/>
      <c r="B135" s="521">
        <v>6</v>
      </c>
      <c r="C135" s="521" t="s">
        <v>441</v>
      </c>
      <c r="D135" s="526" t="s">
        <v>286</v>
      </c>
      <c r="E135" s="522"/>
      <c r="F135" s="522"/>
    </row>
    <row r="136" spans="1:6" ht="15">
      <c r="A136" s="662"/>
      <c r="B136" s="521">
        <v>7</v>
      </c>
      <c r="C136" s="521" t="s">
        <v>442</v>
      </c>
      <c r="D136" s="526" t="s">
        <v>286</v>
      </c>
      <c r="E136" s="522"/>
      <c r="F136" s="522"/>
    </row>
    <row r="137" spans="1:6">
      <c r="A137" s="662"/>
      <c r="B137" s="661" t="s">
        <v>1042</v>
      </c>
      <c r="C137" s="661"/>
      <c r="D137" s="661"/>
      <c r="E137" s="661"/>
      <c r="F137" s="661"/>
    </row>
    <row r="138" spans="1:6">
      <c r="A138" s="662"/>
      <c r="B138" s="661"/>
      <c r="C138" s="661"/>
      <c r="D138" s="661"/>
      <c r="E138" s="661"/>
      <c r="F138" s="661"/>
    </row>
    <row r="139" spans="1:6" ht="15">
      <c r="A139" s="662" t="s">
        <v>728</v>
      </c>
      <c r="B139" s="661">
        <v>1</v>
      </c>
      <c r="C139" s="521" t="s">
        <v>430</v>
      </c>
      <c r="D139" s="661" t="s">
        <v>2111</v>
      </c>
      <c r="E139" s="522"/>
      <c r="F139" s="522"/>
    </row>
    <row r="140" spans="1:6" ht="15">
      <c r="A140" s="662"/>
      <c r="B140" s="661"/>
      <c r="C140" s="523" t="s">
        <v>431</v>
      </c>
      <c r="D140" s="661"/>
      <c r="E140" s="522"/>
      <c r="F140" s="522"/>
    </row>
    <row r="141" spans="1:6" ht="15">
      <c r="A141" s="662"/>
      <c r="B141" s="661"/>
      <c r="C141" s="523" t="s">
        <v>432</v>
      </c>
      <c r="D141" s="661"/>
      <c r="E141" s="522"/>
      <c r="F141" s="522"/>
    </row>
    <row r="142" spans="1:6" ht="15">
      <c r="A142" s="662"/>
      <c r="B142" s="661"/>
      <c r="C142" s="523" t="s">
        <v>433</v>
      </c>
      <c r="D142" s="661"/>
      <c r="E142" s="522"/>
      <c r="F142" s="522"/>
    </row>
    <row r="143" spans="1:6" ht="15">
      <c r="A143" s="662"/>
      <c r="B143" s="661"/>
      <c r="C143" s="521" t="s">
        <v>434</v>
      </c>
      <c r="D143" s="661"/>
      <c r="E143" s="522"/>
      <c r="F143" s="522"/>
    </row>
    <row r="144" spans="1:6" ht="15">
      <c r="A144" s="662"/>
      <c r="B144" s="661"/>
      <c r="C144" s="521" t="s">
        <v>435</v>
      </c>
      <c r="D144" s="661"/>
      <c r="E144" s="522"/>
      <c r="F144" s="522"/>
    </row>
    <row r="145" spans="1:6" ht="25.5">
      <c r="A145" s="662"/>
      <c r="B145" s="661"/>
      <c r="C145" s="521" t="s">
        <v>436</v>
      </c>
      <c r="D145" s="661"/>
      <c r="E145" s="522"/>
      <c r="F145" s="522"/>
    </row>
    <row r="146" spans="1:6" ht="15">
      <c r="A146" s="662"/>
      <c r="B146" s="523">
        <v>2</v>
      </c>
      <c r="C146" s="521" t="s">
        <v>437</v>
      </c>
      <c r="D146" s="524" t="s">
        <v>2111</v>
      </c>
      <c r="E146" s="522"/>
      <c r="F146" s="522"/>
    </row>
    <row r="147" spans="1:6" ht="15">
      <c r="A147" s="662"/>
      <c r="B147" s="523">
        <v>3</v>
      </c>
      <c r="C147" s="521" t="s">
        <v>438</v>
      </c>
      <c r="D147" s="524" t="s">
        <v>2111</v>
      </c>
      <c r="E147" s="522"/>
      <c r="F147" s="522"/>
    </row>
    <row r="148" spans="1:6" ht="15">
      <c r="A148" s="662"/>
      <c r="B148" s="521">
        <v>4</v>
      </c>
      <c r="C148" s="521" t="s">
        <v>439</v>
      </c>
      <c r="D148" s="524" t="s">
        <v>2111</v>
      </c>
      <c r="E148" s="522"/>
      <c r="F148" s="522"/>
    </row>
    <row r="149" spans="1:6" ht="25.5">
      <c r="A149" s="662"/>
      <c r="B149" s="521">
        <v>5</v>
      </c>
      <c r="C149" s="521" t="s">
        <v>440</v>
      </c>
      <c r="D149" s="524" t="s">
        <v>2111</v>
      </c>
      <c r="E149" s="522"/>
      <c r="F149" s="522"/>
    </row>
    <row r="150" spans="1:6" ht="25.5">
      <c r="A150" s="662"/>
      <c r="B150" s="521">
        <v>6</v>
      </c>
      <c r="C150" s="521" t="s">
        <v>441</v>
      </c>
      <c r="D150" s="524" t="s">
        <v>2111</v>
      </c>
      <c r="E150" s="522"/>
      <c r="F150" s="522"/>
    </row>
    <row r="151" spans="1:6" ht="15">
      <c r="A151" s="662"/>
      <c r="B151" s="521">
        <v>7</v>
      </c>
      <c r="C151" s="521" t="s">
        <v>442</v>
      </c>
      <c r="D151" s="524" t="s">
        <v>2111</v>
      </c>
      <c r="E151" s="522"/>
      <c r="F151" s="522"/>
    </row>
    <row r="152" spans="1:6">
      <c r="A152" s="662"/>
      <c r="B152" s="661" t="s">
        <v>1042</v>
      </c>
      <c r="C152" s="661"/>
      <c r="D152" s="661"/>
      <c r="E152" s="661"/>
      <c r="F152" s="661"/>
    </row>
    <row r="153" spans="1:6">
      <c r="A153" s="662"/>
      <c r="B153" s="661"/>
      <c r="C153" s="661"/>
      <c r="D153" s="661"/>
      <c r="E153" s="661"/>
      <c r="F153" s="661"/>
    </row>
    <row r="154" spans="1:6" ht="15">
      <c r="A154" s="662" t="s">
        <v>1164</v>
      </c>
      <c r="B154" s="661">
        <v>1</v>
      </c>
      <c r="C154" s="521" t="s">
        <v>430</v>
      </c>
      <c r="D154" s="661" t="s">
        <v>286</v>
      </c>
      <c r="E154" s="522" t="s">
        <v>286</v>
      </c>
      <c r="F154" s="522" t="s">
        <v>286</v>
      </c>
    </row>
    <row r="155" spans="1:6" ht="15">
      <c r="A155" s="662"/>
      <c r="B155" s="661"/>
      <c r="C155" s="523" t="s">
        <v>431</v>
      </c>
      <c r="D155" s="661"/>
      <c r="E155" s="522" t="s">
        <v>286</v>
      </c>
      <c r="F155" s="522" t="s">
        <v>286</v>
      </c>
    </row>
    <row r="156" spans="1:6" ht="15">
      <c r="A156" s="662"/>
      <c r="B156" s="661"/>
      <c r="C156" s="523" t="s">
        <v>432</v>
      </c>
      <c r="D156" s="661"/>
      <c r="E156" s="522" t="s">
        <v>286</v>
      </c>
      <c r="F156" s="522" t="s">
        <v>286</v>
      </c>
    </row>
    <row r="157" spans="1:6" ht="15">
      <c r="A157" s="662"/>
      <c r="B157" s="661"/>
      <c r="C157" s="523" t="s">
        <v>433</v>
      </c>
      <c r="D157" s="661"/>
      <c r="E157" s="522" t="s">
        <v>286</v>
      </c>
      <c r="F157" s="522" t="s">
        <v>286</v>
      </c>
    </row>
    <row r="158" spans="1:6" ht="15">
      <c r="A158" s="662"/>
      <c r="B158" s="661"/>
      <c r="C158" s="521" t="s">
        <v>434</v>
      </c>
      <c r="D158" s="661"/>
      <c r="E158" s="522" t="s">
        <v>286</v>
      </c>
      <c r="F158" s="522" t="s">
        <v>286</v>
      </c>
    </row>
    <row r="159" spans="1:6" ht="15">
      <c r="A159" s="662"/>
      <c r="B159" s="661"/>
      <c r="C159" s="521" t="s">
        <v>435</v>
      </c>
      <c r="D159" s="661"/>
      <c r="E159" s="522" t="s">
        <v>286</v>
      </c>
      <c r="F159" s="522" t="s">
        <v>286</v>
      </c>
    </row>
    <row r="160" spans="1:6" ht="25.5">
      <c r="A160" s="662"/>
      <c r="B160" s="661"/>
      <c r="C160" s="521" t="s">
        <v>436</v>
      </c>
      <c r="D160" s="661"/>
      <c r="E160" s="522" t="s">
        <v>286</v>
      </c>
      <c r="F160" s="522" t="s">
        <v>286</v>
      </c>
    </row>
    <row r="161" spans="1:6" ht="15">
      <c r="A161" s="662"/>
      <c r="B161" s="523">
        <v>2</v>
      </c>
      <c r="C161" s="521" t="s">
        <v>437</v>
      </c>
      <c r="D161" s="524" t="s">
        <v>286</v>
      </c>
      <c r="E161" s="522" t="s">
        <v>286</v>
      </c>
      <c r="F161" s="522" t="s">
        <v>286</v>
      </c>
    </row>
    <row r="162" spans="1:6" ht="15">
      <c r="A162" s="662"/>
      <c r="B162" s="523">
        <v>3</v>
      </c>
      <c r="C162" s="521" t="s">
        <v>438</v>
      </c>
      <c r="D162" s="524" t="s">
        <v>286</v>
      </c>
      <c r="E162" s="522" t="s">
        <v>286</v>
      </c>
      <c r="F162" s="522" t="s">
        <v>286</v>
      </c>
    </row>
    <row r="163" spans="1:6" ht="15">
      <c r="A163" s="662"/>
      <c r="B163" s="521">
        <v>4</v>
      </c>
      <c r="C163" s="521" t="s">
        <v>439</v>
      </c>
      <c r="D163" s="524" t="s">
        <v>286</v>
      </c>
      <c r="E163" s="522" t="s">
        <v>286</v>
      </c>
      <c r="F163" s="522" t="s">
        <v>286</v>
      </c>
    </row>
    <row r="164" spans="1:6" ht="25.5">
      <c r="A164" s="662"/>
      <c r="B164" s="521">
        <v>5</v>
      </c>
      <c r="C164" s="521" t="s">
        <v>440</v>
      </c>
      <c r="D164" s="524" t="s">
        <v>286</v>
      </c>
      <c r="E164" s="522" t="s">
        <v>286</v>
      </c>
      <c r="F164" s="522" t="s">
        <v>286</v>
      </c>
    </row>
    <row r="165" spans="1:6" ht="25.5">
      <c r="A165" s="662"/>
      <c r="B165" s="521">
        <v>6</v>
      </c>
      <c r="C165" s="521" t="s">
        <v>441</v>
      </c>
      <c r="D165" s="524" t="s">
        <v>286</v>
      </c>
      <c r="E165" s="522" t="s">
        <v>286</v>
      </c>
      <c r="F165" s="522" t="s">
        <v>286</v>
      </c>
    </row>
    <row r="166" spans="1:6" ht="15">
      <c r="A166" s="662"/>
      <c r="B166" s="521">
        <v>7</v>
      </c>
      <c r="C166" s="521" t="s">
        <v>442</v>
      </c>
      <c r="D166" s="524" t="s">
        <v>286</v>
      </c>
      <c r="E166" s="522" t="s">
        <v>286</v>
      </c>
      <c r="F166" s="522" t="s">
        <v>286</v>
      </c>
    </row>
    <row r="167" spans="1:6">
      <c r="A167" s="662"/>
      <c r="B167" s="661" t="s">
        <v>1042</v>
      </c>
      <c r="C167" s="661"/>
      <c r="D167" s="661"/>
      <c r="E167" s="661"/>
      <c r="F167" s="661"/>
    </row>
    <row r="168" spans="1:6">
      <c r="A168" s="662"/>
      <c r="B168" s="661"/>
      <c r="C168" s="661"/>
      <c r="D168" s="661"/>
      <c r="E168" s="661"/>
      <c r="F168" s="661"/>
    </row>
    <row r="169" spans="1:6" ht="15">
      <c r="A169" s="662" t="s">
        <v>1165</v>
      </c>
      <c r="B169" s="661">
        <v>1</v>
      </c>
      <c r="C169" s="521" t="s">
        <v>430</v>
      </c>
      <c r="D169" s="661" t="s">
        <v>286</v>
      </c>
      <c r="E169" s="525">
        <v>0</v>
      </c>
      <c r="F169" s="525">
        <v>0</v>
      </c>
    </row>
    <row r="170" spans="1:6" ht="15">
      <c r="A170" s="662"/>
      <c r="B170" s="661"/>
      <c r="C170" s="523" t="s">
        <v>431</v>
      </c>
      <c r="D170" s="661"/>
      <c r="E170" s="525">
        <v>0</v>
      </c>
      <c r="F170" s="525">
        <v>0</v>
      </c>
    </row>
    <row r="171" spans="1:6" ht="15">
      <c r="A171" s="662"/>
      <c r="B171" s="661"/>
      <c r="C171" s="523" t="s">
        <v>432</v>
      </c>
      <c r="D171" s="661"/>
      <c r="E171" s="525">
        <v>0</v>
      </c>
      <c r="F171" s="525">
        <v>0</v>
      </c>
    </row>
    <row r="172" spans="1:6" ht="15">
      <c r="A172" s="662"/>
      <c r="B172" s="661"/>
      <c r="C172" s="523" t="s">
        <v>433</v>
      </c>
      <c r="D172" s="661"/>
      <c r="E172" s="525">
        <v>0</v>
      </c>
      <c r="F172" s="525">
        <v>0</v>
      </c>
    </row>
    <row r="173" spans="1:6" ht="15">
      <c r="A173" s="662"/>
      <c r="B173" s="661"/>
      <c r="C173" s="521" t="s">
        <v>434</v>
      </c>
      <c r="D173" s="661"/>
      <c r="E173" s="525">
        <v>0</v>
      </c>
      <c r="F173" s="525">
        <v>0</v>
      </c>
    </row>
    <row r="174" spans="1:6" ht="15">
      <c r="A174" s="662"/>
      <c r="B174" s="661"/>
      <c r="C174" s="521" t="s">
        <v>435</v>
      </c>
      <c r="D174" s="661"/>
      <c r="E174" s="525">
        <v>0</v>
      </c>
      <c r="F174" s="525">
        <v>0</v>
      </c>
    </row>
    <row r="175" spans="1:6" ht="25.5">
      <c r="A175" s="662"/>
      <c r="B175" s="661"/>
      <c r="C175" s="521" t="s">
        <v>436</v>
      </c>
      <c r="D175" s="661"/>
      <c r="E175" s="525">
        <v>0</v>
      </c>
      <c r="F175" s="525">
        <v>0</v>
      </c>
    </row>
    <row r="176" spans="1:6" ht="15">
      <c r="A176" s="662"/>
      <c r="B176" s="523">
        <v>2</v>
      </c>
      <c r="C176" s="521" t="s">
        <v>437</v>
      </c>
      <c r="D176" s="524" t="s">
        <v>286</v>
      </c>
      <c r="E176" s="525">
        <v>0</v>
      </c>
      <c r="F176" s="525">
        <v>0</v>
      </c>
    </row>
    <row r="177" spans="1:6" ht="15">
      <c r="A177" s="662"/>
      <c r="B177" s="523">
        <v>3</v>
      </c>
      <c r="C177" s="521" t="s">
        <v>438</v>
      </c>
      <c r="D177" s="524" t="s">
        <v>286</v>
      </c>
      <c r="E177" s="525">
        <v>0</v>
      </c>
      <c r="F177" s="525">
        <v>0</v>
      </c>
    </row>
    <row r="178" spans="1:6" ht="15">
      <c r="A178" s="662"/>
      <c r="B178" s="521">
        <v>4</v>
      </c>
      <c r="C178" s="521" t="s">
        <v>439</v>
      </c>
      <c r="D178" s="524" t="s">
        <v>286</v>
      </c>
      <c r="E178" s="525">
        <v>0</v>
      </c>
      <c r="F178" s="525">
        <v>0</v>
      </c>
    </row>
    <row r="179" spans="1:6" ht="25.5">
      <c r="A179" s="662"/>
      <c r="B179" s="521">
        <v>5</v>
      </c>
      <c r="C179" s="521" t="s">
        <v>440</v>
      </c>
      <c r="D179" s="524" t="s">
        <v>286</v>
      </c>
      <c r="E179" s="525">
        <v>0</v>
      </c>
      <c r="F179" s="525">
        <v>0</v>
      </c>
    </row>
    <row r="180" spans="1:6" ht="25.5">
      <c r="A180" s="662"/>
      <c r="B180" s="521">
        <v>6</v>
      </c>
      <c r="C180" s="521" t="s">
        <v>441</v>
      </c>
      <c r="D180" s="524" t="s">
        <v>286</v>
      </c>
      <c r="E180" s="525">
        <v>0</v>
      </c>
      <c r="F180" s="525">
        <v>0</v>
      </c>
    </row>
    <row r="181" spans="1:6" ht="15">
      <c r="A181" s="662"/>
      <c r="B181" s="521">
        <v>7</v>
      </c>
      <c r="C181" s="521" t="s">
        <v>442</v>
      </c>
      <c r="D181" s="524" t="s">
        <v>286</v>
      </c>
      <c r="E181" s="525">
        <v>0</v>
      </c>
      <c r="F181" s="525">
        <v>0</v>
      </c>
    </row>
    <row r="182" spans="1:6">
      <c r="A182" s="662"/>
      <c r="B182" s="661" t="s">
        <v>1042</v>
      </c>
      <c r="C182" s="661"/>
      <c r="D182" s="661"/>
      <c r="E182" s="661"/>
      <c r="F182" s="661"/>
    </row>
    <row r="183" spans="1:6">
      <c r="A183" s="662"/>
      <c r="B183" s="661"/>
      <c r="C183" s="661"/>
      <c r="D183" s="661"/>
      <c r="E183" s="661"/>
      <c r="F183" s="661"/>
    </row>
  </sheetData>
  <mergeCells count="72">
    <mergeCell ref="F32:F33"/>
    <mergeCell ref="A1:F1"/>
    <mergeCell ref="B2:F2"/>
    <mergeCell ref="A4:A18"/>
    <mergeCell ref="B4:B10"/>
    <mergeCell ref="D4:D10"/>
    <mergeCell ref="B17:D18"/>
    <mergeCell ref="A19:A33"/>
    <mergeCell ref="B19:B25"/>
    <mergeCell ref="D19:D25"/>
    <mergeCell ref="B32:D33"/>
    <mergeCell ref="E32:E33"/>
    <mergeCell ref="F62:F63"/>
    <mergeCell ref="A34:A48"/>
    <mergeCell ref="B34:B40"/>
    <mergeCell ref="D34:D40"/>
    <mergeCell ref="B47:D48"/>
    <mergeCell ref="E47:E48"/>
    <mergeCell ref="F47:F48"/>
    <mergeCell ref="A49:A63"/>
    <mergeCell ref="B49:B55"/>
    <mergeCell ref="D49:D55"/>
    <mergeCell ref="B62:D63"/>
    <mergeCell ref="E62:E63"/>
    <mergeCell ref="F92:F93"/>
    <mergeCell ref="A64:A78"/>
    <mergeCell ref="B64:B70"/>
    <mergeCell ref="D64:D70"/>
    <mergeCell ref="B77:D78"/>
    <mergeCell ref="E77:E78"/>
    <mergeCell ref="F77:F78"/>
    <mergeCell ref="A79:A93"/>
    <mergeCell ref="B79:B85"/>
    <mergeCell ref="D79:D85"/>
    <mergeCell ref="B92:D93"/>
    <mergeCell ref="E92:E93"/>
    <mergeCell ref="F122:F123"/>
    <mergeCell ref="A94:A108"/>
    <mergeCell ref="B94:B100"/>
    <mergeCell ref="D94:D100"/>
    <mergeCell ref="B107:D108"/>
    <mergeCell ref="E107:E108"/>
    <mergeCell ref="F107:F108"/>
    <mergeCell ref="A109:A123"/>
    <mergeCell ref="B109:B115"/>
    <mergeCell ref="D109:D115"/>
    <mergeCell ref="B122:D123"/>
    <mergeCell ref="E122:E123"/>
    <mergeCell ref="F152:F153"/>
    <mergeCell ref="A124:A138"/>
    <mergeCell ref="B124:B130"/>
    <mergeCell ref="D124:D130"/>
    <mergeCell ref="B137:D138"/>
    <mergeCell ref="E137:E138"/>
    <mergeCell ref="F137:F138"/>
    <mergeCell ref="A139:A153"/>
    <mergeCell ref="B139:B145"/>
    <mergeCell ref="D139:D145"/>
    <mergeCell ref="B152:D153"/>
    <mergeCell ref="E152:E153"/>
    <mergeCell ref="F182:F183"/>
    <mergeCell ref="A154:A168"/>
    <mergeCell ref="B154:B160"/>
    <mergeCell ref="D154:D160"/>
    <mergeCell ref="B167:D168"/>
    <mergeCell ref="E167:E168"/>
    <mergeCell ref="F167:F168"/>
    <mergeCell ref="A169:A183"/>
    <mergeCell ref="B169:B175"/>
    <mergeCell ref="D169:D175"/>
    <mergeCell ref="B182:D183"/>
    <mergeCell ref="E182:E183"/>
  </mergeCells>
  <printOptions horizontalCentered="1" verticalCentered="1"/>
  <pageMargins left="0.75" right="0.75" top="1" bottom="1" header="0.5" footer="0.5"/>
  <pageSetup paperSize="9" scale="80"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topLeftCell="A36" zoomScaleNormal="100" zoomScaleSheetLayoutView="100" workbookViewId="0">
      <selection activeCell="A20" sqref="A20:XFD20"/>
    </sheetView>
  </sheetViews>
  <sheetFormatPr defaultColWidth="9.140625" defaultRowHeight="12.75"/>
  <cols>
    <col min="1" max="1" width="3.28515625" style="304" customWidth="1"/>
    <col min="2" max="2" width="12.28515625" style="304" customWidth="1"/>
    <col min="3" max="3" width="15.42578125" style="304" customWidth="1"/>
    <col min="4" max="4" width="15.5703125" style="304" customWidth="1"/>
    <col min="5" max="5" width="35.42578125" style="304" customWidth="1"/>
    <col min="6" max="6" width="13.28515625" style="304" customWidth="1"/>
    <col min="7" max="7" width="14" style="304" customWidth="1"/>
    <col min="8" max="8" width="13.5703125" style="304" customWidth="1"/>
    <col min="9" max="10" width="9.140625" style="304"/>
    <col min="11" max="11" width="9.140625" style="304" customWidth="1"/>
    <col min="12" max="12" width="10.7109375" style="304" bestFit="1" customWidth="1"/>
    <col min="13" max="256" width="9.140625" style="304"/>
    <col min="257" max="257" width="3.28515625" style="304" customWidth="1"/>
    <col min="258" max="258" width="12.28515625" style="304" customWidth="1"/>
    <col min="259" max="259" width="15.42578125" style="304" customWidth="1"/>
    <col min="260" max="260" width="15.5703125" style="304" customWidth="1"/>
    <col min="261" max="261" width="18.7109375" style="304" customWidth="1"/>
    <col min="262" max="262" width="13.28515625" style="304" customWidth="1"/>
    <col min="263" max="263" width="14" style="304" customWidth="1"/>
    <col min="264" max="264" width="13.5703125" style="304" customWidth="1"/>
    <col min="265" max="266" width="9.140625" style="304"/>
    <col min="267" max="267" width="9.140625" style="304" customWidth="1"/>
    <col min="268" max="268" width="10.7109375" style="304" bestFit="1" customWidth="1"/>
    <col min="269" max="512" width="9.140625" style="304"/>
    <col min="513" max="513" width="3.28515625" style="304" customWidth="1"/>
    <col min="514" max="514" width="12.28515625" style="304" customWidth="1"/>
    <col min="515" max="515" width="15.42578125" style="304" customWidth="1"/>
    <col min="516" max="516" width="15.5703125" style="304" customWidth="1"/>
    <col min="517" max="517" width="18.7109375" style="304" customWidth="1"/>
    <col min="518" max="518" width="13.28515625" style="304" customWidth="1"/>
    <col min="519" max="519" width="14" style="304" customWidth="1"/>
    <col min="520" max="520" width="13.5703125" style="304" customWidth="1"/>
    <col min="521" max="522" width="9.140625" style="304"/>
    <col min="523" max="523" width="9.140625" style="304" customWidth="1"/>
    <col min="524" max="524" width="10.7109375" style="304" bestFit="1" customWidth="1"/>
    <col min="525" max="768" width="9.140625" style="304"/>
    <col min="769" max="769" width="3.28515625" style="304" customWidth="1"/>
    <col min="770" max="770" width="12.28515625" style="304" customWidth="1"/>
    <col min="771" max="771" width="15.42578125" style="304" customWidth="1"/>
    <col min="772" max="772" width="15.5703125" style="304" customWidth="1"/>
    <col min="773" max="773" width="18.7109375" style="304" customWidth="1"/>
    <col min="774" max="774" width="13.28515625" style="304" customWidth="1"/>
    <col min="775" max="775" width="14" style="304" customWidth="1"/>
    <col min="776" max="776" width="13.5703125" style="304" customWidth="1"/>
    <col min="777" max="778" width="9.140625" style="304"/>
    <col min="779" max="779" width="9.140625" style="304" customWidth="1"/>
    <col min="780" max="780" width="10.7109375" style="304" bestFit="1" customWidth="1"/>
    <col min="781" max="1024" width="9.140625" style="304"/>
    <col min="1025" max="1025" width="3.28515625" style="304" customWidth="1"/>
    <col min="1026" max="1026" width="12.28515625" style="304" customWidth="1"/>
    <col min="1027" max="1027" width="15.42578125" style="304" customWidth="1"/>
    <col min="1028" max="1028" width="15.5703125" style="304" customWidth="1"/>
    <col min="1029" max="1029" width="18.7109375" style="304" customWidth="1"/>
    <col min="1030" max="1030" width="13.28515625" style="304" customWidth="1"/>
    <col min="1031" max="1031" width="14" style="304" customWidth="1"/>
    <col min="1032" max="1032" width="13.5703125" style="304" customWidth="1"/>
    <col min="1033" max="1034" width="9.140625" style="304"/>
    <col min="1035" max="1035" width="9.140625" style="304" customWidth="1"/>
    <col min="1036" max="1036" width="10.7109375" style="304" bestFit="1" customWidth="1"/>
    <col min="1037" max="1280" width="9.140625" style="304"/>
    <col min="1281" max="1281" width="3.28515625" style="304" customWidth="1"/>
    <col min="1282" max="1282" width="12.28515625" style="304" customWidth="1"/>
    <col min="1283" max="1283" width="15.42578125" style="304" customWidth="1"/>
    <col min="1284" max="1284" width="15.5703125" style="304" customWidth="1"/>
    <col min="1285" max="1285" width="18.7109375" style="304" customWidth="1"/>
    <col min="1286" max="1286" width="13.28515625" style="304" customWidth="1"/>
    <col min="1287" max="1287" width="14" style="304" customWidth="1"/>
    <col min="1288" max="1288" width="13.5703125" style="304" customWidth="1"/>
    <col min="1289" max="1290" width="9.140625" style="304"/>
    <col min="1291" max="1291" width="9.140625" style="304" customWidth="1"/>
    <col min="1292" max="1292" width="10.7109375" style="304" bestFit="1" customWidth="1"/>
    <col min="1293" max="1536" width="9.140625" style="304"/>
    <col min="1537" max="1537" width="3.28515625" style="304" customWidth="1"/>
    <col min="1538" max="1538" width="12.28515625" style="304" customWidth="1"/>
    <col min="1539" max="1539" width="15.42578125" style="304" customWidth="1"/>
    <col min="1540" max="1540" width="15.5703125" style="304" customWidth="1"/>
    <col min="1541" max="1541" width="18.7109375" style="304" customWidth="1"/>
    <col min="1542" max="1542" width="13.28515625" style="304" customWidth="1"/>
    <col min="1543" max="1543" width="14" style="304" customWidth="1"/>
    <col min="1544" max="1544" width="13.5703125" style="304" customWidth="1"/>
    <col min="1545" max="1546" width="9.140625" style="304"/>
    <col min="1547" max="1547" width="9.140625" style="304" customWidth="1"/>
    <col min="1548" max="1548" width="10.7109375" style="304" bestFit="1" customWidth="1"/>
    <col min="1549" max="1792" width="9.140625" style="304"/>
    <col min="1793" max="1793" width="3.28515625" style="304" customWidth="1"/>
    <col min="1794" max="1794" width="12.28515625" style="304" customWidth="1"/>
    <col min="1795" max="1795" width="15.42578125" style="304" customWidth="1"/>
    <col min="1796" max="1796" width="15.5703125" style="304" customWidth="1"/>
    <col min="1797" max="1797" width="18.7109375" style="304" customWidth="1"/>
    <col min="1798" max="1798" width="13.28515625" style="304" customWidth="1"/>
    <col min="1799" max="1799" width="14" style="304" customWidth="1"/>
    <col min="1800" max="1800" width="13.5703125" style="304" customWidth="1"/>
    <col min="1801" max="1802" width="9.140625" style="304"/>
    <col min="1803" max="1803" width="9.140625" style="304" customWidth="1"/>
    <col min="1804" max="1804" width="10.7109375" style="304" bestFit="1" customWidth="1"/>
    <col min="1805" max="2048" width="9.140625" style="304"/>
    <col min="2049" max="2049" width="3.28515625" style="304" customWidth="1"/>
    <col min="2050" max="2050" width="12.28515625" style="304" customWidth="1"/>
    <col min="2051" max="2051" width="15.42578125" style="304" customWidth="1"/>
    <col min="2052" max="2052" width="15.5703125" style="304" customWidth="1"/>
    <col min="2053" max="2053" width="18.7109375" style="304" customWidth="1"/>
    <col min="2054" max="2054" width="13.28515625" style="304" customWidth="1"/>
    <col min="2055" max="2055" width="14" style="304" customWidth="1"/>
    <col min="2056" max="2056" width="13.5703125" style="304" customWidth="1"/>
    <col min="2057" max="2058" width="9.140625" style="304"/>
    <col min="2059" max="2059" width="9.140625" style="304" customWidth="1"/>
    <col min="2060" max="2060" width="10.7109375" style="304" bestFit="1" customWidth="1"/>
    <col min="2061" max="2304" width="9.140625" style="304"/>
    <col min="2305" max="2305" width="3.28515625" style="304" customWidth="1"/>
    <col min="2306" max="2306" width="12.28515625" style="304" customWidth="1"/>
    <col min="2307" max="2307" width="15.42578125" style="304" customWidth="1"/>
    <col min="2308" max="2308" width="15.5703125" style="304" customWidth="1"/>
    <col min="2309" max="2309" width="18.7109375" style="304" customWidth="1"/>
    <col min="2310" max="2310" width="13.28515625" style="304" customWidth="1"/>
    <col min="2311" max="2311" width="14" style="304" customWidth="1"/>
    <col min="2312" max="2312" width="13.5703125" style="304" customWidth="1"/>
    <col min="2313" max="2314" width="9.140625" style="304"/>
    <col min="2315" max="2315" width="9.140625" style="304" customWidth="1"/>
    <col min="2316" max="2316" width="10.7109375" style="304" bestFit="1" customWidth="1"/>
    <col min="2317" max="2560" width="9.140625" style="304"/>
    <col min="2561" max="2561" width="3.28515625" style="304" customWidth="1"/>
    <col min="2562" max="2562" width="12.28515625" style="304" customWidth="1"/>
    <col min="2563" max="2563" width="15.42578125" style="304" customWidth="1"/>
    <col min="2564" max="2564" width="15.5703125" style="304" customWidth="1"/>
    <col min="2565" max="2565" width="18.7109375" style="304" customWidth="1"/>
    <col min="2566" max="2566" width="13.28515625" style="304" customWidth="1"/>
    <col min="2567" max="2567" width="14" style="304" customWidth="1"/>
    <col min="2568" max="2568" width="13.5703125" style="304" customWidth="1"/>
    <col min="2569" max="2570" width="9.140625" style="304"/>
    <col min="2571" max="2571" width="9.140625" style="304" customWidth="1"/>
    <col min="2572" max="2572" width="10.7109375" style="304" bestFit="1" customWidth="1"/>
    <col min="2573" max="2816" width="9.140625" style="304"/>
    <col min="2817" max="2817" width="3.28515625" style="304" customWidth="1"/>
    <col min="2818" max="2818" width="12.28515625" style="304" customWidth="1"/>
    <col min="2819" max="2819" width="15.42578125" style="304" customWidth="1"/>
    <col min="2820" max="2820" width="15.5703125" style="304" customWidth="1"/>
    <col min="2821" max="2821" width="18.7109375" style="304" customWidth="1"/>
    <col min="2822" max="2822" width="13.28515625" style="304" customWidth="1"/>
    <col min="2823" max="2823" width="14" style="304" customWidth="1"/>
    <col min="2824" max="2824" width="13.5703125" style="304" customWidth="1"/>
    <col min="2825" max="2826" width="9.140625" style="304"/>
    <col min="2827" max="2827" width="9.140625" style="304" customWidth="1"/>
    <col min="2828" max="2828" width="10.7109375" style="304" bestFit="1" customWidth="1"/>
    <col min="2829" max="3072" width="9.140625" style="304"/>
    <col min="3073" max="3073" width="3.28515625" style="304" customWidth="1"/>
    <col min="3074" max="3074" width="12.28515625" style="304" customWidth="1"/>
    <col min="3075" max="3075" width="15.42578125" style="304" customWidth="1"/>
    <col min="3076" max="3076" width="15.5703125" style="304" customWidth="1"/>
    <col min="3077" max="3077" width="18.7109375" style="304" customWidth="1"/>
    <col min="3078" max="3078" width="13.28515625" style="304" customWidth="1"/>
    <col min="3079" max="3079" width="14" style="304" customWidth="1"/>
    <col min="3080" max="3080" width="13.5703125" style="304" customWidth="1"/>
    <col min="3081" max="3082" width="9.140625" style="304"/>
    <col min="3083" max="3083" width="9.140625" style="304" customWidth="1"/>
    <col min="3084" max="3084" width="10.7109375" style="304" bestFit="1" customWidth="1"/>
    <col min="3085" max="3328" width="9.140625" style="304"/>
    <col min="3329" max="3329" width="3.28515625" style="304" customWidth="1"/>
    <col min="3330" max="3330" width="12.28515625" style="304" customWidth="1"/>
    <col min="3331" max="3331" width="15.42578125" style="304" customWidth="1"/>
    <col min="3332" max="3332" width="15.5703125" style="304" customWidth="1"/>
    <col min="3333" max="3333" width="18.7109375" style="304" customWidth="1"/>
    <col min="3334" max="3334" width="13.28515625" style="304" customWidth="1"/>
    <col min="3335" max="3335" width="14" style="304" customWidth="1"/>
    <col min="3336" max="3336" width="13.5703125" style="304" customWidth="1"/>
    <col min="3337" max="3338" width="9.140625" style="304"/>
    <col min="3339" max="3339" width="9.140625" style="304" customWidth="1"/>
    <col min="3340" max="3340" width="10.7109375" style="304" bestFit="1" customWidth="1"/>
    <col min="3341" max="3584" width="9.140625" style="304"/>
    <col min="3585" max="3585" width="3.28515625" style="304" customWidth="1"/>
    <col min="3586" max="3586" width="12.28515625" style="304" customWidth="1"/>
    <col min="3587" max="3587" width="15.42578125" style="304" customWidth="1"/>
    <col min="3588" max="3588" width="15.5703125" style="304" customWidth="1"/>
    <col min="3589" max="3589" width="18.7109375" style="304" customWidth="1"/>
    <col min="3590" max="3590" width="13.28515625" style="304" customWidth="1"/>
    <col min="3591" max="3591" width="14" style="304" customWidth="1"/>
    <col min="3592" max="3592" width="13.5703125" style="304" customWidth="1"/>
    <col min="3593" max="3594" width="9.140625" style="304"/>
    <col min="3595" max="3595" width="9.140625" style="304" customWidth="1"/>
    <col min="3596" max="3596" width="10.7109375" style="304" bestFit="1" customWidth="1"/>
    <col min="3597" max="3840" width="9.140625" style="304"/>
    <col min="3841" max="3841" width="3.28515625" style="304" customWidth="1"/>
    <col min="3842" max="3842" width="12.28515625" style="304" customWidth="1"/>
    <col min="3843" max="3843" width="15.42578125" style="304" customWidth="1"/>
    <col min="3844" max="3844" width="15.5703125" style="304" customWidth="1"/>
    <col min="3845" max="3845" width="18.7109375" style="304" customWidth="1"/>
    <col min="3846" max="3846" width="13.28515625" style="304" customWidth="1"/>
    <col min="3847" max="3847" width="14" style="304" customWidth="1"/>
    <col min="3848" max="3848" width="13.5703125" style="304" customWidth="1"/>
    <col min="3849" max="3850" width="9.140625" style="304"/>
    <col min="3851" max="3851" width="9.140625" style="304" customWidth="1"/>
    <col min="3852" max="3852" width="10.7109375" style="304" bestFit="1" customWidth="1"/>
    <col min="3853" max="4096" width="9.140625" style="304"/>
    <col min="4097" max="4097" width="3.28515625" style="304" customWidth="1"/>
    <col min="4098" max="4098" width="12.28515625" style="304" customWidth="1"/>
    <col min="4099" max="4099" width="15.42578125" style="304" customWidth="1"/>
    <col min="4100" max="4100" width="15.5703125" style="304" customWidth="1"/>
    <col min="4101" max="4101" width="18.7109375" style="304" customWidth="1"/>
    <col min="4102" max="4102" width="13.28515625" style="304" customWidth="1"/>
    <col min="4103" max="4103" width="14" style="304" customWidth="1"/>
    <col min="4104" max="4104" width="13.5703125" style="304" customWidth="1"/>
    <col min="4105" max="4106" width="9.140625" style="304"/>
    <col min="4107" max="4107" width="9.140625" style="304" customWidth="1"/>
    <col min="4108" max="4108" width="10.7109375" style="304" bestFit="1" customWidth="1"/>
    <col min="4109" max="4352" width="9.140625" style="304"/>
    <col min="4353" max="4353" width="3.28515625" style="304" customWidth="1"/>
    <col min="4354" max="4354" width="12.28515625" style="304" customWidth="1"/>
    <col min="4355" max="4355" width="15.42578125" style="304" customWidth="1"/>
    <col min="4356" max="4356" width="15.5703125" style="304" customWidth="1"/>
    <col min="4357" max="4357" width="18.7109375" style="304" customWidth="1"/>
    <col min="4358" max="4358" width="13.28515625" style="304" customWidth="1"/>
    <col min="4359" max="4359" width="14" style="304" customWidth="1"/>
    <col min="4360" max="4360" width="13.5703125" style="304" customWidth="1"/>
    <col min="4361" max="4362" width="9.140625" style="304"/>
    <col min="4363" max="4363" width="9.140625" style="304" customWidth="1"/>
    <col min="4364" max="4364" width="10.7109375" style="304" bestFit="1" customWidth="1"/>
    <col min="4365" max="4608" width="9.140625" style="304"/>
    <col min="4609" max="4609" width="3.28515625" style="304" customWidth="1"/>
    <col min="4610" max="4610" width="12.28515625" style="304" customWidth="1"/>
    <col min="4611" max="4611" width="15.42578125" style="304" customWidth="1"/>
    <col min="4612" max="4612" width="15.5703125" style="304" customWidth="1"/>
    <col min="4613" max="4613" width="18.7109375" style="304" customWidth="1"/>
    <col min="4614" max="4614" width="13.28515625" style="304" customWidth="1"/>
    <col min="4615" max="4615" width="14" style="304" customWidth="1"/>
    <col min="4616" max="4616" width="13.5703125" style="304" customWidth="1"/>
    <col min="4617" max="4618" width="9.140625" style="304"/>
    <col min="4619" max="4619" width="9.140625" style="304" customWidth="1"/>
    <col min="4620" max="4620" width="10.7109375" style="304" bestFit="1" customWidth="1"/>
    <col min="4621" max="4864" width="9.140625" style="304"/>
    <col min="4865" max="4865" width="3.28515625" style="304" customWidth="1"/>
    <col min="4866" max="4866" width="12.28515625" style="304" customWidth="1"/>
    <col min="4867" max="4867" width="15.42578125" style="304" customWidth="1"/>
    <col min="4868" max="4868" width="15.5703125" style="304" customWidth="1"/>
    <col min="4869" max="4869" width="18.7109375" style="304" customWidth="1"/>
    <col min="4870" max="4870" width="13.28515625" style="304" customWidth="1"/>
    <col min="4871" max="4871" width="14" style="304" customWidth="1"/>
    <col min="4872" max="4872" width="13.5703125" style="304" customWidth="1"/>
    <col min="4873" max="4874" width="9.140625" style="304"/>
    <col min="4875" max="4875" width="9.140625" style="304" customWidth="1"/>
    <col min="4876" max="4876" width="10.7109375" style="304" bestFit="1" customWidth="1"/>
    <col min="4877" max="5120" width="9.140625" style="304"/>
    <col min="5121" max="5121" width="3.28515625" style="304" customWidth="1"/>
    <col min="5122" max="5122" width="12.28515625" style="304" customWidth="1"/>
    <col min="5123" max="5123" width="15.42578125" style="304" customWidth="1"/>
    <col min="5124" max="5124" width="15.5703125" style="304" customWidth="1"/>
    <col min="5125" max="5125" width="18.7109375" style="304" customWidth="1"/>
    <col min="5126" max="5126" width="13.28515625" style="304" customWidth="1"/>
    <col min="5127" max="5127" width="14" style="304" customWidth="1"/>
    <col min="5128" max="5128" width="13.5703125" style="304" customWidth="1"/>
    <col min="5129" max="5130" width="9.140625" style="304"/>
    <col min="5131" max="5131" width="9.140625" style="304" customWidth="1"/>
    <col min="5132" max="5132" width="10.7109375" style="304" bestFit="1" customWidth="1"/>
    <col min="5133" max="5376" width="9.140625" style="304"/>
    <col min="5377" max="5377" width="3.28515625" style="304" customWidth="1"/>
    <col min="5378" max="5378" width="12.28515625" style="304" customWidth="1"/>
    <col min="5379" max="5379" width="15.42578125" style="304" customWidth="1"/>
    <col min="5380" max="5380" width="15.5703125" style="304" customWidth="1"/>
    <col min="5381" max="5381" width="18.7109375" style="304" customWidth="1"/>
    <col min="5382" max="5382" width="13.28515625" style="304" customWidth="1"/>
    <col min="5383" max="5383" width="14" style="304" customWidth="1"/>
    <col min="5384" max="5384" width="13.5703125" style="304" customWidth="1"/>
    <col min="5385" max="5386" width="9.140625" style="304"/>
    <col min="5387" max="5387" width="9.140625" style="304" customWidth="1"/>
    <col min="5388" max="5388" width="10.7109375" style="304" bestFit="1" customWidth="1"/>
    <col min="5389" max="5632" width="9.140625" style="304"/>
    <col min="5633" max="5633" width="3.28515625" style="304" customWidth="1"/>
    <col min="5634" max="5634" width="12.28515625" style="304" customWidth="1"/>
    <col min="5635" max="5635" width="15.42578125" style="304" customWidth="1"/>
    <col min="5636" max="5636" width="15.5703125" style="304" customWidth="1"/>
    <col min="5637" max="5637" width="18.7109375" style="304" customWidth="1"/>
    <col min="5638" max="5638" width="13.28515625" style="304" customWidth="1"/>
    <col min="5639" max="5639" width="14" style="304" customWidth="1"/>
    <col min="5640" max="5640" width="13.5703125" style="304" customWidth="1"/>
    <col min="5641" max="5642" width="9.140625" style="304"/>
    <col min="5643" max="5643" width="9.140625" style="304" customWidth="1"/>
    <col min="5644" max="5644" width="10.7109375" style="304" bestFit="1" customWidth="1"/>
    <col min="5645" max="5888" width="9.140625" style="304"/>
    <col min="5889" max="5889" width="3.28515625" style="304" customWidth="1"/>
    <col min="5890" max="5890" width="12.28515625" style="304" customWidth="1"/>
    <col min="5891" max="5891" width="15.42578125" style="304" customWidth="1"/>
    <col min="5892" max="5892" width="15.5703125" style="304" customWidth="1"/>
    <col min="5893" max="5893" width="18.7109375" style="304" customWidth="1"/>
    <col min="5894" max="5894" width="13.28515625" style="304" customWidth="1"/>
    <col min="5895" max="5895" width="14" style="304" customWidth="1"/>
    <col min="5896" max="5896" width="13.5703125" style="304" customWidth="1"/>
    <col min="5897" max="5898" width="9.140625" style="304"/>
    <col min="5899" max="5899" width="9.140625" style="304" customWidth="1"/>
    <col min="5900" max="5900" width="10.7109375" style="304" bestFit="1" customWidth="1"/>
    <col min="5901" max="6144" width="9.140625" style="304"/>
    <col min="6145" max="6145" width="3.28515625" style="304" customWidth="1"/>
    <col min="6146" max="6146" width="12.28515625" style="304" customWidth="1"/>
    <col min="6147" max="6147" width="15.42578125" style="304" customWidth="1"/>
    <col min="6148" max="6148" width="15.5703125" style="304" customWidth="1"/>
    <col min="6149" max="6149" width="18.7109375" style="304" customWidth="1"/>
    <col min="6150" max="6150" width="13.28515625" style="304" customWidth="1"/>
    <col min="6151" max="6151" width="14" style="304" customWidth="1"/>
    <col min="6152" max="6152" width="13.5703125" style="304" customWidth="1"/>
    <col min="6153" max="6154" width="9.140625" style="304"/>
    <col min="6155" max="6155" width="9.140625" style="304" customWidth="1"/>
    <col min="6156" max="6156" width="10.7109375" style="304" bestFit="1" customWidth="1"/>
    <col min="6157" max="6400" width="9.140625" style="304"/>
    <col min="6401" max="6401" width="3.28515625" style="304" customWidth="1"/>
    <col min="6402" max="6402" width="12.28515625" style="304" customWidth="1"/>
    <col min="6403" max="6403" width="15.42578125" style="304" customWidth="1"/>
    <col min="6404" max="6404" width="15.5703125" style="304" customWidth="1"/>
    <col min="6405" max="6405" width="18.7109375" style="304" customWidth="1"/>
    <col min="6406" max="6406" width="13.28515625" style="304" customWidth="1"/>
    <col min="6407" max="6407" width="14" style="304" customWidth="1"/>
    <col min="6408" max="6408" width="13.5703125" style="304" customWidth="1"/>
    <col min="6409" max="6410" width="9.140625" style="304"/>
    <col min="6411" max="6411" width="9.140625" style="304" customWidth="1"/>
    <col min="6412" max="6412" width="10.7109375" style="304" bestFit="1" customWidth="1"/>
    <col min="6413" max="6656" width="9.140625" style="304"/>
    <col min="6657" max="6657" width="3.28515625" style="304" customWidth="1"/>
    <col min="6658" max="6658" width="12.28515625" style="304" customWidth="1"/>
    <col min="6659" max="6659" width="15.42578125" style="304" customWidth="1"/>
    <col min="6660" max="6660" width="15.5703125" style="304" customWidth="1"/>
    <col min="6661" max="6661" width="18.7109375" style="304" customWidth="1"/>
    <col min="6662" max="6662" width="13.28515625" style="304" customWidth="1"/>
    <col min="6663" max="6663" width="14" style="304" customWidth="1"/>
    <col min="6664" max="6664" width="13.5703125" style="304" customWidth="1"/>
    <col min="6665" max="6666" width="9.140625" style="304"/>
    <col min="6667" max="6667" width="9.140625" style="304" customWidth="1"/>
    <col min="6668" max="6668" width="10.7109375" style="304" bestFit="1" customWidth="1"/>
    <col min="6669" max="6912" width="9.140625" style="304"/>
    <col min="6913" max="6913" width="3.28515625" style="304" customWidth="1"/>
    <col min="6914" max="6914" width="12.28515625" style="304" customWidth="1"/>
    <col min="6915" max="6915" width="15.42578125" style="304" customWidth="1"/>
    <col min="6916" max="6916" width="15.5703125" style="304" customWidth="1"/>
    <col min="6917" max="6917" width="18.7109375" style="304" customWidth="1"/>
    <col min="6918" max="6918" width="13.28515625" style="304" customWidth="1"/>
    <col min="6919" max="6919" width="14" style="304" customWidth="1"/>
    <col min="6920" max="6920" width="13.5703125" style="304" customWidth="1"/>
    <col min="6921" max="6922" width="9.140625" style="304"/>
    <col min="6923" max="6923" width="9.140625" style="304" customWidth="1"/>
    <col min="6924" max="6924" width="10.7109375" style="304" bestFit="1" customWidth="1"/>
    <col min="6925" max="7168" width="9.140625" style="304"/>
    <col min="7169" max="7169" width="3.28515625" style="304" customWidth="1"/>
    <col min="7170" max="7170" width="12.28515625" style="304" customWidth="1"/>
    <col min="7171" max="7171" width="15.42578125" style="304" customWidth="1"/>
    <col min="7172" max="7172" width="15.5703125" style="304" customWidth="1"/>
    <col min="7173" max="7173" width="18.7109375" style="304" customWidth="1"/>
    <col min="7174" max="7174" width="13.28515625" style="304" customWidth="1"/>
    <col min="7175" max="7175" width="14" style="304" customWidth="1"/>
    <col min="7176" max="7176" width="13.5703125" style="304" customWidth="1"/>
    <col min="7177" max="7178" width="9.140625" style="304"/>
    <col min="7179" max="7179" width="9.140625" style="304" customWidth="1"/>
    <col min="7180" max="7180" width="10.7109375" style="304" bestFit="1" customWidth="1"/>
    <col min="7181" max="7424" width="9.140625" style="304"/>
    <col min="7425" max="7425" width="3.28515625" style="304" customWidth="1"/>
    <col min="7426" max="7426" width="12.28515625" style="304" customWidth="1"/>
    <col min="7427" max="7427" width="15.42578125" style="304" customWidth="1"/>
    <col min="7428" max="7428" width="15.5703125" style="304" customWidth="1"/>
    <col min="7429" max="7429" width="18.7109375" style="304" customWidth="1"/>
    <col min="7430" max="7430" width="13.28515625" style="304" customWidth="1"/>
    <col min="7431" max="7431" width="14" style="304" customWidth="1"/>
    <col min="7432" max="7432" width="13.5703125" style="304" customWidth="1"/>
    <col min="7433" max="7434" width="9.140625" style="304"/>
    <col min="7435" max="7435" width="9.140625" style="304" customWidth="1"/>
    <col min="7436" max="7436" width="10.7109375" style="304" bestFit="1" customWidth="1"/>
    <col min="7437" max="7680" width="9.140625" style="304"/>
    <col min="7681" max="7681" width="3.28515625" style="304" customWidth="1"/>
    <col min="7682" max="7682" width="12.28515625" style="304" customWidth="1"/>
    <col min="7683" max="7683" width="15.42578125" style="304" customWidth="1"/>
    <col min="7684" max="7684" width="15.5703125" style="304" customWidth="1"/>
    <col min="7685" max="7685" width="18.7109375" style="304" customWidth="1"/>
    <col min="7686" max="7686" width="13.28515625" style="304" customWidth="1"/>
    <col min="7687" max="7687" width="14" style="304" customWidth="1"/>
    <col min="7688" max="7688" width="13.5703125" style="304" customWidth="1"/>
    <col min="7689" max="7690" width="9.140625" style="304"/>
    <col min="7691" max="7691" width="9.140625" style="304" customWidth="1"/>
    <col min="7692" max="7692" width="10.7109375" style="304" bestFit="1" customWidth="1"/>
    <col min="7693" max="7936" width="9.140625" style="304"/>
    <col min="7937" max="7937" width="3.28515625" style="304" customWidth="1"/>
    <col min="7938" max="7938" width="12.28515625" style="304" customWidth="1"/>
    <col min="7939" max="7939" width="15.42578125" style="304" customWidth="1"/>
    <col min="7940" max="7940" width="15.5703125" style="304" customWidth="1"/>
    <col min="7941" max="7941" width="18.7109375" style="304" customWidth="1"/>
    <col min="7942" max="7942" width="13.28515625" style="304" customWidth="1"/>
    <col min="7943" max="7943" width="14" style="304" customWidth="1"/>
    <col min="7944" max="7944" width="13.5703125" style="304" customWidth="1"/>
    <col min="7945" max="7946" width="9.140625" style="304"/>
    <col min="7947" max="7947" width="9.140625" style="304" customWidth="1"/>
    <col min="7948" max="7948" width="10.7109375" style="304" bestFit="1" customWidth="1"/>
    <col min="7949" max="8192" width="9.140625" style="304"/>
    <col min="8193" max="8193" width="3.28515625" style="304" customWidth="1"/>
    <col min="8194" max="8194" width="12.28515625" style="304" customWidth="1"/>
    <col min="8195" max="8195" width="15.42578125" style="304" customWidth="1"/>
    <col min="8196" max="8196" width="15.5703125" style="304" customWidth="1"/>
    <col min="8197" max="8197" width="18.7109375" style="304" customWidth="1"/>
    <col min="8198" max="8198" width="13.28515625" style="304" customWidth="1"/>
    <col min="8199" max="8199" width="14" style="304" customWidth="1"/>
    <col min="8200" max="8200" width="13.5703125" style="304" customWidth="1"/>
    <col min="8201" max="8202" width="9.140625" style="304"/>
    <col min="8203" max="8203" width="9.140625" style="304" customWidth="1"/>
    <col min="8204" max="8204" width="10.7109375" style="304" bestFit="1" customWidth="1"/>
    <col min="8205" max="8448" width="9.140625" style="304"/>
    <col min="8449" max="8449" width="3.28515625" style="304" customWidth="1"/>
    <col min="8450" max="8450" width="12.28515625" style="304" customWidth="1"/>
    <col min="8451" max="8451" width="15.42578125" style="304" customWidth="1"/>
    <col min="8452" max="8452" width="15.5703125" style="304" customWidth="1"/>
    <col min="8453" max="8453" width="18.7109375" style="304" customWidth="1"/>
    <col min="8454" max="8454" width="13.28515625" style="304" customWidth="1"/>
    <col min="8455" max="8455" width="14" style="304" customWidth="1"/>
    <col min="8456" max="8456" width="13.5703125" style="304" customWidth="1"/>
    <col min="8457" max="8458" width="9.140625" style="304"/>
    <col min="8459" max="8459" width="9.140625" style="304" customWidth="1"/>
    <col min="8460" max="8460" width="10.7109375" style="304" bestFit="1" customWidth="1"/>
    <col min="8461" max="8704" width="9.140625" style="304"/>
    <col min="8705" max="8705" width="3.28515625" style="304" customWidth="1"/>
    <col min="8706" max="8706" width="12.28515625" style="304" customWidth="1"/>
    <col min="8707" max="8707" width="15.42578125" style="304" customWidth="1"/>
    <col min="8708" max="8708" width="15.5703125" style="304" customWidth="1"/>
    <col min="8709" max="8709" width="18.7109375" style="304" customWidth="1"/>
    <col min="8710" max="8710" width="13.28515625" style="304" customWidth="1"/>
    <col min="8711" max="8711" width="14" style="304" customWidth="1"/>
    <col min="8712" max="8712" width="13.5703125" style="304" customWidth="1"/>
    <col min="8713" max="8714" width="9.140625" style="304"/>
    <col min="8715" max="8715" width="9.140625" style="304" customWidth="1"/>
    <col min="8716" max="8716" width="10.7109375" style="304" bestFit="1" customWidth="1"/>
    <col min="8717" max="8960" width="9.140625" style="304"/>
    <col min="8961" max="8961" width="3.28515625" style="304" customWidth="1"/>
    <col min="8962" max="8962" width="12.28515625" style="304" customWidth="1"/>
    <col min="8963" max="8963" width="15.42578125" style="304" customWidth="1"/>
    <col min="8964" max="8964" width="15.5703125" style="304" customWidth="1"/>
    <col min="8965" max="8965" width="18.7109375" style="304" customWidth="1"/>
    <col min="8966" max="8966" width="13.28515625" style="304" customWidth="1"/>
    <col min="8967" max="8967" width="14" style="304" customWidth="1"/>
    <col min="8968" max="8968" width="13.5703125" style="304" customWidth="1"/>
    <col min="8969" max="8970" width="9.140625" style="304"/>
    <col min="8971" max="8971" width="9.140625" style="304" customWidth="1"/>
    <col min="8972" max="8972" width="10.7109375" style="304" bestFit="1" customWidth="1"/>
    <col min="8973" max="9216" width="9.140625" style="304"/>
    <col min="9217" max="9217" width="3.28515625" style="304" customWidth="1"/>
    <col min="9218" max="9218" width="12.28515625" style="304" customWidth="1"/>
    <col min="9219" max="9219" width="15.42578125" style="304" customWidth="1"/>
    <col min="9220" max="9220" width="15.5703125" style="304" customWidth="1"/>
    <col min="9221" max="9221" width="18.7109375" style="304" customWidth="1"/>
    <col min="9222" max="9222" width="13.28515625" style="304" customWidth="1"/>
    <col min="9223" max="9223" width="14" style="304" customWidth="1"/>
    <col min="9224" max="9224" width="13.5703125" style="304" customWidth="1"/>
    <col min="9225" max="9226" width="9.140625" style="304"/>
    <col min="9227" max="9227" width="9.140625" style="304" customWidth="1"/>
    <col min="9228" max="9228" width="10.7109375" style="304" bestFit="1" customWidth="1"/>
    <col min="9229" max="9472" width="9.140625" style="304"/>
    <col min="9473" max="9473" width="3.28515625" style="304" customWidth="1"/>
    <col min="9474" max="9474" width="12.28515625" style="304" customWidth="1"/>
    <col min="9475" max="9475" width="15.42578125" style="304" customWidth="1"/>
    <col min="9476" max="9476" width="15.5703125" style="304" customWidth="1"/>
    <col min="9477" max="9477" width="18.7109375" style="304" customWidth="1"/>
    <col min="9478" max="9478" width="13.28515625" style="304" customWidth="1"/>
    <col min="9479" max="9479" width="14" style="304" customWidth="1"/>
    <col min="9480" max="9480" width="13.5703125" style="304" customWidth="1"/>
    <col min="9481" max="9482" width="9.140625" style="304"/>
    <col min="9483" max="9483" width="9.140625" style="304" customWidth="1"/>
    <col min="9484" max="9484" width="10.7109375" style="304" bestFit="1" customWidth="1"/>
    <col min="9485" max="9728" width="9.140625" style="304"/>
    <col min="9729" max="9729" width="3.28515625" style="304" customWidth="1"/>
    <col min="9730" max="9730" width="12.28515625" style="304" customWidth="1"/>
    <col min="9731" max="9731" width="15.42578125" style="304" customWidth="1"/>
    <col min="9732" max="9732" width="15.5703125" style="304" customWidth="1"/>
    <col min="9733" max="9733" width="18.7109375" style="304" customWidth="1"/>
    <col min="9734" max="9734" width="13.28515625" style="304" customWidth="1"/>
    <col min="9735" max="9735" width="14" style="304" customWidth="1"/>
    <col min="9736" max="9736" width="13.5703125" style="304" customWidth="1"/>
    <col min="9737" max="9738" width="9.140625" style="304"/>
    <col min="9739" max="9739" width="9.140625" style="304" customWidth="1"/>
    <col min="9740" max="9740" width="10.7109375" style="304" bestFit="1" customWidth="1"/>
    <col min="9741" max="9984" width="9.140625" style="304"/>
    <col min="9985" max="9985" width="3.28515625" style="304" customWidth="1"/>
    <col min="9986" max="9986" width="12.28515625" style="304" customWidth="1"/>
    <col min="9987" max="9987" width="15.42578125" style="304" customWidth="1"/>
    <col min="9988" max="9988" width="15.5703125" style="304" customWidth="1"/>
    <col min="9989" max="9989" width="18.7109375" style="304" customWidth="1"/>
    <col min="9990" max="9990" width="13.28515625" style="304" customWidth="1"/>
    <col min="9991" max="9991" width="14" style="304" customWidth="1"/>
    <col min="9992" max="9992" width="13.5703125" style="304" customWidth="1"/>
    <col min="9993" max="9994" width="9.140625" style="304"/>
    <col min="9995" max="9995" width="9.140625" style="304" customWidth="1"/>
    <col min="9996" max="9996" width="10.7109375" style="304" bestFit="1" customWidth="1"/>
    <col min="9997" max="10240" width="9.140625" style="304"/>
    <col min="10241" max="10241" width="3.28515625" style="304" customWidth="1"/>
    <col min="10242" max="10242" width="12.28515625" style="304" customWidth="1"/>
    <col min="10243" max="10243" width="15.42578125" style="304" customWidth="1"/>
    <col min="10244" max="10244" width="15.5703125" style="304" customWidth="1"/>
    <col min="10245" max="10245" width="18.7109375" style="304" customWidth="1"/>
    <col min="10246" max="10246" width="13.28515625" style="304" customWidth="1"/>
    <col min="10247" max="10247" width="14" style="304" customWidth="1"/>
    <col min="10248" max="10248" width="13.5703125" style="304" customWidth="1"/>
    <col min="10249" max="10250" width="9.140625" style="304"/>
    <col min="10251" max="10251" width="9.140625" style="304" customWidth="1"/>
    <col min="10252" max="10252" width="10.7109375" style="304" bestFit="1" customWidth="1"/>
    <col min="10253" max="10496" width="9.140625" style="304"/>
    <col min="10497" max="10497" width="3.28515625" style="304" customWidth="1"/>
    <col min="10498" max="10498" width="12.28515625" style="304" customWidth="1"/>
    <col min="10499" max="10499" width="15.42578125" style="304" customWidth="1"/>
    <col min="10500" max="10500" width="15.5703125" style="304" customWidth="1"/>
    <col min="10501" max="10501" width="18.7109375" style="304" customWidth="1"/>
    <col min="10502" max="10502" width="13.28515625" style="304" customWidth="1"/>
    <col min="10503" max="10503" width="14" style="304" customWidth="1"/>
    <col min="10504" max="10504" width="13.5703125" style="304" customWidth="1"/>
    <col min="10505" max="10506" width="9.140625" style="304"/>
    <col min="10507" max="10507" width="9.140625" style="304" customWidth="1"/>
    <col min="10508" max="10508" width="10.7109375" style="304" bestFit="1" customWidth="1"/>
    <col min="10509" max="10752" width="9.140625" style="304"/>
    <col min="10753" max="10753" width="3.28515625" style="304" customWidth="1"/>
    <col min="10754" max="10754" width="12.28515625" style="304" customWidth="1"/>
    <col min="10755" max="10755" width="15.42578125" style="304" customWidth="1"/>
    <col min="10756" max="10756" width="15.5703125" style="304" customWidth="1"/>
    <col min="10757" max="10757" width="18.7109375" style="304" customWidth="1"/>
    <col min="10758" max="10758" width="13.28515625" style="304" customWidth="1"/>
    <col min="10759" max="10759" width="14" style="304" customWidth="1"/>
    <col min="10760" max="10760" width="13.5703125" style="304" customWidth="1"/>
    <col min="10761" max="10762" width="9.140625" style="304"/>
    <col min="10763" max="10763" width="9.140625" style="304" customWidth="1"/>
    <col min="10764" max="10764" width="10.7109375" style="304" bestFit="1" customWidth="1"/>
    <col min="10765" max="11008" width="9.140625" style="304"/>
    <col min="11009" max="11009" width="3.28515625" style="304" customWidth="1"/>
    <col min="11010" max="11010" width="12.28515625" style="304" customWidth="1"/>
    <col min="11011" max="11011" width="15.42578125" style="304" customWidth="1"/>
    <col min="11012" max="11012" width="15.5703125" style="304" customWidth="1"/>
    <col min="11013" max="11013" width="18.7109375" style="304" customWidth="1"/>
    <col min="11014" max="11014" width="13.28515625" style="304" customWidth="1"/>
    <col min="11015" max="11015" width="14" style="304" customWidth="1"/>
    <col min="11016" max="11016" width="13.5703125" style="304" customWidth="1"/>
    <col min="11017" max="11018" width="9.140625" style="304"/>
    <col min="11019" max="11019" width="9.140625" style="304" customWidth="1"/>
    <col min="11020" max="11020" width="10.7109375" style="304" bestFit="1" customWidth="1"/>
    <col min="11021" max="11264" width="9.140625" style="304"/>
    <col min="11265" max="11265" width="3.28515625" style="304" customWidth="1"/>
    <col min="11266" max="11266" width="12.28515625" style="304" customWidth="1"/>
    <col min="11267" max="11267" width="15.42578125" style="304" customWidth="1"/>
    <col min="11268" max="11268" width="15.5703125" style="304" customWidth="1"/>
    <col min="11269" max="11269" width="18.7109375" style="304" customWidth="1"/>
    <col min="11270" max="11270" width="13.28515625" style="304" customWidth="1"/>
    <col min="11271" max="11271" width="14" style="304" customWidth="1"/>
    <col min="11272" max="11272" width="13.5703125" style="304" customWidth="1"/>
    <col min="11273" max="11274" width="9.140625" style="304"/>
    <col min="11275" max="11275" width="9.140625" style="304" customWidth="1"/>
    <col min="11276" max="11276" width="10.7109375" style="304" bestFit="1" customWidth="1"/>
    <col min="11277" max="11520" width="9.140625" style="304"/>
    <col min="11521" max="11521" width="3.28515625" style="304" customWidth="1"/>
    <col min="11522" max="11522" width="12.28515625" style="304" customWidth="1"/>
    <col min="11523" max="11523" width="15.42578125" style="304" customWidth="1"/>
    <col min="11524" max="11524" width="15.5703125" style="304" customWidth="1"/>
    <col min="11525" max="11525" width="18.7109375" style="304" customWidth="1"/>
    <col min="11526" max="11526" width="13.28515625" style="304" customWidth="1"/>
    <col min="11527" max="11527" width="14" style="304" customWidth="1"/>
    <col min="11528" max="11528" width="13.5703125" style="304" customWidth="1"/>
    <col min="11529" max="11530" width="9.140625" style="304"/>
    <col min="11531" max="11531" width="9.140625" style="304" customWidth="1"/>
    <col min="11532" max="11532" width="10.7109375" style="304" bestFit="1" customWidth="1"/>
    <col min="11533" max="11776" width="9.140625" style="304"/>
    <col min="11777" max="11777" width="3.28515625" style="304" customWidth="1"/>
    <col min="11778" max="11778" width="12.28515625" style="304" customWidth="1"/>
    <col min="11779" max="11779" width="15.42578125" style="304" customWidth="1"/>
    <col min="11780" max="11780" width="15.5703125" style="304" customWidth="1"/>
    <col min="11781" max="11781" width="18.7109375" style="304" customWidth="1"/>
    <col min="11782" max="11782" width="13.28515625" style="304" customWidth="1"/>
    <col min="11783" max="11783" width="14" style="304" customWidth="1"/>
    <col min="11784" max="11784" width="13.5703125" style="304" customWidth="1"/>
    <col min="11785" max="11786" width="9.140625" style="304"/>
    <col min="11787" max="11787" width="9.140625" style="304" customWidth="1"/>
    <col min="11788" max="11788" width="10.7109375" style="304" bestFit="1" customWidth="1"/>
    <col min="11789" max="12032" width="9.140625" style="304"/>
    <col min="12033" max="12033" width="3.28515625" style="304" customWidth="1"/>
    <col min="12034" max="12034" width="12.28515625" style="304" customWidth="1"/>
    <col min="12035" max="12035" width="15.42578125" style="304" customWidth="1"/>
    <col min="12036" max="12036" width="15.5703125" style="304" customWidth="1"/>
    <col min="12037" max="12037" width="18.7109375" style="304" customWidth="1"/>
    <col min="12038" max="12038" width="13.28515625" style="304" customWidth="1"/>
    <col min="12039" max="12039" width="14" style="304" customWidth="1"/>
    <col min="12040" max="12040" width="13.5703125" style="304" customWidth="1"/>
    <col min="12041" max="12042" width="9.140625" style="304"/>
    <col min="12043" max="12043" width="9.140625" style="304" customWidth="1"/>
    <col min="12044" max="12044" width="10.7109375" style="304" bestFit="1" customWidth="1"/>
    <col min="12045" max="12288" width="9.140625" style="304"/>
    <col min="12289" max="12289" width="3.28515625" style="304" customWidth="1"/>
    <col min="12290" max="12290" width="12.28515625" style="304" customWidth="1"/>
    <col min="12291" max="12291" width="15.42578125" style="304" customWidth="1"/>
    <col min="12292" max="12292" width="15.5703125" style="304" customWidth="1"/>
    <col min="12293" max="12293" width="18.7109375" style="304" customWidth="1"/>
    <col min="12294" max="12294" width="13.28515625" style="304" customWidth="1"/>
    <col min="12295" max="12295" width="14" style="304" customWidth="1"/>
    <col min="12296" max="12296" width="13.5703125" style="304" customWidth="1"/>
    <col min="12297" max="12298" width="9.140625" style="304"/>
    <col min="12299" max="12299" width="9.140625" style="304" customWidth="1"/>
    <col min="12300" max="12300" width="10.7109375" style="304" bestFit="1" customWidth="1"/>
    <col min="12301" max="12544" width="9.140625" style="304"/>
    <col min="12545" max="12545" width="3.28515625" style="304" customWidth="1"/>
    <col min="12546" max="12546" width="12.28515625" style="304" customWidth="1"/>
    <col min="12547" max="12547" width="15.42578125" style="304" customWidth="1"/>
    <col min="12548" max="12548" width="15.5703125" style="304" customWidth="1"/>
    <col min="12549" max="12549" width="18.7109375" style="304" customWidth="1"/>
    <col min="12550" max="12550" width="13.28515625" style="304" customWidth="1"/>
    <col min="12551" max="12551" width="14" style="304" customWidth="1"/>
    <col min="12552" max="12552" width="13.5703125" style="304" customWidth="1"/>
    <col min="12553" max="12554" width="9.140625" style="304"/>
    <col min="12555" max="12555" width="9.140625" style="304" customWidth="1"/>
    <col min="12556" max="12556" width="10.7109375" style="304" bestFit="1" customWidth="1"/>
    <col min="12557" max="12800" width="9.140625" style="304"/>
    <col min="12801" max="12801" width="3.28515625" style="304" customWidth="1"/>
    <col min="12802" max="12802" width="12.28515625" style="304" customWidth="1"/>
    <col min="12803" max="12803" width="15.42578125" style="304" customWidth="1"/>
    <col min="12804" max="12804" width="15.5703125" style="304" customWidth="1"/>
    <col min="12805" max="12805" width="18.7109375" style="304" customWidth="1"/>
    <col min="12806" max="12806" width="13.28515625" style="304" customWidth="1"/>
    <col min="12807" max="12807" width="14" style="304" customWidth="1"/>
    <col min="12808" max="12808" width="13.5703125" style="304" customWidth="1"/>
    <col min="12809" max="12810" width="9.140625" style="304"/>
    <col min="12811" max="12811" width="9.140625" style="304" customWidth="1"/>
    <col min="12812" max="12812" width="10.7109375" style="304" bestFit="1" customWidth="1"/>
    <col min="12813" max="13056" width="9.140625" style="304"/>
    <col min="13057" max="13057" width="3.28515625" style="304" customWidth="1"/>
    <col min="13058" max="13058" width="12.28515625" style="304" customWidth="1"/>
    <col min="13059" max="13059" width="15.42578125" style="304" customWidth="1"/>
    <col min="13060" max="13060" width="15.5703125" style="304" customWidth="1"/>
    <col min="13061" max="13061" width="18.7109375" style="304" customWidth="1"/>
    <col min="13062" max="13062" width="13.28515625" style="304" customWidth="1"/>
    <col min="13063" max="13063" width="14" style="304" customWidth="1"/>
    <col min="13064" max="13064" width="13.5703125" style="304" customWidth="1"/>
    <col min="13065" max="13066" width="9.140625" style="304"/>
    <col min="13067" max="13067" width="9.140625" style="304" customWidth="1"/>
    <col min="13068" max="13068" width="10.7109375" style="304" bestFit="1" customWidth="1"/>
    <col min="13069" max="13312" width="9.140625" style="304"/>
    <col min="13313" max="13313" width="3.28515625" style="304" customWidth="1"/>
    <col min="13314" max="13314" width="12.28515625" style="304" customWidth="1"/>
    <col min="13315" max="13315" width="15.42578125" style="304" customWidth="1"/>
    <col min="13316" max="13316" width="15.5703125" style="304" customWidth="1"/>
    <col min="13317" max="13317" width="18.7109375" style="304" customWidth="1"/>
    <col min="13318" max="13318" width="13.28515625" style="304" customWidth="1"/>
    <col min="13319" max="13319" width="14" style="304" customWidth="1"/>
    <col min="13320" max="13320" width="13.5703125" style="304" customWidth="1"/>
    <col min="13321" max="13322" width="9.140625" style="304"/>
    <col min="13323" max="13323" width="9.140625" style="304" customWidth="1"/>
    <col min="13324" max="13324" width="10.7109375" style="304" bestFit="1" customWidth="1"/>
    <col min="13325" max="13568" width="9.140625" style="304"/>
    <col min="13569" max="13569" width="3.28515625" style="304" customWidth="1"/>
    <col min="13570" max="13570" width="12.28515625" style="304" customWidth="1"/>
    <col min="13571" max="13571" width="15.42578125" style="304" customWidth="1"/>
    <col min="13572" max="13572" width="15.5703125" style="304" customWidth="1"/>
    <col min="13573" max="13573" width="18.7109375" style="304" customWidth="1"/>
    <col min="13574" max="13574" width="13.28515625" style="304" customWidth="1"/>
    <col min="13575" max="13575" width="14" style="304" customWidth="1"/>
    <col min="13576" max="13576" width="13.5703125" style="304" customWidth="1"/>
    <col min="13577" max="13578" width="9.140625" style="304"/>
    <col min="13579" max="13579" width="9.140625" style="304" customWidth="1"/>
    <col min="13580" max="13580" width="10.7109375" style="304" bestFit="1" customWidth="1"/>
    <col min="13581" max="13824" width="9.140625" style="304"/>
    <col min="13825" max="13825" width="3.28515625" style="304" customWidth="1"/>
    <col min="13826" max="13826" width="12.28515625" style="304" customWidth="1"/>
    <col min="13827" max="13827" width="15.42578125" style="304" customWidth="1"/>
    <col min="13828" max="13828" width="15.5703125" style="304" customWidth="1"/>
    <col min="13829" max="13829" width="18.7109375" style="304" customWidth="1"/>
    <col min="13830" max="13830" width="13.28515625" style="304" customWidth="1"/>
    <col min="13831" max="13831" width="14" style="304" customWidth="1"/>
    <col min="13832" max="13832" width="13.5703125" style="304" customWidth="1"/>
    <col min="13833" max="13834" width="9.140625" style="304"/>
    <col min="13835" max="13835" width="9.140625" style="304" customWidth="1"/>
    <col min="13836" max="13836" width="10.7109375" style="304" bestFit="1" customWidth="1"/>
    <col min="13837" max="14080" width="9.140625" style="304"/>
    <col min="14081" max="14081" width="3.28515625" style="304" customWidth="1"/>
    <col min="14082" max="14082" width="12.28515625" style="304" customWidth="1"/>
    <col min="14083" max="14083" width="15.42578125" style="304" customWidth="1"/>
    <col min="14084" max="14084" width="15.5703125" style="304" customWidth="1"/>
    <col min="14085" max="14085" width="18.7109375" style="304" customWidth="1"/>
    <col min="14086" max="14086" width="13.28515625" style="304" customWidth="1"/>
    <col min="14087" max="14087" width="14" style="304" customWidth="1"/>
    <col min="14088" max="14088" width="13.5703125" style="304" customWidth="1"/>
    <col min="14089" max="14090" width="9.140625" style="304"/>
    <col min="14091" max="14091" width="9.140625" style="304" customWidth="1"/>
    <col min="14092" max="14092" width="10.7109375" style="304" bestFit="1" customWidth="1"/>
    <col min="14093" max="14336" width="9.140625" style="304"/>
    <col min="14337" max="14337" width="3.28515625" style="304" customWidth="1"/>
    <col min="14338" max="14338" width="12.28515625" style="304" customWidth="1"/>
    <col min="14339" max="14339" width="15.42578125" style="304" customWidth="1"/>
    <col min="14340" max="14340" width="15.5703125" style="304" customWidth="1"/>
    <col min="14341" max="14341" width="18.7109375" style="304" customWidth="1"/>
    <col min="14342" max="14342" width="13.28515625" style="304" customWidth="1"/>
    <col min="14343" max="14343" width="14" style="304" customWidth="1"/>
    <col min="14344" max="14344" width="13.5703125" style="304" customWidth="1"/>
    <col min="14345" max="14346" width="9.140625" style="304"/>
    <col min="14347" max="14347" width="9.140625" style="304" customWidth="1"/>
    <col min="14348" max="14348" width="10.7109375" style="304" bestFit="1" customWidth="1"/>
    <col min="14349" max="14592" width="9.140625" style="304"/>
    <col min="14593" max="14593" width="3.28515625" style="304" customWidth="1"/>
    <col min="14594" max="14594" width="12.28515625" style="304" customWidth="1"/>
    <col min="14595" max="14595" width="15.42578125" style="304" customWidth="1"/>
    <col min="14596" max="14596" width="15.5703125" style="304" customWidth="1"/>
    <col min="14597" max="14597" width="18.7109375" style="304" customWidth="1"/>
    <col min="14598" max="14598" width="13.28515625" style="304" customWidth="1"/>
    <col min="14599" max="14599" width="14" style="304" customWidth="1"/>
    <col min="14600" max="14600" width="13.5703125" style="304" customWidth="1"/>
    <col min="14601" max="14602" width="9.140625" style="304"/>
    <col min="14603" max="14603" width="9.140625" style="304" customWidth="1"/>
    <col min="14604" max="14604" width="10.7109375" style="304" bestFit="1" customWidth="1"/>
    <col min="14605" max="14848" width="9.140625" style="304"/>
    <col min="14849" max="14849" width="3.28515625" style="304" customWidth="1"/>
    <col min="14850" max="14850" width="12.28515625" style="304" customWidth="1"/>
    <col min="14851" max="14851" width="15.42578125" style="304" customWidth="1"/>
    <col min="14852" max="14852" width="15.5703125" style="304" customWidth="1"/>
    <col min="14853" max="14853" width="18.7109375" style="304" customWidth="1"/>
    <col min="14854" max="14854" width="13.28515625" style="304" customWidth="1"/>
    <col min="14855" max="14855" width="14" style="304" customWidth="1"/>
    <col min="14856" max="14856" width="13.5703125" style="304" customWidth="1"/>
    <col min="14857" max="14858" width="9.140625" style="304"/>
    <col min="14859" max="14859" width="9.140625" style="304" customWidth="1"/>
    <col min="14860" max="14860" width="10.7109375" style="304" bestFit="1" customWidth="1"/>
    <col min="14861" max="15104" width="9.140625" style="304"/>
    <col min="15105" max="15105" width="3.28515625" style="304" customWidth="1"/>
    <col min="15106" max="15106" width="12.28515625" style="304" customWidth="1"/>
    <col min="15107" max="15107" width="15.42578125" style="304" customWidth="1"/>
    <col min="15108" max="15108" width="15.5703125" style="304" customWidth="1"/>
    <col min="15109" max="15109" width="18.7109375" style="304" customWidth="1"/>
    <col min="15110" max="15110" width="13.28515625" style="304" customWidth="1"/>
    <col min="15111" max="15111" width="14" style="304" customWidth="1"/>
    <col min="15112" max="15112" width="13.5703125" style="304" customWidth="1"/>
    <col min="15113" max="15114" width="9.140625" style="304"/>
    <col min="15115" max="15115" width="9.140625" style="304" customWidth="1"/>
    <col min="15116" max="15116" width="10.7109375" style="304" bestFit="1" customWidth="1"/>
    <col min="15117" max="15360" width="9.140625" style="304"/>
    <col min="15361" max="15361" width="3.28515625" style="304" customWidth="1"/>
    <col min="15362" max="15362" width="12.28515625" style="304" customWidth="1"/>
    <col min="15363" max="15363" width="15.42578125" style="304" customWidth="1"/>
    <col min="15364" max="15364" width="15.5703125" style="304" customWidth="1"/>
    <col min="15365" max="15365" width="18.7109375" style="304" customWidth="1"/>
    <col min="15366" max="15366" width="13.28515625" style="304" customWidth="1"/>
    <col min="15367" max="15367" width="14" style="304" customWidth="1"/>
    <col min="15368" max="15368" width="13.5703125" style="304" customWidth="1"/>
    <col min="15369" max="15370" width="9.140625" style="304"/>
    <col min="15371" max="15371" width="9.140625" style="304" customWidth="1"/>
    <col min="15372" max="15372" width="10.7109375" style="304" bestFit="1" customWidth="1"/>
    <col min="15373" max="15616" width="9.140625" style="304"/>
    <col min="15617" max="15617" width="3.28515625" style="304" customWidth="1"/>
    <col min="15618" max="15618" width="12.28515625" style="304" customWidth="1"/>
    <col min="15619" max="15619" width="15.42578125" style="304" customWidth="1"/>
    <col min="15620" max="15620" width="15.5703125" style="304" customWidth="1"/>
    <col min="15621" max="15621" width="18.7109375" style="304" customWidth="1"/>
    <col min="15622" max="15622" width="13.28515625" style="304" customWidth="1"/>
    <col min="15623" max="15623" width="14" style="304" customWidth="1"/>
    <col min="15624" max="15624" width="13.5703125" style="304" customWidth="1"/>
    <col min="15625" max="15626" width="9.140625" style="304"/>
    <col min="15627" max="15627" width="9.140625" style="304" customWidth="1"/>
    <col min="15628" max="15628" width="10.7109375" style="304" bestFit="1" customWidth="1"/>
    <col min="15629" max="15872" width="9.140625" style="304"/>
    <col min="15873" max="15873" width="3.28515625" style="304" customWidth="1"/>
    <col min="15874" max="15874" width="12.28515625" style="304" customWidth="1"/>
    <col min="15875" max="15875" width="15.42578125" style="304" customWidth="1"/>
    <col min="15876" max="15876" width="15.5703125" style="304" customWidth="1"/>
    <col min="15877" max="15877" width="18.7109375" style="304" customWidth="1"/>
    <col min="15878" max="15878" width="13.28515625" style="304" customWidth="1"/>
    <col min="15879" max="15879" width="14" style="304" customWidth="1"/>
    <col min="15880" max="15880" width="13.5703125" style="304" customWidth="1"/>
    <col min="15881" max="15882" width="9.140625" style="304"/>
    <col min="15883" max="15883" width="9.140625" style="304" customWidth="1"/>
    <col min="15884" max="15884" width="10.7109375" style="304" bestFit="1" customWidth="1"/>
    <col min="15885" max="16128" width="9.140625" style="304"/>
    <col min="16129" max="16129" width="3.28515625" style="304" customWidth="1"/>
    <col min="16130" max="16130" width="12.28515625" style="304" customWidth="1"/>
    <col min="16131" max="16131" width="15.42578125" style="304" customWidth="1"/>
    <col min="16132" max="16132" width="15.5703125" style="304" customWidth="1"/>
    <col min="16133" max="16133" width="18.7109375" style="304" customWidth="1"/>
    <col min="16134" max="16134" width="13.28515625" style="304" customWidth="1"/>
    <col min="16135" max="16135" width="14" style="304" customWidth="1"/>
    <col min="16136" max="16136" width="13.5703125" style="304" customWidth="1"/>
    <col min="16137" max="16138" width="9.140625" style="304"/>
    <col min="16139" max="16139" width="9.140625" style="304" customWidth="1"/>
    <col min="16140" max="16140" width="10.7109375" style="304" bestFit="1" customWidth="1"/>
    <col min="16141" max="16384" width="9.140625" style="304"/>
  </cols>
  <sheetData>
    <row r="1" spans="1:8" ht="29.25" customHeight="1" thickBot="1">
      <c r="A1" s="671" t="s">
        <v>2033</v>
      </c>
      <c r="B1" s="671"/>
      <c r="C1" s="671"/>
      <c r="D1" s="671"/>
      <c r="E1" s="671"/>
      <c r="F1" s="671"/>
      <c r="G1" s="671"/>
      <c r="H1" s="671"/>
    </row>
    <row r="2" spans="1:8" ht="77.25" customHeight="1" thickBot="1">
      <c r="A2" s="305" t="s">
        <v>1812</v>
      </c>
      <c r="B2" s="306" t="s">
        <v>1765</v>
      </c>
      <c r="C2" s="307" t="s">
        <v>2034</v>
      </c>
      <c r="D2" s="307" t="s">
        <v>2035</v>
      </c>
      <c r="E2" s="307" t="s">
        <v>2036</v>
      </c>
      <c r="F2" s="308" t="s">
        <v>2037</v>
      </c>
    </row>
    <row r="3" spans="1:8" ht="15.75" customHeight="1">
      <c r="A3" s="309">
        <v>1</v>
      </c>
      <c r="B3" s="310">
        <v>2</v>
      </c>
      <c r="C3" s="310">
        <v>3</v>
      </c>
      <c r="D3" s="310">
        <v>4</v>
      </c>
      <c r="E3" s="310">
        <v>5</v>
      </c>
      <c r="F3" s="311" t="s">
        <v>2038</v>
      </c>
    </row>
    <row r="4" spans="1:8" hidden="1">
      <c r="A4" s="312">
        <v>1</v>
      </c>
      <c r="B4" s="313">
        <v>45017</v>
      </c>
      <c r="C4" s="314">
        <f>'[34]APR-CAT'!$C$20</f>
        <v>1276799</v>
      </c>
      <c r="D4" s="314">
        <f>'[34]APR-CAT'!$D$20</f>
        <v>1319463</v>
      </c>
      <c r="E4" s="314">
        <f>'[34]APR-CAT'!$F$20</f>
        <v>15170156</v>
      </c>
      <c r="F4" s="315">
        <f>+E4/D4</f>
        <v>11.497219702257661</v>
      </c>
      <c r="G4" s="316"/>
    </row>
    <row r="5" spans="1:8" hidden="1">
      <c r="A5" s="312">
        <v>2</v>
      </c>
      <c r="B5" s="313">
        <v>45047</v>
      </c>
      <c r="C5" s="314">
        <f>'[34]MAY-CAT'!$C$20</f>
        <v>1272967</v>
      </c>
      <c r="D5" s="314">
        <f>'[34]MAY-CAT'!$D$20</f>
        <v>1319460</v>
      </c>
      <c r="E5" s="314">
        <f>'[34]MAY-CAT'!$F$20</f>
        <v>21760235</v>
      </c>
      <c r="F5" s="315">
        <f t="shared" ref="F5:F18" si="0">+E5/D5</f>
        <v>16.491773149621814</v>
      </c>
    </row>
    <row r="6" spans="1:8" hidden="1">
      <c r="A6" s="312">
        <v>3</v>
      </c>
      <c r="B6" s="313">
        <v>45078</v>
      </c>
      <c r="C6" s="314">
        <f>'[34]JUNE-CAT'!$C$20</f>
        <v>1303005</v>
      </c>
      <c r="D6" s="314">
        <f>'[34]JUNE-CAT'!$D$20</f>
        <v>1322124</v>
      </c>
      <c r="E6" s="314">
        <f>'[34]JUNE-CAT'!$F$20</f>
        <v>33043973</v>
      </c>
      <c r="F6" s="315">
        <f t="shared" si="0"/>
        <v>24.993096714075229</v>
      </c>
    </row>
    <row r="7" spans="1:8" hidden="1">
      <c r="A7" s="317"/>
      <c r="B7" s="318" t="s">
        <v>2039</v>
      </c>
      <c r="C7" s="319">
        <f>+C6+C5+C4</f>
        <v>3852771</v>
      </c>
      <c r="D7" s="319">
        <f>+D6</f>
        <v>1322124</v>
      </c>
      <c r="E7" s="319">
        <f>+E6+E5+E4</f>
        <v>69974364</v>
      </c>
      <c r="F7" s="315">
        <f>+E7/D7</f>
        <v>52.925719524038591</v>
      </c>
    </row>
    <row r="8" spans="1:8" hidden="1">
      <c r="A8" s="312">
        <v>4</v>
      </c>
      <c r="B8" s="313">
        <v>45108</v>
      </c>
      <c r="C8" s="314">
        <f>'[34]JULY-CAT'!$C$20</f>
        <v>1289051</v>
      </c>
      <c r="D8" s="314">
        <f>'[34]JULY-CAT'!$D$20</f>
        <v>1325303</v>
      </c>
      <c r="E8" s="314">
        <f>'[34]JULY-CAT'!$F$20</f>
        <v>27143163.399305556</v>
      </c>
      <c r="F8" s="315">
        <f t="shared" si="0"/>
        <v>20.48072282286055</v>
      </c>
    </row>
    <row r="9" spans="1:8" hidden="1">
      <c r="A9" s="312">
        <v>5</v>
      </c>
      <c r="B9" s="313">
        <v>45139</v>
      </c>
      <c r="C9" s="314">
        <f>'[34]AUG-CAT'!$C$20</f>
        <v>1304648</v>
      </c>
      <c r="D9" s="314">
        <f>'[34]AUG-CAT'!$D$20</f>
        <v>1325719</v>
      </c>
      <c r="E9" s="314">
        <f>'[34]AUG-CAT'!$F$20</f>
        <v>29834568</v>
      </c>
      <c r="F9" s="315">
        <f t="shared" si="0"/>
        <v>22.50444324928586</v>
      </c>
    </row>
    <row r="10" spans="1:8" hidden="1">
      <c r="A10" s="312">
        <v>6</v>
      </c>
      <c r="B10" s="313">
        <v>45170</v>
      </c>
      <c r="C10" s="314">
        <f>'[34]SEPT-CAT'!$C$20</f>
        <v>1296918</v>
      </c>
      <c r="D10" s="314">
        <f>'[34]SEPT-CAT'!$D$20</f>
        <v>1327259</v>
      </c>
      <c r="E10" s="314">
        <f>'[34]SEPT-CAT'!$F$20</f>
        <v>24984714</v>
      </c>
      <c r="F10" s="315">
        <f t="shared" si="0"/>
        <v>18.824294278660005</v>
      </c>
    </row>
    <row r="11" spans="1:8" hidden="1">
      <c r="A11" s="317"/>
      <c r="B11" s="318" t="s">
        <v>2040</v>
      </c>
      <c r="C11" s="319">
        <f>+C10+C9+C8</f>
        <v>3890617</v>
      </c>
      <c r="D11" s="319">
        <f>+D10</f>
        <v>1327259</v>
      </c>
      <c r="E11" s="319">
        <f>+E10+E9+E8</f>
        <v>81962445.399305552</v>
      </c>
      <c r="F11" s="315">
        <f>+E11/D11</f>
        <v>61.753166035646061</v>
      </c>
    </row>
    <row r="12" spans="1:8" hidden="1">
      <c r="A12" s="312">
        <v>7</v>
      </c>
      <c r="B12" s="313">
        <v>45200</v>
      </c>
      <c r="C12" s="314">
        <f>'[34]OCT-CAT'!$C$20</f>
        <v>1175552</v>
      </c>
      <c r="D12" s="314">
        <f>'[34]OCT-CAT'!$D$20</f>
        <v>1199649</v>
      </c>
      <c r="E12" s="314">
        <f>'[34]OCT-CAT'!$F$20</f>
        <v>18920091</v>
      </c>
      <c r="F12" s="315">
        <f t="shared" si="0"/>
        <v>15.771355621519294</v>
      </c>
    </row>
    <row r="13" spans="1:8" hidden="1">
      <c r="A13" s="312">
        <v>8</v>
      </c>
      <c r="B13" s="313">
        <v>45231</v>
      </c>
      <c r="C13" s="314">
        <f>'[34]NOV-CAT'!$C$20</f>
        <v>1168108</v>
      </c>
      <c r="D13" s="314">
        <f>'[34]NOV-CAT'!$D$20</f>
        <v>1202992</v>
      </c>
      <c r="E13" s="314">
        <f>'[34]NOV-CAT'!$F$20</f>
        <v>15720142</v>
      </c>
      <c r="F13" s="315">
        <f t="shared" si="0"/>
        <v>13.067536608722252</v>
      </c>
    </row>
    <row r="14" spans="1:8" hidden="1">
      <c r="A14" s="312">
        <v>9</v>
      </c>
      <c r="B14" s="313">
        <v>45261</v>
      </c>
      <c r="C14" s="314">
        <f>'[34]DEC-CAT'!$C$20</f>
        <v>1160352</v>
      </c>
      <c r="D14" s="314">
        <f>'[34]DEC-CAT'!$D$20</f>
        <v>1206165</v>
      </c>
      <c r="E14" s="314">
        <f>'[34]DEC-CAT'!$F$20</f>
        <v>16437392</v>
      </c>
      <c r="F14" s="315">
        <f t="shared" si="0"/>
        <v>13.627813773405794</v>
      </c>
    </row>
    <row r="15" spans="1:8" hidden="1">
      <c r="A15" s="317"/>
      <c r="B15" s="318" t="s">
        <v>2041</v>
      </c>
      <c r="C15" s="319">
        <f>+C14+C13+C12</f>
        <v>3504012</v>
      </c>
      <c r="D15" s="319">
        <f>+D14</f>
        <v>1206165</v>
      </c>
      <c r="E15" s="319">
        <f>+E14+E13+E12</f>
        <v>51077625</v>
      </c>
      <c r="F15" s="315">
        <f>+E15/D15</f>
        <v>42.347129124124805</v>
      </c>
    </row>
    <row r="16" spans="1:8">
      <c r="A16" s="312">
        <v>1</v>
      </c>
      <c r="B16" s="313">
        <v>45292</v>
      </c>
      <c r="C16" s="314">
        <f>'[34]JAN-CAT'!$C$20</f>
        <v>1153052</v>
      </c>
      <c r="D16" s="314">
        <f>'[34]JAN-CAT'!$D$20</f>
        <v>1207637</v>
      </c>
      <c r="E16" s="314">
        <f>'[34]JAN-CAT'!$F$20</f>
        <v>15657062</v>
      </c>
      <c r="F16" s="315">
        <f t="shared" si="0"/>
        <v>12.965039991321895</v>
      </c>
    </row>
    <row r="17" spans="1:8">
      <c r="A17" s="312">
        <v>2</v>
      </c>
      <c r="B17" s="313">
        <v>45323</v>
      </c>
      <c r="C17" s="314">
        <f>'[34]FEB-CAT'!$C$20</f>
        <v>1151758</v>
      </c>
      <c r="D17" s="314">
        <f>'[34]FEB-CAT'!$D$20</f>
        <v>1210438</v>
      </c>
      <c r="E17" s="314">
        <f>'[34]FEB-CAT'!$F$20</f>
        <v>14248127</v>
      </c>
      <c r="F17" s="315">
        <f t="shared" si="0"/>
        <v>11.771050644477453</v>
      </c>
    </row>
    <row r="18" spans="1:8">
      <c r="A18" s="312">
        <v>3</v>
      </c>
      <c r="B18" s="313">
        <v>45352</v>
      </c>
      <c r="C18" s="314">
        <f>'[34]MAR-CAT'!$C$20</f>
        <v>1102610</v>
      </c>
      <c r="D18" s="314">
        <f>'[34]MAR-CAT'!$D$20</f>
        <v>1212565</v>
      </c>
      <c r="E18" s="314">
        <f>'[34]MAR-CAT'!$F$20</f>
        <v>17188468</v>
      </c>
      <c r="F18" s="315">
        <f t="shared" si="0"/>
        <v>14.175296169689872</v>
      </c>
    </row>
    <row r="19" spans="1:8" ht="13.5" thickBot="1">
      <c r="A19" s="320"/>
      <c r="B19" s="318" t="s">
        <v>2042</v>
      </c>
      <c r="C19" s="319">
        <f>+C18+C17+C16</f>
        <v>3407420</v>
      </c>
      <c r="D19" s="319">
        <f>+D18</f>
        <v>1212565</v>
      </c>
      <c r="E19" s="319">
        <f>+E18+E17+E16</f>
        <v>47093657</v>
      </c>
      <c r="F19" s="321">
        <f>+E19/D19</f>
        <v>38.838047444879244</v>
      </c>
    </row>
    <row r="20" spans="1:8" ht="13.5" hidden="1" thickBot="1">
      <c r="A20" s="320"/>
      <c r="B20" s="318" t="s">
        <v>2043</v>
      </c>
      <c r="C20" s="319">
        <f>+C19+C15+C11+C7</f>
        <v>14654820</v>
      </c>
      <c r="D20" s="319">
        <f>+D19</f>
        <v>1212565</v>
      </c>
      <c r="E20" s="319">
        <f>+E19+E15+E11+E7</f>
        <v>250108091.39930555</v>
      </c>
      <c r="F20" s="321">
        <f>+E20/D20</f>
        <v>206.26365712296294</v>
      </c>
    </row>
    <row r="21" spans="1:8" ht="30.75" customHeight="1" thickBot="1">
      <c r="A21" s="672" t="s">
        <v>2044</v>
      </c>
      <c r="B21" s="673"/>
      <c r="C21" s="673"/>
      <c r="D21" s="673"/>
      <c r="E21" s="673"/>
      <c r="F21" s="673"/>
      <c r="G21" s="674"/>
      <c r="H21" s="675"/>
    </row>
    <row r="22" spans="1:8" ht="114.75" customHeight="1" thickBot="1">
      <c r="A22" s="305" t="s">
        <v>1812</v>
      </c>
      <c r="B22" s="306" t="s">
        <v>1765</v>
      </c>
      <c r="C22" s="322" t="s">
        <v>2045</v>
      </c>
      <c r="D22" s="307" t="s">
        <v>2046</v>
      </c>
      <c r="E22" s="307" t="s">
        <v>2047</v>
      </c>
      <c r="F22" s="307" t="s">
        <v>2035</v>
      </c>
      <c r="G22" s="323" t="s">
        <v>2048</v>
      </c>
      <c r="H22" s="324" t="s">
        <v>2049</v>
      </c>
    </row>
    <row r="23" spans="1:8">
      <c r="A23" s="325">
        <v>1</v>
      </c>
      <c r="B23" s="326">
        <v>2</v>
      </c>
      <c r="C23" s="326">
        <v>3</v>
      </c>
      <c r="D23" s="326">
        <v>4</v>
      </c>
      <c r="E23" s="326" t="s">
        <v>2050</v>
      </c>
      <c r="F23" s="326">
        <v>6</v>
      </c>
      <c r="G23" s="327">
        <v>7</v>
      </c>
      <c r="H23" s="328" t="s">
        <v>2051</v>
      </c>
    </row>
    <row r="24" spans="1:8" hidden="1">
      <c r="A24" s="312">
        <v>1</v>
      </c>
      <c r="B24" s="313">
        <f t="shared" ref="B24:B40" si="1">B4</f>
        <v>45017</v>
      </c>
      <c r="C24" s="329">
        <f>'[34]APR-CAT'!$M$20</f>
        <v>9.8692673958862179E-2</v>
      </c>
      <c r="D24" s="330">
        <f>'[34]APR-CAT'!$N$20</f>
        <v>1276799</v>
      </c>
      <c r="E24" s="331">
        <f>'[34]APR-CAT'!$O$20</f>
        <v>126010.70741800127</v>
      </c>
      <c r="F24" s="332">
        <f>'[34]APR-CAT'!$P$20</f>
        <v>1319463</v>
      </c>
      <c r="G24" s="314">
        <f>'[34]APR-CAT'!$R$20</f>
        <v>1343111.0729166667</v>
      </c>
      <c r="H24" s="333">
        <f>'[34]APR-CAT'!$S$20</f>
        <v>1.0179224979530814</v>
      </c>
    </row>
    <row r="25" spans="1:8" hidden="1">
      <c r="A25" s="312">
        <v>2</v>
      </c>
      <c r="B25" s="313">
        <f t="shared" si="1"/>
        <v>45047</v>
      </c>
      <c r="C25" s="329">
        <f>'[34]MAY-CAT'!$M$20</f>
        <v>0.12003751311822011</v>
      </c>
      <c r="D25" s="330">
        <f>'[34]MAY-CAT'!$N$20</f>
        <v>1272967</v>
      </c>
      <c r="E25" s="331">
        <f>'[34]MAY-CAT'!$O$20</f>
        <v>152803.7929615613</v>
      </c>
      <c r="F25" s="332">
        <f>'[34]MAY-CAT'!$P$20</f>
        <v>1319460</v>
      </c>
      <c r="G25" s="314">
        <f>'[34]MAY-CAT'!$R$20</f>
        <v>2252478.4229166661</v>
      </c>
      <c r="H25" s="333">
        <f>'[34]MAY-CAT'!$S$20</f>
        <v>1.7071214155159431</v>
      </c>
    </row>
    <row r="26" spans="1:8" hidden="1">
      <c r="A26" s="312">
        <v>3</v>
      </c>
      <c r="B26" s="313">
        <f t="shared" si="1"/>
        <v>45078</v>
      </c>
      <c r="C26" s="329">
        <f>'[34]JUNE-CAT'!$M$20</f>
        <v>0.26302105372431928</v>
      </c>
      <c r="D26" s="330">
        <f>'[34]JUNE-CAT'!$N$20</f>
        <v>1303005</v>
      </c>
      <c r="E26" s="331">
        <f>'[34]JUNE-CAT'!$O$20</f>
        <v>342717.74810805666</v>
      </c>
      <c r="F26" s="332">
        <f>'[34]JUNE-CAT'!$P$20</f>
        <v>1322124</v>
      </c>
      <c r="G26" s="314">
        <f>'[34]JUNE-CAT'!$R$20</f>
        <v>6813968.8312499998</v>
      </c>
      <c r="H26" s="333">
        <f>'[34]JUNE-CAT'!$S$20</f>
        <v>5.1538046592074567</v>
      </c>
    </row>
    <row r="27" spans="1:8" hidden="1">
      <c r="A27" s="317"/>
      <c r="B27" s="318" t="str">
        <f t="shared" si="1"/>
        <v>1st Qtr</v>
      </c>
      <c r="C27" s="334">
        <f>+C26+C25+C24</f>
        <v>0.48175124080140153</v>
      </c>
      <c r="D27" s="335">
        <f>+D26+D25+D24</f>
        <v>3852771</v>
      </c>
      <c r="E27" s="331">
        <f>+D27*C27</f>
        <v>1856077.2097736564</v>
      </c>
      <c r="F27" s="336">
        <f>+F26</f>
        <v>1322124</v>
      </c>
      <c r="G27" s="319">
        <f>+G26+G25+G24</f>
        <v>10409558.327083332</v>
      </c>
      <c r="H27" s="333">
        <f>+G27/F27</f>
        <v>7.8733600835347763</v>
      </c>
    </row>
    <row r="28" spans="1:8" hidden="1">
      <c r="A28" s="312">
        <v>4</v>
      </c>
      <c r="B28" s="313">
        <f t="shared" si="1"/>
        <v>45108</v>
      </c>
      <c r="C28" s="329">
        <f>IFERROR('[34]JULY-CAT'!$M$20,0)</f>
        <v>0.150255689954058</v>
      </c>
      <c r="D28" s="330">
        <f>'[34]JULY-CAT'!$N$20</f>
        <v>1289051</v>
      </c>
      <c r="E28" s="331">
        <f>'[34]JULY-CAT'!$O$20</f>
        <v>193687.2473909684</v>
      </c>
      <c r="F28" s="332">
        <f>'[34]JULY-CAT'!$P$20</f>
        <v>1325303</v>
      </c>
      <c r="G28" s="314">
        <f>'[34]JULY-CAT'!$R$20</f>
        <v>3345694.7238333337</v>
      </c>
      <c r="H28" s="333">
        <f>'[34]JULY-CAT'!$S$20</f>
        <v>2.5244753266485729</v>
      </c>
    </row>
    <row r="29" spans="1:8" hidden="1">
      <c r="A29" s="312">
        <v>5</v>
      </c>
      <c r="B29" s="313">
        <f t="shared" si="1"/>
        <v>45139</v>
      </c>
      <c r="C29" s="329">
        <f>IFERROR('[34]AUG-CAT'!$M$20,0)</f>
        <v>8.8931793546638799E-2</v>
      </c>
      <c r="D29" s="330">
        <f>'[34]AUG-CAT'!$N$20</f>
        <v>1304648</v>
      </c>
      <c r="E29" s="331">
        <f>'[34]AUG-CAT'!$O$20</f>
        <v>116024.68658703522</v>
      </c>
      <c r="F29" s="332">
        <f>'[34]AUG-CAT'!$P$20</f>
        <v>1325719</v>
      </c>
      <c r="G29" s="314">
        <f>'[34]AUG-CAT'!$R$20</f>
        <v>2379084.7462500003</v>
      </c>
      <c r="H29" s="333">
        <f>'[34]AUG-CAT'!$S$20</f>
        <v>1.7945618537940546</v>
      </c>
    </row>
    <row r="30" spans="1:8" hidden="1">
      <c r="A30" s="312">
        <v>6</v>
      </c>
      <c r="B30" s="313">
        <f t="shared" si="1"/>
        <v>45170</v>
      </c>
      <c r="C30" s="329">
        <f>IFERROR('[34]SEPT-CAT'!$M$20,0)</f>
        <v>0.11303690839224911</v>
      </c>
      <c r="D30" s="330">
        <f>'[34]SEPT-CAT'!$N$20</f>
        <v>1296918</v>
      </c>
      <c r="E30" s="331">
        <f>'[34]SEPT-CAT'!$O$20</f>
        <v>146599.60115825894</v>
      </c>
      <c r="F30" s="332">
        <f>'[34]SEPT-CAT'!$P$20</f>
        <v>1327259</v>
      </c>
      <c r="G30" s="314">
        <f>'[34]SEPT-CAT'!$R$20</f>
        <v>2398179.7737499997</v>
      </c>
      <c r="H30" s="333">
        <f>'[34]SEPT-CAT'!$S$20</f>
        <v>1.8068664621976567</v>
      </c>
    </row>
    <row r="31" spans="1:8" hidden="1">
      <c r="A31" s="317"/>
      <c r="B31" s="318" t="str">
        <f t="shared" si="1"/>
        <v>2nd Qtr</v>
      </c>
      <c r="C31" s="334">
        <f>+C30+C29+C28</f>
        <v>0.35222439189294591</v>
      </c>
      <c r="D31" s="335">
        <f>+D30+D29+D28</f>
        <v>3890617</v>
      </c>
      <c r="E31" s="331">
        <f>+D31*C31</f>
        <v>1370370.2069133576</v>
      </c>
      <c r="F31" s="336">
        <f>+F30</f>
        <v>1327259</v>
      </c>
      <c r="G31" s="319">
        <f>+G30+G29+G28</f>
        <v>8122959.2438333333</v>
      </c>
      <c r="H31" s="333">
        <f>+G31/F31</f>
        <v>6.1201010833856344</v>
      </c>
    </row>
    <row r="32" spans="1:8" hidden="1">
      <c r="A32" s="312">
        <v>7</v>
      </c>
      <c r="B32" s="313">
        <f t="shared" si="1"/>
        <v>45200</v>
      </c>
      <c r="C32" s="329">
        <f>IFERROR('[34]OCT-CAT'!$M$20,0)</f>
        <v>8.5604500195236244E-2</v>
      </c>
      <c r="D32" s="330">
        <f>'[34]OCT-CAT'!$N$20</f>
        <v>1175552</v>
      </c>
      <c r="E32" s="331">
        <f>'[34]OCT-CAT'!$O$20</f>
        <v>100632.54141351036</v>
      </c>
      <c r="F32" s="332">
        <f>'[34]OCT-CAT'!$P$20</f>
        <v>1199649</v>
      </c>
      <c r="G32" s="314">
        <f>'[34]OCT-CAT'!$R$20</f>
        <v>1483337.7283333335</v>
      </c>
      <c r="H32" s="333">
        <f>'[34]OCT-CAT'!$S$20</f>
        <v>1.2364764429706803</v>
      </c>
    </row>
    <row r="33" spans="1:14" hidden="1">
      <c r="A33" s="312">
        <v>8</v>
      </c>
      <c r="B33" s="313">
        <f t="shared" si="1"/>
        <v>45231</v>
      </c>
      <c r="C33" s="329">
        <f>IFERROR('[34]NOV-CAT'!$M$20,0)</f>
        <v>0.10098305785394036</v>
      </c>
      <c r="D33" s="330">
        <f>'[34]NOV-CAT'!$N$20</f>
        <v>1168108</v>
      </c>
      <c r="E33" s="331">
        <f>'[34]NOV-CAT'!$O$20</f>
        <v>117959.11774365057</v>
      </c>
      <c r="F33" s="332">
        <f>'[34]NOV-CAT'!$P$20</f>
        <v>1202992</v>
      </c>
      <c r="G33" s="314">
        <f>'[34]NOV-CAT'!$R$20</f>
        <v>1421410.2525000002</v>
      </c>
      <c r="H33" s="333">
        <f>'[34]NOV-CAT'!$S$20</f>
        <v>1.1815625145470627</v>
      </c>
    </row>
    <row r="34" spans="1:14" hidden="1">
      <c r="A34" s="312">
        <v>9</v>
      </c>
      <c r="B34" s="313">
        <f t="shared" si="1"/>
        <v>45261</v>
      </c>
      <c r="C34" s="329">
        <f>IFERROR('[34]DEC-CAT'!$M$20,0)</f>
        <v>8.2110463818579532E-2</v>
      </c>
      <c r="D34" s="330">
        <f>'[34]DEC-CAT'!$N$20</f>
        <v>1160352</v>
      </c>
      <c r="E34" s="331">
        <f>'[34]DEC-CAT'!$O$20</f>
        <v>95277.040912816403</v>
      </c>
      <c r="F34" s="332">
        <f>'[34]DEC-CAT'!$P$20</f>
        <v>1206165</v>
      </c>
      <c r="G34" s="314">
        <f>'[34]DEC-CAT'!$R$20</f>
        <v>1250517.0271666667</v>
      </c>
      <c r="H34" s="333">
        <f>'[34]DEC-CAT'!$S$20</f>
        <v>1.0367711110558395</v>
      </c>
    </row>
    <row r="35" spans="1:14" hidden="1">
      <c r="A35" s="317"/>
      <c r="B35" s="318" t="str">
        <f t="shared" si="1"/>
        <v>3rd Qtr</v>
      </c>
      <c r="C35" s="334">
        <f>+C34+C33+C32</f>
        <v>0.26869802186775615</v>
      </c>
      <c r="D35" s="335">
        <f>+D34+D33+D32</f>
        <v>3504012</v>
      </c>
      <c r="E35" s="331">
        <f>+D35*C35</f>
        <v>941521.09300087998</v>
      </c>
      <c r="F35" s="336">
        <f>+F34</f>
        <v>1206165</v>
      </c>
      <c r="G35" s="319">
        <f>+G34+G33+G32</f>
        <v>4155265.0080000004</v>
      </c>
      <c r="H35" s="333">
        <f>+G35/F35</f>
        <v>3.4450220392732342</v>
      </c>
    </row>
    <row r="36" spans="1:14">
      <c r="A36" s="312">
        <v>1</v>
      </c>
      <c r="B36" s="313">
        <f t="shared" si="1"/>
        <v>45292</v>
      </c>
      <c r="C36" s="329">
        <f>IFERROR('[34]JAN-CAT'!$M$20,0)</f>
        <v>7.9478587273208848E-2</v>
      </c>
      <c r="D36" s="330">
        <f>'[34]JAN-CAT'!$N$20</f>
        <v>1153052</v>
      </c>
      <c r="E36" s="331">
        <f>'[34]JAN-CAT'!$O$20</f>
        <v>91642.944012548003</v>
      </c>
      <c r="F36" s="332">
        <f>'[34]JAN-CAT'!$P$20</f>
        <v>1207637</v>
      </c>
      <c r="G36" s="314">
        <f>'[34]JAN-CAT'!$R$20</f>
        <v>1145725.1254166667</v>
      </c>
      <c r="H36" s="333">
        <f>'[34]JAN-CAT'!$S$20</f>
        <v>0.9487330426416769</v>
      </c>
      <c r="L36" s="337"/>
      <c r="M36" s="338"/>
      <c r="N36" s="338"/>
    </row>
    <row r="37" spans="1:14">
      <c r="A37" s="312">
        <v>2</v>
      </c>
      <c r="B37" s="313">
        <f t="shared" si="1"/>
        <v>45323</v>
      </c>
      <c r="C37" s="329">
        <f>IFERROR('[34]FEB-CAT'!$M$20,0)</f>
        <v>8.0365563108516697E-2</v>
      </c>
      <c r="D37" s="330">
        <f>'[34]FEB-CAT'!$N$20</f>
        <v>1151758</v>
      </c>
      <c r="E37" s="331">
        <f>'[34]FEB-CAT'!$O$20</f>
        <v>92561.680234738975</v>
      </c>
      <c r="F37" s="332">
        <f>'[34]FEB-CAT'!$P$20</f>
        <v>1210438</v>
      </c>
      <c r="G37" s="314">
        <f>'[34]FEB-CAT'!$R$20</f>
        <v>1063188.2364958331</v>
      </c>
      <c r="H37" s="333">
        <f>'[34]FEB-CAT'!$S$20</f>
        <v>0.87835001585858441</v>
      </c>
      <c r="L37" s="339"/>
      <c r="M37" s="456"/>
      <c r="N37" s="338"/>
    </row>
    <row r="38" spans="1:14">
      <c r="A38" s="312">
        <v>3</v>
      </c>
      <c r="B38" s="313">
        <f t="shared" si="1"/>
        <v>45352</v>
      </c>
      <c r="C38" s="329">
        <f>IFERROR('[34]MAR-CAT'!$M$20,0)</f>
        <v>6.5105858676486161E-2</v>
      </c>
      <c r="D38" s="330">
        <f>'[34]MAR-CAT'!$N$20</f>
        <v>1102610</v>
      </c>
      <c r="E38" s="331">
        <f>'[34]MAR-CAT'!$O$20</f>
        <v>71786.37083528041</v>
      </c>
      <c r="F38" s="332">
        <f>'[34]MAR-CAT'!$P$20</f>
        <v>1212565</v>
      </c>
      <c r="G38" s="314">
        <f>'[34]MAR-CAT'!$R$20</f>
        <v>1015604.5066666667</v>
      </c>
      <c r="H38" s="333">
        <f>'[34]MAR-CAT'!$S$20</f>
        <v>0.83756706375878132</v>
      </c>
      <c r="L38" s="338"/>
      <c r="M38" s="338"/>
      <c r="N38" s="338"/>
    </row>
    <row r="39" spans="1:14">
      <c r="A39" s="320"/>
      <c r="B39" s="318" t="str">
        <f t="shared" si="1"/>
        <v>4th Qtr</v>
      </c>
      <c r="C39" s="334">
        <f>+C38+C37+C36</f>
        <v>0.22495000905821172</v>
      </c>
      <c r="D39" s="335">
        <f>+D38+D37+D36</f>
        <v>3407420</v>
      </c>
      <c r="E39" s="331">
        <f>+D39*C39</f>
        <v>766499.15986513183</v>
      </c>
      <c r="F39" s="336">
        <f>+F38</f>
        <v>1212565</v>
      </c>
      <c r="G39" s="319">
        <f>+G38+G37+G36</f>
        <v>3224517.8685791665</v>
      </c>
      <c r="H39" s="331">
        <f>+G39/F39</f>
        <v>2.6592536223453314</v>
      </c>
      <c r="L39" s="338"/>
      <c r="M39" s="338"/>
      <c r="N39" s="338"/>
    </row>
    <row r="40" spans="1:14" hidden="1">
      <c r="A40" s="320"/>
      <c r="B40" s="318" t="str">
        <f t="shared" si="1"/>
        <v>Yearly Data</v>
      </c>
      <c r="C40" s="334">
        <f>+C39+C35+C31+C27</f>
        <v>1.3276236636203154</v>
      </c>
      <c r="D40" s="335">
        <f>+D39+D35+D31+D27</f>
        <v>14654820</v>
      </c>
      <c r="E40" s="331">
        <f>+D40*C40</f>
        <v>19456085.818096269</v>
      </c>
      <c r="F40" s="336">
        <f>+F39</f>
        <v>1212565</v>
      </c>
      <c r="G40" s="319">
        <f>+G39+G35+G31+G27</f>
        <v>25912300.447495833</v>
      </c>
      <c r="H40" s="331">
        <f>+G40/F40</f>
        <v>21.369823842429753</v>
      </c>
      <c r="L40" s="338"/>
      <c r="M40" s="338"/>
      <c r="N40" s="338"/>
    </row>
    <row r="41" spans="1:14" ht="28.5" customHeight="1" thickBot="1">
      <c r="A41" s="672" t="s">
        <v>2052</v>
      </c>
      <c r="B41" s="673"/>
      <c r="C41" s="673"/>
      <c r="D41" s="673"/>
      <c r="E41" s="673"/>
      <c r="F41" s="673"/>
      <c r="G41" s="673"/>
      <c r="H41" s="676"/>
    </row>
    <row r="42" spans="1:14" ht="104.25" customHeight="1" thickBot="1">
      <c r="A42" s="305" t="s">
        <v>1812</v>
      </c>
      <c r="B42" s="306" t="s">
        <v>1765</v>
      </c>
      <c r="C42" s="322" t="s">
        <v>2053</v>
      </c>
      <c r="D42" s="322" t="s">
        <v>2054</v>
      </c>
      <c r="E42" s="322" t="s">
        <v>2055</v>
      </c>
      <c r="F42" s="322" t="s">
        <v>2056</v>
      </c>
      <c r="G42" s="307" t="s">
        <v>2057</v>
      </c>
      <c r="H42" s="308" t="s">
        <v>2058</v>
      </c>
    </row>
    <row r="43" spans="1:14" ht="16.5" customHeight="1" thickBot="1">
      <c r="A43" s="340">
        <v>1</v>
      </c>
      <c r="B43" s="341">
        <v>2</v>
      </c>
      <c r="C43" s="341">
        <v>3</v>
      </c>
      <c r="D43" s="341">
        <v>4</v>
      </c>
      <c r="E43" s="341" t="s">
        <v>2050</v>
      </c>
      <c r="F43" s="341">
        <v>6</v>
      </c>
      <c r="G43" s="341">
        <v>7</v>
      </c>
      <c r="H43" s="342" t="s">
        <v>2051</v>
      </c>
    </row>
    <row r="44" spans="1:14" hidden="1">
      <c r="A44" s="343">
        <v>1</v>
      </c>
      <c r="B44" s="344">
        <f t="shared" ref="B44:B60" si="2">B4</f>
        <v>45017</v>
      </c>
      <c r="C44" s="345">
        <f>'[34]APR-CAT'!$V$20</f>
        <v>46946</v>
      </c>
      <c r="D44" s="345">
        <f>'[34]APR-CAT'!$W$20</f>
        <v>1238383</v>
      </c>
      <c r="E44" s="346">
        <f>'[34]APR-CAT'!$X$20</f>
        <v>58137128318</v>
      </c>
      <c r="F44" s="345">
        <f>'[34]APR-CAT'!$Y$20</f>
        <v>1319463</v>
      </c>
      <c r="G44" s="345">
        <f>'[34]APR-CAT'!$Z$20</f>
        <v>15952975</v>
      </c>
      <c r="H44" s="347">
        <f>'[34]APR-CAT'!$AA$20</f>
        <v>12.090505758782172</v>
      </c>
    </row>
    <row r="45" spans="1:14" hidden="1">
      <c r="A45" s="312">
        <v>2</v>
      </c>
      <c r="B45" s="313">
        <f t="shared" si="2"/>
        <v>45047</v>
      </c>
      <c r="C45" s="314">
        <f>'[34]MAY-CAT'!$V$20</f>
        <v>56253</v>
      </c>
      <c r="D45" s="314">
        <f>'[34]MAY-CAT'!$W$20</f>
        <v>1235792</v>
      </c>
      <c r="E45" s="321">
        <f>'[34]MAY-CAT'!$X$20</f>
        <v>69517007376</v>
      </c>
      <c r="F45" s="314">
        <f>'[34]MAY-CAT'!$Y$20</f>
        <v>1319460</v>
      </c>
      <c r="G45" s="314">
        <f>'[34]MAY-CAT'!$Z$20</f>
        <v>19359819</v>
      </c>
      <c r="H45" s="315">
        <f>'[34]MAY-CAT'!$AA$20</f>
        <v>14.672531944886545</v>
      </c>
    </row>
    <row r="46" spans="1:14" hidden="1">
      <c r="A46" s="312">
        <v>3</v>
      </c>
      <c r="B46" s="313">
        <f t="shared" si="2"/>
        <v>45078</v>
      </c>
      <c r="C46" s="314">
        <f>'[34]JUNE-CAT'!$V$20</f>
        <v>62756</v>
      </c>
      <c r="D46" s="314">
        <f>'[34]JUNE-CAT'!$W$20</f>
        <v>1276862</v>
      </c>
      <c r="E46" s="321">
        <f>'[34]JUNE-CAT'!$X$20</f>
        <v>80130751672</v>
      </c>
      <c r="F46" s="314">
        <f>'[34]JUNE-CAT'!$Y$20</f>
        <v>1322124</v>
      </c>
      <c r="G46" s="314">
        <f>'[34]JUNE-CAT'!$Z$20</f>
        <v>21653755</v>
      </c>
      <c r="H46" s="315">
        <f>'[34]JUNE-CAT'!$AA$20</f>
        <v>16.378006147683575</v>
      </c>
    </row>
    <row r="47" spans="1:14" hidden="1">
      <c r="A47" s="317"/>
      <c r="B47" s="318" t="str">
        <f t="shared" si="2"/>
        <v>1st Qtr</v>
      </c>
      <c r="C47" s="319">
        <f>+C46+C45+C44</f>
        <v>165955</v>
      </c>
      <c r="D47" s="319">
        <f>+D46+D45+D44</f>
        <v>3751037</v>
      </c>
      <c r="E47" s="321">
        <f>+D47*C47</f>
        <v>622503345335</v>
      </c>
      <c r="F47" s="319">
        <f>+F46</f>
        <v>1322124</v>
      </c>
      <c r="G47" s="319">
        <f>+G46+G45+G44</f>
        <v>56966549</v>
      </c>
      <c r="H47" s="315">
        <f>+G47/F47</f>
        <v>43.087145381219919</v>
      </c>
    </row>
    <row r="48" spans="1:14" hidden="1">
      <c r="A48" s="312">
        <v>4</v>
      </c>
      <c r="B48" s="313">
        <f t="shared" si="2"/>
        <v>45108</v>
      </c>
      <c r="C48" s="314">
        <f>'[34]JULY-CAT'!$V$20</f>
        <v>58608</v>
      </c>
      <c r="D48" s="314">
        <f>'[34]JULY-CAT'!$W$20</f>
        <v>1238637</v>
      </c>
      <c r="E48" s="321">
        <f>'[34]JULY-CAT'!$X$20</f>
        <v>72594037296</v>
      </c>
      <c r="F48" s="314">
        <f>'[34]JULY-CAT'!$Y$20</f>
        <v>1325303</v>
      </c>
      <c r="G48" s="314">
        <f>'[34]JULY-CAT'!$Z$20</f>
        <v>19893135</v>
      </c>
      <c r="H48" s="315">
        <f>'[34]JULY-CAT'!$AA$20</f>
        <v>15.010254258837413</v>
      </c>
    </row>
    <row r="49" spans="1:8" hidden="1">
      <c r="A49" s="312">
        <v>5</v>
      </c>
      <c r="B49" s="313">
        <f t="shared" si="2"/>
        <v>45139</v>
      </c>
      <c r="C49" s="314">
        <f>'[34]AUG-CAT'!$V$20</f>
        <v>59259</v>
      </c>
      <c r="D49" s="314">
        <f>'[34]AUG-CAT'!$W$20</f>
        <v>1254116</v>
      </c>
      <c r="E49" s="321">
        <f>'[34]AUG-CAT'!$X$20</f>
        <v>74317660044</v>
      </c>
      <c r="F49" s="314">
        <f>'[34]AUG-CAT'!$Y$20</f>
        <v>1325719</v>
      </c>
      <c r="G49" s="314">
        <f>'[34]AUG-CAT'!$Z$20</f>
        <v>20460562</v>
      </c>
      <c r="H49" s="315">
        <f>'[34]AUG-CAT'!$AA$20</f>
        <v>15.433558695319295</v>
      </c>
    </row>
    <row r="50" spans="1:8" hidden="1">
      <c r="A50" s="312">
        <v>6</v>
      </c>
      <c r="B50" s="313">
        <f t="shared" si="2"/>
        <v>45170</v>
      </c>
      <c r="C50" s="314">
        <f>'[34]SEPT-CAT'!$V$20</f>
        <v>56397</v>
      </c>
      <c r="D50" s="314">
        <f>'[34]SEPT-CAT'!$W$20</f>
        <v>1248983</v>
      </c>
      <c r="E50" s="321">
        <f>'[34]SEPT-CAT'!$X$20</f>
        <v>70438894251</v>
      </c>
      <c r="F50" s="314">
        <f>'[34]SEPT-CAT'!$Y$20</f>
        <v>1327259</v>
      </c>
      <c r="G50" s="314">
        <f>'[34]SEPT-CAT'!$Z$20</f>
        <v>19164244</v>
      </c>
      <c r="H50" s="315">
        <f>'[34]SEPT-CAT'!$AA$20</f>
        <v>14.438963307086258</v>
      </c>
    </row>
    <row r="51" spans="1:8" hidden="1">
      <c r="A51" s="317"/>
      <c r="B51" s="318" t="str">
        <f t="shared" si="2"/>
        <v>2nd Qtr</v>
      </c>
      <c r="C51" s="319">
        <f>+C50+C49+C48</f>
        <v>174264</v>
      </c>
      <c r="D51" s="319">
        <f>+D50+D49+D48</f>
        <v>3741736</v>
      </c>
      <c r="E51" s="321">
        <f>+D51*C51</f>
        <v>652049882304</v>
      </c>
      <c r="F51" s="319">
        <f>+F50</f>
        <v>1327259</v>
      </c>
      <c r="G51" s="319">
        <f>+G50+G49+G48</f>
        <v>59517941</v>
      </c>
      <c r="H51" s="315">
        <f>+G51/F51</f>
        <v>44.842748099655005</v>
      </c>
    </row>
    <row r="52" spans="1:8" hidden="1">
      <c r="A52" s="312">
        <v>7</v>
      </c>
      <c r="B52" s="313">
        <f t="shared" si="2"/>
        <v>45200</v>
      </c>
      <c r="C52" s="314">
        <f>'[34]OCT-CAT'!$V$20</f>
        <v>56902</v>
      </c>
      <c r="D52" s="314">
        <f>'[34]OCT-CAT'!$W$20</f>
        <v>1137928</v>
      </c>
      <c r="E52" s="321">
        <f>'[34]OCT-CAT'!$X$20</f>
        <v>64750379056</v>
      </c>
      <c r="F52" s="314">
        <f>'[34]OCT-CAT'!$Y$20</f>
        <v>1199649</v>
      </c>
      <c r="G52" s="314">
        <f>'[34]OCT-CAT'!$Z$20</f>
        <v>18072587</v>
      </c>
      <c r="H52" s="315">
        <f>'[34]OCT-CAT'!$AA$20</f>
        <v>15.064895648643896</v>
      </c>
    </row>
    <row r="53" spans="1:8" hidden="1">
      <c r="A53" s="312">
        <v>8</v>
      </c>
      <c r="B53" s="313">
        <f t="shared" si="2"/>
        <v>45231</v>
      </c>
      <c r="C53" s="314">
        <f>'[34]NOV-CAT'!$V$20</f>
        <v>57945</v>
      </c>
      <c r="D53" s="314">
        <f>'[34]NOV-CAT'!$W$20</f>
        <v>1125328</v>
      </c>
      <c r="E53" s="321">
        <f>'[34]NOV-CAT'!$X$20</f>
        <v>65207130960</v>
      </c>
      <c r="F53" s="314">
        <f>'[34]NOV-CAT'!$Y$20</f>
        <v>1202992</v>
      </c>
      <c r="G53" s="314">
        <f>'[34]NOV-CAT'!$Z$20</f>
        <v>18211113</v>
      </c>
      <c r="H53" s="315">
        <f>'[34]NOV-CAT'!$AA$20</f>
        <v>15.138182963810234</v>
      </c>
    </row>
    <row r="54" spans="1:8" hidden="1">
      <c r="A54" s="312">
        <v>9</v>
      </c>
      <c r="B54" s="313">
        <f t="shared" si="2"/>
        <v>45261</v>
      </c>
      <c r="C54" s="314">
        <f>'[34]DEC-CAT'!$V$20</f>
        <v>49748</v>
      </c>
      <c r="D54" s="314">
        <f>'[34]DEC-CAT'!$W$20</f>
        <v>1125250</v>
      </c>
      <c r="E54" s="321">
        <f>'[34]DEC-CAT'!$X$20</f>
        <v>55978937000</v>
      </c>
      <c r="F54" s="314">
        <f>'[34]DEC-CAT'!$Y$20</f>
        <v>1206165</v>
      </c>
      <c r="G54" s="314">
        <f>'[34]DEC-CAT'!$Z$20</f>
        <v>15726700</v>
      </c>
      <c r="H54" s="315">
        <f>'[34]DEC-CAT'!$AA$20</f>
        <v>13.038597538479396</v>
      </c>
    </row>
    <row r="55" spans="1:8" hidden="1">
      <c r="A55" s="317"/>
      <c r="B55" s="318" t="str">
        <f t="shared" si="2"/>
        <v>3rd Qtr</v>
      </c>
      <c r="C55" s="319">
        <f>+C54+C53+C52</f>
        <v>164595</v>
      </c>
      <c r="D55" s="319">
        <f>+D54+D53+D52</f>
        <v>3388506</v>
      </c>
      <c r="E55" s="321">
        <f>+D55*C55</f>
        <v>557731145070</v>
      </c>
      <c r="F55" s="319">
        <f>+F54</f>
        <v>1206165</v>
      </c>
      <c r="G55" s="319">
        <f>+G54+G53+G52</f>
        <v>52010400</v>
      </c>
      <c r="H55" s="315">
        <f>+G55/F55</f>
        <v>43.120468592605491</v>
      </c>
    </row>
    <row r="56" spans="1:8">
      <c r="A56" s="312">
        <v>1</v>
      </c>
      <c r="B56" s="313">
        <f t="shared" si="2"/>
        <v>45292</v>
      </c>
      <c r="C56" s="314">
        <f>'[34]JAN-CAT'!$V$20</f>
        <v>50482</v>
      </c>
      <c r="D56" s="314">
        <f>'[34]JAN-CAT'!$W$20</f>
        <v>1125060</v>
      </c>
      <c r="E56" s="321">
        <f>'[34]JAN-CAT'!$X$20</f>
        <v>56795278920</v>
      </c>
      <c r="F56" s="314">
        <f>'[34]JAN-CAT'!$Y$20</f>
        <v>1207637</v>
      </c>
      <c r="G56" s="314">
        <f>'[34]JAN-CAT'!$Z$20</f>
        <v>15893924</v>
      </c>
      <c r="H56" s="315">
        <f>'[34]JAN-CAT'!$AA$20</f>
        <v>13.161176744336254</v>
      </c>
    </row>
    <row r="57" spans="1:8">
      <c r="A57" s="312">
        <v>2</v>
      </c>
      <c r="B57" s="313">
        <f t="shared" si="2"/>
        <v>45323</v>
      </c>
      <c r="C57" s="314">
        <f>'[34]FEB-CAT'!$V$20</f>
        <v>50323</v>
      </c>
      <c r="D57" s="314">
        <f>'[34]FEB-CAT'!$W$20</f>
        <v>1115184</v>
      </c>
      <c r="E57" s="321">
        <f>'[34]FEB-CAT'!$X$20</f>
        <v>56119404432</v>
      </c>
      <c r="F57" s="314">
        <f>'[34]FEB-CAT'!$Y$20</f>
        <v>1210438</v>
      </c>
      <c r="G57" s="314">
        <f>'[34]FEB-CAT'!$Z$20</f>
        <v>15910790</v>
      </c>
      <c r="H57" s="315">
        <f>'[34]FEB-CAT'!$AA$20</f>
        <v>13.144655075270274</v>
      </c>
    </row>
    <row r="58" spans="1:8">
      <c r="A58" s="348">
        <v>3</v>
      </c>
      <c r="B58" s="313">
        <f t="shared" si="2"/>
        <v>45352</v>
      </c>
      <c r="C58" s="314">
        <f>'[34]MAR-CAT'!$V$20</f>
        <v>66715</v>
      </c>
      <c r="D58" s="314">
        <f>'[34]MAR-CAT'!$W$20</f>
        <v>1060344</v>
      </c>
      <c r="E58" s="321">
        <f>'[34]MAR-CAT'!$X$20</f>
        <v>70740849960</v>
      </c>
      <c r="F58" s="314">
        <f>'[34]MAR-CAT'!$Y$20</f>
        <v>1212565</v>
      </c>
      <c r="G58" s="314">
        <f>'[34]MAR-CAT'!$Z$20</f>
        <v>20950642</v>
      </c>
      <c r="H58" s="321">
        <f>'[34]MAR-CAT'!$AA$20</f>
        <v>17.277953759179919</v>
      </c>
    </row>
    <row r="59" spans="1:8">
      <c r="A59" s="320"/>
      <c r="B59" s="318" t="str">
        <f t="shared" si="2"/>
        <v>4th Qtr</v>
      </c>
      <c r="C59" s="319">
        <f>+C58+C57+C56</f>
        <v>167520</v>
      </c>
      <c r="D59" s="319">
        <f>+D58+D57+D56</f>
        <v>3300588</v>
      </c>
      <c r="E59" s="321">
        <f>+D59*C59</f>
        <v>552914501760</v>
      </c>
      <c r="F59" s="319">
        <f>+F58</f>
        <v>1212565</v>
      </c>
      <c r="G59" s="319">
        <f>+G58+G57+G56</f>
        <v>52755356</v>
      </c>
      <c r="H59" s="321">
        <f>+G59/F59</f>
        <v>43.507239611897091</v>
      </c>
    </row>
    <row r="60" spans="1:8" hidden="1">
      <c r="A60" s="320"/>
      <c r="B60" s="318" t="str">
        <f t="shared" si="2"/>
        <v>Yearly Data</v>
      </c>
      <c r="C60" s="319">
        <f>+C59+C55+C51+C47</f>
        <v>672334</v>
      </c>
      <c r="D60" s="319">
        <f>+D59+D55+D51+D47</f>
        <v>14181867</v>
      </c>
      <c r="E60" s="321">
        <f>+D60*C60</f>
        <v>9534951367578</v>
      </c>
      <c r="F60" s="319">
        <f>+F59</f>
        <v>1212565</v>
      </c>
      <c r="G60" s="319">
        <f>+G59+G55+G51+G47</f>
        <v>221250246</v>
      </c>
      <c r="H60" s="321">
        <f>+G60/F60</f>
        <v>182.46464808072145</v>
      </c>
    </row>
    <row r="62" spans="1:8">
      <c r="B62" s="349"/>
      <c r="C62" s="677"/>
      <c r="D62" s="677"/>
      <c r="E62" s="677"/>
      <c r="F62" s="677"/>
      <c r="G62" s="677"/>
      <c r="H62" s="677"/>
    </row>
  </sheetData>
  <mergeCells count="4">
    <mergeCell ref="A1:H1"/>
    <mergeCell ref="A21:H21"/>
    <mergeCell ref="A41:H41"/>
    <mergeCell ref="C62:H62"/>
  </mergeCells>
  <printOptions horizontalCentered="1" verticalCentered="1"/>
  <pageMargins left="0" right="0" top="0" bottom="0" header="0" footer="0"/>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85" zoomScaleSheetLayoutView="100" workbookViewId="0">
      <selection activeCell="F22" sqref="F22"/>
    </sheetView>
  </sheetViews>
  <sheetFormatPr defaultColWidth="9.140625" defaultRowHeight="12.75"/>
  <cols>
    <col min="1" max="1" width="3.7109375" style="304" customWidth="1"/>
    <col min="2" max="2" width="15.28515625" style="304" customWidth="1"/>
    <col min="3" max="3" width="15.42578125" style="304" customWidth="1"/>
    <col min="4" max="4" width="15.5703125" style="304" customWidth="1"/>
    <col min="5" max="5" width="20.28515625" style="304" customWidth="1"/>
    <col min="6" max="6" width="14" style="304" customWidth="1"/>
    <col min="7" max="7" width="16.28515625" style="304" bestFit="1" customWidth="1"/>
    <col min="8" max="8" width="13.5703125" style="304" customWidth="1"/>
    <col min="9" max="256" width="9.140625" style="304"/>
    <col min="257" max="257" width="3.7109375" style="304" customWidth="1"/>
    <col min="258" max="258" width="15.28515625" style="304" customWidth="1"/>
    <col min="259" max="259" width="15.42578125" style="304" customWidth="1"/>
    <col min="260" max="260" width="15.5703125" style="304" customWidth="1"/>
    <col min="261" max="261" width="20.28515625" style="304" customWidth="1"/>
    <col min="262" max="262" width="14" style="304" customWidth="1"/>
    <col min="263" max="263" width="16.28515625" style="304" bestFit="1" customWidth="1"/>
    <col min="264" max="264" width="13.5703125" style="304" customWidth="1"/>
    <col min="265" max="512" width="9.140625" style="304"/>
    <col min="513" max="513" width="3.7109375" style="304" customWidth="1"/>
    <col min="514" max="514" width="15.28515625" style="304" customWidth="1"/>
    <col min="515" max="515" width="15.42578125" style="304" customWidth="1"/>
    <col min="516" max="516" width="15.5703125" style="304" customWidth="1"/>
    <col min="517" max="517" width="20.28515625" style="304" customWidth="1"/>
    <col min="518" max="518" width="14" style="304" customWidth="1"/>
    <col min="519" max="519" width="16.28515625" style="304" bestFit="1" customWidth="1"/>
    <col min="520" max="520" width="13.5703125" style="304" customWidth="1"/>
    <col min="521" max="768" width="9.140625" style="304"/>
    <col min="769" max="769" width="3.7109375" style="304" customWidth="1"/>
    <col min="770" max="770" width="15.28515625" style="304" customWidth="1"/>
    <col min="771" max="771" width="15.42578125" style="304" customWidth="1"/>
    <col min="772" max="772" width="15.5703125" style="304" customWidth="1"/>
    <col min="773" max="773" width="20.28515625" style="304" customWidth="1"/>
    <col min="774" max="774" width="14" style="304" customWidth="1"/>
    <col min="775" max="775" width="16.28515625" style="304" bestFit="1" customWidth="1"/>
    <col min="776" max="776" width="13.5703125" style="304" customWidth="1"/>
    <col min="777" max="1024" width="9.140625" style="304"/>
    <col min="1025" max="1025" width="3.7109375" style="304" customWidth="1"/>
    <col min="1026" max="1026" width="15.28515625" style="304" customWidth="1"/>
    <col min="1027" max="1027" width="15.42578125" style="304" customWidth="1"/>
    <col min="1028" max="1028" width="15.5703125" style="304" customWidth="1"/>
    <col min="1029" max="1029" width="20.28515625" style="304" customWidth="1"/>
    <col min="1030" max="1030" width="14" style="304" customWidth="1"/>
    <col min="1031" max="1031" width="16.28515625" style="304" bestFit="1" customWidth="1"/>
    <col min="1032" max="1032" width="13.5703125" style="304" customWidth="1"/>
    <col min="1033" max="1280" width="9.140625" style="304"/>
    <col min="1281" max="1281" width="3.7109375" style="304" customWidth="1"/>
    <col min="1282" max="1282" width="15.28515625" style="304" customWidth="1"/>
    <col min="1283" max="1283" width="15.42578125" style="304" customWidth="1"/>
    <col min="1284" max="1284" width="15.5703125" style="304" customWidth="1"/>
    <col min="1285" max="1285" width="20.28515625" style="304" customWidth="1"/>
    <col min="1286" max="1286" width="14" style="304" customWidth="1"/>
    <col min="1287" max="1287" width="16.28515625" style="304" bestFit="1" customWidth="1"/>
    <col min="1288" max="1288" width="13.5703125" style="304" customWidth="1"/>
    <col min="1289" max="1536" width="9.140625" style="304"/>
    <col min="1537" max="1537" width="3.7109375" style="304" customWidth="1"/>
    <col min="1538" max="1538" width="15.28515625" style="304" customWidth="1"/>
    <col min="1539" max="1539" width="15.42578125" style="304" customWidth="1"/>
    <col min="1540" max="1540" width="15.5703125" style="304" customWidth="1"/>
    <col min="1541" max="1541" width="20.28515625" style="304" customWidth="1"/>
    <col min="1542" max="1542" width="14" style="304" customWidth="1"/>
    <col min="1543" max="1543" width="16.28515625" style="304" bestFit="1" customWidth="1"/>
    <col min="1544" max="1544" width="13.5703125" style="304" customWidth="1"/>
    <col min="1545" max="1792" width="9.140625" style="304"/>
    <col min="1793" max="1793" width="3.7109375" style="304" customWidth="1"/>
    <col min="1794" max="1794" width="15.28515625" style="304" customWidth="1"/>
    <col min="1795" max="1795" width="15.42578125" style="304" customWidth="1"/>
    <col min="1796" max="1796" width="15.5703125" style="304" customWidth="1"/>
    <col min="1797" max="1797" width="20.28515625" style="304" customWidth="1"/>
    <col min="1798" max="1798" width="14" style="304" customWidth="1"/>
    <col min="1799" max="1799" width="16.28515625" style="304" bestFit="1" customWidth="1"/>
    <col min="1800" max="1800" width="13.5703125" style="304" customWidth="1"/>
    <col min="1801" max="2048" width="9.140625" style="304"/>
    <col min="2049" max="2049" width="3.7109375" style="304" customWidth="1"/>
    <col min="2050" max="2050" width="15.28515625" style="304" customWidth="1"/>
    <col min="2051" max="2051" width="15.42578125" style="304" customWidth="1"/>
    <col min="2052" max="2052" width="15.5703125" style="304" customWidth="1"/>
    <col min="2053" max="2053" width="20.28515625" style="304" customWidth="1"/>
    <col min="2054" max="2054" width="14" style="304" customWidth="1"/>
    <col min="2055" max="2055" width="16.28515625" style="304" bestFit="1" customWidth="1"/>
    <col min="2056" max="2056" width="13.5703125" style="304" customWidth="1"/>
    <col min="2057" max="2304" width="9.140625" style="304"/>
    <col min="2305" max="2305" width="3.7109375" style="304" customWidth="1"/>
    <col min="2306" max="2306" width="15.28515625" style="304" customWidth="1"/>
    <col min="2307" max="2307" width="15.42578125" style="304" customWidth="1"/>
    <col min="2308" max="2308" width="15.5703125" style="304" customWidth="1"/>
    <col min="2309" max="2309" width="20.28515625" style="304" customWidth="1"/>
    <col min="2310" max="2310" width="14" style="304" customWidth="1"/>
    <col min="2311" max="2311" width="16.28515625" style="304" bestFit="1" customWidth="1"/>
    <col min="2312" max="2312" width="13.5703125" style="304" customWidth="1"/>
    <col min="2313" max="2560" width="9.140625" style="304"/>
    <col min="2561" max="2561" width="3.7109375" style="304" customWidth="1"/>
    <col min="2562" max="2562" width="15.28515625" style="304" customWidth="1"/>
    <col min="2563" max="2563" width="15.42578125" style="304" customWidth="1"/>
    <col min="2564" max="2564" width="15.5703125" style="304" customWidth="1"/>
    <col min="2565" max="2565" width="20.28515625" style="304" customWidth="1"/>
    <col min="2566" max="2566" width="14" style="304" customWidth="1"/>
    <col min="2567" max="2567" width="16.28515625" style="304" bestFit="1" customWidth="1"/>
    <col min="2568" max="2568" width="13.5703125" style="304" customWidth="1"/>
    <col min="2569" max="2816" width="9.140625" style="304"/>
    <col min="2817" max="2817" width="3.7109375" style="304" customWidth="1"/>
    <col min="2818" max="2818" width="15.28515625" style="304" customWidth="1"/>
    <col min="2819" max="2819" width="15.42578125" style="304" customWidth="1"/>
    <col min="2820" max="2820" width="15.5703125" style="304" customWidth="1"/>
    <col min="2821" max="2821" width="20.28515625" style="304" customWidth="1"/>
    <col min="2822" max="2822" width="14" style="304" customWidth="1"/>
    <col min="2823" max="2823" width="16.28515625" style="304" bestFit="1" customWidth="1"/>
    <col min="2824" max="2824" width="13.5703125" style="304" customWidth="1"/>
    <col min="2825" max="3072" width="9.140625" style="304"/>
    <col min="3073" max="3073" width="3.7109375" style="304" customWidth="1"/>
    <col min="3074" max="3074" width="15.28515625" style="304" customWidth="1"/>
    <col min="3075" max="3075" width="15.42578125" style="304" customWidth="1"/>
    <col min="3076" max="3076" width="15.5703125" style="304" customWidth="1"/>
    <col min="3077" max="3077" width="20.28515625" style="304" customWidth="1"/>
    <col min="3078" max="3078" width="14" style="304" customWidth="1"/>
    <col min="3079" max="3079" width="16.28515625" style="304" bestFit="1" customWidth="1"/>
    <col min="3080" max="3080" width="13.5703125" style="304" customWidth="1"/>
    <col min="3081" max="3328" width="9.140625" style="304"/>
    <col min="3329" max="3329" width="3.7109375" style="304" customWidth="1"/>
    <col min="3330" max="3330" width="15.28515625" style="304" customWidth="1"/>
    <col min="3331" max="3331" width="15.42578125" style="304" customWidth="1"/>
    <col min="3332" max="3332" width="15.5703125" style="304" customWidth="1"/>
    <col min="3333" max="3333" width="20.28515625" style="304" customWidth="1"/>
    <col min="3334" max="3334" width="14" style="304" customWidth="1"/>
    <col min="3335" max="3335" width="16.28515625" style="304" bestFit="1" customWidth="1"/>
    <col min="3336" max="3336" width="13.5703125" style="304" customWidth="1"/>
    <col min="3337" max="3584" width="9.140625" style="304"/>
    <col min="3585" max="3585" width="3.7109375" style="304" customWidth="1"/>
    <col min="3586" max="3586" width="15.28515625" style="304" customWidth="1"/>
    <col min="3587" max="3587" width="15.42578125" style="304" customWidth="1"/>
    <col min="3588" max="3588" width="15.5703125" style="304" customWidth="1"/>
    <col min="3589" max="3589" width="20.28515625" style="304" customWidth="1"/>
    <col min="3590" max="3590" width="14" style="304" customWidth="1"/>
    <col min="3591" max="3591" width="16.28515625" style="304" bestFit="1" customWidth="1"/>
    <col min="3592" max="3592" width="13.5703125" style="304" customWidth="1"/>
    <col min="3593" max="3840" width="9.140625" style="304"/>
    <col min="3841" max="3841" width="3.7109375" style="304" customWidth="1"/>
    <col min="3842" max="3842" width="15.28515625" style="304" customWidth="1"/>
    <col min="3843" max="3843" width="15.42578125" style="304" customWidth="1"/>
    <col min="3844" max="3844" width="15.5703125" style="304" customWidth="1"/>
    <col min="3845" max="3845" width="20.28515625" style="304" customWidth="1"/>
    <col min="3846" max="3846" width="14" style="304" customWidth="1"/>
    <col min="3847" max="3847" width="16.28515625" style="304" bestFit="1" customWidth="1"/>
    <col min="3848" max="3848" width="13.5703125" style="304" customWidth="1"/>
    <col min="3849" max="4096" width="9.140625" style="304"/>
    <col min="4097" max="4097" width="3.7109375" style="304" customWidth="1"/>
    <col min="4098" max="4098" width="15.28515625" style="304" customWidth="1"/>
    <col min="4099" max="4099" width="15.42578125" style="304" customWidth="1"/>
    <col min="4100" max="4100" width="15.5703125" style="304" customWidth="1"/>
    <col min="4101" max="4101" width="20.28515625" style="304" customWidth="1"/>
    <col min="4102" max="4102" width="14" style="304" customWidth="1"/>
    <col min="4103" max="4103" width="16.28515625" style="304" bestFit="1" customWidth="1"/>
    <col min="4104" max="4104" width="13.5703125" style="304" customWidth="1"/>
    <col min="4105" max="4352" width="9.140625" style="304"/>
    <col min="4353" max="4353" width="3.7109375" style="304" customWidth="1"/>
    <col min="4354" max="4354" width="15.28515625" style="304" customWidth="1"/>
    <col min="4355" max="4355" width="15.42578125" style="304" customWidth="1"/>
    <col min="4356" max="4356" width="15.5703125" style="304" customWidth="1"/>
    <col min="4357" max="4357" width="20.28515625" style="304" customWidth="1"/>
    <col min="4358" max="4358" width="14" style="304" customWidth="1"/>
    <col min="4359" max="4359" width="16.28515625" style="304" bestFit="1" customWidth="1"/>
    <col min="4360" max="4360" width="13.5703125" style="304" customWidth="1"/>
    <col min="4361" max="4608" width="9.140625" style="304"/>
    <col min="4609" max="4609" width="3.7109375" style="304" customWidth="1"/>
    <col min="4610" max="4610" width="15.28515625" style="304" customWidth="1"/>
    <col min="4611" max="4611" width="15.42578125" style="304" customWidth="1"/>
    <col min="4612" max="4612" width="15.5703125" style="304" customWidth="1"/>
    <col min="4613" max="4613" width="20.28515625" style="304" customWidth="1"/>
    <col min="4614" max="4614" width="14" style="304" customWidth="1"/>
    <col min="4615" max="4615" width="16.28515625" style="304" bestFit="1" customWidth="1"/>
    <col min="4616" max="4616" width="13.5703125" style="304" customWidth="1"/>
    <col min="4617" max="4864" width="9.140625" style="304"/>
    <col min="4865" max="4865" width="3.7109375" style="304" customWidth="1"/>
    <col min="4866" max="4866" width="15.28515625" style="304" customWidth="1"/>
    <col min="4867" max="4867" width="15.42578125" style="304" customWidth="1"/>
    <col min="4868" max="4868" width="15.5703125" style="304" customWidth="1"/>
    <col min="4869" max="4869" width="20.28515625" style="304" customWidth="1"/>
    <col min="4870" max="4870" width="14" style="304" customWidth="1"/>
    <col min="4871" max="4871" width="16.28515625" style="304" bestFit="1" customWidth="1"/>
    <col min="4872" max="4872" width="13.5703125" style="304" customWidth="1"/>
    <col min="4873" max="5120" width="9.140625" style="304"/>
    <col min="5121" max="5121" width="3.7109375" style="304" customWidth="1"/>
    <col min="5122" max="5122" width="15.28515625" style="304" customWidth="1"/>
    <col min="5123" max="5123" width="15.42578125" style="304" customWidth="1"/>
    <col min="5124" max="5124" width="15.5703125" style="304" customWidth="1"/>
    <col min="5125" max="5125" width="20.28515625" style="304" customWidth="1"/>
    <col min="5126" max="5126" width="14" style="304" customWidth="1"/>
    <col min="5127" max="5127" width="16.28515625" style="304" bestFit="1" customWidth="1"/>
    <col min="5128" max="5128" width="13.5703125" style="304" customWidth="1"/>
    <col min="5129" max="5376" width="9.140625" style="304"/>
    <col min="5377" max="5377" width="3.7109375" style="304" customWidth="1"/>
    <col min="5378" max="5378" width="15.28515625" style="304" customWidth="1"/>
    <col min="5379" max="5379" width="15.42578125" style="304" customWidth="1"/>
    <col min="5380" max="5380" width="15.5703125" style="304" customWidth="1"/>
    <col min="5381" max="5381" width="20.28515625" style="304" customWidth="1"/>
    <col min="5382" max="5382" width="14" style="304" customWidth="1"/>
    <col min="5383" max="5383" width="16.28515625" style="304" bestFit="1" customWidth="1"/>
    <col min="5384" max="5384" width="13.5703125" style="304" customWidth="1"/>
    <col min="5385" max="5632" width="9.140625" style="304"/>
    <col min="5633" max="5633" width="3.7109375" style="304" customWidth="1"/>
    <col min="5634" max="5634" width="15.28515625" style="304" customWidth="1"/>
    <col min="5635" max="5635" width="15.42578125" style="304" customWidth="1"/>
    <col min="5636" max="5636" width="15.5703125" style="304" customWidth="1"/>
    <col min="5637" max="5637" width="20.28515625" style="304" customWidth="1"/>
    <col min="5638" max="5638" width="14" style="304" customWidth="1"/>
    <col min="5639" max="5639" width="16.28515625" style="304" bestFit="1" customWidth="1"/>
    <col min="5640" max="5640" width="13.5703125" style="304" customWidth="1"/>
    <col min="5641" max="5888" width="9.140625" style="304"/>
    <col min="5889" max="5889" width="3.7109375" style="304" customWidth="1"/>
    <col min="5890" max="5890" width="15.28515625" style="304" customWidth="1"/>
    <col min="5891" max="5891" width="15.42578125" style="304" customWidth="1"/>
    <col min="5892" max="5892" width="15.5703125" style="304" customWidth="1"/>
    <col min="5893" max="5893" width="20.28515625" style="304" customWidth="1"/>
    <col min="5894" max="5894" width="14" style="304" customWidth="1"/>
    <col min="5895" max="5895" width="16.28515625" style="304" bestFit="1" customWidth="1"/>
    <col min="5896" max="5896" width="13.5703125" style="304" customWidth="1"/>
    <col min="5897" max="6144" width="9.140625" style="304"/>
    <col min="6145" max="6145" width="3.7109375" style="304" customWidth="1"/>
    <col min="6146" max="6146" width="15.28515625" style="304" customWidth="1"/>
    <col min="6147" max="6147" width="15.42578125" style="304" customWidth="1"/>
    <col min="6148" max="6148" width="15.5703125" style="304" customWidth="1"/>
    <col min="6149" max="6149" width="20.28515625" style="304" customWidth="1"/>
    <col min="6150" max="6150" width="14" style="304" customWidth="1"/>
    <col min="6151" max="6151" width="16.28515625" style="304" bestFit="1" customWidth="1"/>
    <col min="6152" max="6152" width="13.5703125" style="304" customWidth="1"/>
    <col min="6153" max="6400" width="9.140625" style="304"/>
    <col min="6401" max="6401" width="3.7109375" style="304" customWidth="1"/>
    <col min="6402" max="6402" width="15.28515625" style="304" customWidth="1"/>
    <col min="6403" max="6403" width="15.42578125" style="304" customWidth="1"/>
    <col min="6404" max="6404" width="15.5703125" style="304" customWidth="1"/>
    <col min="6405" max="6405" width="20.28515625" style="304" customWidth="1"/>
    <col min="6406" max="6406" width="14" style="304" customWidth="1"/>
    <col min="6407" max="6407" width="16.28515625" style="304" bestFit="1" customWidth="1"/>
    <col min="6408" max="6408" width="13.5703125" style="304" customWidth="1"/>
    <col min="6409" max="6656" width="9.140625" style="304"/>
    <col min="6657" max="6657" width="3.7109375" style="304" customWidth="1"/>
    <col min="6658" max="6658" width="15.28515625" style="304" customWidth="1"/>
    <col min="6659" max="6659" width="15.42578125" style="304" customWidth="1"/>
    <col min="6660" max="6660" width="15.5703125" style="304" customWidth="1"/>
    <col min="6661" max="6661" width="20.28515625" style="304" customWidth="1"/>
    <col min="6662" max="6662" width="14" style="304" customWidth="1"/>
    <col min="6663" max="6663" width="16.28515625" style="304" bestFit="1" customWidth="1"/>
    <col min="6664" max="6664" width="13.5703125" style="304" customWidth="1"/>
    <col min="6665" max="6912" width="9.140625" style="304"/>
    <col min="6913" max="6913" width="3.7109375" style="304" customWidth="1"/>
    <col min="6914" max="6914" width="15.28515625" style="304" customWidth="1"/>
    <col min="6915" max="6915" width="15.42578125" style="304" customWidth="1"/>
    <col min="6916" max="6916" width="15.5703125" style="304" customWidth="1"/>
    <col min="6917" max="6917" width="20.28515625" style="304" customWidth="1"/>
    <col min="6918" max="6918" width="14" style="304" customWidth="1"/>
    <col min="6919" max="6919" width="16.28515625" style="304" bestFit="1" customWidth="1"/>
    <col min="6920" max="6920" width="13.5703125" style="304" customWidth="1"/>
    <col min="6921" max="7168" width="9.140625" style="304"/>
    <col min="7169" max="7169" width="3.7109375" style="304" customWidth="1"/>
    <col min="7170" max="7170" width="15.28515625" style="304" customWidth="1"/>
    <col min="7171" max="7171" width="15.42578125" style="304" customWidth="1"/>
    <col min="7172" max="7172" width="15.5703125" style="304" customWidth="1"/>
    <col min="7173" max="7173" width="20.28515625" style="304" customWidth="1"/>
    <col min="7174" max="7174" width="14" style="304" customWidth="1"/>
    <col min="7175" max="7175" width="16.28515625" style="304" bestFit="1" customWidth="1"/>
    <col min="7176" max="7176" width="13.5703125" style="304" customWidth="1"/>
    <col min="7177" max="7424" width="9.140625" style="304"/>
    <col min="7425" max="7425" width="3.7109375" style="304" customWidth="1"/>
    <col min="7426" max="7426" width="15.28515625" style="304" customWidth="1"/>
    <col min="7427" max="7427" width="15.42578125" style="304" customWidth="1"/>
    <col min="7428" max="7428" width="15.5703125" style="304" customWidth="1"/>
    <col min="7429" max="7429" width="20.28515625" style="304" customWidth="1"/>
    <col min="7430" max="7430" width="14" style="304" customWidth="1"/>
    <col min="7431" max="7431" width="16.28515625" style="304" bestFit="1" customWidth="1"/>
    <col min="7432" max="7432" width="13.5703125" style="304" customWidth="1"/>
    <col min="7433" max="7680" width="9.140625" style="304"/>
    <col min="7681" max="7681" width="3.7109375" style="304" customWidth="1"/>
    <col min="7682" max="7682" width="15.28515625" style="304" customWidth="1"/>
    <col min="7683" max="7683" width="15.42578125" style="304" customWidth="1"/>
    <col min="7684" max="7684" width="15.5703125" style="304" customWidth="1"/>
    <col min="7685" max="7685" width="20.28515625" style="304" customWidth="1"/>
    <col min="7686" max="7686" width="14" style="304" customWidth="1"/>
    <col min="7687" max="7687" width="16.28515625" style="304" bestFit="1" customWidth="1"/>
    <col min="7688" max="7688" width="13.5703125" style="304" customWidth="1"/>
    <col min="7689" max="7936" width="9.140625" style="304"/>
    <col min="7937" max="7937" width="3.7109375" style="304" customWidth="1"/>
    <col min="7938" max="7938" width="15.28515625" style="304" customWidth="1"/>
    <col min="7939" max="7939" width="15.42578125" style="304" customWidth="1"/>
    <col min="7940" max="7940" width="15.5703125" style="304" customWidth="1"/>
    <col min="7941" max="7941" width="20.28515625" style="304" customWidth="1"/>
    <col min="7942" max="7942" width="14" style="304" customWidth="1"/>
    <col min="7943" max="7943" width="16.28515625" style="304" bestFit="1" customWidth="1"/>
    <col min="7944" max="7944" width="13.5703125" style="304" customWidth="1"/>
    <col min="7945" max="8192" width="9.140625" style="304"/>
    <col min="8193" max="8193" width="3.7109375" style="304" customWidth="1"/>
    <col min="8194" max="8194" width="15.28515625" style="304" customWidth="1"/>
    <col min="8195" max="8195" width="15.42578125" style="304" customWidth="1"/>
    <col min="8196" max="8196" width="15.5703125" style="304" customWidth="1"/>
    <col min="8197" max="8197" width="20.28515625" style="304" customWidth="1"/>
    <col min="8198" max="8198" width="14" style="304" customWidth="1"/>
    <col min="8199" max="8199" width="16.28515625" style="304" bestFit="1" customWidth="1"/>
    <col min="8200" max="8200" width="13.5703125" style="304" customWidth="1"/>
    <col min="8201" max="8448" width="9.140625" style="304"/>
    <col min="8449" max="8449" width="3.7109375" style="304" customWidth="1"/>
    <col min="8450" max="8450" width="15.28515625" style="304" customWidth="1"/>
    <col min="8451" max="8451" width="15.42578125" style="304" customWidth="1"/>
    <col min="8452" max="8452" width="15.5703125" style="304" customWidth="1"/>
    <col min="8453" max="8453" width="20.28515625" style="304" customWidth="1"/>
    <col min="8454" max="8454" width="14" style="304" customWidth="1"/>
    <col min="8455" max="8455" width="16.28515625" style="304" bestFit="1" customWidth="1"/>
    <col min="8456" max="8456" width="13.5703125" style="304" customWidth="1"/>
    <col min="8457" max="8704" width="9.140625" style="304"/>
    <col min="8705" max="8705" width="3.7109375" style="304" customWidth="1"/>
    <col min="8706" max="8706" width="15.28515625" style="304" customWidth="1"/>
    <col min="8707" max="8707" width="15.42578125" style="304" customWidth="1"/>
    <col min="8708" max="8708" width="15.5703125" style="304" customWidth="1"/>
    <col min="8709" max="8709" width="20.28515625" style="304" customWidth="1"/>
    <col min="8710" max="8710" width="14" style="304" customWidth="1"/>
    <col min="8711" max="8711" width="16.28515625" style="304" bestFit="1" customWidth="1"/>
    <col min="8712" max="8712" width="13.5703125" style="304" customWidth="1"/>
    <col min="8713" max="8960" width="9.140625" style="304"/>
    <col min="8961" max="8961" width="3.7109375" style="304" customWidth="1"/>
    <col min="8962" max="8962" width="15.28515625" style="304" customWidth="1"/>
    <col min="8963" max="8963" width="15.42578125" style="304" customWidth="1"/>
    <col min="8964" max="8964" width="15.5703125" style="304" customWidth="1"/>
    <col min="8965" max="8965" width="20.28515625" style="304" customWidth="1"/>
    <col min="8966" max="8966" width="14" style="304" customWidth="1"/>
    <col min="8967" max="8967" width="16.28515625" style="304" bestFit="1" customWidth="1"/>
    <col min="8968" max="8968" width="13.5703125" style="304" customWidth="1"/>
    <col min="8969" max="9216" width="9.140625" style="304"/>
    <col min="9217" max="9217" width="3.7109375" style="304" customWidth="1"/>
    <col min="9218" max="9218" width="15.28515625" style="304" customWidth="1"/>
    <col min="9219" max="9219" width="15.42578125" style="304" customWidth="1"/>
    <col min="9220" max="9220" width="15.5703125" style="304" customWidth="1"/>
    <col min="9221" max="9221" width="20.28515625" style="304" customWidth="1"/>
    <col min="9222" max="9222" width="14" style="304" customWidth="1"/>
    <col min="9223" max="9223" width="16.28515625" style="304" bestFit="1" customWidth="1"/>
    <col min="9224" max="9224" width="13.5703125" style="304" customWidth="1"/>
    <col min="9225" max="9472" width="9.140625" style="304"/>
    <col min="9473" max="9473" width="3.7109375" style="304" customWidth="1"/>
    <col min="9474" max="9474" width="15.28515625" style="304" customWidth="1"/>
    <col min="9475" max="9475" width="15.42578125" style="304" customWidth="1"/>
    <col min="9476" max="9476" width="15.5703125" style="304" customWidth="1"/>
    <col min="9477" max="9477" width="20.28515625" style="304" customWidth="1"/>
    <col min="9478" max="9478" width="14" style="304" customWidth="1"/>
    <col min="9479" max="9479" width="16.28515625" style="304" bestFit="1" customWidth="1"/>
    <col min="9480" max="9480" width="13.5703125" style="304" customWidth="1"/>
    <col min="9481" max="9728" width="9.140625" style="304"/>
    <col min="9729" max="9729" width="3.7109375" style="304" customWidth="1"/>
    <col min="9730" max="9730" width="15.28515625" style="304" customWidth="1"/>
    <col min="9731" max="9731" width="15.42578125" style="304" customWidth="1"/>
    <col min="9732" max="9732" width="15.5703125" style="304" customWidth="1"/>
    <col min="9733" max="9733" width="20.28515625" style="304" customWidth="1"/>
    <col min="9734" max="9734" width="14" style="304" customWidth="1"/>
    <col min="9735" max="9735" width="16.28515625" style="304" bestFit="1" customWidth="1"/>
    <col min="9736" max="9736" width="13.5703125" style="304" customWidth="1"/>
    <col min="9737" max="9984" width="9.140625" style="304"/>
    <col min="9985" max="9985" width="3.7109375" style="304" customWidth="1"/>
    <col min="9986" max="9986" width="15.28515625" style="304" customWidth="1"/>
    <col min="9987" max="9987" width="15.42578125" style="304" customWidth="1"/>
    <col min="9988" max="9988" width="15.5703125" style="304" customWidth="1"/>
    <col min="9989" max="9989" width="20.28515625" style="304" customWidth="1"/>
    <col min="9990" max="9990" width="14" style="304" customWidth="1"/>
    <col min="9991" max="9991" width="16.28515625" style="304" bestFit="1" customWidth="1"/>
    <col min="9992" max="9992" width="13.5703125" style="304" customWidth="1"/>
    <col min="9993" max="10240" width="9.140625" style="304"/>
    <col min="10241" max="10241" width="3.7109375" style="304" customWidth="1"/>
    <col min="10242" max="10242" width="15.28515625" style="304" customWidth="1"/>
    <col min="10243" max="10243" width="15.42578125" style="304" customWidth="1"/>
    <col min="10244" max="10244" width="15.5703125" style="304" customWidth="1"/>
    <col min="10245" max="10245" width="20.28515625" style="304" customWidth="1"/>
    <col min="10246" max="10246" width="14" style="304" customWidth="1"/>
    <col min="10247" max="10247" width="16.28515625" style="304" bestFit="1" customWidth="1"/>
    <col min="10248" max="10248" width="13.5703125" style="304" customWidth="1"/>
    <col min="10249" max="10496" width="9.140625" style="304"/>
    <col min="10497" max="10497" width="3.7109375" style="304" customWidth="1"/>
    <col min="10498" max="10498" width="15.28515625" style="304" customWidth="1"/>
    <col min="10499" max="10499" width="15.42578125" style="304" customWidth="1"/>
    <col min="10500" max="10500" width="15.5703125" style="304" customWidth="1"/>
    <col min="10501" max="10501" width="20.28515625" style="304" customWidth="1"/>
    <col min="10502" max="10502" width="14" style="304" customWidth="1"/>
    <col min="10503" max="10503" width="16.28515625" style="304" bestFit="1" customWidth="1"/>
    <col min="10504" max="10504" width="13.5703125" style="304" customWidth="1"/>
    <col min="10505" max="10752" width="9.140625" style="304"/>
    <col min="10753" max="10753" width="3.7109375" style="304" customWidth="1"/>
    <col min="10754" max="10754" width="15.28515625" style="304" customWidth="1"/>
    <col min="10755" max="10755" width="15.42578125" style="304" customWidth="1"/>
    <col min="10756" max="10756" width="15.5703125" style="304" customWidth="1"/>
    <col min="10757" max="10757" width="20.28515625" style="304" customWidth="1"/>
    <col min="10758" max="10758" width="14" style="304" customWidth="1"/>
    <col min="10759" max="10759" width="16.28515625" style="304" bestFit="1" customWidth="1"/>
    <col min="10760" max="10760" width="13.5703125" style="304" customWidth="1"/>
    <col min="10761" max="11008" width="9.140625" style="304"/>
    <col min="11009" max="11009" width="3.7109375" style="304" customWidth="1"/>
    <col min="11010" max="11010" width="15.28515625" style="304" customWidth="1"/>
    <col min="11011" max="11011" width="15.42578125" style="304" customWidth="1"/>
    <col min="11012" max="11012" width="15.5703125" style="304" customWidth="1"/>
    <col min="11013" max="11013" width="20.28515625" style="304" customWidth="1"/>
    <col min="11014" max="11014" width="14" style="304" customWidth="1"/>
    <col min="11015" max="11015" width="16.28515625" style="304" bestFit="1" customWidth="1"/>
    <col min="11016" max="11016" width="13.5703125" style="304" customWidth="1"/>
    <col min="11017" max="11264" width="9.140625" style="304"/>
    <col min="11265" max="11265" width="3.7109375" style="304" customWidth="1"/>
    <col min="11266" max="11266" width="15.28515625" style="304" customWidth="1"/>
    <col min="11267" max="11267" width="15.42578125" style="304" customWidth="1"/>
    <col min="11268" max="11268" width="15.5703125" style="304" customWidth="1"/>
    <col min="11269" max="11269" width="20.28515625" style="304" customWidth="1"/>
    <col min="11270" max="11270" width="14" style="304" customWidth="1"/>
    <col min="11271" max="11271" width="16.28515625" style="304" bestFit="1" customWidth="1"/>
    <col min="11272" max="11272" width="13.5703125" style="304" customWidth="1"/>
    <col min="11273" max="11520" width="9.140625" style="304"/>
    <col min="11521" max="11521" width="3.7109375" style="304" customWidth="1"/>
    <col min="11522" max="11522" width="15.28515625" style="304" customWidth="1"/>
    <col min="11523" max="11523" width="15.42578125" style="304" customWidth="1"/>
    <col min="11524" max="11524" width="15.5703125" style="304" customWidth="1"/>
    <col min="11525" max="11525" width="20.28515625" style="304" customWidth="1"/>
    <col min="11526" max="11526" width="14" style="304" customWidth="1"/>
    <col min="11527" max="11527" width="16.28515625" style="304" bestFit="1" customWidth="1"/>
    <col min="11528" max="11528" width="13.5703125" style="304" customWidth="1"/>
    <col min="11529" max="11776" width="9.140625" style="304"/>
    <col min="11777" max="11777" width="3.7109375" style="304" customWidth="1"/>
    <col min="11778" max="11778" width="15.28515625" style="304" customWidth="1"/>
    <col min="11779" max="11779" width="15.42578125" style="304" customWidth="1"/>
    <col min="11780" max="11780" width="15.5703125" style="304" customWidth="1"/>
    <col min="11781" max="11781" width="20.28515625" style="304" customWidth="1"/>
    <col min="11782" max="11782" width="14" style="304" customWidth="1"/>
    <col min="11783" max="11783" width="16.28515625" style="304" bestFit="1" customWidth="1"/>
    <col min="11784" max="11784" width="13.5703125" style="304" customWidth="1"/>
    <col min="11785" max="12032" width="9.140625" style="304"/>
    <col min="12033" max="12033" width="3.7109375" style="304" customWidth="1"/>
    <col min="12034" max="12034" width="15.28515625" style="304" customWidth="1"/>
    <col min="12035" max="12035" width="15.42578125" style="304" customWidth="1"/>
    <col min="12036" max="12036" width="15.5703125" style="304" customWidth="1"/>
    <col min="12037" max="12037" width="20.28515625" style="304" customWidth="1"/>
    <col min="12038" max="12038" width="14" style="304" customWidth="1"/>
    <col min="12039" max="12039" width="16.28515625" style="304" bestFit="1" customWidth="1"/>
    <col min="12040" max="12040" width="13.5703125" style="304" customWidth="1"/>
    <col min="12041" max="12288" width="9.140625" style="304"/>
    <col min="12289" max="12289" width="3.7109375" style="304" customWidth="1"/>
    <col min="12290" max="12290" width="15.28515625" style="304" customWidth="1"/>
    <col min="12291" max="12291" width="15.42578125" style="304" customWidth="1"/>
    <col min="12292" max="12292" width="15.5703125" style="304" customWidth="1"/>
    <col min="12293" max="12293" width="20.28515625" style="304" customWidth="1"/>
    <col min="12294" max="12294" width="14" style="304" customWidth="1"/>
    <col min="12295" max="12295" width="16.28515625" style="304" bestFit="1" customWidth="1"/>
    <col min="12296" max="12296" width="13.5703125" style="304" customWidth="1"/>
    <col min="12297" max="12544" width="9.140625" style="304"/>
    <col min="12545" max="12545" width="3.7109375" style="304" customWidth="1"/>
    <col min="12546" max="12546" width="15.28515625" style="304" customWidth="1"/>
    <col min="12547" max="12547" width="15.42578125" style="304" customWidth="1"/>
    <col min="12548" max="12548" width="15.5703125" style="304" customWidth="1"/>
    <col min="12549" max="12549" width="20.28515625" style="304" customWidth="1"/>
    <col min="12550" max="12550" width="14" style="304" customWidth="1"/>
    <col min="12551" max="12551" width="16.28515625" style="304" bestFit="1" customWidth="1"/>
    <col min="12552" max="12552" width="13.5703125" style="304" customWidth="1"/>
    <col min="12553" max="12800" width="9.140625" style="304"/>
    <col min="12801" max="12801" width="3.7109375" style="304" customWidth="1"/>
    <col min="12802" max="12802" width="15.28515625" style="304" customWidth="1"/>
    <col min="12803" max="12803" width="15.42578125" style="304" customWidth="1"/>
    <col min="12804" max="12804" width="15.5703125" style="304" customWidth="1"/>
    <col min="12805" max="12805" width="20.28515625" style="304" customWidth="1"/>
    <col min="12806" max="12806" width="14" style="304" customWidth="1"/>
    <col min="12807" max="12807" width="16.28515625" style="304" bestFit="1" customWidth="1"/>
    <col min="12808" max="12808" width="13.5703125" style="304" customWidth="1"/>
    <col min="12809" max="13056" width="9.140625" style="304"/>
    <col min="13057" max="13057" width="3.7109375" style="304" customWidth="1"/>
    <col min="13058" max="13058" width="15.28515625" style="304" customWidth="1"/>
    <col min="13059" max="13059" width="15.42578125" style="304" customWidth="1"/>
    <col min="13060" max="13060" width="15.5703125" style="304" customWidth="1"/>
    <col min="13061" max="13061" width="20.28515625" style="304" customWidth="1"/>
    <col min="13062" max="13062" width="14" style="304" customWidth="1"/>
    <col min="13063" max="13063" width="16.28515625" style="304" bestFit="1" customWidth="1"/>
    <col min="13064" max="13064" width="13.5703125" style="304" customWidth="1"/>
    <col min="13065" max="13312" width="9.140625" style="304"/>
    <col min="13313" max="13313" width="3.7109375" style="304" customWidth="1"/>
    <col min="13314" max="13314" width="15.28515625" style="304" customWidth="1"/>
    <col min="13315" max="13315" width="15.42578125" style="304" customWidth="1"/>
    <col min="13316" max="13316" width="15.5703125" style="304" customWidth="1"/>
    <col min="13317" max="13317" width="20.28515625" style="304" customWidth="1"/>
    <col min="13318" max="13318" width="14" style="304" customWidth="1"/>
    <col min="13319" max="13319" width="16.28515625" style="304" bestFit="1" customWidth="1"/>
    <col min="13320" max="13320" width="13.5703125" style="304" customWidth="1"/>
    <col min="13321" max="13568" width="9.140625" style="304"/>
    <col min="13569" max="13569" width="3.7109375" style="304" customWidth="1"/>
    <col min="13570" max="13570" width="15.28515625" style="304" customWidth="1"/>
    <col min="13571" max="13571" width="15.42578125" style="304" customWidth="1"/>
    <col min="13572" max="13572" width="15.5703125" style="304" customWidth="1"/>
    <col min="13573" max="13573" width="20.28515625" style="304" customWidth="1"/>
    <col min="13574" max="13574" width="14" style="304" customWidth="1"/>
    <col min="13575" max="13575" width="16.28515625" style="304" bestFit="1" customWidth="1"/>
    <col min="13576" max="13576" width="13.5703125" style="304" customWidth="1"/>
    <col min="13577" max="13824" width="9.140625" style="304"/>
    <col min="13825" max="13825" width="3.7109375" style="304" customWidth="1"/>
    <col min="13826" max="13826" width="15.28515625" style="304" customWidth="1"/>
    <col min="13827" max="13827" width="15.42578125" style="304" customWidth="1"/>
    <col min="13828" max="13828" width="15.5703125" style="304" customWidth="1"/>
    <col min="13829" max="13829" width="20.28515625" style="304" customWidth="1"/>
    <col min="13830" max="13830" width="14" style="304" customWidth="1"/>
    <col min="13831" max="13831" width="16.28515625" style="304" bestFit="1" customWidth="1"/>
    <col min="13832" max="13832" width="13.5703125" style="304" customWidth="1"/>
    <col min="13833" max="14080" width="9.140625" style="304"/>
    <col min="14081" max="14081" width="3.7109375" style="304" customWidth="1"/>
    <col min="14082" max="14082" width="15.28515625" style="304" customWidth="1"/>
    <col min="14083" max="14083" width="15.42578125" style="304" customWidth="1"/>
    <col min="14084" max="14084" width="15.5703125" style="304" customWidth="1"/>
    <col min="14085" max="14085" width="20.28515625" style="304" customWidth="1"/>
    <col min="14086" max="14086" width="14" style="304" customWidth="1"/>
    <col min="14087" max="14087" width="16.28515625" style="304" bestFit="1" customWidth="1"/>
    <col min="14088" max="14088" width="13.5703125" style="304" customWidth="1"/>
    <col min="14089" max="14336" width="9.140625" style="304"/>
    <col min="14337" max="14337" width="3.7109375" style="304" customWidth="1"/>
    <col min="14338" max="14338" width="15.28515625" style="304" customWidth="1"/>
    <col min="14339" max="14339" width="15.42578125" style="304" customWidth="1"/>
    <col min="14340" max="14340" width="15.5703125" style="304" customWidth="1"/>
    <col min="14341" max="14341" width="20.28515625" style="304" customWidth="1"/>
    <col min="14342" max="14342" width="14" style="304" customWidth="1"/>
    <col min="14343" max="14343" width="16.28515625" style="304" bestFit="1" customWidth="1"/>
    <col min="14344" max="14344" width="13.5703125" style="304" customWidth="1"/>
    <col min="14345" max="14592" width="9.140625" style="304"/>
    <col min="14593" max="14593" width="3.7109375" style="304" customWidth="1"/>
    <col min="14594" max="14594" width="15.28515625" style="304" customWidth="1"/>
    <col min="14595" max="14595" width="15.42578125" style="304" customWidth="1"/>
    <col min="14596" max="14596" width="15.5703125" style="304" customWidth="1"/>
    <col min="14597" max="14597" width="20.28515625" style="304" customWidth="1"/>
    <col min="14598" max="14598" width="14" style="304" customWidth="1"/>
    <col min="14599" max="14599" width="16.28515625" style="304" bestFit="1" customWidth="1"/>
    <col min="14600" max="14600" width="13.5703125" style="304" customWidth="1"/>
    <col min="14601" max="14848" width="9.140625" style="304"/>
    <col min="14849" max="14849" width="3.7109375" style="304" customWidth="1"/>
    <col min="14850" max="14850" width="15.28515625" style="304" customWidth="1"/>
    <col min="14851" max="14851" width="15.42578125" style="304" customWidth="1"/>
    <col min="14852" max="14852" width="15.5703125" style="304" customWidth="1"/>
    <col min="14853" max="14853" width="20.28515625" style="304" customWidth="1"/>
    <col min="14854" max="14854" width="14" style="304" customWidth="1"/>
    <col min="14855" max="14855" width="16.28515625" style="304" bestFit="1" customWidth="1"/>
    <col min="14856" max="14856" width="13.5703125" style="304" customWidth="1"/>
    <col min="14857" max="15104" width="9.140625" style="304"/>
    <col min="15105" max="15105" width="3.7109375" style="304" customWidth="1"/>
    <col min="15106" max="15106" width="15.28515625" style="304" customWidth="1"/>
    <col min="15107" max="15107" width="15.42578125" style="304" customWidth="1"/>
    <col min="15108" max="15108" width="15.5703125" style="304" customWidth="1"/>
    <col min="15109" max="15109" width="20.28515625" style="304" customWidth="1"/>
    <col min="15110" max="15110" width="14" style="304" customWidth="1"/>
    <col min="15111" max="15111" width="16.28515625" style="304" bestFit="1" customWidth="1"/>
    <col min="15112" max="15112" width="13.5703125" style="304" customWidth="1"/>
    <col min="15113" max="15360" width="9.140625" style="304"/>
    <col min="15361" max="15361" width="3.7109375" style="304" customWidth="1"/>
    <col min="15362" max="15362" width="15.28515625" style="304" customWidth="1"/>
    <col min="15363" max="15363" width="15.42578125" style="304" customWidth="1"/>
    <col min="15364" max="15364" width="15.5703125" style="304" customWidth="1"/>
    <col min="15365" max="15365" width="20.28515625" style="304" customWidth="1"/>
    <col min="15366" max="15366" width="14" style="304" customWidth="1"/>
    <col min="15367" max="15367" width="16.28515625" style="304" bestFit="1" customWidth="1"/>
    <col min="15368" max="15368" width="13.5703125" style="304" customWidth="1"/>
    <col min="15369" max="15616" width="9.140625" style="304"/>
    <col min="15617" max="15617" width="3.7109375" style="304" customWidth="1"/>
    <col min="15618" max="15618" width="15.28515625" style="304" customWidth="1"/>
    <col min="15619" max="15619" width="15.42578125" style="304" customWidth="1"/>
    <col min="15620" max="15620" width="15.5703125" style="304" customWidth="1"/>
    <col min="15621" max="15621" width="20.28515625" style="304" customWidth="1"/>
    <col min="15622" max="15622" width="14" style="304" customWidth="1"/>
    <col min="15623" max="15623" width="16.28515625" style="304" bestFit="1" customWidth="1"/>
    <col min="15624" max="15624" width="13.5703125" style="304" customWidth="1"/>
    <col min="15625" max="15872" width="9.140625" style="304"/>
    <col min="15873" max="15873" width="3.7109375" style="304" customWidth="1"/>
    <col min="15874" max="15874" width="15.28515625" style="304" customWidth="1"/>
    <col min="15875" max="15875" width="15.42578125" style="304" customWidth="1"/>
    <col min="15876" max="15876" width="15.5703125" style="304" customWidth="1"/>
    <col min="15877" max="15877" width="20.28515625" style="304" customWidth="1"/>
    <col min="15878" max="15878" width="14" style="304" customWidth="1"/>
    <col min="15879" max="15879" width="16.28515625" style="304" bestFit="1" customWidth="1"/>
    <col min="15880" max="15880" width="13.5703125" style="304" customWidth="1"/>
    <col min="15881" max="16128" width="9.140625" style="304"/>
    <col min="16129" max="16129" width="3.7109375" style="304" customWidth="1"/>
    <col min="16130" max="16130" width="15.28515625" style="304" customWidth="1"/>
    <col min="16131" max="16131" width="15.42578125" style="304" customWidth="1"/>
    <col min="16132" max="16132" width="15.5703125" style="304" customWidth="1"/>
    <col min="16133" max="16133" width="20.28515625" style="304" customWidth="1"/>
    <col min="16134" max="16134" width="14" style="304" customWidth="1"/>
    <col min="16135" max="16135" width="16.28515625" style="304" bestFit="1" customWidth="1"/>
    <col min="16136" max="16136" width="13.5703125" style="304" customWidth="1"/>
    <col min="16137" max="16384" width="9.140625" style="304"/>
  </cols>
  <sheetData>
    <row r="1" spans="1:8" ht="25.5" customHeight="1" thickBot="1">
      <c r="A1" s="678" t="s">
        <v>2059</v>
      </c>
      <c r="B1" s="678"/>
      <c r="C1" s="678"/>
      <c r="D1" s="678"/>
      <c r="E1" s="678"/>
      <c r="F1" s="678"/>
      <c r="G1" s="678"/>
      <c r="H1" s="678"/>
    </row>
    <row r="2" spans="1:8" ht="77.25" customHeight="1"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hidden="1">
      <c r="A4" s="312">
        <v>1</v>
      </c>
      <c r="B4" s="313">
        <f>'sop011-(AG)'!B4</f>
        <v>45017</v>
      </c>
      <c r="C4" s="314">
        <f>'[34]APR-CAT'!$C$33</f>
        <v>1846302</v>
      </c>
      <c r="D4" s="314">
        <f>'[34]APR-CAT'!$D$33</f>
        <v>2028349</v>
      </c>
      <c r="E4" s="314">
        <f>'[34]APR-CAT'!$F$33</f>
        <v>12272241</v>
      </c>
      <c r="F4" s="315">
        <f>'[34]APR-CAT'!$G$33</f>
        <v>6.0503596767617411</v>
      </c>
    </row>
    <row r="5" spans="1:8" hidden="1">
      <c r="A5" s="312">
        <v>2</v>
      </c>
      <c r="B5" s="313">
        <f>'sop011-(AG)'!B5</f>
        <v>45047</v>
      </c>
      <c r="C5" s="314">
        <f>'[34]MAY-CAT'!$C$33</f>
        <v>1909288</v>
      </c>
      <c r="D5" s="314">
        <f>'[34]MAY-CAT'!$D$33</f>
        <v>2031263</v>
      </c>
      <c r="E5" s="314">
        <f>'[34]MAY-CAT'!$F$33</f>
        <v>16610783</v>
      </c>
      <c r="F5" s="315">
        <f>'[34]MAY-CAT'!$G$33</f>
        <v>8.1775639097448245</v>
      </c>
    </row>
    <row r="6" spans="1:8" hidden="1">
      <c r="A6" s="312">
        <v>3</v>
      </c>
      <c r="B6" s="313">
        <f>'sop011-(AG)'!B6</f>
        <v>45078</v>
      </c>
      <c r="C6" s="314">
        <f>'[34]JUNE-CAT'!$C$33</f>
        <v>1962994</v>
      </c>
      <c r="D6" s="314">
        <f>'[34]JUNE-CAT'!$D$33</f>
        <v>2032541</v>
      </c>
      <c r="E6" s="314">
        <f>'[34]JUNE-CAT'!$F$33</f>
        <v>33615418</v>
      </c>
      <c r="F6" s="315">
        <f>'[34]JUNE-CAT'!$G$33</f>
        <v>16.538617425183553</v>
      </c>
    </row>
    <row r="7" spans="1:8" hidden="1">
      <c r="A7" s="317"/>
      <c r="B7" s="318" t="str">
        <f>'sop011-(AG)'!B7</f>
        <v>1st Qtr</v>
      </c>
      <c r="C7" s="319">
        <f>+C6+C5+C4</f>
        <v>5718584</v>
      </c>
      <c r="D7" s="319">
        <f>+D6</f>
        <v>2032541</v>
      </c>
      <c r="E7" s="319">
        <f>+E6+E5+E4</f>
        <v>62498442</v>
      </c>
      <c r="F7" s="315">
        <f>+E7/D7</f>
        <v>30.748920685978781</v>
      </c>
    </row>
    <row r="8" spans="1:8" hidden="1">
      <c r="A8" s="312">
        <v>4</v>
      </c>
      <c r="B8" s="313">
        <f>'sop011-(AG)'!B8</f>
        <v>45108</v>
      </c>
      <c r="C8" s="314">
        <f>'[34]JULY-CAT'!$C$33</f>
        <v>1930418</v>
      </c>
      <c r="D8" s="314">
        <f>'[34]JULY-CAT'!$D$33</f>
        <v>2036090</v>
      </c>
      <c r="E8" s="314">
        <f>'[34]JULY-CAT'!$F$33</f>
        <v>24723826</v>
      </c>
      <c r="F8" s="315">
        <f>'[34]JULY-CAT'!$G$33</f>
        <v>12.142796241816423</v>
      </c>
    </row>
    <row r="9" spans="1:8" hidden="1">
      <c r="A9" s="312">
        <v>5</v>
      </c>
      <c r="B9" s="313">
        <f>'sop011-(AG)'!B9</f>
        <v>45139</v>
      </c>
      <c r="C9" s="314">
        <f>'[34]AUG-CAT'!$C$33</f>
        <v>1910074</v>
      </c>
      <c r="D9" s="314">
        <f>'[34]AUG-CAT'!$D$33</f>
        <v>2035790</v>
      </c>
      <c r="E9" s="314">
        <f>'[34]AUG-CAT'!$F$33</f>
        <v>17407728</v>
      </c>
      <c r="F9" s="315">
        <f>'[34]AUG-CAT'!$G$33</f>
        <v>8.550846600091365</v>
      </c>
    </row>
    <row r="10" spans="1:8" hidden="1">
      <c r="A10" s="312">
        <v>6</v>
      </c>
      <c r="B10" s="313">
        <f>'sop011-(AG)'!B10</f>
        <v>45170</v>
      </c>
      <c r="C10" s="314">
        <f>'[34]SEPT-CAT'!$C$33</f>
        <v>1926731</v>
      </c>
      <c r="D10" s="314">
        <f>'[34]SEPT-CAT'!$D$33</f>
        <v>2038841</v>
      </c>
      <c r="E10" s="314">
        <f>'[34]SEPT-CAT'!$F$33</f>
        <v>17410535</v>
      </c>
      <c r="F10" s="315">
        <f>'[34]SEPT-CAT'!$G$33</f>
        <v>8.5394275473173238</v>
      </c>
    </row>
    <row r="11" spans="1:8" hidden="1">
      <c r="A11" s="317"/>
      <c r="B11" s="318" t="str">
        <f>'sop011-(AG)'!B11</f>
        <v>2nd Qtr</v>
      </c>
      <c r="C11" s="319">
        <f>+C10+C9+C8</f>
        <v>5767223</v>
      </c>
      <c r="D11" s="319">
        <f>+D10</f>
        <v>2038841</v>
      </c>
      <c r="E11" s="319">
        <f>+E10+E9+E8</f>
        <v>59542089</v>
      </c>
      <c r="F11" s="315">
        <f>+E11/D11</f>
        <v>29.203890347506256</v>
      </c>
    </row>
    <row r="12" spans="1:8" hidden="1">
      <c r="A12" s="312">
        <v>7</v>
      </c>
      <c r="B12" s="313">
        <f>'sop011-(AG)'!B12</f>
        <v>45200</v>
      </c>
      <c r="C12" s="314">
        <f>'[34]OCT-CAT'!$C$33</f>
        <v>2003042</v>
      </c>
      <c r="D12" s="314">
        <f>'[34]OCT-CAT'!$D$33</f>
        <v>2144904</v>
      </c>
      <c r="E12" s="314">
        <f>'[34]OCT-CAT'!$F$33</f>
        <v>14740396</v>
      </c>
      <c r="F12" s="315">
        <f>'[34]OCT-CAT'!$G$33</f>
        <v>6.8722870580687996</v>
      </c>
    </row>
    <row r="13" spans="1:8" hidden="1">
      <c r="A13" s="312">
        <v>8</v>
      </c>
      <c r="B13" s="313">
        <f>'sop011-(AG)'!B13</f>
        <v>45231</v>
      </c>
      <c r="C13" s="314">
        <f>'[34]NOV-CAT'!$C$33</f>
        <v>1969165</v>
      </c>
      <c r="D13" s="314">
        <f>'[34]NOV-CAT'!$D$33</f>
        <v>2148261</v>
      </c>
      <c r="E13" s="314">
        <f>'[34]NOV-CAT'!$F$33</f>
        <v>12860268</v>
      </c>
      <c r="F13" s="315">
        <f>'[34]NOV-CAT'!$G$33</f>
        <v>5.9863619923277476</v>
      </c>
    </row>
    <row r="14" spans="1:8" hidden="1">
      <c r="A14" s="312">
        <v>9</v>
      </c>
      <c r="B14" s="313">
        <f>'sop011-(AG)'!B14</f>
        <v>45261</v>
      </c>
      <c r="C14" s="314">
        <f>'[34]DEC-CAT'!$C$33</f>
        <v>1959974</v>
      </c>
      <c r="D14" s="314">
        <f>'[34]DEC-CAT'!$D$33</f>
        <v>2158452</v>
      </c>
      <c r="E14" s="314">
        <f>'[34]DEC-CAT'!$F$33</f>
        <v>13596352</v>
      </c>
      <c r="F14" s="315">
        <f>'[34]DEC-CAT'!$G$33</f>
        <v>6.2991217780149844</v>
      </c>
    </row>
    <row r="15" spans="1:8" hidden="1">
      <c r="A15" s="317"/>
      <c r="B15" s="318" t="str">
        <f>'sop011-(AG)'!B15</f>
        <v>3rd Qtr</v>
      </c>
      <c r="C15" s="319">
        <f>+C14+C13+C12</f>
        <v>5932181</v>
      </c>
      <c r="D15" s="319">
        <f>+D14</f>
        <v>2158452</v>
      </c>
      <c r="E15" s="319">
        <f>+E14+E13+E12</f>
        <v>41197016</v>
      </c>
      <c r="F15" s="315">
        <f>+E15/D15</f>
        <v>19.086371158589582</v>
      </c>
    </row>
    <row r="16" spans="1:8">
      <c r="A16" s="312">
        <v>1</v>
      </c>
      <c r="B16" s="313">
        <f>'sop011-(AG)'!B16</f>
        <v>45292</v>
      </c>
      <c r="C16" s="314">
        <f>'[34]JAN-CAT'!$C$33</f>
        <v>2013193</v>
      </c>
      <c r="D16" s="314">
        <f>'[34]JAN-CAT'!$D$33</f>
        <v>2163282</v>
      </c>
      <c r="E16" s="314">
        <f>'[34]JAN-CAT'!$F$33</f>
        <v>15653174</v>
      </c>
      <c r="F16" s="315">
        <f>'[34]JAN-CAT'!$G$33</f>
        <v>7.2358453497972066</v>
      </c>
    </row>
    <row r="17" spans="1:8">
      <c r="A17" s="312">
        <v>2</v>
      </c>
      <c r="B17" s="313">
        <f>'sop011-(AG)'!B17</f>
        <v>45323</v>
      </c>
      <c r="C17" s="314">
        <f>'[34]FEB-CAT'!$C$33</f>
        <v>1960783</v>
      </c>
      <c r="D17" s="314">
        <f>'[34]FEB-CAT'!$D$33</f>
        <v>2166648</v>
      </c>
      <c r="E17" s="314">
        <f>'[34]FEB-CAT'!$F$33</f>
        <v>12976455</v>
      </c>
      <c r="F17" s="315">
        <f>'[34]FEB-CAT'!$G$33</f>
        <v>5.9891846760525933</v>
      </c>
    </row>
    <row r="18" spans="1:8">
      <c r="A18" s="312">
        <v>3</v>
      </c>
      <c r="B18" s="313">
        <f>'sop011-(AG)'!B18</f>
        <v>45352</v>
      </c>
      <c r="C18" s="314">
        <f>'[34]MAR-CAT'!$C$33</f>
        <v>1850339</v>
      </c>
      <c r="D18" s="314">
        <f>'[34]MAR-CAT'!$D$33</f>
        <v>2168675</v>
      </c>
      <c r="E18" s="314">
        <f>'[34]MAR-CAT'!$F$33</f>
        <v>14251234</v>
      </c>
      <c r="F18" s="315">
        <f>'[34]MAR-CAT'!$G$33</f>
        <v>6.5714014317498011</v>
      </c>
    </row>
    <row r="19" spans="1:8" ht="13.5" thickBot="1">
      <c r="A19" s="320"/>
      <c r="B19" s="318" t="str">
        <f>'sop011-(AG)'!B19</f>
        <v>4th Qtr</v>
      </c>
      <c r="C19" s="319">
        <f>+C18+C17+C16</f>
        <v>5824315</v>
      </c>
      <c r="D19" s="319">
        <f>+D18</f>
        <v>2168675</v>
      </c>
      <c r="E19" s="319">
        <f>+E18+E17+E16</f>
        <v>42880863</v>
      </c>
      <c r="F19" s="321">
        <f>+E19/D19</f>
        <v>19.772839637105605</v>
      </c>
    </row>
    <row r="20" spans="1:8" ht="13.5" hidden="1" thickBot="1">
      <c r="A20" s="320"/>
      <c r="B20" s="318" t="str">
        <f>'sop011-(AG)'!B20</f>
        <v>Yearly Data</v>
      </c>
      <c r="C20" s="319">
        <f>+C19+C15+C11+C7</f>
        <v>23242303</v>
      </c>
      <c r="D20" s="319">
        <f>+D19</f>
        <v>2168675</v>
      </c>
      <c r="E20" s="319">
        <f>+E19+E15+E11+E7</f>
        <v>206118410</v>
      </c>
      <c r="F20" s="321">
        <f>+E20/D20</f>
        <v>95.043475855072799</v>
      </c>
    </row>
    <row r="21" spans="1:8" ht="29.25" customHeight="1" thickBot="1">
      <c r="A21" s="679" t="s">
        <v>2060</v>
      </c>
      <c r="B21" s="680"/>
      <c r="C21" s="680"/>
      <c r="D21" s="680"/>
      <c r="E21" s="680"/>
      <c r="F21" s="680"/>
      <c r="G21" s="681"/>
      <c r="H21" s="682"/>
    </row>
    <row r="22" spans="1:8" ht="101.25" customHeight="1" thickBot="1">
      <c r="A22" s="305" t="s">
        <v>1812</v>
      </c>
      <c r="B22" s="306" t="s">
        <v>1765</v>
      </c>
      <c r="C22" s="322" t="s">
        <v>2045</v>
      </c>
      <c r="D22" s="307" t="s">
        <v>2046</v>
      </c>
      <c r="E22" s="307" t="s">
        <v>2047</v>
      </c>
      <c r="F22" s="307" t="s">
        <v>2035</v>
      </c>
      <c r="G22" s="323" t="s">
        <v>2048</v>
      </c>
      <c r="H22" s="324" t="s">
        <v>2049</v>
      </c>
    </row>
    <row r="23" spans="1:8" ht="13.5" thickBot="1">
      <c r="A23" s="340">
        <v>1</v>
      </c>
      <c r="B23" s="341">
        <v>2</v>
      </c>
      <c r="C23" s="341">
        <v>3</v>
      </c>
      <c r="D23" s="341">
        <v>4</v>
      </c>
      <c r="E23" s="341" t="s">
        <v>2050</v>
      </c>
      <c r="F23" s="341">
        <v>6</v>
      </c>
      <c r="G23" s="350">
        <v>7</v>
      </c>
      <c r="H23" s="351" t="s">
        <v>2051</v>
      </c>
    </row>
    <row r="24" spans="1:8" hidden="1">
      <c r="A24" s="312">
        <v>1</v>
      </c>
      <c r="B24" s="313">
        <f>'sop011-(AG)'!B4</f>
        <v>45017</v>
      </c>
      <c r="C24" s="329">
        <f>'[34]APR-CAT'!$M$33</f>
        <v>5.1383644589583964E-2</v>
      </c>
      <c r="D24" s="330">
        <f>'[34]APR-CAT'!$N$33</f>
        <v>1846302</v>
      </c>
      <c r="E24" s="331">
        <f>'[34]APR-CAT'!$O$33</f>
        <v>94869.725773038052</v>
      </c>
      <c r="F24" s="332">
        <f>'[34]APR-CAT'!$P$33</f>
        <v>2028349</v>
      </c>
      <c r="G24" s="314">
        <f>'[34]APR-CAT'!$R$33</f>
        <v>602560.52041666664</v>
      </c>
      <c r="H24" s="333">
        <f>'[34]APR-CAT'!$S$33</f>
        <v>0.29706944929924123</v>
      </c>
    </row>
    <row r="25" spans="1:8" hidden="1">
      <c r="A25" s="312">
        <v>2</v>
      </c>
      <c r="B25" s="313">
        <f>'sop011-(AG)'!B5</f>
        <v>45047</v>
      </c>
      <c r="C25" s="329">
        <f>'[34]MAY-CAT'!$M$33</f>
        <v>5.4434544057247951E-2</v>
      </c>
      <c r="D25" s="330">
        <f>'[34]MAY-CAT'!$N$33</f>
        <v>1909288</v>
      </c>
      <c r="E25" s="331">
        <f>'[34]MAY-CAT'!$O$33</f>
        <v>103931.22175397482</v>
      </c>
      <c r="F25" s="332">
        <f>'[34]MAY-CAT'!$P$33</f>
        <v>2031263</v>
      </c>
      <c r="G25" s="314">
        <f>'[34]MAY-CAT'!$R$33</f>
        <v>872007.40499999991</v>
      </c>
      <c r="H25" s="333">
        <f>'[34]MAY-CAT'!$S$33</f>
        <v>0.42929320575425234</v>
      </c>
    </row>
    <row r="26" spans="1:8" hidden="1">
      <c r="A26" s="312">
        <v>3</v>
      </c>
      <c r="B26" s="313">
        <f>'sop011-(AG)'!B6</f>
        <v>45078</v>
      </c>
      <c r="C26" s="329">
        <f>'[34]JUNE-CAT'!$M$33</f>
        <v>0.10768017727093791</v>
      </c>
      <c r="D26" s="330">
        <f>'[34]JUNE-CAT'!$N$33</f>
        <v>1962994</v>
      </c>
      <c r="E26" s="331">
        <f>'[34]JUNE-CAT'!$O$33</f>
        <v>211375.54190178751</v>
      </c>
      <c r="F26" s="332">
        <f>'[34]JUNE-CAT'!$P$33</f>
        <v>2032541</v>
      </c>
      <c r="G26" s="314">
        <f>'[34]JUNE-CAT'!$R$33</f>
        <v>3470935.7058333331</v>
      </c>
      <c r="H26" s="333">
        <f>'[34]JUNE-CAT'!$S$33</f>
        <v>1.7076829967185572</v>
      </c>
    </row>
    <row r="27" spans="1:8" hidden="1">
      <c r="A27" s="317"/>
      <c r="B27" s="318" t="str">
        <f>'sop011-(AG)'!B7</f>
        <v>1st Qtr</v>
      </c>
      <c r="C27" s="334">
        <f>+C26+C25+C24</f>
        <v>0.21349836591776983</v>
      </c>
      <c r="D27" s="335">
        <f>+D26+D25+D24</f>
        <v>5718584</v>
      </c>
      <c r="E27" s="331">
        <f>+D27*C27</f>
        <v>1220908.339363504</v>
      </c>
      <c r="F27" s="336">
        <f>+F26</f>
        <v>2032541</v>
      </c>
      <c r="G27" s="319">
        <f>+G26+G25+G24</f>
        <v>4945503.6312499996</v>
      </c>
      <c r="H27" s="333">
        <f>+G27/F27</f>
        <v>2.4331630364405932</v>
      </c>
    </row>
    <row r="28" spans="1:8" hidden="1">
      <c r="A28" s="312">
        <v>4</v>
      </c>
      <c r="B28" s="313">
        <f>'sop011-(AG)'!B8</f>
        <v>45108</v>
      </c>
      <c r="C28" s="329">
        <f>IFERROR('[34]JULY-CAT'!$M$33,0)</f>
        <v>5.054948235935159E-2</v>
      </c>
      <c r="D28" s="330">
        <f>'[34]JULY-CAT'!$N$33</f>
        <v>1930418</v>
      </c>
      <c r="E28" s="331">
        <f>'[34]JULY-CAT'!$O$33</f>
        <v>97581.630637174778</v>
      </c>
      <c r="F28" s="332">
        <f>'[34]JULY-CAT'!$P$33</f>
        <v>2036090</v>
      </c>
      <c r="G28" s="314">
        <f>'[34]JULY-CAT'!$R$33</f>
        <v>1152514.5695833333</v>
      </c>
      <c r="H28" s="333">
        <f>'[34]JULY-CAT'!$S$33</f>
        <v>0.56604303816792645</v>
      </c>
    </row>
    <row r="29" spans="1:8" hidden="1">
      <c r="A29" s="312">
        <v>5</v>
      </c>
      <c r="B29" s="313">
        <f>'sop011-(AG)'!B9</f>
        <v>45139</v>
      </c>
      <c r="C29" s="329">
        <f>IFERROR('[34]AUG-CAT'!$M$33,0)</f>
        <v>4.9427587877110428E-2</v>
      </c>
      <c r="D29" s="330">
        <f>'[34]AUG-CAT'!$N$33</f>
        <v>1910074</v>
      </c>
      <c r="E29" s="331">
        <f>'[34]AUG-CAT'!$O$33</f>
        <v>94410.35048678382</v>
      </c>
      <c r="F29" s="332">
        <f>'[34]AUG-CAT'!$P$33</f>
        <v>2035790</v>
      </c>
      <c r="G29" s="314">
        <f>'[34]AUG-CAT'!$R$33</f>
        <v>842676.89291666669</v>
      </c>
      <c r="H29" s="333">
        <f>'[34]AUG-CAT'!$S$33</f>
        <v>0.41393114855494267</v>
      </c>
    </row>
    <row r="30" spans="1:8" hidden="1">
      <c r="A30" s="312">
        <v>6</v>
      </c>
      <c r="B30" s="313">
        <f>'sop011-(AG)'!B10</f>
        <v>45170</v>
      </c>
      <c r="C30" s="329">
        <f>IFERROR('[34]SEPT-CAT'!$M$33,0)</f>
        <v>5.1072554256291813E-2</v>
      </c>
      <c r="D30" s="330">
        <f>'[34]SEPT-CAT'!$N$33</f>
        <v>1926731</v>
      </c>
      <c r="E30" s="331">
        <f>'[34]SEPT-CAT'!$O$33</f>
        <v>98403.073534779382</v>
      </c>
      <c r="F30" s="332">
        <f>'[34]SEPT-CAT'!$P$33</f>
        <v>2038841</v>
      </c>
      <c r="G30" s="314">
        <f>'[34]SEPT-CAT'!$R$33</f>
        <v>797251.19375000009</v>
      </c>
      <c r="H30" s="333">
        <f>'[34]SEPT-CAT'!$S$33</f>
        <v>0.39103156830277597</v>
      </c>
    </row>
    <row r="31" spans="1:8" hidden="1">
      <c r="A31" s="317"/>
      <c r="B31" s="318" t="str">
        <f>'sop011-(AG)'!B11</f>
        <v>2nd Qtr</v>
      </c>
      <c r="C31" s="334">
        <f>+C30+C29+C28</f>
        <v>0.15104962449275383</v>
      </c>
      <c r="D31" s="335">
        <f>+D30+D29+D28</f>
        <v>5767223</v>
      </c>
      <c r="E31" s="331">
        <f>+D31*C31</f>
        <v>871136.86851597321</v>
      </c>
      <c r="F31" s="336">
        <f>+F30</f>
        <v>2038841</v>
      </c>
      <c r="G31" s="319">
        <f>+G30+G29+G28</f>
        <v>2792442.65625</v>
      </c>
      <c r="H31" s="333">
        <f>+G31/F31</f>
        <v>1.3696225729470812</v>
      </c>
    </row>
    <row r="32" spans="1:8" hidden="1">
      <c r="A32" s="312">
        <v>7</v>
      </c>
      <c r="B32" s="313">
        <f>'sop011-(AG)'!B12</f>
        <v>45200</v>
      </c>
      <c r="C32" s="329">
        <f>IFERROR('[34]OCT-CAT'!$M$33,0)</f>
        <v>5.4710034531789555E-2</v>
      </c>
      <c r="D32" s="330">
        <f>'[34]OCT-CAT'!$N$33</f>
        <v>2003042</v>
      </c>
      <c r="E32" s="331">
        <f>'[34]OCT-CAT'!$O$33</f>
        <v>109586.49698862481</v>
      </c>
      <c r="F32" s="332">
        <f>'[34]OCT-CAT'!$P$33</f>
        <v>2144904</v>
      </c>
      <c r="G32" s="314">
        <f>'[34]OCT-CAT'!$R$33</f>
        <v>785689.71666666679</v>
      </c>
      <c r="H32" s="333">
        <f>'[34]OCT-CAT'!$S$33</f>
        <v>0.36630530628255009</v>
      </c>
    </row>
    <row r="33" spans="1:8" hidden="1">
      <c r="A33" s="312">
        <v>8</v>
      </c>
      <c r="B33" s="313">
        <f>'sop011-(AG)'!B13</f>
        <v>45231</v>
      </c>
      <c r="C33" s="329">
        <f>IFERROR('[34]NOV-CAT'!$M$33,0)</f>
        <v>5.2835207320367367E-2</v>
      </c>
      <c r="D33" s="330">
        <f>'[34]NOV-CAT'!$N$33</f>
        <v>1969165</v>
      </c>
      <c r="E33" s="331">
        <f>'[34]NOV-CAT'!$O$33</f>
        <v>104041.2410230112</v>
      </c>
      <c r="F33" s="332">
        <f>'[34]NOV-CAT'!$P$33</f>
        <v>2148261</v>
      </c>
      <c r="G33" s="314">
        <f>'[34]NOV-CAT'!$R$33</f>
        <v>653950.9229166666</v>
      </c>
      <c r="H33" s="333">
        <f>'[34]NOV-CAT'!$S$33</f>
        <v>0.30440943764126732</v>
      </c>
    </row>
    <row r="34" spans="1:8" hidden="1">
      <c r="A34" s="312">
        <v>9</v>
      </c>
      <c r="B34" s="313">
        <f>'sop011-(AG)'!B14</f>
        <v>45261</v>
      </c>
      <c r="C34" s="329">
        <f>IFERROR('[34]DEC-CAT'!$M$33,0)</f>
        <v>5.1156224367467966E-2</v>
      </c>
      <c r="D34" s="330">
        <f>'[34]DEC-CAT'!$N$33</f>
        <v>1959974</v>
      </c>
      <c r="E34" s="331">
        <f>'[34]DEC-CAT'!$O$33</f>
        <v>100264.86969840367</v>
      </c>
      <c r="F34" s="332">
        <f>'[34]DEC-CAT'!$P$33</f>
        <v>2158452</v>
      </c>
      <c r="G34" s="314">
        <f>'[34]DEC-CAT'!$R$33</f>
        <v>696407.16666666674</v>
      </c>
      <c r="H34" s="333">
        <f>'[34]DEC-CAT'!$S$33</f>
        <v>0.32264195204093804</v>
      </c>
    </row>
    <row r="35" spans="1:8" hidden="1">
      <c r="A35" s="317"/>
      <c r="B35" s="318" t="str">
        <f>'sop011-(AG)'!B15</f>
        <v>3rd Qtr</v>
      </c>
      <c r="C35" s="334">
        <f>+C34+C33+C32</f>
        <v>0.15870146621962489</v>
      </c>
      <c r="D35" s="335">
        <f>+D34+D33+D32</f>
        <v>5932181</v>
      </c>
      <c r="E35" s="331">
        <f>+D35*C35</f>
        <v>941445.82258020062</v>
      </c>
      <c r="F35" s="336">
        <f>+F34</f>
        <v>2158452</v>
      </c>
      <c r="G35" s="319">
        <f>+G34+G33+G32</f>
        <v>2136047.8062500004</v>
      </c>
      <c r="H35" s="333">
        <f>+G35/F35</f>
        <v>0.98962024925733827</v>
      </c>
    </row>
    <row r="36" spans="1:8">
      <c r="A36" s="312">
        <v>1</v>
      </c>
      <c r="B36" s="313">
        <f>'sop011-(AG)'!B16</f>
        <v>45292</v>
      </c>
      <c r="C36" s="329">
        <f>IFERROR('[34]JAN-CAT'!$M$33,0)</f>
        <v>5.157243943047423E-2</v>
      </c>
      <c r="D36" s="330">
        <f>'[34]JAN-CAT'!$N$33</f>
        <v>2013193</v>
      </c>
      <c r="E36" s="331">
        <f>'[34]JAN-CAT'!$O$33</f>
        <v>103825.27405435471</v>
      </c>
      <c r="F36" s="332">
        <f>'[34]JAN-CAT'!$P$33</f>
        <v>2163282</v>
      </c>
      <c r="G36" s="314">
        <f>'[34]JAN-CAT'!$R$33</f>
        <v>792034.83374999987</v>
      </c>
      <c r="H36" s="333">
        <f>'[34]JAN-CAT'!$S$33</f>
        <v>0.36612648454986446</v>
      </c>
    </row>
    <row r="37" spans="1:8">
      <c r="A37" s="312">
        <v>2</v>
      </c>
      <c r="B37" s="313">
        <f>'sop011-(AG)'!B17</f>
        <v>45323</v>
      </c>
      <c r="C37" s="329">
        <f>IFERROR('[34]FEB-CAT'!$M$33,0)</f>
        <v>4.6751677852348988E-2</v>
      </c>
      <c r="D37" s="330">
        <f>'[34]FEB-CAT'!$N$33</f>
        <v>1960783</v>
      </c>
      <c r="E37" s="331">
        <f>'[34]FEB-CAT'!$O$33</f>
        <v>91669.895154362413</v>
      </c>
      <c r="F37" s="332">
        <f>'[34]FEB-CAT'!$P$33</f>
        <v>2166648</v>
      </c>
      <c r="G37" s="314">
        <f>'[34]FEB-CAT'!$R$33</f>
        <v>616245.70183333335</v>
      </c>
      <c r="H37" s="333">
        <f>'[34]FEB-CAT'!$S$33</f>
        <v>0.28442354357206773</v>
      </c>
    </row>
    <row r="38" spans="1:8">
      <c r="A38" s="312">
        <v>3</v>
      </c>
      <c r="B38" s="313">
        <f>'sop011-(AG)'!B18</f>
        <v>45352</v>
      </c>
      <c r="C38" s="329">
        <f>IFERROR('[34]MAR-CAT'!$M$33,0)</f>
        <v>3.3416538713071167E-2</v>
      </c>
      <c r="D38" s="330">
        <f>'[34]MAR-CAT'!$N$33</f>
        <v>1850339</v>
      </c>
      <c r="E38" s="331">
        <f>'[34]MAR-CAT'!$O$33</f>
        <v>61831.924825805392</v>
      </c>
      <c r="F38" s="332">
        <f>'[34]MAR-CAT'!$P$33</f>
        <v>2168675</v>
      </c>
      <c r="G38" s="314">
        <f>'[34]MAR-CAT'!$R$33</f>
        <v>477139.56750000006</v>
      </c>
      <c r="H38" s="333">
        <f>'[34]MAR-CAT'!$S$33</f>
        <v>0.22001432556745482</v>
      </c>
    </row>
    <row r="39" spans="1:8">
      <c r="A39" s="320"/>
      <c r="B39" s="318" t="str">
        <f>'sop011-(AG)'!B19</f>
        <v>4th Qtr</v>
      </c>
      <c r="C39" s="334">
        <f>+C38+C37+C36</f>
        <v>0.13174065599589438</v>
      </c>
      <c r="D39" s="335">
        <f>+D38+D37+D36</f>
        <v>5824315</v>
      </c>
      <c r="E39" s="331">
        <f>+D39*C39</f>
        <v>767299.07882672758</v>
      </c>
      <c r="F39" s="336">
        <f>+F38</f>
        <v>2168675</v>
      </c>
      <c r="G39" s="319">
        <f>+G38+G37+G36</f>
        <v>1885420.1030833335</v>
      </c>
      <c r="H39" s="331">
        <f>+G39/F39</f>
        <v>0.8693880378956429</v>
      </c>
    </row>
    <row r="40" spans="1:8" hidden="1">
      <c r="A40" s="320"/>
      <c r="B40" s="318" t="str">
        <f>'sop011-(AG)'!B20</f>
        <v>Yearly Data</v>
      </c>
      <c r="C40" s="334">
        <f>+C39+C35+C31+C27</f>
        <v>0.6549901126260429</v>
      </c>
      <c r="D40" s="335">
        <f>+D39+D35+D31+D27</f>
        <v>23242303</v>
      </c>
      <c r="E40" s="331">
        <f>+D40*C40</f>
        <v>15223478.659658615</v>
      </c>
      <c r="F40" s="336">
        <f>+F39</f>
        <v>2168675</v>
      </c>
      <c r="G40" s="319">
        <f>+G39+G35+G31+G27</f>
        <v>11759414.196833333</v>
      </c>
      <c r="H40" s="331">
        <f>+G40/F40</f>
        <v>5.4223957932070652</v>
      </c>
    </row>
    <row r="41" spans="1:8" ht="31.7" customHeight="1" thickBot="1">
      <c r="A41" s="683" t="s">
        <v>2061</v>
      </c>
      <c r="B41" s="684"/>
      <c r="C41" s="684"/>
      <c r="D41" s="684"/>
      <c r="E41" s="684"/>
      <c r="F41" s="684"/>
      <c r="G41" s="684"/>
      <c r="H41" s="685"/>
    </row>
    <row r="42" spans="1:8" ht="109.5" customHeight="1" thickBot="1">
      <c r="A42" s="305" t="s">
        <v>1812</v>
      </c>
      <c r="B42" s="306" t="s">
        <v>1765</v>
      </c>
      <c r="C42" s="322" t="s">
        <v>2053</v>
      </c>
      <c r="D42" s="322" t="s">
        <v>2054</v>
      </c>
      <c r="E42" s="322" t="s">
        <v>2055</v>
      </c>
      <c r="F42" s="322" t="s">
        <v>2056</v>
      </c>
      <c r="G42" s="307" t="s">
        <v>2057</v>
      </c>
      <c r="H42" s="308" t="s">
        <v>2058</v>
      </c>
    </row>
    <row r="43" spans="1:8" ht="13.5" thickBot="1">
      <c r="A43" s="352">
        <v>1</v>
      </c>
      <c r="B43" s="353">
        <v>2</v>
      </c>
      <c r="C43" s="353">
        <v>3</v>
      </c>
      <c r="D43" s="353">
        <v>4</v>
      </c>
      <c r="E43" s="353" t="s">
        <v>2050</v>
      </c>
      <c r="F43" s="353">
        <v>6</v>
      </c>
      <c r="G43" s="353">
        <v>7</v>
      </c>
      <c r="H43" s="354" t="s">
        <v>2051</v>
      </c>
    </row>
    <row r="44" spans="1:8" hidden="1">
      <c r="A44" s="343">
        <v>1</v>
      </c>
      <c r="B44" s="344">
        <f>'sop011-(AG)'!B4</f>
        <v>45017</v>
      </c>
      <c r="C44" s="345">
        <f>'[34]APR-CAT'!$V$33</f>
        <v>11694</v>
      </c>
      <c r="D44" s="345">
        <f>'[34]APR-CAT'!$W$33</f>
        <v>1885749</v>
      </c>
      <c r="E44" s="346">
        <f>'[34]APR-CAT'!$X$33</f>
        <v>22051948806</v>
      </c>
      <c r="F44" s="345">
        <f>'[34]APR-CAT'!$Y$33</f>
        <v>2028349</v>
      </c>
      <c r="G44" s="345">
        <f>'[34]APR-CAT'!$Z$33</f>
        <v>16397575</v>
      </c>
      <c r="H44" s="347">
        <f>'[34]APR-CAT'!$AA$33</f>
        <v>8.08419803495355</v>
      </c>
    </row>
    <row r="45" spans="1:8" hidden="1">
      <c r="A45" s="312">
        <v>2</v>
      </c>
      <c r="B45" s="313">
        <f>'sop011-(AG)'!B5</f>
        <v>45047</v>
      </c>
      <c r="C45" s="314">
        <f>'[34]MAY-CAT'!$V$33</f>
        <v>14019</v>
      </c>
      <c r="D45" s="314">
        <f>'[34]MAY-CAT'!$W$33</f>
        <v>1917058</v>
      </c>
      <c r="E45" s="321">
        <f>'[34]MAY-CAT'!$X$33</f>
        <v>26875236102</v>
      </c>
      <c r="F45" s="314">
        <f>'[34]MAY-CAT'!$Y$33</f>
        <v>2031263</v>
      </c>
      <c r="G45" s="314">
        <f>'[34]MAY-CAT'!$Z$33</f>
        <v>19735786</v>
      </c>
      <c r="H45" s="315">
        <f>'[34]MAY-CAT'!$AA$33</f>
        <v>9.7160170790291556</v>
      </c>
    </row>
    <row r="46" spans="1:8" hidden="1">
      <c r="A46" s="312">
        <v>3</v>
      </c>
      <c r="B46" s="313">
        <f>'sop011-(AG)'!B6</f>
        <v>45078</v>
      </c>
      <c r="C46" s="314">
        <f>'[34]JUNE-CAT'!$V$33</f>
        <v>22534</v>
      </c>
      <c r="D46" s="314">
        <f>'[34]JUNE-CAT'!$W$33</f>
        <v>1933660</v>
      </c>
      <c r="E46" s="321">
        <f>'[34]JUNE-CAT'!$X$33</f>
        <v>43573094440</v>
      </c>
      <c r="F46" s="314">
        <f>'[34]JUNE-CAT'!$Y$33</f>
        <v>2032541</v>
      </c>
      <c r="G46" s="314">
        <f>'[34]JUNE-CAT'!$Z$33</f>
        <v>31960531</v>
      </c>
      <c r="H46" s="315">
        <f>'[34]JUNE-CAT'!$AA$33</f>
        <v>15.724421303186505</v>
      </c>
    </row>
    <row r="47" spans="1:8" hidden="1">
      <c r="A47" s="317"/>
      <c r="B47" s="318" t="str">
        <f>'sop011-(AG)'!B7</f>
        <v>1st Qtr</v>
      </c>
      <c r="C47" s="319">
        <f>+C46+C45+C44</f>
        <v>48247</v>
      </c>
      <c r="D47" s="319">
        <f>+D46+D45+D44</f>
        <v>5736467</v>
      </c>
      <c r="E47" s="321">
        <f>+D47*C47</f>
        <v>276767323349</v>
      </c>
      <c r="F47" s="319">
        <f>+F46</f>
        <v>2032541</v>
      </c>
      <c r="G47" s="319">
        <f>+G46+G45+G44</f>
        <v>68093892</v>
      </c>
      <c r="H47" s="315">
        <f>+G47/F47</f>
        <v>33.501854083140266</v>
      </c>
    </row>
    <row r="48" spans="1:8" hidden="1">
      <c r="A48" s="312">
        <v>4</v>
      </c>
      <c r="B48" s="313">
        <f>'sop011-(AG)'!B8</f>
        <v>45108</v>
      </c>
      <c r="C48" s="314">
        <f>'[34]JULY-CAT'!$V$33</f>
        <v>16703</v>
      </c>
      <c r="D48" s="314">
        <f>'[34]JULY-CAT'!$W$33</f>
        <v>1892667</v>
      </c>
      <c r="E48" s="321">
        <f>'[34]JULY-CAT'!$X$33</f>
        <v>31613216901</v>
      </c>
      <c r="F48" s="314">
        <f>'[34]JULY-CAT'!$Y$33</f>
        <v>2036090</v>
      </c>
      <c r="G48" s="314">
        <f>'[34]JULY-CAT'!$Z$33</f>
        <v>23780250</v>
      </c>
      <c r="H48" s="315">
        <f>'[34]JULY-CAT'!$AA$33</f>
        <v>11.679370754730881</v>
      </c>
    </row>
    <row r="49" spans="1:8" hidden="1">
      <c r="A49" s="312">
        <v>5</v>
      </c>
      <c r="B49" s="313">
        <f>'sop011-(AG)'!B9</f>
        <v>45139</v>
      </c>
      <c r="C49" s="314">
        <f>'[34]AUG-CAT'!$V$33</f>
        <v>11863</v>
      </c>
      <c r="D49" s="314">
        <f>'[34]AUG-CAT'!$W$33</f>
        <v>1865597</v>
      </c>
      <c r="E49" s="321">
        <f>'[34]AUG-CAT'!$X$33</f>
        <v>22131577211</v>
      </c>
      <c r="F49" s="314">
        <f>'[34]AUG-CAT'!$Y$33</f>
        <v>2035790</v>
      </c>
      <c r="G49" s="314">
        <f>'[34]AUG-CAT'!$Z$33</f>
        <v>16426218</v>
      </c>
      <c r="H49" s="315">
        <f>'[34]AUG-CAT'!$AA$33</f>
        <v>8.0687192686868485</v>
      </c>
    </row>
    <row r="50" spans="1:8" hidden="1">
      <c r="A50" s="312">
        <v>6</v>
      </c>
      <c r="B50" s="313">
        <f>'sop011-(AG)'!B10</f>
        <v>45170</v>
      </c>
      <c r="C50" s="314">
        <f>'[34]SEPT-CAT'!$V$33</f>
        <v>13304</v>
      </c>
      <c r="D50" s="314">
        <f>'[34]SEPT-CAT'!$W$33</f>
        <v>1886563</v>
      </c>
      <c r="E50" s="321">
        <f>'[34]SEPT-CAT'!$X$33</f>
        <v>25098834152</v>
      </c>
      <c r="F50" s="314">
        <f>'[34]SEPT-CAT'!$Y$33</f>
        <v>2038841</v>
      </c>
      <c r="G50" s="314">
        <f>'[34]SEPT-CAT'!$Z$33</f>
        <v>19285418</v>
      </c>
      <c r="H50" s="315">
        <f>'[34]SEPT-CAT'!$AA$33</f>
        <v>9.4590102906504239</v>
      </c>
    </row>
    <row r="51" spans="1:8" hidden="1">
      <c r="A51" s="317"/>
      <c r="B51" s="318" t="str">
        <f>'sop011-(AG)'!B11</f>
        <v>2nd Qtr</v>
      </c>
      <c r="C51" s="319">
        <f>+C50+C49+C48</f>
        <v>41870</v>
      </c>
      <c r="D51" s="319">
        <f>+D50+D49+D48</f>
        <v>5644827</v>
      </c>
      <c r="E51" s="321">
        <f>+D51*C51</f>
        <v>236348906490</v>
      </c>
      <c r="F51" s="319">
        <f>+F50</f>
        <v>2038841</v>
      </c>
      <c r="G51" s="319">
        <f>+G50+G49+G48</f>
        <v>59491886</v>
      </c>
      <c r="H51" s="315">
        <f>+G51/F51</f>
        <v>29.179267044364913</v>
      </c>
    </row>
    <row r="52" spans="1:8" hidden="1">
      <c r="A52" s="312">
        <v>7</v>
      </c>
      <c r="B52" s="313">
        <f>'sop011-(AG)'!B12</f>
        <v>45200</v>
      </c>
      <c r="C52" s="314">
        <f>'[34]OCT-CAT'!$V$33</f>
        <v>12213</v>
      </c>
      <c r="D52" s="314">
        <f>'[34]OCT-CAT'!$W$33</f>
        <v>1971294</v>
      </c>
      <c r="E52" s="321">
        <f>'[34]OCT-CAT'!$X$33</f>
        <v>24075413622</v>
      </c>
      <c r="F52" s="314">
        <f>'[34]OCT-CAT'!$Y$33</f>
        <v>2144904</v>
      </c>
      <c r="G52" s="314">
        <f>'[34]OCT-CAT'!$Z$33</f>
        <v>17538821</v>
      </c>
      <c r="H52" s="315">
        <f>'[34]OCT-CAT'!$AA$33</f>
        <v>8.1769724892116376</v>
      </c>
    </row>
    <row r="53" spans="1:8" hidden="1">
      <c r="A53" s="312">
        <v>8</v>
      </c>
      <c r="B53" s="313">
        <f>'sop011-(AG)'!B13</f>
        <v>45231</v>
      </c>
      <c r="C53" s="314">
        <f>'[34]NOV-CAT'!$V$33</f>
        <v>13764</v>
      </c>
      <c r="D53" s="314">
        <f>'[34]NOV-CAT'!$W$33</f>
        <v>2001699</v>
      </c>
      <c r="E53" s="321">
        <f>'[34]NOV-CAT'!$X$33</f>
        <v>27551385036</v>
      </c>
      <c r="F53" s="314">
        <f>'[34]NOV-CAT'!$Y$33</f>
        <v>2148261</v>
      </c>
      <c r="G53" s="314">
        <f>'[34]NOV-CAT'!$Z$33</f>
        <v>19551839</v>
      </c>
      <c r="H53" s="315">
        <f>'[34]NOV-CAT'!$AA$33</f>
        <v>9.1012400262351729</v>
      </c>
    </row>
    <row r="54" spans="1:8" hidden="1">
      <c r="A54" s="312">
        <v>9</v>
      </c>
      <c r="B54" s="313">
        <f>'sop011-(AG)'!B14</f>
        <v>45261</v>
      </c>
      <c r="C54" s="314">
        <f>'[34]DEC-CAT'!$V$33</f>
        <v>11369</v>
      </c>
      <c r="D54" s="314">
        <f>'[34]DEC-CAT'!$W$33</f>
        <v>1982094</v>
      </c>
      <c r="E54" s="321">
        <f>'[34]DEC-CAT'!$X$33</f>
        <v>22534426686</v>
      </c>
      <c r="F54" s="314">
        <f>'[34]DEC-CAT'!$Y$33</f>
        <v>2158452</v>
      </c>
      <c r="G54" s="314">
        <f>'[34]DEC-CAT'!$Z$33</f>
        <v>16441903</v>
      </c>
      <c r="H54" s="315">
        <f>'[34]DEC-CAT'!$AA$33</f>
        <v>7.6174513030634916</v>
      </c>
    </row>
    <row r="55" spans="1:8" hidden="1">
      <c r="A55" s="317"/>
      <c r="B55" s="318" t="str">
        <f>'sop011-(AG)'!B15</f>
        <v>3rd Qtr</v>
      </c>
      <c r="C55" s="319">
        <f>+C54+C53+C52</f>
        <v>37346</v>
      </c>
      <c r="D55" s="319">
        <f>+D54+D53+D52</f>
        <v>5955087</v>
      </c>
      <c r="E55" s="321">
        <f>+D55*C55</f>
        <v>222398679102</v>
      </c>
      <c r="F55" s="319">
        <f>+F54</f>
        <v>2158452</v>
      </c>
      <c r="G55" s="319">
        <f>+G54+G53+G52</f>
        <v>53532563</v>
      </c>
      <c r="H55" s="315">
        <f>+G55/F55</f>
        <v>24.801368295426538</v>
      </c>
    </row>
    <row r="56" spans="1:8">
      <c r="A56" s="312">
        <v>1</v>
      </c>
      <c r="B56" s="313">
        <f>'sop011-(AG)'!B16</f>
        <v>45292</v>
      </c>
      <c r="C56" s="314">
        <f>'[34]JAN-CAT'!$V$33</f>
        <v>12489</v>
      </c>
      <c r="D56" s="314">
        <f>'[34]JAN-CAT'!$W$33</f>
        <v>2002384</v>
      </c>
      <c r="E56" s="321">
        <f>'[34]JAN-CAT'!$X$33</f>
        <v>25007773776</v>
      </c>
      <c r="F56" s="314">
        <f>'[34]JAN-CAT'!$Y$33</f>
        <v>2163282</v>
      </c>
      <c r="G56" s="314">
        <f>'[34]JAN-CAT'!$Z$33</f>
        <v>18773537</v>
      </c>
      <c r="H56" s="315">
        <f>'[34]JAN-CAT'!$AA$33</f>
        <v>8.6782661714931297</v>
      </c>
    </row>
    <row r="57" spans="1:8">
      <c r="A57" s="312">
        <v>2</v>
      </c>
      <c r="B57" s="313">
        <f>'sop011-(AG)'!B17</f>
        <v>45323</v>
      </c>
      <c r="C57" s="314">
        <f>'[34]FEB-CAT'!$V$33</f>
        <v>10257</v>
      </c>
      <c r="D57" s="314">
        <f>'[34]FEB-CAT'!$W$33</f>
        <v>1930504</v>
      </c>
      <c r="E57" s="321">
        <f>'[34]FEB-CAT'!$X$33</f>
        <v>19801179528</v>
      </c>
      <c r="F57" s="314">
        <f>'[34]FEB-CAT'!$Y$33</f>
        <v>2166648</v>
      </c>
      <c r="G57" s="314">
        <f>'[34]FEB-CAT'!$Z$33</f>
        <v>14829438</v>
      </c>
      <c r="H57" s="315">
        <f>'[34]FEB-CAT'!$AA$33</f>
        <v>6.8444149672674106</v>
      </c>
    </row>
    <row r="58" spans="1:8">
      <c r="A58" s="348">
        <v>3</v>
      </c>
      <c r="B58" s="313">
        <f>'sop011-(AG)'!B18</f>
        <v>45352</v>
      </c>
      <c r="C58" s="314">
        <f>'[34]MAR-CAT'!$V$33</f>
        <v>10871</v>
      </c>
      <c r="D58" s="314">
        <f>'[34]MAR-CAT'!$W$33</f>
        <v>1823823</v>
      </c>
      <c r="E58" s="321">
        <f>'[34]MAR-CAT'!$X$33</f>
        <v>19826779833</v>
      </c>
      <c r="F58" s="314">
        <f>'[34]MAR-CAT'!$Y$33</f>
        <v>2168675</v>
      </c>
      <c r="G58" s="314">
        <f>'[34]MAR-CAT'!$Z$33</f>
        <v>15609838</v>
      </c>
      <c r="H58" s="321">
        <f>'[34]MAR-CAT'!$AA$33</f>
        <v>7.1978687447404521</v>
      </c>
    </row>
    <row r="59" spans="1:8">
      <c r="A59" s="320"/>
      <c r="B59" s="318" t="str">
        <f>'sop011-(AG)'!B19</f>
        <v>4th Qtr</v>
      </c>
      <c r="C59" s="319">
        <f>+C58+C57+C56</f>
        <v>33617</v>
      </c>
      <c r="D59" s="319">
        <f>+D58+D57+D56</f>
        <v>5756711</v>
      </c>
      <c r="E59" s="321">
        <f>+D59*C59</f>
        <v>193523353687</v>
      </c>
      <c r="F59" s="319">
        <f>+F58</f>
        <v>2168675</v>
      </c>
      <c r="G59" s="319">
        <f>+G58+G57+G56</f>
        <v>49212813</v>
      </c>
      <c r="H59" s="321">
        <f>+G59/F59</f>
        <v>22.692571731587261</v>
      </c>
    </row>
    <row r="60" spans="1:8" hidden="1">
      <c r="A60" s="320"/>
      <c r="B60" s="318" t="str">
        <f>'sop011-(AG)'!B20</f>
        <v>Yearly Data</v>
      </c>
      <c r="C60" s="319">
        <f>+C59+C55+C51+C47</f>
        <v>161080</v>
      </c>
      <c r="D60" s="319">
        <f>+D59+D55+D51+D47</f>
        <v>23093092</v>
      </c>
      <c r="E60" s="321">
        <f>+D60*C60</f>
        <v>3719835259360</v>
      </c>
      <c r="F60" s="319">
        <f>+F59</f>
        <v>2168675</v>
      </c>
      <c r="G60" s="319">
        <f>+G59+G55+G51+G47</f>
        <v>230331154</v>
      </c>
      <c r="H60" s="321">
        <f>+G60/F60</f>
        <v>106.20823959330005</v>
      </c>
    </row>
    <row r="62" spans="1:8" ht="29.25" customHeight="1">
      <c r="B62" s="349"/>
      <c r="C62" s="677"/>
      <c r="D62" s="677"/>
      <c r="E62" s="677"/>
      <c r="F62" s="677"/>
      <c r="G62" s="677"/>
      <c r="H62" s="677"/>
    </row>
  </sheetData>
  <mergeCells count="4">
    <mergeCell ref="A1:H1"/>
    <mergeCell ref="A21:H21"/>
    <mergeCell ref="A41:H41"/>
    <mergeCell ref="C62:H62"/>
  </mergeCells>
  <printOptions horizontalCentered="1" verticalCentered="1"/>
  <pageMargins left="0" right="0" top="0" bottom="0" header="0" footer="0"/>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topLeftCell="A19" zoomScaleNormal="85" zoomScaleSheetLayoutView="100" workbookViewId="0">
      <selection activeCell="A20" sqref="A20:XFD20"/>
    </sheetView>
  </sheetViews>
  <sheetFormatPr defaultColWidth="9.140625" defaultRowHeight="12.75"/>
  <cols>
    <col min="1" max="1" width="4.28515625" style="304" customWidth="1"/>
    <col min="2" max="3" width="13.85546875" style="304" customWidth="1"/>
    <col min="4" max="4" width="15.5703125" style="304" customWidth="1"/>
    <col min="5" max="5" width="20.28515625" style="304" customWidth="1"/>
    <col min="6" max="6" width="13" style="304" customWidth="1"/>
    <col min="7" max="7" width="15.42578125" style="304" customWidth="1"/>
    <col min="8" max="8" width="13.5703125" style="304" customWidth="1"/>
    <col min="9" max="256" width="9.140625" style="304"/>
    <col min="257" max="257" width="4.28515625" style="304" customWidth="1"/>
    <col min="258" max="259" width="13.85546875" style="304" customWidth="1"/>
    <col min="260" max="260" width="15.5703125" style="304" customWidth="1"/>
    <col min="261" max="261" width="20.28515625" style="304" customWidth="1"/>
    <col min="262" max="262" width="13" style="304" customWidth="1"/>
    <col min="263" max="263" width="15.42578125" style="304" customWidth="1"/>
    <col min="264" max="264" width="13.5703125" style="304" customWidth="1"/>
    <col min="265" max="512" width="9.140625" style="304"/>
    <col min="513" max="513" width="4.28515625" style="304" customWidth="1"/>
    <col min="514" max="515" width="13.85546875" style="304" customWidth="1"/>
    <col min="516" max="516" width="15.5703125" style="304" customWidth="1"/>
    <col min="517" max="517" width="20.28515625" style="304" customWidth="1"/>
    <col min="518" max="518" width="13" style="304" customWidth="1"/>
    <col min="519" max="519" width="15.42578125" style="304" customWidth="1"/>
    <col min="520" max="520" width="13.5703125" style="304" customWidth="1"/>
    <col min="521" max="768" width="9.140625" style="304"/>
    <col min="769" max="769" width="4.28515625" style="304" customWidth="1"/>
    <col min="770" max="771" width="13.85546875" style="304" customWidth="1"/>
    <col min="772" max="772" width="15.5703125" style="304" customWidth="1"/>
    <col min="773" max="773" width="20.28515625" style="304" customWidth="1"/>
    <col min="774" max="774" width="13" style="304" customWidth="1"/>
    <col min="775" max="775" width="15.42578125" style="304" customWidth="1"/>
    <col min="776" max="776" width="13.5703125" style="304" customWidth="1"/>
    <col min="777" max="1024" width="9.140625" style="304"/>
    <col min="1025" max="1025" width="4.28515625" style="304" customWidth="1"/>
    <col min="1026" max="1027" width="13.85546875" style="304" customWidth="1"/>
    <col min="1028" max="1028" width="15.5703125" style="304" customWidth="1"/>
    <col min="1029" max="1029" width="20.28515625" style="304" customWidth="1"/>
    <col min="1030" max="1030" width="13" style="304" customWidth="1"/>
    <col min="1031" max="1031" width="15.42578125" style="304" customWidth="1"/>
    <col min="1032" max="1032" width="13.5703125" style="304" customWidth="1"/>
    <col min="1033" max="1280" width="9.140625" style="304"/>
    <col min="1281" max="1281" width="4.28515625" style="304" customWidth="1"/>
    <col min="1282" max="1283" width="13.85546875" style="304" customWidth="1"/>
    <col min="1284" max="1284" width="15.5703125" style="304" customWidth="1"/>
    <col min="1285" max="1285" width="20.28515625" style="304" customWidth="1"/>
    <col min="1286" max="1286" width="13" style="304" customWidth="1"/>
    <col min="1287" max="1287" width="15.42578125" style="304" customWidth="1"/>
    <col min="1288" max="1288" width="13.5703125" style="304" customWidth="1"/>
    <col min="1289" max="1536" width="9.140625" style="304"/>
    <col min="1537" max="1537" width="4.28515625" style="304" customWidth="1"/>
    <col min="1538" max="1539" width="13.85546875" style="304" customWidth="1"/>
    <col min="1540" max="1540" width="15.5703125" style="304" customWidth="1"/>
    <col min="1541" max="1541" width="20.28515625" style="304" customWidth="1"/>
    <col min="1542" max="1542" width="13" style="304" customWidth="1"/>
    <col min="1543" max="1543" width="15.42578125" style="304" customWidth="1"/>
    <col min="1544" max="1544" width="13.5703125" style="304" customWidth="1"/>
    <col min="1545" max="1792" width="9.140625" style="304"/>
    <col min="1793" max="1793" width="4.28515625" style="304" customWidth="1"/>
    <col min="1794" max="1795" width="13.85546875" style="304" customWidth="1"/>
    <col min="1796" max="1796" width="15.5703125" style="304" customWidth="1"/>
    <col min="1797" max="1797" width="20.28515625" style="304" customWidth="1"/>
    <col min="1798" max="1798" width="13" style="304" customWidth="1"/>
    <col min="1799" max="1799" width="15.42578125" style="304" customWidth="1"/>
    <col min="1800" max="1800" width="13.5703125" style="304" customWidth="1"/>
    <col min="1801" max="2048" width="9.140625" style="304"/>
    <col min="2049" max="2049" width="4.28515625" style="304" customWidth="1"/>
    <col min="2050" max="2051" width="13.85546875" style="304" customWidth="1"/>
    <col min="2052" max="2052" width="15.5703125" style="304" customWidth="1"/>
    <col min="2053" max="2053" width="20.28515625" style="304" customWidth="1"/>
    <col min="2054" max="2054" width="13" style="304" customWidth="1"/>
    <col min="2055" max="2055" width="15.42578125" style="304" customWidth="1"/>
    <col min="2056" max="2056" width="13.5703125" style="304" customWidth="1"/>
    <col min="2057" max="2304" width="9.140625" style="304"/>
    <col min="2305" max="2305" width="4.28515625" style="304" customWidth="1"/>
    <col min="2306" max="2307" width="13.85546875" style="304" customWidth="1"/>
    <col min="2308" max="2308" width="15.5703125" style="304" customWidth="1"/>
    <col min="2309" max="2309" width="20.28515625" style="304" customWidth="1"/>
    <col min="2310" max="2310" width="13" style="304" customWidth="1"/>
    <col min="2311" max="2311" width="15.42578125" style="304" customWidth="1"/>
    <col min="2312" max="2312" width="13.5703125" style="304" customWidth="1"/>
    <col min="2313" max="2560" width="9.140625" style="304"/>
    <col min="2561" max="2561" width="4.28515625" style="304" customWidth="1"/>
    <col min="2562" max="2563" width="13.85546875" style="304" customWidth="1"/>
    <col min="2564" max="2564" width="15.5703125" style="304" customWidth="1"/>
    <col min="2565" max="2565" width="20.28515625" style="304" customWidth="1"/>
    <col min="2566" max="2566" width="13" style="304" customWidth="1"/>
    <col min="2567" max="2567" width="15.42578125" style="304" customWidth="1"/>
    <col min="2568" max="2568" width="13.5703125" style="304" customWidth="1"/>
    <col min="2569" max="2816" width="9.140625" style="304"/>
    <col min="2817" max="2817" width="4.28515625" style="304" customWidth="1"/>
    <col min="2818" max="2819" width="13.85546875" style="304" customWidth="1"/>
    <col min="2820" max="2820" width="15.5703125" style="304" customWidth="1"/>
    <col min="2821" max="2821" width="20.28515625" style="304" customWidth="1"/>
    <col min="2822" max="2822" width="13" style="304" customWidth="1"/>
    <col min="2823" max="2823" width="15.42578125" style="304" customWidth="1"/>
    <col min="2824" max="2824" width="13.5703125" style="304" customWidth="1"/>
    <col min="2825" max="3072" width="9.140625" style="304"/>
    <col min="3073" max="3073" width="4.28515625" style="304" customWidth="1"/>
    <col min="3074" max="3075" width="13.85546875" style="304" customWidth="1"/>
    <col min="3076" max="3076" width="15.5703125" style="304" customWidth="1"/>
    <col min="3077" max="3077" width="20.28515625" style="304" customWidth="1"/>
    <col min="3078" max="3078" width="13" style="304" customWidth="1"/>
    <col min="3079" max="3079" width="15.42578125" style="304" customWidth="1"/>
    <col min="3080" max="3080" width="13.5703125" style="304" customWidth="1"/>
    <col min="3081" max="3328" width="9.140625" style="304"/>
    <col min="3329" max="3329" width="4.28515625" style="304" customWidth="1"/>
    <col min="3330" max="3331" width="13.85546875" style="304" customWidth="1"/>
    <col min="3332" max="3332" width="15.5703125" style="304" customWidth="1"/>
    <col min="3333" max="3333" width="20.28515625" style="304" customWidth="1"/>
    <col min="3334" max="3334" width="13" style="304" customWidth="1"/>
    <col min="3335" max="3335" width="15.42578125" style="304" customWidth="1"/>
    <col min="3336" max="3336" width="13.5703125" style="304" customWidth="1"/>
    <col min="3337" max="3584" width="9.140625" style="304"/>
    <col min="3585" max="3585" width="4.28515625" style="304" customWidth="1"/>
    <col min="3586" max="3587" width="13.85546875" style="304" customWidth="1"/>
    <col min="3588" max="3588" width="15.5703125" style="304" customWidth="1"/>
    <col min="3589" max="3589" width="20.28515625" style="304" customWidth="1"/>
    <col min="3590" max="3590" width="13" style="304" customWidth="1"/>
    <col min="3591" max="3591" width="15.42578125" style="304" customWidth="1"/>
    <col min="3592" max="3592" width="13.5703125" style="304" customWidth="1"/>
    <col min="3593" max="3840" width="9.140625" style="304"/>
    <col min="3841" max="3841" width="4.28515625" style="304" customWidth="1"/>
    <col min="3842" max="3843" width="13.85546875" style="304" customWidth="1"/>
    <col min="3844" max="3844" width="15.5703125" style="304" customWidth="1"/>
    <col min="3845" max="3845" width="20.28515625" style="304" customWidth="1"/>
    <col min="3846" max="3846" width="13" style="304" customWidth="1"/>
    <col min="3847" max="3847" width="15.42578125" style="304" customWidth="1"/>
    <col min="3848" max="3848" width="13.5703125" style="304" customWidth="1"/>
    <col min="3849" max="4096" width="9.140625" style="304"/>
    <col min="4097" max="4097" width="4.28515625" style="304" customWidth="1"/>
    <col min="4098" max="4099" width="13.85546875" style="304" customWidth="1"/>
    <col min="4100" max="4100" width="15.5703125" style="304" customWidth="1"/>
    <col min="4101" max="4101" width="20.28515625" style="304" customWidth="1"/>
    <col min="4102" max="4102" width="13" style="304" customWidth="1"/>
    <col min="4103" max="4103" width="15.42578125" style="304" customWidth="1"/>
    <col min="4104" max="4104" width="13.5703125" style="304" customWidth="1"/>
    <col min="4105" max="4352" width="9.140625" style="304"/>
    <col min="4353" max="4353" width="4.28515625" style="304" customWidth="1"/>
    <col min="4354" max="4355" width="13.85546875" style="304" customWidth="1"/>
    <col min="4356" max="4356" width="15.5703125" style="304" customWidth="1"/>
    <col min="4357" max="4357" width="20.28515625" style="304" customWidth="1"/>
    <col min="4358" max="4358" width="13" style="304" customWidth="1"/>
    <col min="4359" max="4359" width="15.42578125" style="304" customWidth="1"/>
    <col min="4360" max="4360" width="13.5703125" style="304" customWidth="1"/>
    <col min="4361" max="4608" width="9.140625" style="304"/>
    <col min="4609" max="4609" width="4.28515625" style="304" customWidth="1"/>
    <col min="4610" max="4611" width="13.85546875" style="304" customWidth="1"/>
    <col min="4612" max="4612" width="15.5703125" style="304" customWidth="1"/>
    <col min="4613" max="4613" width="20.28515625" style="304" customWidth="1"/>
    <col min="4614" max="4614" width="13" style="304" customWidth="1"/>
    <col min="4615" max="4615" width="15.42578125" style="304" customWidth="1"/>
    <col min="4616" max="4616" width="13.5703125" style="304" customWidth="1"/>
    <col min="4617" max="4864" width="9.140625" style="304"/>
    <col min="4865" max="4865" width="4.28515625" style="304" customWidth="1"/>
    <col min="4866" max="4867" width="13.85546875" style="304" customWidth="1"/>
    <col min="4868" max="4868" width="15.5703125" style="304" customWidth="1"/>
    <col min="4869" max="4869" width="20.28515625" style="304" customWidth="1"/>
    <col min="4870" max="4870" width="13" style="304" customWidth="1"/>
    <col min="4871" max="4871" width="15.42578125" style="304" customWidth="1"/>
    <col min="4872" max="4872" width="13.5703125" style="304" customWidth="1"/>
    <col min="4873" max="5120" width="9.140625" style="304"/>
    <col min="5121" max="5121" width="4.28515625" style="304" customWidth="1"/>
    <col min="5122" max="5123" width="13.85546875" style="304" customWidth="1"/>
    <col min="5124" max="5124" width="15.5703125" style="304" customWidth="1"/>
    <col min="5125" max="5125" width="20.28515625" style="304" customWidth="1"/>
    <col min="5126" max="5126" width="13" style="304" customWidth="1"/>
    <col min="5127" max="5127" width="15.42578125" style="304" customWidth="1"/>
    <col min="5128" max="5128" width="13.5703125" style="304" customWidth="1"/>
    <col min="5129" max="5376" width="9.140625" style="304"/>
    <col min="5377" max="5377" width="4.28515625" style="304" customWidth="1"/>
    <col min="5378" max="5379" width="13.85546875" style="304" customWidth="1"/>
    <col min="5380" max="5380" width="15.5703125" style="304" customWidth="1"/>
    <col min="5381" max="5381" width="20.28515625" style="304" customWidth="1"/>
    <col min="5382" max="5382" width="13" style="304" customWidth="1"/>
    <col min="5383" max="5383" width="15.42578125" style="304" customWidth="1"/>
    <col min="5384" max="5384" width="13.5703125" style="304" customWidth="1"/>
    <col min="5385" max="5632" width="9.140625" style="304"/>
    <col min="5633" max="5633" width="4.28515625" style="304" customWidth="1"/>
    <col min="5634" max="5635" width="13.85546875" style="304" customWidth="1"/>
    <col min="5636" max="5636" width="15.5703125" style="304" customWidth="1"/>
    <col min="5637" max="5637" width="20.28515625" style="304" customWidth="1"/>
    <col min="5638" max="5638" width="13" style="304" customWidth="1"/>
    <col min="5639" max="5639" width="15.42578125" style="304" customWidth="1"/>
    <col min="5640" max="5640" width="13.5703125" style="304" customWidth="1"/>
    <col min="5641" max="5888" width="9.140625" style="304"/>
    <col min="5889" max="5889" width="4.28515625" style="304" customWidth="1"/>
    <col min="5890" max="5891" width="13.85546875" style="304" customWidth="1"/>
    <col min="5892" max="5892" width="15.5703125" style="304" customWidth="1"/>
    <col min="5893" max="5893" width="20.28515625" style="304" customWidth="1"/>
    <col min="5894" max="5894" width="13" style="304" customWidth="1"/>
    <col min="5895" max="5895" width="15.42578125" style="304" customWidth="1"/>
    <col min="5896" max="5896" width="13.5703125" style="304" customWidth="1"/>
    <col min="5897" max="6144" width="9.140625" style="304"/>
    <col min="6145" max="6145" width="4.28515625" style="304" customWidth="1"/>
    <col min="6146" max="6147" width="13.85546875" style="304" customWidth="1"/>
    <col min="6148" max="6148" width="15.5703125" style="304" customWidth="1"/>
    <col min="6149" max="6149" width="20.28515625" style="304" customWidth="1"/>
    <col min="6150" max="6150" width="13" style="304" customWidth="1"/>
    <col min="6151" max="6151" width="15.42578125" style="304" customWidth="1"/>
    <col min="6152" max="6152" width="13.5703125" style="304" customWidth="1"/>
    <col min="6153" max="6400" width="9.140625" style="304"/>
    <col min="6401" max="6401" width="4.28515625" style="304" customWidth="1"/>
    <col min="6402" max="6403" width="13.85546875" style="304" customWidth="1"/>
    <col min="6404" max="6404" width="15.5703125" style="304" customWidth="1"/>
    <col min="6405" max="6405" width="20.28515625" style="304" customWidth="1"/>
    <col min="6406" max="6406" width="13" style="304" customWidth="1"/>
    <col min="6407" max="6407" width="15.42578125" style="304" customWidth="1"/>
    <col min="6408" max="6408" width="13.5703125" style="304" customWidth="1"/>
    <col min="6409" max="6656" width="9.140625" style="304"/>
    <col min="6657" max="6657" width="4.28515625" style="304" customWidth="1"/>
    <col min="6658" max="6659" width="13.85546875" style="304" customWidth="1"/>
    <col min="6660" max="6660" width="15.5703125" style="304" customWidth="1"/>
    <col min="6661" max="6661" width="20.28515625" style="304" customWidth="1"/>
    <col min="6662" max="6662" width="13" style="304" customWidth="1"/>
    <col min="6663" max="6663" width="15.42578125" style="304" customWidth="1"/>
    <col min="6664" max="6664" width="13.5703125" style="304" customWidth="1"/>
    <col min="6665" max="6912" width="9.140625" style="304"/>
    <col min="6913" max="6913" width="4.28515625" style="304" customWidth="1"/>
    <col min="6914" max="6915" width="13.85546875" style="304" customWidth="1"/>
    <col min="6916" max="6916" width="15.5703125" style="304" customWidth="1"/>
    <col min="6917" max="6917" width="20.28515625" style="304" customWidth="1"/>
    <col min="6918" max="6918" width="13" style="304" customWidth="1"/>
    <col min="6919" max="6919" width="15.42578125" style="304" customWidth="1"/>
    <col min="6920" max="6920" width="13.5703125" style="304" customWidth="1"/>
    <col min="6921" max="7168" width="9.140625" style="304"/>
    <col min="7169" max="7169" width="4.28515625" style="304" customWidth="1"/>
    <col min="7170" max="7171" width="13.85546875" style="304" customWidth="1"/>
    <col min="7172" max="7172" width="15.5703125" style="304" customWidth="1"/>
    <col min="7173" max="7173" width="20.28515625" style="304" customWidth="1"/>
    <col min="7174" max="7174" width="13" style="304" customWidth="1"/>
    <col min="7175" max="7175" width="15.42578125" style="304" customWidth="1"/>
    <col min="7176" max="7176" width="13.5703125" style="304" customWidth="1"/>
    <col min="7177" max="7424" width="9.140625" style="304"/>
    <col min="7425" max="7425" width="4.28515625" style="304" customWidth="1"/>
    <col min="7426" max="7427" width="13.85546875" style="304" customWidth="1"/>
    <col min="7428" max="7428" width="15.5703125" style="304" customWidth="1"/>
    <col min="7429" max="7429" width="20.28515625" style="304" customWidth="1"/>
    <col min="7430" max="7430" width="13" style="304" customWidth="1"/>
    <col min="7431" max="7431" width="15.42578125" style="304" customWidth="1"/>
    <col min="7432" max="7432" width="13.5703125" style="304" customWidth="1"/>
    <col min="7433" max="7680" width="9.140625" style="304"/>
    <col min="7681" max="7681" width="4.28515625" style="304" customWidth="1"/>
    <col min="7682" max="7683" width="13.85546875" style="304" customWidth="1"/>
    <col min="7684" max="7684" width="15.5703125" style="304" customWidth="1"/>
    <col min="7685" max="7685" width="20.28515625" style="304" customWidth="1"/>
    <col min="7686" max="7686" width="13" style="304" customWidth="1"/>
    <col min="7687" max="7687" width="15.42578125" style="304" customWidth="1"/>
    <col min="7688" max="7688" width="13.5703125" style="304" customWidth="1"/>
    <col min="7689" max="7936" width="9.140625" style="304"/>
    <col min="7937" max="7937" width="4.28515625" style="304" customWidth="1"/>
    <col min="7938" max="7939" width="13.85546875" style="304" customWidth="1"/>
    <col min="7940" max="7940" width="15.5703125" style="304" customWidth="1"/>
    <col min="7941" max="7941" width="20.28515625" style="304" customWidth="1"/>
    <col min="7942" max="7942" width="13" style="304" customWidth="1"/>
    <col min="7943" max="7943" width="15.42578125" style="304" customWidth="1"/>
    <col min="7944" max="7944" width="13.5703125" style="304" customWidth="1"/>
    <col min="7945" max="8192" width="9.140625" style="304"/>
    <col min="8193" max="8193" width="4.28515625" style="304" customWidth="1"/>
    <col min="8194" max="8195" width="13.85546875" style="304" customWidth="1"/>
    <col min="8196" max="8196" width="15.5703125" style="304" customWidth="1"/>
    <col min="8197" max="8197" width="20.28515625" style="304" customWidth="1"/>
    <col min="8198" max="8198" width="13" style="304" customWidth="1"/>
    <col min="8199" max="8199" width="15.42578125" style="304" customWidth="1"/>
    <col min="8200" max="8200" width="13.5703125" style="304" customWidth="1"/>
    <col min="8201" max="8448" width="9.140625" style="304"/>
    <col min="8449" max="8449" width="4.28515625" style="304" customWidth="1"/>
    <col min="8450" max="8451" width="13.85546875" style="304" customWidth="1"/>
    <col min="8452" max="8452" width="15.5703125" style="304" customWidth="1"/>
    <col min="8453" max="8453" width="20.28515625" style="304" customWidth="1"/>
    <col min="8454" max="8454" width="13" style="304" customWidth="1"/>
    <col min="8455" max="8455" width="15.42578125" style="304" customWidth="1"/>
    <col min="8456" max="8456" width="13.5703125" style="304" customWidth="1"/>
    <col min="8457" max="8704" width="9.140625" style="304"/>
    <col min="8705" max="8705" width="4.28515625" style="304" customWidth="1"/>
    <col min="8706" max="8707" width="13.85546875" style="304" customWidth="1"/>
    <col min="8708" max="8708" width="15.5703125" style="304" customWidth="1"/>
    <col min="8709" max="8709" width="20.28515625" style="304" customWidth="1"/>
    <col min="8710" max="8710" width="13" style="304" customWidth="1"/>
    <col min="8711" max="8711" width="15.42578125" style="304" customWidth="1"/>
    <col min="8712" max="8712" width="13.5703125" style="304" customWidth="1"/>
    <col min="8713" max="8960" width="9.140625" style="304"/>
    <col min="8961" max="8961" width="4.28515625" style="304" customWidth="1"/>
    <col min="8962" max="8963" width="13.85546875" style="304" customWidth="1"/>
    <col min="8964" max="8964" width="15.5703125" style="304" customWidth="1"/>
    <col min="8965" max="8965" width="20.28515625" style="304" customWidth="1"/>
    <col min="8966" max="8966" width="13" style="304" customWidth="1"/>
    <col min="8967" max="8967" width="15.42578125" style="304" customWidth="1"/>
    <col min="8968" max="8968" width="13.5703125" style="304" customWidth="1"/>
    <col min="8969" max="9216" width="9.140625" style="304"/>
    <col min="9217" max="9217" width="4.28515625" style="304" customWidth="1"/>
    <col min="9218" max="9219" width="13.85546875" style="304" customWidth="1"/>
    <col min="9220" max="9220" width="15.5703125" style="304" customWidth="1"/>
    <col min="9221" max="9221" width="20.28515625" style="304" customWidth="1"/>
    <col min="9222" max="9222" width="13" style="304" customWidth="1"/>
    <col min="9223" max="9223" width="15.42578125" style="304" customWidth="1"/>
    <col min="9224" max="9224" width="13.5703125" style="304" customWidth="1"/>
    <col min="9225" max="9472" width="9.140625" style="304"/>
    <col min="9473" max="9473" width="4.28515625" style="304" customWidth="1"/>
    <col min="9474" max="9475" width="13.85546875" style="304" customWidth="1"/>
    <col min="9476" max="9476" width="15.5703125" style="304" customWidth="1"/>
    <col min="9477" max="9477" width="20.28515625" style="304" customWidth="1"/>
    <col min="9478" max="9478" width="13" style="304" customWidth="1"/>
    <col min="9479" max="9479" width="15.42578125" style="304" customWidth="1"/>
    <col min="9480" max="9480" width="13.5703125" style="304" customWidth="1"/>
    <col min="9481" max="9728" width="9.140625" style="304"/>
    <col min="9729" max="9729" width="4.28515625" style="304" customWidth="1"/>
    <col min="9730" max="9731" width="13.85546875" style="304" customWidth="1"/>
    <col min="9732" max="9732" width="15.5703125" style="304" customWidth="1"/>
    <col min="9733" max="9733" width="20.28515625" style="304" customWidth="1"/>
    <col min="9734" max="9734" width="13" style="304" customWidth="1"/>
    <col min="9735" max="9735" width="15.42578125" style="304" customWidth="1"/>
    <col min="9736" max="9736" width="13.5703125" style="304" customWidth="1"/>
    <col min="9737" max="9984" width="9.140625" style="304"/>
    <col min="9985" max="9985" width="4.28515625" style="304" customWidth="1"/>
    <col min="9986" max="9987" width="13.85546875" style="304" customWidth="1"/>
    <col min="9988" max="9988" width="15.5703125" style="304" customWidth="1"/>
    <col min="9989" max="9989" width="20.28515625" style="304" customWidth="1"/>
    <col min="9990" max="9990" width="13" style="304" customWidth="1"/>
    <col min="9991" max="9991" width="15.42578125" style="304" customWidth="1"/>
    <col min="9992" max="9992" width="13.5703125" style="304" customWidth="1"/>
    <col min="9993" max="10240" width="9.140625" style="304"/>
    <col min="10241" max="10241" width="4.28515625" style="304" customWidth="1"/>
    <col min="10242" max="10243" width="13.85546875" style="304" customWidth="1"/>
    <col min="10244" max="10244" width="15.5703125" style="304" customWidth="1"/>
    <col min="10245" max="10245" width="20.28515625" style="304" customWidth="1"/>
    <col min="10246" max="10246" width="13" style="304" customWidth="1"/>
    <col min="10247" max="10247" width="15.42578125" style="304" customWidth="1"/>
    <col min="10248" max="10248" width="13.5703125" style="304" customWidth="1"/>
    <col min="10249" max="10496" width="9.140625" style="304"/>
    <col min="10497" max="10497" width="4.28515625" style="304" customWidth="1"/>
    <col min="10498" max="10499" width="13.85546875" style="304" customWidth="1"/>
    <col min="10500" max="10500" width="15.5703125" style="304" customWidth="1"/>
    <col min="10501" max="10501" width="20.28515625" style="304" customWidth="1"/>
    <col min="10502" max="10502" width="13" style="304" customWidth="1"/>
    <col min="10503" max="10503" width="15.42578125" style="304" customWidth="1"/>
    <col min="10504" max="10504" width="13.5703125" style="304" customWidth="1"/>
    <col min="10505" max="10752" width="9.140625" style="304"/>
    <col min="10753" max="10753" width="4.28515625" style="304" customWidth="1"/>
    <col min="10754" max="10755" width="13.85546875" style="304" customWidth="1"/>
    <col min="10756" max="10756" width="15.5703125" style="304" customWidth="1"/>
    <col min="10757" max="10757" width="20.28515625" style="304" customWidth="1"/>
    <col min="10758" max="10758" width="13" style="304" customWidth="1"/>
    <col min="10759" max="10759" width="15.42578125" style="304" customWidth="1"/>
    <col min="10760" max="10760" width="13.5703125" style="304" customWidth="1"/>
    <col min="10761" max="11008" width="9.140625" style="304"/>
    <col min="11009" max="11009" width="4.28515625" style="304" customWidth="1"/>
    <col min="11010" max="11011" width="13.85546875" style="304" customWidth="1"/>
    <col min="11012" max="11012" width="15.5703125" style="304" customWidth="1"/>
    <col min="11013" max="11013" width="20.28515625" style="304" customWidth="1"/>
    <col min="11014" max="11014" width="13" style="304" customWidth="1"/>
    <col min="11015" max="11015" width="15.42578125" style="304" customWidth="1"/>
    <col min="11016" max="11016" width="13.5703125" style="304" customWidth="1"/>
    <col min="11017" max="11264" width="9.140625" style="304"/>
    <col min="11265" max="11265" width="4.28515625" style="304" customWidth="1"/>
    <col min="11266" max="11267" width="13.85546875" style="304" customWidth="1"/>
    <col min="11268" max="11268" width="15.5703125" style="304" customWidth="1"/>
    <col min="11269" max="11269" width="20.28515625" style="304" customWidth="1"/>
    <col min="11270" max="11270" width="13" style="304" customWidth="1"/>
    <col min="11271" max="11271" width="15.42578125" style="304" customWidth="1"/>
    <col min="11272" max="11272" width="13.5703125" style="304" customWidth="1"/>
    <col min="11273" max="11520" width="9.140625" style="304"/>
    <col min="11521" max="11521" width="4.28515625" style="304" customWidth="1"/>
    <col min="11522" max="11523" width="13.85546875" style="304" customWidth="1"/>
    <col min="11524" max="11524" width="15.5703125" style="304" customWidth="1"/>
    <col min="11525" max="11525" width="20.28515625" style="304" customWidth="1"/>
    <col min="11526" max="11526" width="13" style="304" customWidth="1"/>
    <col min="11527" max="11527" width="15.42578125" style="304" customWidth="1"/>
    <col min="11528" max="11528" width="13.5703125" style="304" customWidth="1"/>
    <col min="11529" max="11776" width="9.140625" style="304"/>
    <col min="11777" max="11777" width="4.28515625" style="304" customWidth="1"/>
    <col min="11778" max="11779" width="13.85546875" style="304" customWidth="1"/>
    <col min="11780" max="11780" width="15.5703125" style="304" customWidth="1"/>
    <col min="11781" max="11781" width="20.28515625" style="304" customWidth="1"/>
    <col min="11782" max="11782" width="13" style="304" customWidth="1"/>
    <col min="11783" max="11783" width="15.42578125" style="304" customWidth="1"/>
    <col min="11784" max="11784" width="13.5703125" style="304" customWidth="1"/>
    <col min="11785" max="12032" width="9.140625" style="304"/>
    <col min="12033" max="12033" width="4.28515625" style="304" customWidth="1"/>
    <col min="12034" max="12035" width="13.85546875" style="304" customWidth="1"/>
    <col min="12036" max="12036" width="15.5703125" style="304" customWidth="1"/>
    <col min="12037" max="12037" width="20.28515625" style="304" customWidth="1"/>
    <col min="12038" max="12038" width="13" style="304" customWidth="1"/>
    <col min="12039" max="12039" width="15.42578125" style="304" customWidth="1"/>
    <col min="12040" max="12040" width="13.5703125" style="304" customWidth="1"/>
    <col min="12041" max="12288" width="9.140625" style="304"/>
    <col min="12289" max="12289" width="4.28515625" style="304" customWidth="1"/>
    <col min="12290" max="12291" width="13.85546875" style="304" customWidth="1"/>
    <col min="12292" max="12292" width="15.5703125" style="304" customWidth="1"/>
    <col min="12293" max="12293" width="20.28515625" style="304" customWidth="1"/>
    <col min="12294" max="12294" width="13" style="304" customWidth="1"/>
    <col min="12295" max="12295" width="15.42578125" style="304" customWidth="1"/>
    <col min="12296" max="12296" width="13.5703125" style="304" customWidth="1"/>
    <col min="12297" max="12544" width="9.140625" style="304"/>
    <col min="12545" max="12545" width="4.28515625" style="304" customWidth="1"/>
    <col min="12546" max="12547" width="13.85546875" style="304" customWidth="1"/>
    <col min="12548" max="12548" width="15.5703125" style="304" customWidth="1"/>
    <col min="12549" max="12549" width="20.28515625" style="304" customWidth="1"/>
    <col min="12550" max="12550" width="13" style="304" customWidth="1"/>
    <col min="12551" max="12551" width="15.42578125" style="304" customWidth="1"/>
    <col min="12552" max="12552" width="13.5703125" style="304" customWidth="1"/>
    <col min="12553" max="12800" width="9.140625" style="304"/>
    <col min="12801" max="12801" width="4.28515625" style="304" customWidth="1"/>
    <col min="12802" max="12803" width="13.85546875" style="304" customWidth="1"/>
    <col min="12804" max="12804" width="15.5703125" style="304" customWidth="1"/>
    <col min="12805" max="12805" width="20.28515625" style="304" customWidth="1"/>
    <col min="12806" max="12806" width="13" style="304" customWidth="1"/>
    <col min="12807" max="12807" width="15.42578125" style="304" customWidth="1"/>
    <col min="12808" max="12808" width="13.5703125" style="304" customWidth="1"/>
    <col min="12809" max="13056" width="9.140625" style="304"/>
    <col min="13057" max="13057" width="4.28515625" style="304" customWidth="1"/>
    <col min="13058" max="13059" width="13.85546875" style="304" customWidth="1"/>
    <col min="13060" max="13060" width="15.5703125" style="304" customWidth="1"/>
    <col min="13061" max="13061" width="20.28515625" style="304" customWidth="1"/>
    <col min="13062" max="13062" width="13" style="304" customWidth="1"/>
    <col min="13063" max="13063" width="15.42578125" style="304" customWidth="1"/>
    <col min="13064" max="13064" width="13.5703125" style="304" customWidth="1"/>
    <col min="13065" max="13312" width="9.140625" style="304"/>
    <col min="13313" max="13313" width="4.28515625" style="304" customWidth="1"/>
    <col min="13314" max="13315" width="13.85546875" style="304" customWidth="1"/>
    <col min="13316" max="13316" width="15.5703125" style="304" customWidth="1"/>
    <col min="13317" max="13317" width="20.28515625" style="304" customWidth="1"/>
    <col min="13318" max="13318" width="13" style="304" customWidth="1"/>
    <col min="13319" max="13319" width="15.42578125" style="304" customWidth="1"/>
    <col min="13320" max="13320" width="13.5703125" style="304" customWidth="1"/>
    <col min="13321" max="13568" width="9.140625" style="304"/>
    <col min="13569" max="13569" width="4.28515625" style="304" customWidth="1"/>
    <col min="13570" max="13571" width="13.85546875" style="304" customWidth="1"/>
    <col min="13572" max="13572" width="15.5703125" style="304" customWidth="1"/>
    <col min="13573" max="13573" width="20.28515625" style="304" customWidth="1"/>
    <col min="13574" max="13574" width="13" style="304" customWidth="1"/>
    <col min="13575" max="13575" width="15.42578125" style="304" customWidth="1"/>
    <col min="13576" max="13576" width="13.5703125" style="304" customWidth="1"/>
    <col min="13577" max="13824" width="9.140625" style="304"/>
    <col min="13825" max="13825" width="4.28515625" style="304" customWidth="1"/>
    <col min="13826" max="13827" width="13.85546875" style="304" customWidth="1"/>
    <col min="13828" max="13828" width="15.5703125" style="304" customWidth="1"/>
    <col min="13829" max="13829" width="20.28515625" style="304" customWidth="1"/>
    <col min="13830" max="13830" width="13" style="304" customWidth="1"/>
    <col min="13831" max="13831" width="15.42578125" style="304" customWidth="1"/>
    <col min="13832" max="13832" width="13.5703125" style="304" customWidth="1"/>
    <col min="13833" max="14080" width="9.140625" style="304"/>
    <col min="14081" max="14081" width="4.28515625" style="304" customWidth="1"/>
    <col min="14082" max="14083" width="13.85546875" style="304" customWidth="1"/>
    <col min="14084" max="14084" width="15.5703125" style="304" customWidth="1"/>
    <col min="14085" max="14085" width="20.28515625" style="304" customWidth="1"/>
    <col min="14086" max="14086" width="13" style="304" customWidth="1"/>
    <col min="14087" max="14087" width="15.42578125" style="304" customWidth="1"/>
    <col min="14088" max="14088" width="13.5703125" style="304" customWidth="1"/>
    <col min="14089" max="14336" width="9.140625" style="304"/>
    <col min="14337" max="14337" width="4.28515625" style="304" customWidth="1"/>
    <col min="14338" max="14339" width="13.85546875" style="304" customWidth="1"/>
    <col min="14340" max="14340" width="15.5703125" style="304" customWidth="1"/>
    <col min="14341" max="14341" width="20.28515625" style="304" customWidth="1"/>
    <col min="14342" max="14342" width="13" style="304" customWidth="1"/>
    <col min="14343" max="14343" width="15.42578125" style="304" customWidth="1"/>
    <col min="14344" max="14344" width="13.5703125" style="304" customWidth="1"/>
    <col min="14345" max="14592" width="9.140625" style="304"/>
    <col min="14593" max="14593" width="4.28515625" style="304" customWidth="1"/>
    <col min="14594" max="14595" width="13.85546875" style="304" customWidth="1"/>
    <col min="14596" max="14596" width="15.5703125" style="304" customWidth="1"/>
    <col min="14597" max="14597" width="20.28515625" style="304" customWidth="1"/>
    <col min="14598" max="14598" width="13" style="304" customWidth="1"/>
    <col min="14599" max="14599" width="15.42578125" style="304" customWidth="1"/>
    <col min="14600" max="14600" width="13.5703125" style="304" customWidth="1"/>
    <col min="14601" max="14848" width="9.140625" style="304"/>
    <col min="14849" max="14849" width="4.28515625" style="304" customWidth="1"/>
    <col min="14850" max="14851" width="13.85546875" style="304" customWidth="1"/>
    <col min="14852" max="14852" width="15.5703125" style="304" customWidth="1"/>
    <col min="14853" max="14853" width="20.28515625" style="304" customWidth="1"/>
    <col min="14854" max="14854" width="13" style="304" customWidth="1"/>
    <col min="14855" max="14855" width="15.42578125" style="304" customWidth="1"/>
    <col min="14856" max="14856" width="13.5703125" style="304" customWidth="1"/>
    <col min="14857" max="15104" width="9.140625" style="304"/>
    <col min="15105" max="15105" width="4.28515625" style="304" customWidth="1"/>
    <col min="15106" max="15107" width="13.85546875" style="304" customWidth="1"/>
    <col min="15108" max="15108" width="15.5703125" style="304" customWidth="1"/>
    <col min="15109" max="15109" width="20.28515625" style="304" customWidth="1"/>
    <col min="15110" max="15110" width="13" style="304" customWidth="1"/>
    <col min="15111" max="15111" width="15.42578125" style="304" customWidth="1"/>
    <col min="15112" max="15112" width="13.5703125" style="304" customWidth="1"/>
    <col min="15113" max="15360" width="9.140625" style="304"/>
    <col min="15361" max="15361" width="4.28515625" style="304" customWidth="1"/>
    <col min="15362" max="15363" width="13.85546875" style="304" customWidth="1"/>
    <col min="15364" max="15364" width="15.5703125" style="304" customWidth="1"/>
    <col min="15365" max="15365" width="20.28515625" style="304" customWidth="1"/>
    <col min="15366" max="15366" width="13" style="304" customWidth="1"/>
    <col min="15367" max="15367" width="15.42578125" style="304" customWidth="1"/>
    <col min="15368" max="15368" width="13.5703125" style="304" customWidth="1"/>
    <col min="15369" max="15616" width="9.140625" style="304"/>
    <col min="15617" max="15617" width="4.28515625" style="304" customWidth="1"/>
    <col min="15618" max="15619" width="13.85546875" style="304" customWidth="1"/>
    <col min="15620" max="15620" width="15.5703125" style="304" customWidth="1"/>
    <col min="15621" max="15621" width="20.28515625" style="304" customWidth="1"/>
    <col min="15622" max="15622" width="13" style="304" customWidth="1"/>
    <col min="15623" max="15623" width="15.42578125" style="304" customWidth="1"/>
    <col min="15624" max="15624" width="13.5703125" style="304" customWidth="1"/>
    <col min="15625" max="15872" width="9.140625" style="304"/>
    <col min="15873" max="15873" width="4.28515625" style="304" customWidth="1"/>
    <col min="15874" max="15875" width="13.85546875" style="304" customWidth="1"/>
    <col min="15876" max="15876" width="15.5703125" style="304" customWidth="1"/>
    <col min="15877" max="15877" width="20.28515625" style="304" customWidth="1"/>
    <col min="15878" max="15878" width="13" style="304" customWidth="1"/>
    <col min="15879" max="15879" width="15.42578125" style="304" customWidth="1"/>
    <col min="15880" max="15880" width="13.5703125" style="304" customWidth="1"/>
    <col min="15881" max="16128" width="9.140625" style="304"/>
    <col min="16129" max="16129" width="4.28515625" style="304" customWidth="1"/>
    <col min="16130" max="16131" width="13.85546875" style="304" customWidth="1"/>
    <col min="16132" max="16132" width="15.5703125" style="304" customWidth="1"/>
    <col min="16133" max="16133" width="20.28515625" style="304" customWidth="1"/>
    <col min="16134" max="16134" width="13" style="304" customWidth="1"/>
    <col min="16135" max="16135" width="15.42578125" style="304" customWidth="1"/>
    <col min="16136" max="16136" width="13.5703125" style="304" customWidth="1"/>
    <col min="16137" max="16384" width="9.140625" style="304"/>
  </cols>
  <sheetData>
    <row r="1" spans="1:8" ht="25.5" customHeight="1" thickBot="1">
      <c r="A1" s="686" t="s">
        <v>2062</v>
      </c>
      <c r="B1" s="686"/>
      <c r="C1" s="686"/>
      <c r="D1" s="686"/>
      <c r="E1" s="686"/>
      <c r="F1" s="686"/>
      <c r="G1" s="686"/>
      <c r="H1" s="686"/>
    </row>
    <row r="2" spans="1:8" ht="77.25"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hidden="1">
      <c r="A4" s="312">
        <v>1</v>
      </c>
      <c r="B4" s="313">
        <f>'sop011-(AG)'!B4</f>
        <v>45017</v>
      </c>
      <c r="C4" s="314">
        <f>'[34]APR-CAT'!$C$46</f>
        <v>1951295</v>
      </c>
      <c r="D4" s="314">
        <f>'[34]APR-CAT'!$D$46</f>
        <v>2450938</v>
      </c>
      <c r="E4" s="314">
        <f>'[34]APR-CAT'!$F$46</f>
        <v>8414873</v>
      </c>
      <c r="F4" s="315">
        <f>'[34]APR-CAT'!$G$46</f>
        <v>3.4333275668335959</v>
      </c>
    </row>
    <row r="5" spans="1:8" hidden="1">
      <c r="A5" s="312">
        <v>2</v>
      </c>
      <c r="B5" s="313">
        <f>'sop011-(AG)'!B5</f>
        <v>45047</v>
      </c>
      <c r="C5" s="314">
        <f>'[34]MAY-CAT'!$C$46</f>
        <v>2048727</v>
      </c>
      <c r="D5" s="314">
        <f>'[34]MAY-CAT'!$D$46</f>
        <v>2449371</v>
      </c>
      <c r="E5" s="314">
        <f>'[34]MAY-CAT'!$F$46</f>
        <v>12021381</v>
      </c>
      <c r="F5" s="315">
        <f>'[34]MAY-CAT'!$G$46</f>
        <v>4.9079461625045777</v>
      </c>
    </row>
    <row r="6" spans="1:8" hidden="1">
      <c r="A6" s="312">
        <v>3</v>
      </c>
      <c r="B6" s="313">
        <f>'sop011-(AG)'!B6</f>
        <v>45078</v>
      </c>
      <c r="C6" s="314">
        <f>'[34]JUNE-CAT'!$C$46</f>
        <v>2132616</v>
      </c>
      <c r="D6" s="314">
        <f>'[34]JUNE-CAT'!$D$46</f>
        <v>2465740</v>
      </c>
      <c r="E6" s="314">
        <f>'[34]JUNE-CAT'!$F$46</f>
        <v>24211811</v>
      </c>
      <c r="F6" s="315">
        <f>'[34]JUNE-CAT'!$G$46</f>
        <v>9.8192879216786846</v>
      </c>
    </row>
    <row r="7" spans="1:8" hidden="1">
      <c r="A7" s="317"/>
      <c r="B7" s="318" t="str">
        <f>'sop011-(AG)'!B7</f>
        <v>1st Qtr</v>
      </c>
      <c r="C7" s="319">
        <f>+C6+C5+C4</f>
        <v>6132638</v>
      </c>
      <c r="D7" s="319">
        <f>+D6</f>
        <v>2465740</v>
      </c>
      <c r="E7" s="319">
        <f>+E6+E5+E4</f>
        <v>44648065</v>
      </c>
      <c r="F7" s="315">
        <f>+E7/D7</f>
        <v>18.107369390122233</v>
      </c>
    </row>
    <row r="8" spans="1:8" hidden="1">
      <c r="A8" s="312">
        <v>4</v>
      </c>
      <c r="B8" s="313">
        <f>'sop011-(AG)'!B8</f>
        <v>45108</v>
      </c>
      <c r="C8" s="314">
        <f>'[34]JULY-CAT'!$C$46</f>
        <v>2059698</v>
      </c>
      <c r="D8" s="314">
        <f>'[34]JULY-CAT'!$D$46</f>
        <v>2466503</v>
      </c>
      <c r="E8" s="314">
        <f>'[34]JULY-CAT'!$F$46</f>
        <v>17304683</v>
      </c>
      <c r="F8" s="315">
        <f>'[34]JULY-CAT'!$G$46</f>
        <v>7.0158775399827205</v>
      </c>
    </row>
    <row r="9" spans="1:8" hidden="1">
      <c r="A9" s="312">
        <v>5</v>
      </c>
      <c r="B9" s="313">
        <f>'sop011-(AG)'!B9</f>
        <v>45139</v>
      </c>
      <c r="C9" s="314">
        <f>'[34]AUG-CAT'!$C$46</f>
        <v>1927521</v>
      </c>
      <c r="D9" s="314">
        <f>'[34]AUG-CAT'!$D$46</f>
        <v>2466953</v>
      </c>
      <c r="E9" s="314">
        <f>'[34]AUG-CAT'!$F$46</f>
        <v>10649807</v>
      </c>
      <c r="F9" s="315">
        <f>'[34]AUG-CAT'!$G$46</f>
        <v>4.3169882036666287</v>
      </c>
    </row>
    <row r="10" spans="1:8" hidden="1">
      <c r="A10" s="312">
        <v>6</v>
      </c>
      <c r="B10" s="313">
        <f>'sop011-(AG)'!B10</f>
        <v>45170</v>
      </c>
      <c r="C10" s="314">
        <f>'[34]SEPT-CAT'!$C$46</f>
        <v>2015585</v>
      </c>
      <c r="D10" s="314">
        <f>'[34]SEPT-CAT'!$D$46</f>
        <v>2467476</v>
      </c>
      <c r="E10" s="314">
        <f>'[34]SEPT-CAT'!$F$46</f>
        <v>10513973</v>
      </c>
      <c r="F10" s="315">
        <f>'[34]SEPT-CAT'!$G$46</f>
        <v>4.2610234101567759</v>
      </c>
    </row>
    <row r="11" spans="1:8" hidden="1">
      <c r="A11" s="317"/>
      <c r="B11" s="318" t="str">
        <f>'sop011-(AG)'!B11</f>
        <v>2nd Qtr</v>
      </c>
      <c r="C11" s="319">
        <f>+C10+C9+C8</f>
        <v>6002804</v>
      </c>
      <c r="D11" s="319">
        <f>+D10</f>
        <v>2467476</v>
      </c>
      <c r="E11" s="319">
        <f>+E10+E9+E8</f>
        <v>38468463</v>
      </c>
      <c r="F11" s="315">
        <f>+E11/D11</f>
        <v>15.590207564328892</v>
      </c>
    </row>
    <row r="12" spans="1:8" hidden="1">
      <c r="A12" s="312">
        <v>7</v>
      </c>
      <c r="B12" s="313">
        <f>'sop011-(AG)'!B12</f>
        <v>45200</v>
      </c>
      <c r="C12" s="314">
        <f>'[34]OCT-CAT'!$C$46</f>
        <v>2008345</v>
      </c>
      <c r="D12" s="314">
        <f>'[34]OCT-CAT'!$D$46</f>
        <v>2526960</v>
      </c>
      <c r="E12" s="314">
        <f>'[34]OCT-CAT'!$F$46</f>
        <v>8795522</v>
      </c>
      <c r="F12" s="315">
        <f>'[34]OCT-CAT'!$G$46</f>
        <v>3.4806732199955679</v>
      </c>
    </row>
    <row r="13" spans="1:8" hidden="1">
      <c r="A13" s="312">
        <v>8</v>
      </c>
      <c r="B13" s="313">
        <f>'sop011-(AG)'!B13</f>
        <v>45231</v>
      </c>
      <c r="C13" s="314">
        <f>'[34]NOV-CAT'!$C$46</f>
        <v>1974628</v>
      </c>
      <c r="D13" s="314">
        <f>'[34]NOV-CAT'!$D$46</f>
        <v>2532495</v>
      </c>
      <c r="E13" s="314">
        <f>'[34]NOV-CAT'!$F$46</f>
        <v>9091976</v>
      </c>
      <c r="F13" s="315">
        <f>'[34]NOV-CAT'!$G$46</f>
        <v>3.5901259429929775</v>
      </c>
    </row>
    <row r="14" spans="1:8" hidden="1">
      <c r="A14" s="312">
        <v>9</v>
      </c>
      <c r="B14" s="313">
        <f>'sop011-(AG)'!B14</f>
        <v>45261</v>
      </c>
      <c r="C14" s="314">
        <f>'[34]DEC-CAT'!$C$46</f>
        <v>1978887</v>
      </c>
      <c r="D14" s="314">
        <f>'[34]DEC-CAT'!$D$46</f>
        <v>2541902</v>
      </c>
      <c r="E14" s="314">
        <f>'[34]DEC-CAT'!$F$46</f>
        <v>9309192</v>
      </c>
      <c r="F14" s="315">
        <f>'[34]DEC-CAT'!$G$46</f>
        <v>3.6622938256470943</v>
      </c>
    </row>
    <row r="15" spans="1:8" hidden="1">
      <c r="A15" s="317"/>
      <c r="B15" s="318" t="str">
        <f>'sop011-(AG)'!B15</f>
        <v>3rd Qtr</v>
      </c>
      <c r="C15" s="319">
        <f>+C14+C13+C12</f>
        <v>5961860</v>
      </c>
      <c r="D15" s="319">
        <f>+D14</f>
        <v>2541902</v>
      </c>
      <c r="E15" s="319">
        <f>+E14+E13+E12</f>
        <v>27196690</v>
      </c>
      <c r="F15" s="315">
        <f>+E15/D15</f>
        <v>10.699346394943628</v>
      </c>
    </row>
    <row r="16" spans="1:8">
      <c r="A16" s="312">
        <v>1</v>
      </c>
      <c r="B16" s="313">
        <f>'sop011-(AG)'!B16</f>
        <v>45292</v>
      </c>
      <c r="C16" s="314">
        <f>'[34]JAN-CAT'!$C$46</f>
        <v>2025557</v>
      </c>
      <c r="D16" s="314">
        <f>'[34]JAN-CAT'!$D$46</f>
        <v>2538089</v>
      </c>
      <c r="E16" s="314">
        <f>'[34]JAN-CAT'!$F$46</f>
        <v>14931922</v>
      </c>
      <c r="F16" s="315">
        <f>'[34]JAN-CAT'!$G$46</f>
        <v>5.8831356977631595</v>
      </c>
    </row>
    <row r="17" spans="1:8">
      <c r="A17" s="312">
        <v>2</v>
      </c>
      <c r="B17" s="313">
        <f>'sop011-(AG)'!B17</f>
        <v>45323</v>
      </c>
      <c r="C17" s="314">
        <f>'[34]FEB-CAT'!$C$46</f>
        <v>1982446</v>
      </c>
      <c r="D17" s="314">
        <f>'[34]FEB-CAT'!$D$46</f>
        <v>2536265</v>
      </c>
      <c r="E17" s="314">
        <f>'[34]FEB-CAT'!$F$46</f>
        <v>8659775</v>
      </c>
      <c r="F17" s="315">
        <f>'[34]FEB-CAT'!$G$46</f>
        <v>3.4143809893682247</v>
      </c>
    </row>
    <row r="18" spans="1:8">
      <c r="A18" s="312">
        <v>3</v>
      </c>
      <c r="B18" s="313">
        <f>'sop011-(AG)'!B18</f>
        <v>45352</v>
      </c>
      <c r="C18" s="314">
        <f>'[34]MAR-CAT'!$C$46</f>
        <v>1787284</v>
      </c>
      <c r="D18" s="314">
        <f>'[34]MAR-CAT'!$D$46</f>
        <v>2535047</v>
      </c>
      <c r="E18" s="314">
        <f>'[34]MAR-CAT'!$F$46</f>
        <v>7756020</v>
      </c>
      <c r="F18" s="315">
        <f>'[34]MAR-CAT'!$G$46</f>
        <v>3.059517239719816</v>
      </c>
    </row>
    <row r="19" spans="1:8" ht="13.5" thickBot="1">
      <c r="A19" s="320"/>
      <c r="B19" s="318" t="str">
        <f>'sop011-(AG)'!B19</f>
        <v>4th Qtr</v>
      </c>
      <c r="C19" s="319">
        <f>+C18+C17+C16</f>
        <v>5795287</v>
      </c>
      <c r="D19" s="319">
        <f>+D18</f>
        <v>2535047</v>
      </c>
      <c r="E19" s="319">
        <f>+E18+E17+E16</f>
        <v>31347717</v>
      </c>
      <c r="F19" s="321">
        <f>+E19/D19</f>
        <v>12.365734047534424</v>
      </c>
    </row>
    <row r="20" spans="1:8" ht="13.5" hidden="1" thickBot="1">
      <c r="A20" s="320"/>
      <c r="B20" s="318" t="str">
        <f>'sop011-(AG)'!B20</f>
        <v>Yearly Data</v>
      </c>
      <c r="C20" s="319">
        <f>+C19+C15+C11+C7</f>
        <v>23892589</v>
      </c>
      <c r="D20" s="319">
        <f>+D19</f>
        <v>2535047</v>
      </c>
      <c r="E20" s="319">
        <f>+E19+E15+E11+E7</f>
        <v>141660935</v>
      </c>
      <c r="F20" s="321">
        <f>+E20/D20</f>
        <v>55.880989583230608</v>
      </c>
    </row>
    <row r="21" spans="1:8" ht="28.5" customHeight="1" thickBot="1">
      <c r="A21" s="687" t="s">
        <v>2063</v>
      </c>
      <c r="B21" s="688"/>
      <c r="C21" s="688"/>
      <c r="D21" s="688"/>
      <c r="E21" s="688"/>
      <c r="F21" s="688"/>
      <c r="G21" s="689"/>
      <c r="H21" s="690"/>
    </row>
    <row r="22" spans="1:8" ht="93.75" customHeight="1" thickBot="1">
      <c r="A22" s="305" t="s">
        <v>1812</v>
      </c>
      <c r="B22" s="306" t="s">
        <v>1765</v>
      </c>
      <c r="C22" s="322" t="s">
        <v>2045</v>
      </c>
      <c r="D22" s="307" t="s">
        <v>2046</v>
      </c>
      <c r="E22" s="307" t="s">
        <v>2047</v>
      </c>
      <c r="F22" s="307" t="s">
        <v>2035</v>
      </c>
      <c r="G22" s="323" t="s">
        <v>2048</v>
      </c>
      <c r="H22" s="324" t="s">
        <v>2049</v>
      </c>
    </row>
    <row r="23" spans="1:8" ht="13.5" thickBot="1">
      <c r="A23" s="340">
        <v>1</v>
      </c>
      <c r="B23" s="341">
        <v>2</v>
      </c>
      <c r="C23" s="341">
        <v>3</v>
      </c>
      <c r="D23" s="341">
        <v>4</v>
      </c>
      <c r="E23" s="341" t="s">
        <v>2050</v>
      </c>
      <c r="F23" s="341">
        <v>6</v>
      </c>
      <c r="G23" s="350">
        <v>7</v>
      </c>
      <c r="H23" s="351" t="s">
        <v>2051</v>
      </c>
    </row>
    <row r="24" spans="1:8" hidden="1">
      <c r="A24" s="312">
        <v>1</v>
      </c>
      <c r="B24" s="313">
        <f>'sop011-(AG)'!B4</f>
        <v>45017</v>
      </c>
      <c r="C24" s="329">
        <f>'[34]APR-CAT'!$M$46</f>
        <v>5.3467318702290073E-2</v>
      </c>
      <c r="D24" s="330">
        <f>'[34]APR-CAT'!$N$46</f>
        <v>1951295</v>
      </c>
      <c r="E24" s="331">
        <f>'[34]APR-CAT'!$O$46</f>
        <v>104330.51164718511</v>
      </c>
      <c r="F24" s="332">
        <f>'[34]APR-CAT'!$P$46</f>
        <v>2450938</v>
      </c>
      <c r="G24" s="314">
        <f>'[34]APR-CAT'!$R$46</f>
        <v>412260.42708333331</v>
      </c>
      <c r="H24" s="333">
        <f>'[34]APR-CAT'!$S$46</f>
        <v>0.16820516352650836</v>
      </c>
    </row>
    <row r="25" spans="1:8" hidden="1">
      <c r="A25" s="312">
        <v>2</v>
      </c>
      <c r="B25" s="313">
        <f>'sop011-(AG)'!B5</f>
        <v>45047</v>
      </c>
      <c r="C25" s="329">
        <f>'[34]MAY-CAT'!$M$46</f>
        <v>4.9206142339075248E-2</v>
      </c>
      <c r="D25" s="330">
        <f>'[34]MAY-CAT'!$N$46</f>
        <v>2048727</v>
      </c>
      <c r="E25" s="331">
        <f>'[34]MAY-CAT'!$O$46</f>
        <v>100809.95237590662</v>
      </c>
      <c r="F25" s="332">
        <f>'[34]MAY-CAT'!$P$46</f>
        <v>2449371</v>
      </c>
      <c r="G25" s="314">
        <f>'[34]MAY-CAT'!$R$46</f>
        <v>587286.22166666668</v>
      </c>
      <c r="H25" s="333">
        <f>'[34]MAY-CAT'!$S$46</f>
        <v>0.23977021923859909</v>
      </c>
    </row>
    <row r="26" spans="1:8" hidden="1">
      <c r="A26" s="312">
        <v>3</v>
      </c>
      <c r="B26" s="313">
        <f>'sop011-(AG)'!B6</f>
        <v>45078</v>
      </c>
      <c r="C26" s="329">
        <f>'[34]JUNE-CAT'!$M$46</f>
        <v>7.1354545971779718E-2</v>
      </c>
      <c r="D26" s="330">
        <f>'[34]JUNE-CAT'!$N$46</f>
        <v>2132616</v>
      </c>
      <c r="E26" s="331">
        <f>'[34]JUNE-CAT'!$O$46</f>
        <v>152171.84641215298</v>
      </c>
      <c r="F26" s="332">
        <f>'[34]JUNE-CAT'!$P$46</f>
        <v>2465740</v>
      </c>
      <c r="G26" s="314">
        <f>'[34]JUNE-CAT'!$R$46</f>
        <v>1676426.3879166667</v>
      </c>
      <c r="H26" s="333">
        <f>'[34]JUNE-CAT'!$S$46</f>
        <v>0.67988773671054803</v>
      </c>
    </row>
    <row r="27" spans="1:8" hidden="1">
      <c r="A27" s="317"/>
      <c r="B27" s="318" t="str">
        <f>'sop011-(AG)'!B7</f>
        <v>1st Qtr</v>
      </c>
      <c r="C27" s="334">
        <f>+C26+C25+C24</f>
        <v>0.17402800701314503</v>
      </c>
      <c r="D27" s="335">
        <f>+D26+D25+D24</f>
        <v>6132638</v>
      </c>
      <c r="E27" s="331">
        <f>+D27*C27</f>
        <v>1067250.7688730797</v>
      </c>
      <c r="F27" s="336">
        <f>+F26</f>
        <v>2465740</v>
      </c>
      <c r="G27" s="319">
        <f>+G26+G25+G24</f>
        <v>2675973.0366666666</v>
      </c>
      <c r="H27" s="333">
        <f>+G27/F27</f>
        <v>1.0852616401837447</v>
      </c>
    </row>
    <row r="28" spans="1:8" hidden="1">
      <c r="A28" s="312">
        <v>4</v>
      </c>
      <c r="B28" s="313">
        <f>'sop011-(AG)'!B8</f>
        <v>45108</v>
      </c>
      <c r="C28" s="329">
        <f>IFERROR('[34]JULY-CAT'!$M$46,0)</f>
        <v>4.2038946606709045E-2</v>
      </c>
      <c r="D28" s="330">
        <f>'[34]JULY-CAT'!$N$46</f>
        <v>2059698</v>
      </c>
      <c r="E28" s="331">
        <f>'[34]JULY-CAT'!$O$46</f>
        <v>86587.534247945412</v>
      </c>
      <c r="F28" s="332">
        <f>'[34]JULY-CAT'!$P$46</f>
        <v>2466503</v>
      </c>
      <c r="G28" s="314">
        <f>'[34]JULY-CAT'!$R$46</f>
        <v>672907.25666666671</v>
      </c>
      <c r="H28" s="333">
        <f>'[34]JULY-CAT'!$S$46</f>
        <v>0.27281834105479164</v>
      </c>
    </row>
    <row r="29" spans="1:8" hidden="1">
      <c r="A29" s="312">
        <v>5</v>
      </c>
      <c r="B29" s="313">
        <f>'sop011-(AG)'!B9</f>
        <v>45139</v>
      </c>
      <c r="C29" s="329">
        <f>IFERROR('[34]AUG-CAT'!$M$46,0)</f>
        <v>4.484284818067754E-2</v>
      </c>
      <c r="D29" s="330">
        <f>'[34]AUG-CAT'!$N$46</f>
        <v>1927521</v>
      </c>
      <c r="E29" s="331">
        <f>'[34]AUG-CAT'!$O$46</f>
        <v>86435.53156806776</v>
      </c>
      <c r="F29" s="332">
        <f>'[34]AUG-CAT'!$P$46</f>
        <v>2466953</v>
      </c>
      <c r="G29" s="314">
        <f>'[34]AUG-CAT'!$R$46</f>
        <v>451923.23458333331</v>
      </c>
      <c r="H29" s="333">
        <f>'[34]AUG-CAT'!$S$46</f>
        <v>0.1831908571356379</v>
      </c>
    </row>
    <row r="30" spans="1:8" hidden="1">
      <c r="A30" s="312">
        <v>6</v>
      </c>
      <c r="B30" s="313">
        <f>'sop011-(AG)'!B10</f>
        <v>45170</v>
      </c>
      <c r="C30" s="329">
        <f>IFERROR('[34]SEPT-CAT'!$M$46,0)</f>
        <v>3.9881851576688124E-2</v>
      </c>
      <c r="D30" s="330">
        <f>'[34]SEPT-CAT'!$N$46</f>
        <v>2015585</v>
      </c>
      <c r="E30" s="331">
        <f>'[34]SEPT-CAT'!$O$46</f>
        <v>80385.261810198936</v>
      </c>
      <c r="F30" s="332">
        <f>'[34]SEPT-CAT'!$P$46</f>
        <v>2467476</v>
      </c>
      <c r="G30" s="314">
        <f>'[34]SEPT-CAT'!$R$46</f>
        <v>415305.67166666663</v>
      </c>
      <c r="H30" s="333">
        <f>'[34]SEPT-CAT'!$S$46</f>
        <v>0.16831193967708971</v>
      </c>
    </row>
    <row r="31" spans="1:8" hidden="1">
      <c r="A31" s="317"/>
      <c r="B31" s="318" t="str">
        <f>'sop011-(AG)'!B11</f>
        <v>2nd Qtr</v>
      </c>
      <c r="C31" s="334">
        <f>+C30+C29+C28</f>
        <v>0.12676364636407469</v>
      </c>
      <c r="D31" s="335">
        <f>+D30+D29+D28</f>
        <v>6002804</v>
      </c>
      <c r="E31" s="331">
        <f>+D31*C31</f>
        <v>760937.32344885299</v>
      </c>
      <c r="F31" s="336">
        <f>+F30</f>
        <v>2467476</v>
      </c>
      <c r="G31" s="319">
        <f>+G30+G29+G28</f>
        <v>1540136.1629166668</v>
      </c>
      <c r="H31" s="333">
        <f>+G31/F31</f>
        <v>0.62417472871738844</v>
      </c>
    </row>
    <row r="32" spans="1:8" hidden="1">
      <c r="A32" s="312">
        <v>7</v>
      </c>
      <c r="B32" s="313">
        <f>'sop011-(AG)'!B12</f>
        <v>45200</v>
      </c>
      <c r="C32" s="329">
        <f>IFERROR('[34]OCT-CAT'!$M$46,0)</f>
        <v>5.4065167830811021E-2</v>
      </c>
      <c r="D32" s="330">
        <f>'[34]OCT-CAT'!$N$46</f>
        <v>2008345</v>
      </c>
      <c r="E32" s="331">
        <f>'[34]OCT-CAT'!$O$46</f>
        <v>108581.50948717016</v>
      </c>
      <c r="F32" s="332">
        <f>'[34]OCT-CAT'!$P$46</f>
        <v>2526960</v>
      </c>
      <c r="G32" s="314">
        <f>'[34]OCT-CAT'!$R$46</f>
        <v>498258.99583333329</v>
      </c>
      <c r="H32" s="333">
        <f>'[34]OCT-CAT'!$S$46</f>
        <v>0.19717723898808581</v>
      </c>
    </row>
    <row r="33" spans="1:8" hidden="1">
      <c r="A33" s="312">
        <v>8</v>
      </c>
      <c r="B33" s="313">
        <f>'sop011-(AG)'!B13</f>
        <v>45231</v>
      </c>
      <c r="C33" s="329">
        <f>IFERROR('[34]NOV-CAT'!$M$46,0)</f>
        <v>4.3047395673126217E-2</v>
      </c>
      <c r="D33" s="330">
        <f>'[34]NOV-CAT'!$N$46</f>
        <v>1974628</v>
      </c>
      <c r="E33" s="331">
        <f>'[34]NOV-CAT'!$O$46</f>
        <v>85002.592823233877</v>
      </c>
      <c r="F33" s="332">
        <f>'[34]NOV-CAT'!$P$46</f>
        <v>2532495</v>
      </c>
      <c r="G33" s="314">
        <f>'[34]NOV-CAT'!$R$46</f>
        <v>375654.88250000001</v>
      </c>
      <c r="H33" s="333">
        <f>'[34]NOV-CAT'!$S$46</f>
        <v>0.14833390885273218</v>
      </c>
    </row>
    <row r="34" spans="1:8" hidden="1">
      <c r="A34" s="312">
        <v>9</v>
      </c>
      <c r="B34" s="313">
        <f>'sop011-(AG)'!B14</f>
        <v>45261</v>
      </c>
      <c r="C34" s="329">
        <f>IFERROR('[34]DEC-CAT'!$M$46,0)</f>
        <v>4.1538278827882795E-2</v>
      </c>
      <c r="D34" s="330">
        <f>'[34]DEC-CAT'!$N$46</f>
        <v>1978887</v>
      </c>
      <c r="E34" s="331">
        <f>'[34]DEC-CAT'!$O$46</f>
        <v>82199.559974872507</v>
      </c>
      <c r="F34" s="332">
        <f>'[34]DEC-CAT'!$P$46</f>
        <v>2541902</v>
      </c>
      <c r="G34" s="314">
        <f>'[34]DEC-CAT'!$R$46</f>
        <v>390207.47875000007</v>
      </c>
      <c r="H34" s="333">
        <f>'[34]DEC-CAT'!$S$46</f>
        <v>0.15351004041461869</v>
      </c>
    </row>
    <row r="35" spans="1:8" hidden="1">
      <c r="A35" s="317"/>
      <c r="B35" s="318" t="str">
        <f>'sop011-(AG)'!B15</f>
        <v>3rd Qtr</v>
      </c>
      <c r="C35" s="334">
        <f>+C34+C33+C32</f>
        <v>0.13865084233182004</v>
      </c>
      <c r="D35" s="335">
        <f>+D34+D33+D32</f>
        <v>5961860</v>
      </c>
      <c r="E35" s="331">
        <f>+D35*C35</f>
        <v>826616.91086438461</v>
      </c>
      <c r="F35" s="336">
        <f>+F34</f>
        <v>2541902</v>
      </c>
      <c r="G35" s="319">
        <f>+G34+G33+G32</f>
        <v>1264121.3570833334</v>
      </c>
      <c r="H35" s="333">
        <f>+G35/F35</f>
        <v>0.49731317615050991</v>
      </c>
    </row>
    <row r="36" spans="1:8">
      <c r="A36" s="312">
        <v>1</v>
      </c>
      <c r="B36" s="313">
        <f>'sop011-(AG)'!B16</f>
        <v>45292</v>
      </c>
      <c r="C36" s="329">
        <f>IFERROR('[34]JAN-CAT'!$M$46,0)</f>
        <v>4.5782623059134456E-2</v>
      </c>
      <c r="D36" s="330">
        <f>'[34]JAN-CAT'!$N$46</f>
        <v>2025557</v>
      </c>
      <c r="E36" s="331">
        <f>'[34]JAN-CAT'!$O$46</f>
        <v>92735.312615791205</v>
      </c>
      <c r="F36" s="332">
        <f>'[34]JAN-CAT'!$P$46</f>
        <v>2538089</v>
      </c>
      <c r="G36" s="314">
        <f>'[34]JAN-CAT'!$R$46</f>
        <v>640114.18791666662</v>
      </c>
      <c r="H36" s="333">
        <f>'[34]JAN-CAT'!$S$46</f>
        <v>0.25220320797129914</v>
      </c>
    </row>
    <row r="37" spans="1:8">
      <c r="A37" s="312">
        <v>2</v>
      </c>
      <c r="B37" s="313">
        <f>'sop011-(AG)'!B17</f>
        <v>45323</v>
      </c>
      <c r="C37" s="329">
        <f>IFERROR('[34]FEB-CAT'!$M$46,0)</f>
        <v>5.2139250211505915E-2</v>
      </c>
      <c r="D37" s="330">
        <f>'[34]FEB-CAT'!$N$46</f>
        <v>1982446</v>
      </c>
      <c r="E37" s="331">
        <f>'[34]FEB-CAT'!$O$46</f>
        <v>103363.24802479906</v>
      </c>
      <c r="F37" s="332">
        <f>'[34]FEB-CAT'!$P$46</f>
        <v>2536265</v>
      </c>
      <c r="G37" s="314">
        <f>'[34]FEB-CAT'!$R$46</f>
        <v>446768.86125000002</v>
      </c>
      <c r="H37" s="333">
        <f>'[34]FEB-CAT'!$S$46</f>
        <v>0.17615227953309295</v>
      </c>
    </row>
    <row r="38" spans="1:8">
      <c r="A38" s="312">
        <v>3</v>
      </c>
      <c r="B38" s="313">
        <f>'sop011-(AG)'!B18</f>
        <v>45352</v>
      </c>
      <c r="C38" s="329">
        <f>IFERROR('[34]MAR-CAT'!$M$46,0)</f>
        <v>3.5665762856805845E-2</v>
      </c>
      <c r="D38" s="330">
        <f>'[34]MAR-CAT'!$N$46</f>
        <v>1787284</v>
      </c>
      <c r="E38" s="331">
        <f>'[34]MAR-CAT'!$O$46</f>
        <v>63744.847301763381</v>
      </c>
      <c r="F38" s="332">
        <f>'[34]MAR-CAT'!$P$46</f>
        <v>2535047</v>
      </c>
      <c r="G38" s="314">
        <f>'[34]MAR-CAT'!$R$46</f>
        <v>266004.13221249997</v>
      </c>
      <c r="H38" s="333">
        <f>'[34]MAR-CAT'!$S$46</f>
        <v>0.10493065107372762</v>
      </c>
    </row>
    <row r="39" spans="1:8">
      <c r="A39" s="320"/>
      <c r="B39" s="318" t="str">
        <f>'sop011-(AG)'!B19</f>
        <v>4th Qtr</v>
      </c>
      <c r="C39" s="334">
        <f>+C38+C37+C36</f>
        <v>0.13358763612744623</v>
      </c>
      <c r="D39" s="335">
        <f>+D38+D37+D36</f>
        <v>5795287</v>
      </c>
      <c r="E39" s="331">
        <f>+D39*C39</f>
        <v>774178.69101011951</v>
      </c>
      <c r="F39" s="336">
        <f>+F38</f>
        <v>2535047</v>
      </c>
      <c r="G39" s="319">
        <f>+G38+G37+G36</f>
        <v>1352887.1813791664</v>
      </c>
      <c r="H39" s="331">
        <f>+G39/F39</f>
        <v>0.53367341172734328</v>
      </c>
    </row>
    <row r="40" spans="1:8" hidden="1">
      <c r="A40" s="320"/>
      <c r="B40" s="318" t="str">
        <f>'sop011-(AG)'!B20</f>
        <v>Yearly Data</v>
      </c>
      <c r="C40" s="334">
        <f>+C39+C35+C31+C27</f>
        <v>0.57303013183648599</v>
      </c>
      <c r="D40" s="335">
        <f>+D39+D35+D31+D27</f>
        <v>23892589</v>
      </c>
      <c r="E40" s="331">
        <f>+D40*C40</f>
        <v>13691173.424584975</v>
      </c>
      <c r="F40" s="336">
        <f>+F39</f>
        <v>2535047</v>
      </c>
      <c r="G40" s="319">
        <f>+G39+G35+G31+G27</f>
        <v>6833117.738045834</v>
      </c>
      <c r="H40" s="331">
        <f>+G40/F40</f>
        <v>2.6954599808389483</v>
      </c>
    </row>
    <row r="41" spans="1:8" ht="24" customHeight="1" thickBot="1">
      <c r="A41" s="687" t="s">
        <v>2064</v>
      </c>
      <c r="B41" s="688"/>
      <c r="C41" s="688"/>
      <c r="D41" s="688"/>
      <c r="E41" s="688"/>
      <c r="F41" s="688"/>
      <c r="G41" s="688"/>
      <c r="H41" s="691"/>
    </row>
    <row r="42" spans="1:8" ht="91.5" thickBot="1">
      <c r="A42" s="305" t="s">
        <v>1812</v>
      </c>
      <c r="B42" s="306" t="s">
        <v>1765</v>
      </c>
      <c r="C42" s="322" t="s">
        <v>2053</v>
      </c>
      <c r="D42" s="322" t="s">
        <v>2054</v>
      </c>
      <c r="E42" s="322" t="s">
        <v>2055</v>
      </c>
      <c r="F42" s="322" t="s">
        <v>2056</v>
      </c>
      <c r="G42" s="307" t="s">
        <v>2057</v>
      </c>
      <c r="H42" s="308" t="s">
        <v>2058</v>
      </c>
    </row>
    <row r="43" spans="1:8" ht="13.5" thickBot="1">
      <c r="A43" s="340">
        <v>1</v>
      </c>
      <c r="B43" s="341">
        <v>2</v>
      </c>
      <c r="C43" s="341">
        <v>3</v>
      </c>
      <c r="D43" s="341">
        <v>4</v>
      </c>
      <c r="E43" s="341" t="s">
        <v>2050</v>
      </c>
      <c r="F43" s="341">
        <v>6</v>
      </c>
      <c r="G43" s="341">
        <v>7</v>
      </c>
      <c r="H43" s="342" t="s">
        <v>2051</v>
      </c>
    </row>
    <row r="44" spans="1:8" hidden="1">
      <c r="A44" s="343">
        <v>1</v>
      </c>
      <c r="B44" s="344">
        <f>'sop011-(AG)'!B4</f>
        <v>45017</v>
      </c>
      <c r="C44" s="345">
        <f>'[34]APR-CAT'!$V$46</f>
        <v>2715</v>
      </c>
      <c r="D44" s="345">
        <f>'[34]APR-CAT'!$W$46</f>
        <v>1903931</v>
      </c>
      <c r="E44" s="346">
        <f>'[34]APR-CAT'!$X$46</f>
        <v>5169172665</v>
      </c>
      <c r="F44" s="345">
        <f>'[34]APR-CAT'!$Y$46</f>
        <v>2450938</v>
      </c>
      <c r="G44" s="345">
        <f>'[34]APR-CAT'!$Z$46</f>
        <v>8390701</v>
      </c>
      <c r="H44" s="347">
        <f>'[34]APR-CAT'!$AA$46</f>
        <v>3.4234652202544495</v>
      </c>
    </row>
    <row r="45" spans="1:8" hidden="1">
      <c r="A45" s="312">
        <v>2</v>
      </c>
      <c r="B45" s="313">
        <f>'sop011-(AG)'!B5</f>
        <v>45047</v>
      </c>
      <c r="C45" s="314">
        <f>'[34]MAY-CAT'!$V$46</f>
        <v>2998</v>
      </c>
      <c r="D45" s="314">
        <f>'[34]MAY-CAT'!$W$46</f>
        <v>1905976</v>
      </c>
      <c r="E45" s="321">
        <f>'[34]MAY-CAT'!$X$46</f>
        <v>5714116048</v>
      </c>
      <c r="F45" s="314">
        <f>'[34]MAY-CAT'!$Y$46</f>
        <v>2449371</v>
      </c>
      <c r="G45" s="314">
        <f>'[34]MAY-CAT'!$Z$46</f>
        <v>9094242</v>
      </c>
      <c r="H45" s="315">
        <f>'[34]MAY-CAT'!$AA$46</f>
        <v>3.7128887375575199</v>
      </c>
    </row>
    <row r="46" spans="1:8" hidden="1">
      <c r="A46" s="312">
        <v>3</v>
      </c>
      <c r="B46" s="313">
        <f>'sop011-(AG)'!B6</f>
        <v>45078</v>
      </c>
      <c r="C46" s="314">
        <f>'[34]JUNE-CAT'!$V$46</f>
        <v>5538</v>
      </c>
      <c r="D46" s="314">
        <f>'[34]JUNE-CAT'!$W$46</f>
        <v>2073948</v>
      </c>
      <c r="E46" s="321">
        <f>'[34]JUNE-CAT'!$X$46</f>
        <v>11485524024</v>
      </c>
      <c r="F46" s="314">
        <f>'[34]JUNE-CAT'!$Y$46</f>
        <v>2465740</v>
      </c>
      <c r="G46" s="314">
        <f>'[34]JUNE-CAT'!$Z$46</f>
        <v>16090440</v>
      </c>
      <c r="H46" s="315">
        <f>'[34]JUNE-CAT'!$AA$46</f>
        <v>6.5256028616155799</v>
      </c>
    </row>
    <row r="47" spans="1:8" hidden="1">
      <c r="A47" s="317"/>
      <c r="B47" s="318" t="str">
        <f>'sop011-(AG)'!B7</f>
        <v>1st Qtr</v>
      </c>
      <c r="C47" s="319">
        <f>+C46+C45+C44</f>
        <v>11251</v>
      </c>
      <c r="D47" s="319">
        <f>+D46+D45+D44</f>
        <v>5883855</v>
      </c>
      <c r="E47" s="321">
        <f>+D47*C47</f>
        <v>66199252605</v>
      </c>
      <c r="F47" s="319">
        <f>+F46</f>
        <v>2465740</v>
      </c>
      <c r="G47" s="319">
        <f>+G46+G45+G44</f>
        <v>33575383</v>
      </c>
      <c r="H47" s="315">
        <f>+G47/F47</f>
        <v>13.616757241233868</v>
      </c>
    </row>
    <row r="48" spans="1:8" hidden="1">
      <c r="A48" s="312">
        <v>4</v>
      </c>
      <c r="B48" s="313">
        <f>'sop011-(AG)'!B8</f>
        <v>45108</v>
      </c>
      <c r="C48" s="314">
        <f>'[34]JULY-CAT'!$V$46</f>
        <v>3735</v>
      </c>
      <c r="D48" s="314">
        <f>'[34]JULY-CAT'!$W$46</f>
        <v>1986683</v>
      </c>
      <c r="E48" s="321">
        <f>'[34]JULY-CAT'!$X$46</f>
        <v>7420261005</v>
      </c>
      <c r="F48" s="314">
        <f>'[34]JULY-CAT'!$Y$46</f>
        <v>2466503</v>
      </c>
      <c r="G48" s="314">
        <f>'[34]JULY-CAT'!$Z$46</f>
        <v>10800278</v>
      </c>
      <c r="H48" s="315">
        <f>'[34]JULY-CAT'!$AA$46</f>
        <v>4.3787816191587847</v>
      </c>
    </row>
    <row r="49" spans="1:8" hidden="1">
      <c r="A49" s="312">
        <v>5</v>
      </c>
      <c r="B49" s="313">
        <f>'sop011-(AG)'!B9</f>
        <v>45139</v>
      </c>
      <c r="C49" s="314">
        <f>'[34]AUG-CAT'!$V$46</f>
        <v>2606</v>
      </c>
      <c r="D49" s="314">
        <f>'[34]AUG-CAT'!$W$46</f>
        <v>1787486</v>
      </c>
      <c r="E49" s="321">
        <f>'[34]AUG-CAT'!$X$46</f>
        <v>4658188516</v>
      </c>
      <c r="F49" s="314">
        <f>'[34]AUG-CAT'!$Y$46</f>
        <v>2466953</v>
      </c>
      <c r="G49" s="314">
        <f>'[34]AUG-CAT'!$Z$46</f>
        <v>7574210</v>
      </c>
      <c r="H49" s="315">
        <f>'[34]AUG-CAT'!$AA$46</f>
        <v>3.0702692754989656</v>
      </c>
    </row>
    <row r="50" spans="1:8" hidden="1">
      <c r="A50" s="312">
        <v>6</v>
      </c>
      <c r="B50" s="313">
        <f>'sop011-(AG)'!B10</f>
        <v>45170</v>
      </c>
      <c r="C50" s="314">
        <f>'[34]SEPT-CAT'!$V$46</f>
        <v>2982</v>
      </c>
      <c r="D50" s="314">
        <f>'[34]SEPT-CAT'!$W$46</f>
        <v>1949522</v>
      </c>
      <c r="E50" s="321">
        <f>'[34]SEPT-CAT'!$X$46</f>
        <v>5813474604</v>
      </c>
      <c r="F50" s="314">
        <f>'[34]SEPT-CAT'!$Y$46</f>
        <v>2467476</v>
      </c>
      <c r="G50" s="314">
        <f>'[34]SEPT-CAT'!$Z$46</f>
        <v>8818622</v>
      </c>
      <c r="H50" s="315">
        <f>'[34]SEPT-CAT'!$AA$46</f>
        <v>3.573944386895759</v>
      </c>
    </row>
    <row r="51" spans="1:8" hidden="1">
      <c r="A51" s="317"/>
      <c r="B51" s="318" t="str">
        <f>'sop011-(AG)'!B11</f>
        <v>2nd Qtr</v>
      </c>
      <c r="C51" s="319">
        <f>+C50+C49+C48</f>
        <v>9323</v>
      </c>
      <c r="D51" s="319">
        <f>+D50+D49+D48</f>
        <v>5723691</v>
      </c>
      <c r="E51" s="321">
        <f>+D51*C51</f>
        <v>53361971193</v>
      </c>
      <c r="F51" s="319">
        <f>+F50</f>
        <v>2467476</v>
      </c>
      <c r="G51" s="319">
        <f>+G50+G49+G48</f>
        <v>27193110</v>
      </c>
      <c r="H51" s="315">
        <f>+G51/F51</f>
        <v>11.020617829717493</v>
      </c>
    </row>
    <row r="52" spans="1:8" hidden="1">
      <c r="A52" s="312">
        <v>7</v>
      </c>
      <c r="B52" s="313">
        <f>'sop011-(AG)'!B12</f>
        <v>45200</v>
      </c>
      <c r="C52" s="314">
        <f>'[34]OCT-CAT'!$V$46</f>
        <v>2644</v>
      </c>
      <c r="D52" s="314">
        <f>'[34]OCT-CAT'!$W$46</f>
        <v>1935154</v>
      </c>
      <c r="E52" s="321">
        <f>'[34]OCT-CAT'!$X$46</f>
        <v>5116547176</v>
      </c>
      <c r="F52" s="314">
        <f>'[34]OCT-CAT'!$Y$46</f>
        <v>2526960</v>
      </c>
      <c r="G52" s="314">
        <f>'[34]OCT-CAT'!$Z$46</f>
        <v>7923675</v>
      </c>
      <c r="H52" s="315">
        <f>'[34]OCT-CAT'!$AA$46</f>
        <v>3.1356550954506601</v>
      </c>
    </row>
    <row r="53" spans="1:8" hidden="1">
      <c r="A53" s="312">
        <v>8</v>
      </c>
      <c r="B53" s="313">
        <f>'sop011-(AG)'!B13</f>
        <v>45231</v>
      </c>
      <c r="C53" s="314">
        <f>'[34]NOV-CAT'!$V$46</f>
        <v>3175</v>
      </c>
      <c r="D53" s="314">
        <f>'[34]NOV-CAT'!$W$46</f>
        <v>1933139</v>
      </c>
      <c r="E53" s="321">
        <f>'[34]NOV-CAT'!$X$46</f>
        <v>6137716325</v>
      </c>
      <c r="F53" s="314">
        <f>'[34]NOV-CAT'!$Y$46</f>
        <v>2532495</v>
      </c>
      <c r="G53" s="314">
        <f>'[34]NOV-CAT'!$Z$46</f>
        <v>10029490</v>
      </c>
      <c r="H53" s="315">
        <f>'[34]NOV-CAT'!$AA$46</f>
        <v>3.9603197637112806</v>
      </c>
    </row>
    <row r="54" spans="1:8" hidden="1">
      <c r="A54" s="312">
        <v>9</v>
      </c>
      <c r="B54" s="313">
        <f>'sop011-(AG)'!B14</f>
        <v>45261</v>
      </c>
      <c r="C54" s="314">
        <f>'[34]DEC-CAT'!$V$46</f>
        <v>3019</v>
      </c>
      <c r="D54" s="314">
        <f>'[34]DEC-CAT'!$W$46</f>
        <v>1996929</v>
      </c>
      <c r="E54" s="321">
        <f>'[34]DEC-CAT'!$X$46</f>
        <v>6028728651</v>
      </c>
      <c r="F54" s="314">
        <f>'[34]DEC-CAT'!$Y$46</f>
        <v>2541902</v>
      </c>
      <c r="G54" s="314">
        <f>'[34]DEC-CAT'!$Z$46</f>
        <v>9896291</v>
      </c>
      <c r="H54" s="315">
        <f>'[34]DEC-CAT'!$AA$46</f>
        <v>3.8932622107382584</v>
      </c>
    </row>
    <row r="55" spans="1:8" hidden="1">
      <c r="A55" s="317"/>
      <c r="B55" s="318" t="str">
        <f>'sop011-(AG)'!B15</f>
        <v>3rd Qtr</v>
      </c>
      <c r="C55" s="319">
        <f>+C54+C53+C52</f>
        <v>8838</v>
      </c>
      <c r="D55" s="319">
        <f>+D54+D53+D52</f>
        <v>5865222</v>
      </c>
      <c r="E55" s="321">
        <f>+D55*C55</f>
        <v>51836832036</v>
      </c>
      <c r="F55" s="319">
        <f>+F54</f>
        <v>2541902</v>
      </c>
      <c r="G55" s="319">
        <f>+G54+G53+G52</f>
        <v>27849456</v>
      </c>
      <c r="H55" s="315">
        <f>+G55/F55</f>
        <v>10.956148584799886</v>
      </c>
    </row>
    <row r="56" spans="1:8">
      <c r="A56" s="312">
        <v>1</v>
      </c>
      <c r="B56" s="313">
        <f>'sop011-(AG)'!B16</f>
        <v>45292</v>
      </c>
      <c r="C56" s="314">
        <f>'[34]JAN-CAT'!$V$46</f>
        <v>4645</v>
      </c>
      <c r="D56" s="314">
        <f>'[34]JAN-CAT'!$W$46</f>
        <v>2154802</v>
      </c>
      <c r="E56" s="321">
        <f>'[34]JAN-CAT'!$X$46</f>
        <v>10009055290</v>
      </c>
      <c r="F56" s="314">
        <f>'[34]JAN-CAT'!$Y$46</f>
        <v>2538089</v>
      </c>
      <c r="G56" s="314">
        <f>'[34]JAN-CAT'!$Z$46</f>
        <v>15756514</v>
      </c>
      <c r="H56" s="315">
        <f>'[34]JAN-CAT'!$AA$46</f>
        <v>6.2080226501119542</v>
      </c>
    </row>
    <row r="57" spans="1:8">
      <c r="A57" s="312">
        <v>2</v>
      </c>
      <c r="B57" s="313">
        <f>'sop011-(AG)'!B17</f>
        <v>45323</v>
      </c>
      <c r="C57" s="314">
        <f>'[34]FEB-CAT'!$V$46</f>
        <v>2709</v>
      </c>
      <c r="D57" s="314">
        <f>'[34]FEB-CAT'!$W$46</f>
        <v>1889160</v>
      </c>
      <c r="E57" s="321">
        <f>'[34]FEB-CAT'!$X$46</f>
        <v>5117734440</v>
      </c>
      <c r="F57" s="314">
        <f>'[34]FEB-CAT'!$Y$46</f>
        <v>2536265</v>
      </c>
      <c r="G57" s="314">
        <f>'[34]FEB-CAT'!$Z$46</f>
        <v>8528096</v>
      </c>
      <c r="H57" s="315">
        <f>'[34]FEB-CAT'!$AA$46</f>
        <v>3.3624625187036843</v>
      </c>
    </row>
    <row r="58" spans="1:8">
      <c r="A58" s="348">
        <v>3</v>
      </c>
      <c r="B58" s="313">
        <f>'sop011-(AG)'!B18</f>
        <v>45352</v>
      </c>
      <c r="C58" s="314">
        <f>'[34]MAR-CAT'!$V$46</f>
        <v>2693</v>
      </c>
      <c r="D58" s="314">
        <f>'[34]MAR-CAT'!$W$46</f>
        <v>1896609</v>
      </c>
      <c r="E58" s="321">
        <f>'[34]MAR-CAT'!$X$46</f>
        <v>5107568037</v>
      </c>
      <c r="F58" s="314">
        <f>'[34]MAR-CAT'!$Y$46</f>
        <v>2535047</v>
      </c>
      <c r="G58" s="314">
        <f>'[34]MAR-CAT'!$Z$46</f>
        <v>8196339</v>
      </c>
      <c r="H58" s="321">
        <f>'[34]MAR-CAT'!$AA$46</f>
        <v>3.23320987737111</v>
      </c>
    </row>
    <row r="59" spans="1:8">
      <c r="A59" s="320"/>
      <c r="B59" s="318" t="str">
        <f>'sop011-(AG)'!B19</f>
        <v>4th Qtr</v>
      </c>
      <c r="C59" s="319">
        <f>+C58+C57+C56</f>
        <v>10047</v>
      </c>
      <c r="D59" s="319">
        <f>+D58+D57+D56</f>
        <v>5940571</v>
      </c>
      <c r="E59" s="321">
        <f>+D59*C59</f>
        <v>59684916837</v>
      </c>
      <c r="F59" s="319">
        <f>+F58</f>
        <v>2535047</v>
      </c>
      <c r="G59" s="319">
        <f>+G58+G57+G56</f>
        <v>32480949</v>
      </c>
      <c r="H59" s="321">
        <f>+G59/F59</f>
        <v>12.812760079004452</v>
      </c>
    </row>
    <row r="60" spans="1:8" hidden="1">
      <c r="A60" s="320"/>
      <c r="B60" s="318" t="str">
        <f>'sop011-(AG)'!B20</f>
        <v>Yearly Data</v>
      </c>
      <c r="C60" s="319">
        <f>+C59+C55+C51+C47</f>
        <v>39459</v>
      </c>
      <c r="D60" s="319">
        <f>+D59+D55+D51+D47</f>
        <v>23413339</v>
      </c>
      <c r="E60" s="321">
        <f>+D60*C60</f>
        <v>923866943601</v>
      </c>
      <c r="F60" s="319">
        <f>+F59</f>
        <v>2535047</v>
      </c>
      <c r="G60" s="319">
        <f>+G59+G55+G51+G47</f>
        <v>121098898</v>
      </c>
      <c r="H60" s="321">
        <f>+G60/F60</f>
        <v>47.769882767459535</v>
      </c>
    </row>
    <row r="62" spans="1:8" ht="16.5" customHeight="1">
      <c r="B62" s="349"/>
      <c r="C62" s="677"/>
      <c r="D62" s="677"/>
      <c r="E62" s="677"/>
      <c r="F62" s="677"/>
      <c r="G62" s="677"/>
      <c r="H62" s="677"/>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rowBreaks count="1" manualBreakCount="1">
    <brk id="6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Normal="100" zoomScaleSheetLayoutView="100" workbookViewId="0">
      <selection activeCell="C12" sqref="C12:C14"/>
    </sheetView>
  </sheetViews>
  <sheetFormatPr defaultColWidth="9.140625" defaultRowHeight="12.75"/>
  <cols>
    <col min="1" max="1" width="6.140625" style="304" customWidth="1"/>
    <col min="2" max="2" width="13.7109375" style="304" customWidth="1"/>
    <col min="3" max="3" width="14.85546875" style="304" customWidth="1"/>
    <col min="4" max="4" width="14.28515625" style="304" customWidth="1"/>
    <col min="5" max="5" width="20.28515625" style="304" customWidth="1"/>
    <col min="6" max="6" width="11.42578125" style="304" customWidth="1"/>
    <col min="7" max="7" width="16.140625" style="304" customWidth="1"/>
    <col min="8" max="8" width="13.5703125" style="304" customWidth="1"/>
    <col min="9" max="256" width="9.140625" style="304"/>
    <col min="257" max="257" width="6.140625" style="304" customWidth="1"/>
    <col min="258" max="258" width="13.7109375" style="304" customWidth="1"/>
    <col min="259" max="259" width="14.85546875" style="304" customWidth="1"/>
    <col min="260" max="260" width="14.28515625" style="304" customWidth="1"/>
    <col min="261" max="261" width="20.28515625" style="304" customWidth="1"/>
    <col min="262" max="262" width="11.42578125" style="304" customWidth="1"/>
    <col min="263" max="263" width="16.140625" style="304" customWidth="1"/>
    <col min="264" max="264" width="13.5703125" style="304" customWidth="1"/>
    <col min="265" max="512" width="9.140625" style="304"/>
    <col min="513" max="513" width="6.140625" style="304" customWidth="1"/>
    <col min="514" max="514" width="13.7109375" style="304" customWidth="1"/>
    <col min="515" max="515" width="14.85546875" style="304" customWidth="1"/>
    <col min="516" max="516" width="14.28515625" style="304" customWidth="1"/>
    <col min="517" max="517" width="20.28515625" style="304" customWidth="1"/>
    <col min="518" max="518" width="11.42578125" style="304" customWidth="1"/>
    <col min="519" max="519" width="16.140625" style="304" customWidth="1"/>
    <col min="520" max="520" width="13.5703125" style="304" customWidth="1"/>
    <col min="521" max="768" width="9.140625" style="304"/>
    <col min="769" max="769" width="6.140625" style="304" customWidth="1"/>
    <col min="770" max="770" width="13.7109375" style="304" customWidth="1"/>
    <col min="771" max="771" width="14.85546875" style="304" customWidth="1"/>
    <col min="772" max="772" width="14.28515625" style="304" customWidth="1"/>
    <col min="773" max="773" width="20.28515625" style="304" customWidth="1"/>
    <col min="774" max="774" width="11.42578125" style="304" customWidth="1"/>
    <col min="775" max="775" width="16.140625" style="304" customWidth="1"/>
    <col min="776" max="776" width="13.5703125" style="304" customWidth="1"/>
    <col min="777" max="1024" width="9.140625" style="304"/>
    <col min="1025" max="1025" width="6.140625" style="304" customWidth="1"/>
    <col min="1026" max="1026" width="13.7109375" style="304" customWidth="1"/>
    <col min="1027" max="1027" width="14.85546875" style="304" customWidth="1"/>
    <col min="1028" max="1028" width="14.28515625" style="304" customWidth="1"/>
    <col min="1029" max="1029" width="20.28515625" style="304" customWidth="1"/>
    <col min="1030" max="1030" width="11.42578125" style="304" customWidth="1"/>
    <col min="1031" max="1031" width="16.140625" style="304" customWidth="1"/>
    <col min="1032" max="1032" width="13.5703125" style="304" customWidth="1"/>
    <col min="1033" max="1280" width="9.140625" style="304"/>
    <col min="1281" max="1281" width="6.140625" style="304" customWidth="1"/>
    <col min="1282" max="1282" width="13.7109375" style="304" customWidth="1"/>
    <col min="1283" max="1283" width="14.85546875" style="304" customWidth="1"/>
    <col min="1284" max="1284" width="14.28515625" style="304" customWidth="1"/>
    <col min="1285" max="1285" width="20.28515625" style="304" customWidth="1"/>
    <col min="1286" max="1286" width="11.42578125" style="304" customWidth="1"/>
    <col min="1287" max="1287" width="16.140625" style="304" customWidth="1"/>
    <col min="1288" max="1288" width="13.5703125" style="304" customWidth="1"/>
    <col min="1289" max="1536" width="9.140625" style="304"/>
    <col min="1537" max="1537" width="6.140625" style="304" customWidth="1"/>
    <col min="1538" max="1538" width="13.7109375" style="304" customWidth="1"/>
    <col min="1539" max="1539" width="14.85546875" style="304" customWidth="1"/>
    <col min="1540" max="1540" width="14.28515625" style="304" customWidth="1"/>
    <col min="1541" max="1541" width="20.28515625" style="304" customWidth="1"/>
    <col min="1542" max="1542" width="11.42578125" style="304" customWidth="1"/>
    <col min="1543" max="1543" width="16.140625" style="304" customWidth="1"/>
    <col min="1544" max="1544" width="13.5703125" style="304" customWidth="1"/>
    <col min="1545" max="1792" width="9.140625" style="304"/>
    <col min="1793" max="1793" width="6.140625" style="304" customWidth="1"/>
    <col min="1794" max="1794" width="13.7109375" style="304" customWidth="1"/>
    <col min="1795" max="1795" width="14.85546875" style="304" customWidth="1"/>
    <col min="1796" max="1796" width="14.28515625" style="304" customWidth="1"/>
    <col min="1797" max="1797" width="20.28515625" style="304" customWidth="1"/>
    <col min="1798" max="1798" width="11.42578125" style="304" customWidth="1"/>
    <col min="1799" max="1799" width="16.140625" style="304" customWidth="1"/>
    <col min="1800" max="1800" width="13.5703125" style="304" customWidth="1"/>
    <col min="1801" max="2048" width="9.140625" style="304"/>
    <col min="2049" max="2049" width="6.140625" style="304" customWidth="1"/>
    <col min="2050" max="2050" width="13.7109375" style="304" customWidth="1"/>
    <col min="2051" max="2051" width="14.85546875" style="304" customWidth="1"/>
    <col min="2052" max="2052" width="14.28515625" style="304" customWidth="1"/>
    <col min="2053" max="2053" width="20.28515625" style="304" customWidth="1"/>
    <col min="2054" max="2054" width="11.42578125" style="304" customWidth="1"/>
    <col min="2055" max="2055" width="16.140625" style="304" customWidth="1"/>
    <col min="2056" max="2056" width="13.5703125" style="304" customWidth="1"/>
    <col min="2057" max="2304" width="9.140625" style="304"/>
    <col min="2305" max="2305" width="6.140625" style="304" customWidth="1"/>
    <col min="2306" max="2306" width="13.7109375" style="304" customWidth="1"/>
    <col min="2307" max="2307" width="14.85546875" style="304" customWidth="1"/>
    <col min="2308" max="2308" width="14.28515625" style="304" customWidth="1"/>
    <col min="2309" max="2309" width="20.28515625" style="304" customWidth="1"/>
    <col min="2310" max="2310" width="11.42578125" style="304" customWidth="1"/>
    <col min="2311" max="2311" width="16.140625" style="304" customWidth="1"/>
    <col min="2312" max="2312" width="13.5703125" style="304" customWidth="1"/>
    <col min="2313" max="2560" width="9.140625" style="304"/>
    <col min="2561" max="2561" width="6.140625" style="304" customWidth="1"/>
    <col min="2562" max="2562" width="13.7109375" style="304" customWidth="1"/>
    <col min="2563" max="2563" width="14.85546875" style="304" customWidth="1"/>
    <col min="2564" max="2564" width="14.28515625" style="304" customWidth="1"/>
    <col min="2565" max="2565" width="20.28515625" style="304" customWidth="1"/>
    <col min="2566" max="2566" width="11.42578125" style="304" customWidth="1"/>
    <col min="2567" max="2567" width="16.140625" style="304" customWidth="1"/>
    <col min="2568" max="2568" width="13.5703125" style="304" customWidth="1"/>
    <col min="2569" max="2816" width="9.140625" style="304"/>
    <col min="2817" max="2817" width="6.140625" style="304" customWidth="1"/>
    <col min="2818" max="2818" width="13.7109375" style="304" customWidth="1"/>
    <col min="2819" max="2819" width="14.85546875" style="304" customWidth="1"/>
    <col min="2820" max="2820" width="14.28515625" style="304" customWidth="1"/>
    <col min="2821" max="2821" width="20.28515625" style="304" customWidth="1"/>
    <col min="2822" max="2822" width="11.42578125" style="304" customWidth="1"/>
    <col min="2823" max="2823" width="16.140625" style="304" customWidth="1"/>
    <col min="2824" max="2824" width="13.5703125" style="304" customWidth="1"/>
    <col min="2825" max="3072" width="9.140625" style="304"/>
    <col min="3073" max="3073" width="6.140625" style="304" customWidth="1"/>
    <col min="3074" max="3074" width="13.7109375" style="304" customWidth="1"/>
    <col min="3075" max="3075" width="14.85546875" style="304" customWidth="1"/>
    <col min="3076" max="3076" width="14.28515625" style="304" customWidth="1"/>
    <col min="3077" max="3077" width="20.28515625" style="304" customWidth="1"/>
    <col min="3078" max="3078" width="11.42578125" style="304" customWidth="1"/>
    <col min="3079" max="3079" width="16.140625" style="304" customWidth="1"/>
    <col min="3080" max="3080" width="13.5703125" style="304" customWidth="1"/>
    <col min="3081" max="3328" width="9.140625" style="304"/>
    <col min="3329" max="3329" width="6.140625" style="304" customWidth="1"/>
    <col min="3330" max="3330" width="13.7109375" style="304" customWidth="1"/>
    <col min="3331" max="3331" width="14.85546875" style="304" customWidth="1"/>
    <col min="3332" max="3332" width="14.28515625" style="304" customWidth="1"/>
    <col min="3333" max="3333" width="20.28515625" style="304" customWidth="1"/>
    <col min="3334" max="3334" width="11.42578125" style="304" customWidth="1"/>
    <col min="3335" max="3335" width="16.140625" style="304" customWidth="1"/>
    <col min="3336" max="3336" width="13.5703125" style="304" customWidth="1"/>
    <col min="3337" max="3584" width="9.140625" style="304"/>
    <col min="3585" max="3585" width="6.140625" style="304" customWidth="1"/>
    <col min="3586" max="3586" width="13.7109375" style="304" customWidth="1"/>
    <col min="3587" max="3587" width="14.85546875" style="304" customWidth="1"/>
    <col min="3588" max="3588" width="14.28515625" style="304" customWidth="1"/>
    <col min="3589" max="3589" width="20.28515625" style="304" customWidth="1"/>
    <col min="3590" max="3590" width="11.42578125" style="304" customWidth="1"/>
    <col min="3591" max="3591" width="16.140625" style="304" customWidth="1"/>
    <col min="3592" max="3592" width="13.5703125" style="304" customWidth="1"/>
    <col min="3593" max="3840" width="9.140625" style="304"/>
    <col min="3841" max="3841" width="6.140625" style="304" customWidth="1"/>
    <col min="3842" max="3842" width="13.7109375" style="304" customWidth="1"/>
    <col min="3843" max="3843" width="14.85546875" style="304" customWidth="1"/>
    <col min="3844" max="3844" width="14.28515625" style="304" customWidth="1"/>
    <col min="3845" max="3845" width="20.28515625" style="304" customWidth="1"/>
    <col min="3846" max="3846" width="11.42578125" style="304" customWidth="1"/>
    <col min="3847" max="3847" width="16.140625" style="304" customWidth="1"/>
    <col min="3848" max="3848" width="13.5703125" style="304" customWidth="1"/>
    <col min="3849" max="4096" width="9.140625" style="304"/>
    <col min="4097" max="4097" width="6.140625" style="304" customWidth="1"/>
    <col min="4098" max="4098" width="13.7109375" style="304" customWidth="1"/>
    <col min="4099" max="4099" width="14.85546875" style="304" customWidth="1"/>
    <col min="4100" max="4100" width="14.28515625" style="304" customWidth="1"/>
    <col min="4101" max="4101" width="20.28515625" style="304" customWidth="1"/>
    <col min="4102" max="4102" width="11.42578125" style="304" customWidth="1"/>
    <col min="4103" max="4103" width="16.140625" style="304" customWidth="1"/>
    <col min="4104" max="4104" width="13.5703125" style="304" customWidth="1"/>
    <col min="4105" max="4352" width="9.140625" style="304"/>
    <col min="4353" max="4353" width="6.140625" style="304" customWidth="1"/>
    <col min="4354" max="4354" width="13.7109375" style="304" customWidth="1"/>
    <col min="4355" max="4355" width="14.85546875" style="304" customWidth="1"/>
    <col min="4356" max="4356" width="14.28515625" style="304" customWidth="1"/>
    <col min="4357" max="4357" width="20.28515625" style="304" customWidth="1"/>
    <col min="4358" max="4358" width="11.42578125" style="304" customWidth="1"/>
    <col min="4359" max="4359" width="16.140625" style="304" customWidth="1"/>
    <col min="4360" max="4360" width="13.5703125" style="304" customWidth="1"/>
    <col min="4361" max="4608" width="9.140625" style="304"/>
    <col min="4609" max="4609" width="6.140625" style="304" customWidth="1"/>
    <col min="4610" max="4610" width="13.7109375" style="304" customWidth="1"/>
    <col min="4611" max="4611" width="14.85546875" style="304" customWidth="1"/>
    <col min="4612" max="4612" width="14.28515625" style="304" customWidth="1"/>
    <col min="4613" max="4613" width="20.28515625" style="304" customWidth="1"/>
    <col min="4614" max="4614" width="11.42578125" style="304" customWidth="1"/>
    <col min="4615" max="4615" width="16.140625" style="304" customWidth="1"/>
    <col min="4616" max="4616" width="13.5703125" style="304" customWidth="1"/>
    <col min="4617" max="4864" width="9.140625" style="304"/>
    <col min="4865" max="4865" width="6.140625" style="304" customWidth="1"/>
    <col min="4866" max="4866" width="13.7109375" style="304" customWidth="1"/>
    <col min="4867" max="4867" width="14.85546875" style="304" customWidth="1"/>
    <col min="4868" max="4868" width="14.28515625" style="304" customWidth="1"/>
    <col min="4869" max="4869" width="20.28515625" style="304" customWidth="1"/>
    <col min="4870" max="4870" width="11.42578125" style="304" customWidth="1"/>
    <col min="4871" max="4871" width="16.140625" style="304" customWidth="1"/>
    <col min="4872" max="4872" width="13.5703125" style="304" customWidth="1"/>
    <col min="4873" max="5120" width="9.140625" style="304"/>
    <col min="5121" max="5121" width="6.140625" style="304" customWidth="1"/>
    <col min="5122" max="5122" width="13.7109375" style="304" customWidth="1"/>
    <col min="5123" max="5123" width="14.85546875" style="304" customWidth="1"/>
    <col min="5124" max="5124" width="14.28515625" style="304" customWidth="1"/>
    <col min="5125" max="5125" width="20.28515625" style="304" customWidth="1"/>
    <col min="5126" max="5126" width="11.42578125" style="304" customWidth="1"/>
    <col min="5127" max="5127" width="16.140625" style="304" customWidth="1"/>
    <col min="5128" max="5128" width="13.5703125" style="304" customWidth="1"/>
    <col min="5129" max="5376" width="9.140625" style="304"/>
    <col min="5377" max="5377" width="6.140625" style="304" customWidth="1"/>
    <col min="5378" max="5378" width="13.7109375" style="304" customWidth="1"/>
    <col min="5379" max="5379" width="14.85546875" style="304" customWidth="1"/>
    <col min="5380" max="5380" width="14.28515625" style="304" customWidth="1"/>
    <col min="5381" max="5381" width="20.28515625" style="304" customWidth="1"/>
    <col min="5382" max="5382" width="11.42578125" style="304" customWidth="1"/>
    <col min="5383" max="5383" width="16.140625" style="304" customWidth="1"/>
    <col min="5384" max="5384" width="13.5703125" style="304" customWidth="1"/>
    <col min="5385" max="5632" width="9.140625" style="304"/>
    <col min="5633" max="5633" width="6.140625" style="304" customWidth="1"/>
    <col min="5634" max="5634" width="13.7109375" style="304" customWidth="1"/>
    <col min="5635" max="5635" width="14.85546875" style="304" customWidth="1"/>
    <col min="5636" max="5636" width="14.28515625" style="304" customWidth="1"/>
    <col min="5637" max="5637" width="20.28515625" style="304" customWidth="1"/>
    <col min="5638" max="5638" width="11.42578125" style="304" customWidth="1"/>
    <col min="5639" max="5639" width="16.140625" style="304" customWidth="1"/>
    <col min="5640" max="5640" width="13.5703125" style="304" customWidth="1"/>
    <col min="5641" max="5888" width="9.140625" style="304"/>
    <col min="5889" max="5889" width="6.140625" style="304" customWidth="1"/>
    <col min="5890" max="5890" width="13.7109375" style="304" customWidth="1"/>
    <col min="5891" max="5891" width="14.85546875" style="304" customWidth="1"/>
    <col min="5892" max="5892" width="14.28515625" style="304" customWidth="1"/>
    <col min="5893" max="5893" width="20.28515625" style="304" customWidth="1"/>
    <col min="5894" max="5894" width="11.42578125" style="304" customWidth="1"/>
    <col min="5895" max="5895" width="16.140625" style="304" customWidth="1"/>
    <col min="5896" max="5896" width="13.5703125" style="304" customWidth="1"/>
    <col min="5897" max="6144" width="9.140625" style="304"/>
    <col min="6145" max="6145" width="6.140625" style="304" customWidth="1"/>
    <col min="6146" max="6146" width="13.7109375" style="304" customWidth="1"/>
    <col min="6147" max="6147" width="14.85546875" style="304" customWidth="1"/>
    <col min="6148" max="6148" width="14.28515625" style="304" customWidth="1"/>
    <col min="6149" max="6149" width="20.28515625" style="304" customWidth="1"/>
    <col min="6150" max="6150" width="11.42578125" style="304" customWidth="1"/>
    <col min="6151" max="6151" width="16.140625" style="304" customWidth="1"/>
    <col min="6152" max="6152" width="13.5703125" style="304" customWidth="1"/>
    <col min="6153" max="6400" width="9.140625" style="304"/>
    <col min="6401" max="6401" width="6.140625" style="304" customWidth="1"/>
    <col min="6402" max="6402" width="13.7109375" style="304" customWidth="1"/>
    <col min="6403" max="6403" width="14.85546875" style="304" customWidth="1"/>
    <col min="6404" max="6404" width="14.28515625" style="304" customWidth="1"/>
    <col min="6405" max="6405" width="20.28515625" style="304" customWidth="1"/>
    <col min="6406" max="6406" width="11.42578125" style="304" customWidth="1"/>
    <col min="6407" max="6407" width="16.140625" style="304" customWidth="1"/>
    <col min="6408" max="6408" width="13.5703125" style="304" customWidth="1"/>
    <col min="6409" max="6656" width="9.140625" style="304"/>
    <col min="6657" max="6657" width="6.140625" style="304" customWidth="1"/>
    <col min="6658" max="6658" width="13.7109375" style="304" customWidth="1"/>
    <col min="6659" max="6659" width="14.85546875" style="304" customWidth="1"/>
    <col min="6660" max="6660" width="14.28515625" style="304" customWidth="1"/>
    <col min="6661" max="6661" width="20.28515625" style="304" customWidth="1"/>
    <col min="6662" max="6662" width="11.42578125" style="304" customWidth="1"/>
    <col min="6663" max="6663" width="16.140625" style="304" customWidth="1"/>
    <col min="6664" max="6664" width="13.5703125" style="304" customWidth="1"/>
    <col min="6665" max="6912" width="9.140625" style="304"/>
    <col min="6913" max="6913" width="6.140625" style="304" customWidth="1"/>
    <col min="6914" max="6914" width="13.7109375" style="304" customWidth="1"/>
    <col min="6915" max="6915" width="14.85546875" style="304" customWidth="1"/>
    <col min="6916" max="6916" width="14.28515625" style="304" customWidth="1"/>
    <col min="6917" max="6917" width="20.28515625" style="304" customWidth="1"/>
    <col min="6918" max="6918" width="11.42578125" style="304" customWidth="1"/>
    <col min="6919" max="6919" width="16.140625" style="304" customWidth="1"/>
    <col min="6920" max="6920" width="13.5703125" style="304" customWidth="1"/>
    <col min="6921" max="7168" width="9.140625" style="304"/>
    <col min="7169" max="7169" width="6.140625" style="304" customWidth="1"/>
    <col min="7170" max="7170" width="13.7109375" style="304" customWidth="1"/>
    <col min="7171" max="7171" width="14.85546875" style="304" customWidth="1"/>
    <col min="7172" max="7172" width="14.28515625" style="304" customWidth="1"/>
    <col min="7173" max="7173" width="20.28515625" style="304" customWidth="1"/>
    <col min="7174" max="7174" width="11.42578125" style="304" customWidth="1"/>
    <col min="7175" max="7175" width="16.140625" style="304" customWidth="1"/>
    <col min="7176" max="7176" width="13.5703125" style="304" customWidth="1"/>
    <col min="7177" max="7424" width="9.140625" style="304"/>
    <col min="7425" max="7425" width="6.140625" style="304" customWidth="1"/>
    <col min="7426" max="7426" width="13.7109375" style="304" customWidth="1"/>
    <col min="7427" max="7427" width="14.85546875" style="304" customWidth="1"/>
    <col min="7428" max="7428" width="14.28515625" style="304" customWidth="1"/>
    <col min="7429" max="7429" width="20.28515625" style="304" customWidth="1"/>
    <col min="7430" max="7430" width="11.42578125" style="304" customWidth="1"/>
    <col min="7431" max="7431" width="16.140625" style="304" customWidth="1"/>
    <col min="7432" max="7432" width="13.5703125" style="304" customWidth="1"/>
    <col min="7433" max="7680" width="9.140625" style="304"/>
    <col min="7681" max="7681" width="6.140625" style="304" customWidth="1"/>
    <col min="7682" max="7682" width="13.7109375" style="304" customWidth="1"/>
    <col min="7683" max="7683" width="14.85546875" style="304" customWidth="1"/>
    <col min="7684" max="7684" width="14.28515625" style="304" customWidth="1"/>
    <col min="7685" max="7685" width="20.28515625" style="304" customWidth="1"/>
    <col min="7686" max="7686" width="11.42578125" style="304" customWidth="1"/>
    <col min="7687" max="7687" width="16.140625" style="304" customWidth="1"/>
    <col min="7688" max="7688" width="13.5703125" style="304" customWidth="1"/>
    <col min="7689" max="7936" width="9.140625" style="304"/>
    <col min="7937" max="7937" width="6.140625" style="304" customWidth="1"/>
    <col min="7938" max="7938" width="13.7109375" style="304" customWidth="1"/>
    <col min="7939" max="7939" width="14.85546875" style="304" customWidth="1"/>
    <col min="7940" max="7940" width="14.28515625" style="304" customWidth="1"/>
    <col min="7941" max="7941" width="20.28515625" style="304" customWidth="1"/>
    <col min="7942" max="7942" width="11.42578125" style="304" customWidth="1"/>
    <col min="7943" max="7943" width="16.140625" style="304" customWidth="1"/>
    <col min="7944" max="7944" width="13.5703125" style="304" customWidth="1"/>
    <col min="7945" max="8192" width="9.140625" style="304"/>
    <col min="8193" max="8193" width="6.140625" style="304" customWidth="1"/>
    <col min="8194" max="8194" width="13.7109375" style="304" customWidth="1"/>
    <col min="8195" max="8195" width="14.85546875" style="304" customWidth="1"/>
    <col min="8196" max="8196" width="14.28515625" style="304" customWidth="1"/>
    <col min="8197" max="8197" width="20.28515625" style="304" customWidth="1"/>
    <col min="8198" max="8198" width="11.42578125" style="304" customWidth="1"/>
    <col min="8199" max="8199" width="16.140625" style="304" customWidth="1"/>
    <col min="8200" max="8200" width="13.5703125" style="304" customWidth="1"/>
    <col min="8201" max="8448" width="9.140625" style="304"/>
    <col min="8449" max="8449" width="6.140625" style="304" customWidth="1"/>
    <col min="8450" max="8450" width="13.7109375" style="304" customWidth="1"/>
    <col min="8451" max="8451" width="14.85546875" style="304" customWidth="1"/>
    <col min="8452" max="8452" width="14.28515625" style="304" customWidth="1"/>
    <col min="8453" max="8453" width="20.28515625" style="304" customWidth="1"/>
    <col min="8454" max="8454" width="11.42578125" style="304" customWidth="1"/>
    <col min="8455" max="8455" width="16.140625" style="304" customWidth="1"/>
    <col min="8456" max="8456" width="13.5703125" style="304" customWidth="1"/>
    <col min="8457" max="8704" width="9.140625" style="304"/>
    <col min="8705" max="8705" width="6.140625" style="304" customWidth="1"/>
    <col min="8706" max="8706" width="13.7109375" style="304" customWidth="1"/>
    <col min="8707" max="8707" width="14.85546875" style="304" customWidth="1"/>
    <col min="8708" max="8708" width="14.28515625" style="304" customWidth="1"/>
    <col min="8709" max="8709" width="20.28515625" style="304" customWidth="1"/>
    <col min="8710" max="8710" width="11.42578125" style="304" customWidth="1"/>
    <col min="8711" max="8711" width="16.140625" style="304" customWidth="1"/>
    <col min="8712" max="8712" width="13.5703125" style="304" customWidth="1"/>
    <col min="8713" max="8960" width="9.140625" style="304"/>
    <col min="8961" max="8961" width="6.140625" style="304" customWidth="1"/>
    <col min="8962" max="8962" width="13.7109375" style="304" customWidth="1"/>
    <col min="8963" max="8963" width="14.85546875" style="304" customWidth="1"/>
    <col min="8964" max="8964" width="14.28515625" style="304" customWidth="1"/>
    <col min="8965" max="8965" width="20.28515625" style="304" customWidth="1"/>
    <col min="8966" max="8966" width="11.42578125" style="304" customWidth="1"/>
    <col min="8967" max="8967" width="16.140625" style="304" customWidth="1"/>
    <col min="8968" max="8968" width="13.5703125" style="304" customWidth="1"/>
    <col min="8969" max="9216" width="9.140625" style="304"/>
    <col min="9217" max="9217" width="6.140625" style="304" customWidth="1"/>
    <col min="9218" max="9218" width="13.7109375" style="304" customWidth="1"/>
    <col min="9219" max="9219" width="14.85546875" style="304" customWidth="1"/>
    <col min="9220" max="9220" width="14.28515625" style="304" customWidth="1"/>
    <col min="9221" max="9221" width="20.28515625" style="304" customWidth="1"/>
    <col min="9222" max="9222" width="11.42578125" style="304" customWidth="1"/>
    <col min="9223" max="9223" width="16.140625" style="304" customWidth="1"/>
    <col min="9224" max="9224" width="13.5703125" style="304" customWidth="1"/>
    <col min="9225" max="9472" width="9.140625" style="304"/>
    <col min="9473" max="9473" width="6.140625" style="304" customWidth="1"/>
    <col min="9474" max="9474" width="13.7109375" style="304" customWidth="1"/>
    <col min="9475" max="9475" width="14.85546875" style="304" customWidth="1"/>
    <col min="9476" max="9476" width="14.28515625" style="304" customWidth="1"/>
    <col min="9477" max="9477" width="20.28515625" style="304" customWidth="1"/>
    <col min="9478" max="9478" width="11.42578125" style="304" customWidth="1"/>
    <col min="9479" max="9479" width="16.140625" style="304" customWidth="1"/>
    <col min="9480" max="9480" width="13.5703125" style="304" customWidth="1"/>
    <col min="9481" max="9728" width="9.140625" style="304"/>
    <col min="9729" max="9729" width="6.140625" style="304" customWidth="1"/>
    <col min="9730" max="9730" width="13.7109375" style="304" customWidth="1"/>
    <col min="9731" max="9731" width="14.85546875" style="304" customWidth="1"/>
    <col min="9732" max="9732" width="14.28515625" style="304" customWidth="1"/>
    <col min="9733" max="9733" width="20.28515625" style="304" customWidth="1"/>
    <col min="9734" max="9734" width="11.42578125" style="304" customWidth="1"/>
    <col min="9735" max="9735" width="16.140625" style="304" customWidth="1"/>
    <col min="9736" max="9736" width="13.5703125" style="304" customWidth="1"/>
    <col min="9737" max="9984" width="9.140625" style="304"/>
    <col min="9985" max="9985" width="6.140625" style="304" customWidth="1"/>
    <col min="9986" max="9986" width="13.7109375" style="304" customWidth="1"/>
    <col min="9987" max="9987" width="14.85546875" style="304" customWidth="1"/>
    <col min="9988" max="9988" width="14.28515625" style="304" customWidth="1"/>
    <col min="9989" max="9989" width="20.28515625" style="304" customWidth="1"/>
    <col min="9990" max="9990" width="11.42578125" style="304" customWidth="1"/>
    <col min="9991" max="9991" width="16.140625" style="304" customWidth="1"/>
    <col min="9992" max="9992" width="13.5703125" style="304" customWidth="1"/>
    <col min="9993" max="10240" width="9.140625" style="304"/>
    <col min="10241" max="10241" width="6.140625" style="304" customWidth="1"/>
    <col min="10242" max="10242" width="13.7109375" style="304" customWidth="1"/>
    <col min="10243" max="10243" width="14.85546875" style="304" customWidth="1"/>
    <col min="10244" max="10244" width="14.28515625" style="304" customWidth="1"/>
    <col min="10245" max="10245" width="20.28515625" style="304" customWidth="1"/>
    <col min="10246" max="10246" width="11.42578125" style="304" customWidth="1"/>
    <col min="10247" max="10247" width="16.140625" style="304" customWidth="1"/>
    <col min="10248" max="10248" width="13.5703125" style="304" customWidth="1"/>
    <col min="10249" max="10496" width="9.140625" style="304"/>
    <col min="10497" max="10497" width="6.140625" style="304" customWidth="1"/>
    <col min="10498" max="10498" width="13.7109375" style="304" customWidth="1"/>
    <col min="10499" max="10499" width="14.85546875" style="304" customWidth="1"/>
    <col min="10500" max="10500" width="14.28515625" style="304" customWidth="1"/>
    <col min="10501" max="10501" width="20.28515625" style="304" customWidth="1"/>
    <col min="10502" max="10502" width="11.42578125" style="304" customWidth="1"/>
    <col min="10503" max="10503" width="16.140625" style="304" customWidth="1"/>
    <col min="10504" max="10504" width="13.5703125" style="304" customWidth="1"/>
    <col min="10505" max="10752" width="9.140625" style="304"/>
    <col min="10753" max="10753" width="6.140625" style="304" customWidth="1"/>
    <col min="10754" max="10754" width="13.7109375" style="304" customWidth="1"/>
    <col min="10755" max="10755" width="14.85546875" style="304" customWidth="1"/>
    <col min="10756" max="10756" width="14.28515625" style="304" customWidth="1"/>
    <col min="10757" max="10757" width="20.28515625" style="304" customWidth="1"/>
    <col min="10758" max="10758" width="11.42578125" style="304" customWidth="1"/>
    <col min="10759" max="10759" width="16.140625" style="304" customWidth="1"/>
    <col min="10760" max="10760" width="13.5703125" style="304" customWidth="1"/>
    <col min="10761" max="11008" width="9.140625" style="304"/>
    <col min="11009" max="11009" width="6.140625" style="304" customWidth="1"/>
    <col min="11010" max="11010" width="13.7109375" style="304" customWidth="1"/>
    <col min="11011" max="11011" width="14.85546875" style="304" customWidth="1"/>
    <col min="11012" max="11012" width="14.28515625" style="304" customWidth="1"/>
    <col min="11013" max="11013" width="20.28515625" style="304" customWidth="1"/>
    <col min="11014" max="11014" width="11.42578125" style="304" customWidth="1"/>
    <col min="11015" max="11015" width="16.140625" style="304" customWidth="1"/>
    <col min="11016" max="11016" width="13.5703125" style="304" customWidth="1"/>
    <col min="11017" max="11264" width="9.140625" style="304"/>
    <col min="11265" max="11265" width="6.140625" style="304" customWidth="1"/>
    <col min="11266" max="11266" width="13.7109375" style="304" customWidth="1"/>
    <col min="11267" max="11267" width="14.85546875" style="304" customWidth="1"/>
    <col min="11268" max="11268" width="14.28515625" style="304" customWidth="1"/>
    <col min="11269" max="11269" width="20.28515625" style="304" customWidth="1"/>
    <col min="11270" max="11270" width="11.42578125" style="304" customWidth="1"/>
    <col min="11271" max="11271" width="16.140625" style="304" customWidth="1"/>
    <col min="11272" max="11272" width="13.5703125" style="304" customWidth="1"/>
    <col min="11273" max="11520" width="9.140625" style="304"/>
    <col min="11521" max="11521" width="6.140625" style="304" customWidth="1"/>
    <col min="11522" max="11522" width="13.7109375" style="304" customWidth="1"/>
    <col min="11523" max="11523" width="14.85546875" style="304" customWidth="1"/>
    <col min="11524" max="11524" width="14.28515625" style="304" customWidth="1"/>
    <col min="11525" max="11525" width="20.28515625" style="304" customWidth="1"/>
    <col min="11526" max="11526" width="11.42578125" style="304" customWidth="1"/>
    <col min="11527" max="11527" width="16.140625" style="304" customWidth="1"/>
    <col min="11528" max="11528" width="13.5703125" style="304" customWidth="1"/>
    <col min="11529" max="11776" width="9.140625" style="304"/>
    <col min="11777" max="11777" width="6.140625" style="304" customWidth="1"/>
    <col min="11778" max="11778" width="13.7109375" style="304" customWidth="1"/>
    <col min="11779" max="11779" width="14.85546875" style="304" customWidth="1"/>
    <col min="11780" max="11780" width="14.28515625" style="304" customWidth="1"/>
    <col min="11781" max="11781" width="20.28515625" style="304" customWidth="1"/>
    <col min="11782" max="11782" width="11.42578125" style="304" customWidth="1"/>
    <col min="11783" max="11783" width="16.140625" style="304" customWidth="1"/>
    <col min="11784" max="11784" width="13.5703125" style="304" customWidth="1"/>
    <col min="11785" max="12032" width="9.140625" style="304"/>
    <col min="12033" max="12033" width="6.140625" style="304" customWidth="1"/>
    <col min="12034" max="12034" width="13.7109375" style="304" customWidth="1"/>
    <col min="12035" max="12035" width="14.85546875" style="304" customWidth="1"/>
    <col min="12036" max="12036" width="14.28515625" style="304" customWidth="1"/>
    <col min="12037" max="12037" width="20.28515625" style="304" customWidth="1"/>
    <col min="12038" max="12038" width="11.42578125" style="304" customWidth="1"/>
    <col min="12039" max="12039" width="16.140625" style="304" customWidth="1"/>
    <col min="12040" max="12040" width="13.5703125" style="304" customWidth="1"/>
    <col min="12041" max="12288" width="9.140625" style="304"/>
    <col min="12289" max="12289" width="6.140625" style="304" customWidth="1"/>
    <col min="12290" max="12290" width="13.7109375" style="304" customWidth="1"/>
    <col min="12291" max="12291" width="14.85546875" style="304" customWidth="1"/>
    <col min="12292" max="12292" width="14.28515625" style="304" customWidth="1"/>
    <col min="12293" max="12293" width="20.28515625" style="304" customWidth="1"/>
    <col min="12294" max="12294" width="11.42578125" style="304" customWidth="1"/>
    <col min="12295" max="12295" width="16.140625" style="304" customWidth="1"/>
    <col min="12296" max="12296" width="13.5703125" style="304" customWidth="1"/>
    <col min="12297" max="12544" width="9.140625" style="304"/>
    <col min="12545" max="12545" width="6.140625" style="304" customWidth="1"/>
    <col min="12546" max="12546" width="13.7109375" style="304" customWidth="1"/>
    <col min="12547" max="12547" width="14.85546875" style="304" customWidth="1"/>
    <col min="12548" max="12548" width="14.28515625" style="304" customWidth="1"/>
    <col min="12549" max="12549" width="20.28515625" style="304" customWidth="1"/>
    <col min="12550" max="12550" width="11.42578125" style="304" customWidth="1"/>
    <col min="12551" max="12551" width="16.140625" style="304" customWidth="1"/>
    <col min="12552" max="12552" width="13.5703125" style="304" customWidth="1"/>
    <col min="12553" max="12800" width="9.140625" style="304"/>
    <col min="12801" max="12801" width="6.140625" style="304" customWidth="1"/>
    <col min="12802" max="12802" width="13.7109375" style="304" customWidth="1"/>
    <col min="12803" max="12803" width="14.85546875" style="304" customWidth="1"/>
    <col min="12804" max="12804" width="14.28515625" style="304" customWidth="1"/>
    <col min="12805" max="12805" width="20.28515625" style="304" customWidth="1"/>
    <col min="12806" max="12806" width="11.42578125" style="304" customWidth="1"/>
    <col min="12807" max="12807" width="16.140625" style="304" customWidth="1"/>
    <col min="12808" max="12808" width="13.5703125" style="304" customWidth="1"/>
    <col min="12809" max="13056" width="9.140625" style="304"/>
    <col min="13057" max="13057" width="6.140625" style="304" customWidth="1"/>
    <col min="13058" max="13058" width="13.7109375" style="304" customWidth="1"/>
    <col min="13059" max="13059" width="14.85546875" style="304" customWidth="1"/>
    <col min="13060" max="13060" width="14.28515625" style="304" customWidth="1"/>
    <col min="13061" max="13061" width="20.28515625" style="304" customWidth="1"/>
    <col min="13062" max="13062" width="11.42578125" style="304" customWidth="1"/>
    <col min="13063" max="13063" width="16.140625" style="304" customWidth="1"/>
    <col min="13064" max="13064" width="13.5703125" style="304" customWidth="1"/>
    <col min="13065" max="13312" width="9.140625" style="304"/>
    <col min="13313" max="13313" width="6.140625" style="304" customWidth="1"/>
    <col min="13314" max="13314" width="13.7109375" style="304" customWidth="1"/>
    <col min="13315" max="13315" width="14.85546875" style="304" customWidth="1"/>
    <col min="13316" max="13316" width="14.28515625" style="304" customWidth="1"/>
    <col min="13317" max="13317" width="20.28515625" style="304" customWidth="1"/>
    <col min="13318" max="13318" width="11.42578125" style="304" customWidth="1"/>
    <col min="13319" max="13319" width="16.140625" style="304" customWidth="1"/>
    <col min="13320" max="13320" width="13.5703125" style="304" customWidth="1"/>
    <col min="13321" max="13568" width="9.140625" style="304"/>
    <col min="13569" max="13569" width="6.140625" style="304" customWidth="1"/>
    <col min="13570" max="13570" width="13.7109375" style="304" customWidth="1"/>
    <col min="13571" max="13571" width="14.85546875" style="304" customWidth="1"/>
    <col min="13572" max="13572" width="14.28515625" style="304" customWidth="1"/>
    <col min="13573" max="13573" width="20.28515625" style="304" customWidth="1"/>
    <col min="13574" max="13574" width="11.42578125" style="304" customWidth="1"/>
    <col min="13575" max="13575" width="16.140625" style="304" customWidth="1"/>
    <col min="13576" max="13576" width="13.5703125" style="304" customWidth="1"/>
    <col min="13577" max="13824" width="9.140625" style="304"/>
    <col min="13825" max="13825" width="6.140625" style="304" customWidth="1"/>
    <col min="13826" max="13826" width="13.7109375" style="304" customWidth="1"/>
    <col min="13827" max="13827" width="14.85546875" style="304" customWidth="1"/>
    <col min="13828" max="13828" width="14.28515625" style="304" customWidth="1"/>
    <col min="13829" max="13829" width="20.28515625" style="304" customWidth="1"/>
    <col min="13830" max="13830" width="11.42578125" style="304" customWidth="1"/>
    <col min="13831" max="13831" width="16.140625" style="304" customWidth="1"/>
    <col min="13832" max="13832" width="13.5703125" style="304" customWidth="1"/>
    <col min="13833" max="14080" width="9.140625" style="304"/>
    <col min="14081" max="14081" width="6.140625" style="304" customWidth="1"/>
    <col min="14082" max="14082" width="13.7109375" style="304" customWidth="1"/>
    <col min="14083" max="14083" width="14.85546875" style="304" customWidth="1"/>
    <col min="14084" max="14084" width="14.28515625" style="304" customWidth="1"/>
    <col min="14085" max="14085" width="20.28515625" style="304" customWidth="1"/>
    <col min="14086" max="14086" width="11.42578125" style="304" customWidth="1"/>
    <col min="14087" max="14087" width="16.140625" style="304" customWidth="1"/>
    <col min="14088" max="14088" width="13.5703125" style="304" customWidth="1"/>
    <col min="14089" max="14336" width="9.140625" style="304"/>
    <col min="14337" max="14337" width="6.140625" style="304" customWidth="1"/>
    <col min="14338" max="14338" width="13.7109375" style="304" customWidth="1"/>
    <col min="14339" max="14339" width="14.85546875" style="304" customWidth="1"/>
    <col min="14340" max="14340" width="14.28515625" style="304" customWidth="1"/>
    <col min="14341" max="14341" width="20.28515625" style="304" customWidth="1"/>
    <col min="14342" max="14342" width="11.42578125" style="304" customWidth="1"/>
    <col min="14343" max="14343" width="16.140625" style="304" customWidth="1"/>
    <col min="14344" max="14344" width="13.5703125" style="304" customWidth="1"/>
    <col min="14345" max="14592" width="9.140625" style="304"/>
    <col min="14593" max="14593" width="6.140625" style="304" customWidth="1"/>
    <col min="14594" max="14594" width="13.7109375" style="304" customWidth="1"/>
    <col min="14595" max="14595" width="14.85546875" style="304" customWidth="1"/>
    <col min="14596" max="14596" width="14.28515625" style="304" customWidth="1"/>
    <col min="14597" max="14597" width="20.28515625" style="304" customWidth="1"/>
    <col min="14598" max="14598" width="11.42578125" style="304" customWidth="1"/>
    <col min="14599" max="14599" width="16.140625" style="304" customWidth="1"/>
    <col min="14600" max="14600" width="13.5703125" style="304" customWidth="1"/>
    <col min="14601" max="14848" width="9.140625" style="304"/>
    <col min="14849" max="14849" width="6.140625" style="304" customWidth="1"/>
    <col min="14850" max="14850" width="13.7109375" style="304" customWidth="1"/>
    <col min="14851" max="14851" width="14.85546875" style="304" customWidth="1"/>
    <col min="14852" max="14852" width="14.28515625" style="304" customWidth="1"/>
    <col min="14853" max="14853" width="20.28515625" style="304" customWidth="1"/>
    <col min="14854" max="14854" width="11.42578125" style="304" customWidth="1"/>
    <col min="14855" max="14855" width="16.140625" style="304" customWidth="1"/>
    <col min="14856" max="14856" width="13.5703125" style="304" customWidth="1"/>
    <col min="14857" max="15104" width="9.140625" style="304"/>
    <col min="15105" max="15105" width="6.140625" style="304" customWidth="1"/>
    <col min="15106" max="15106" width="13.7109375" style="304" customWidth="1"/>
    <col min="15107" max="15107" width="14.85546875" style="304" customWidth="1"/>
    <col min="15108" max="15108" width="14.28515625" style="304" customWidth="1"/>
    <col min="15109" max="15109" width="20.28515625" style="304" customWidth="1"/>
    <col min="15110" max="15110" width="11.42578125" style="304" customWidth="1"/>
    <col min="15111" max="15111" width="16.140625" style="304" customWidth="1"/>
    <col min="15112" max="15112" width="13.5703125" style="304" customWidth="1"/>
    <col min="15113" max="15360" width="9.140625" style="304"/>
    <col min="15361" max="15361" width="6.140625" style="304" customWidth="1"/>
    <col min="15362" max="15362" width="13.7109375" style="304" customWidth="1"/>
    <col min="15363" max="15363" width="14.85546875" style="304" customWidth="1"/>
    <col min="15364" max="15364" width="14.28515625" style="304" customWidth="1"/>
    <col min="15365" max="15365" width="20.28515625" style="304" customWidth="1"/>
    <col min="15366" max="15366" width="11.42578125" style="304" customWidth="1"/>
    <col min="15367" max="15367" width="16.140625" style="304" customWidth="1"/>
    <col min="15368" max="15368" width="13.5703125" style="304" customWidth="1"/>
    <col min="15369" max="15616" width="9.140625" style="304"/>
    <col min="15617" max="15617" width="6.140625" style="304" customWidth="1"/>
    <col min="15618" max="15618" width="13.7109375" style="304" customWidth="1"/>
    <col min="15619" max="15619" width="14.85546875" style="304" customWidth="1"/>
    <col min="15620" max="15620" width="14.28515625" style="304" customWidth="1"/>
    <col min="15621" max="15621" width="20.28515625" style="304" customWidth="1"/>
    <col min="15622" max="15622" width="11.42578125" style="304" customWidth="1"/>
    <col min="15623" max="15623" width="16.140625" style="304" customWidth="1"/>
    <col min="15624" max="15624" width="13.5703125" style="304" customWidth="1"/>
    <col min="15625" max="15872" width="9.140625" style="304"/>
    <col min="15873" max="15873" width="6.140625" style="304" customWidth="1"/>
    <col min="15874" max="15874" width="13.7109375" style="304" customWidth="1"/>
    <col min="15875" max="15875" width="14.85546875" style="304" customWidth="1"/>
    <col min="15876" max="15876" width="14.28515625" style="304" customWidth="1"/>
    <col min="15877" max="15877" width="20.28515625" style="304" customWidth="1"/>
    <col min="15878" max="15878" width="11.42578125" style="304" customWidth="1"/>
    <col min="15879" max="15879" width="16.140625" style="304" customWidth="1"/>
    <col min="15880" max="15880" width="13.5703125" style="304" customWidth="1"/>
    <col min="15881" max="16128" width="9.140625" style="304"/>
    <col min="16129" max="16129" width="6.140625" style="304" customWidth="1"/>
    <col min="16130" max="16130" width="13.7109375" style="304" customWidth="1"/>
    <col min="16131" max="16131" width="14.85546875" style="304" customWidth="1"/>
    <col min="16132" max="16132" width="14.28515625" style="304" customWidth="1"/>
    <col min="16133" max="16133" width="20.28515625" style="304" customWidth="1"/>
    <col min="16134" max="16134" width="11.42578125" style="304" customWidth="1"/>
    <col min="16135" max="16135" width="16.140625" style="304" customWidth="1"/>
    <col min="16136" max="16136" width="13.5703125" style="304" customWidth="1"/>
    <col min="16137" max="16384" width="9.140625" style="304"/>
  </cols>
  <sheetData>
    <row r="1" spans="1:8" ht="30.75" customHeight="1" thickBot="1">
      <c r="A1" s="671" t="s">
        <v>2065</v>
      </c>
      <c r="B1" s="671"/>
      <c r="C1" s="671"/>
      <c r="D1" s="671"/>
      <c r="E1" s="671"/>
      <c r="F1" s="671"/>
      <c r="G1" s="671"/>
      <c r="H1" s="671"/>
    </row>
    <row r="2" spans="1:8" ht="77.25"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hidden="1">
      <c r="A4" s="312">
        <v>1</v>
      </c>
      <c r="B4" s="313">
        <f>'sop011-(AG)'!B4</f>
        <v>45017</v>
      </c>
      <c r="C4" s="314">
        <f>'[34]APR-CAT'!$C$59</f>
        <v>51260</v>
      </c>
      <c r="D4" s="314">
        <f>'[34]APR-CAT'!$D$59</f>
        <v>106741</v>
      </c>
      <c r="E4" s="314">
        <f>'[34]APR-CAT'!$F$59</f>
        <v>224833</v>
      </c>
      <c r="F4" s="315">
        <f>'[34]APR-CAT'!$G$59</f>
        <v>2.1063415182544665</v>
      </c>
    </row>
    <row r="5" spans="1:8" hidden="1">
      <c r="A5" s="312">
        <v>2</v>
      </c>
      <c r="B5" s="313">
        <f>'sop011-(AG)'!B5</f>
        <v>45047</v>
      </c>
      <c r="C5" s="314">
        <f>'[34]MAY-CAT'!$C$59</f>
        <v>49939</v>
      </c>
      <c r="D5" s="314">
        <f>'[34]MAY-CAT'!$D$59</f>
        <v>107168</v>
      </c>
      <c r="E5" s="314">
        <f>'[34]MAY-CAT'!$F$59</f>
        <v>297437</v>
      </c>
      <c r="F5" s="315">
        <f>'[34]MAY-CAT'!$G$59</f>
        <v>2.7754273663780231</v>
      </c>
    </row>
    <row r="6" spans="1:8" hidden="1">
      <c r="A6" s="312">
        <v>3</v>
      </c>
      <c r="B6" s="313">
        <f>'sop011-(AG)'!B6</f>
        <v>45078</v>
      </c>
      <c r="C6" s="314">
        <f>'[34]JUNE-CAT'!$C$59</f>
        <v>54140</v>
      </c>
      <c r="D6" s="314">
        <f>'[34]JUNE-CAT'!$D$59</f>
        <v>107464</v>
      </c>
      <c r="E6" s="314">
        <f>'[34]JUNE-CAT'!$F$59</f>
        <v>591532</v>
      </c>
      <c r="F6" s="315">
        <f>'[34]JUNE-CAT'!$G$59</f>
        <v>5.504466612074741</v>
      </c>
    </row>
    <row r="7" spans="1:8" hidden="1">
      <c r="A7" s="317"/>
      <c r="B7" s="318" t="str">
        <f>'sop011-(AG)'!B7</f>
        <v>1st Qtr</v>
      </c>
      <c r="C7" s="319">
        <f>+C6+C5+C4</f>
        <v>155339</v>
      </c>
      <c r="D7" s="319">
        <f>+D6</f>
        <v>107464</v>
      </c>
      <c r="E7" s="319">
        <f>+E6+E5+E4</f>
        <v>1113802</v>
      </c>
      <c r="F7" s="315">
        <f>+E7/D7</f>
        <v>10.364419712647956</v>
      </c>
    </row>
    <row r="8" spans="1:8" hidden="1">
      <c r="A8" s="312">
        <v>4</v>
      </c>
      <c r="B8" s="313">
        <f>'sop011-(AG)'!B8</f>
        <v>45108</v>
      </c>
      <c r="C8" s="314">
        <f>'[34]JULY-CAT'!$C$59</f>
        <v>52320</v>
      </c>
      <c r="D8" s="314">
        <f>'[34]JULY-CAT'!$D$59</f>
        <v>107336</v>
      </c>
      <c r="E8" s="314">
        <f>'[34]JULY-CAT'!$F$59</f>
        <v>358174.2</v>
      </c>
      <c r="F8" s="315">
        <f>'[34]JULY-CAT'!$G$59</f>
        <v>3.3369438026384439</v>
      </c>
    </row>
    <row r="9" spans="1:8" hidden="1">
      <c r="A9" s="312">
        <v>5</v>
      </c>
      <c r="B9" s="313">
        <f>'sop011-(AG)'!B9</f>
        <v>45139</v>
      </c>
      <c r="C9" s="314">
        <f>'[34]AUG-CAT'!$C$59</f>
        <v>50022</v>
      </c>
      <c r="D9" s="314">
        <f>'[34]AUG-CAT'!$D$59</f>
        <v>107356</v>
      </c>
      <c r="E9" s="314">
        <f>'[34]AUG-CAT'!$F$59</f>
        <v>280629</v>
      </c>
      <c r="F9" s="315">
        <f>'[34]AUG-CAT'!$G$59</f>
        <v>2.6140038749580832</v>
      </c>
    </row>
    <row r="10" spans="1:8" hidden="1">
      <c r="A10" s="312">
        <v>6</v>
      </c>
      <c r="B10" s="313">
        <f>'sop011-(AG)'!B10</f>
        <v>45170</v>
      </c>
      <c r="C10" s="314">
        <f>'[34]SEPT-CAT'!$C$59</f>
        <v>52157</v>
      </c>
      <c r="D10" s="314">
        <f>'[34]SEPT-CAT'!$D$59</f>
        <v>107375</v>
      </c>
      <c r="E10" s="314">
        <f>'[34]SEPT-CAT'!$F$59</f>
        <v>283963</v>
      </c>
      <c r="F10" s="315">
        <f>'[34]SEPT-CAT'!$G$59</f>
        <v>2.6445913853317813</v>
      </c>
    </row>
    <row r="11" spans="1:8" hidden="1">
      <c r="A11" s="317"/>
      <c r="B11" s="318" t="str">
        <f>'sop011-(AG)'!B11</f>
        <v>2nd Qtr</v>
      </c>
      <c r="C11" s="319">
        <f>+C10+C9+C8</f>
        <v>154499</v>
      </c>
      <c r="D11" s="319">
        <f>+D10</f>
        <v>107375</v>
      </c>
      <c r="E11" s="319">
        <f>+E10+E9+E8</f>
        <v>922766.2</v>
      </c>
      <c r="F11" s="315">
        <f>+E11/D11</f>
        <v>8.5938644935972057</v>
      </c>
    </row>
    <row r="12" spans="1:8" hidden="1">
      <c r="A12" s="312">
        <v>7</v>
      </c>
      <c r="B12" s="313">
        <f>'sop011-(AG)'!B12</f>
        <v>45200</v>
      </c>
      <c r="C12" s="314">
        <f>'[34]OCT-CAT'!$C$59</f>
        <v>49272</v>
      </c>
      <c r="D12" s="314">
        <f>'[34]OCT-CAT'!$D$59</f>
        <v>65560</v>
      </c>
      <c r="E12" s="314">
        <f>'[34]OCT-CAT'!$F$59</f>
        <v>249652</v>
      </c>
      <c r="F12" s="315">
        <f>'[34]OCT-CAT'!$G$59</f>
        <v>3.8079926784624769</v>
      </c>
    </row>
    <row r="13" spans="1:8" hidden="1">
      <c r="A13" s="312">
        <v>8</v>
      </c>
      <c r="B13" s="313">
        <f>'sop011-(AG)'!B13</f>
        <v>45231</v>
      </c>
      <c r="C13" s="314">
        <f>'[34]NOV-CAT'!$C$59</f>
        <v>49102</v>
      </c>
      <c r="D13" s="314">
        <f>'[34]NOV-CAT'!$D$59</f>
        <v>65621</v>
      </c>
      <c r="E13" s="314">
        <f>'[34]NOV-CAT'!$F$59</f>
        <v>241756</v>
      </c>
      <c r="F13" s="315">
        <f>'[34]NOV-CAT'!$G$59</f>
        <v>3.6841255086024289</v>
      </c>
    </row>
    <row r="14" spans="1:8" hidden="1">
      <c r="A14" s="312">
        <v>9</v>
      </c>
      <c r="B14" s="313">
        <f>'sop011-(AG)'!B14</f>
        <v>45261</v>
      </c>
      <c r="C14" s="314">
        <f>'[34]DEC-CAT'!$C$59</f>
        <v>50710</v>
      </c>
      <c r="D14" s="314">
        <f>'[34]DEC-CAT'!$D$59</f>
        <v>67909</v>
      </c>
      <c r="E14" s="314">
        <f>'[34]DEC-CAT'!$F$59</f>
        <v>269852</v>
      </c>
      <c r="F14" s="315">
        <f>'[34]DEC-CAT'!$G$59</f>
        <v>3.9737295498387546</v>
      </c>
    </row>
    <row r="15" spans="1:8" hidden="1">
      <c r="A15" s="317"/>
      <c r="B15" s="318" t="str">
        <f>'sop011-(AG)'!B15</f>
        <v>3rd Qtr</v>
      </c>
      <c r="C15" s="319">
        <f>+C14+C13+C12</f>
        <v>149084</v>
      </c>
      <c r="D15" s="319">
        <f>+D14</f>
        <v>67909</v>
      </c>
      <c r="E15" s="319">
        <f>+E14+E13+E12</f>
        <v>761260</v>
      </c>
      <c r="F15" s="315">
        <f>+E15/D15</f>
        <v>11.210001619814753</v>
      </c>
    </row>
    <row r="16" spans="1:8">
      <c r="A16" s="312">
        <v>1</v>
      </c>
      <c r="B16" s="313">
        <f>'sop011-(AG)'!B16</f>
        <v>45292</v>
      </c>
      <c r="C16" s="314">
        <f>'[34]JAN-CAT'!$C$59</f>
        <v>52167</v>
      </c>
      <c r="D16" s="314">
        <f>'[34]JAN-CAT'!$D$59</f>
        <v>68465</v>
      </c>
      <c r="E16" s="314">
        <f>'[34]JAN-CAT'!$F$59</f>
        <v>306264</v>
      </c>
      <c r="F16" s="315">
        <f>'[34]JAN-CAT'!$G$59</f>
        <v>4.4732929233915142</v>
      </c>
    </row>
    <row r="17" spans="1:12">
      <c r="A17" s="312">
        <v>2</v>
      </c>
      <c r="B17" s="313">
        <f>'sop011-(AG)'!B17</f>
        <v>45323</v>
      </c>
      <c r="C17" s="314">
        <f>'[34]FEB-CAT'!$C$59</f>
        <v>46651</v>
      </c>
      <c r="D17" s="314">
        <f>'[34]FEB-CAT'!$D$59</f>
        <v>68489</v>
      </c>
      <c r="E17" s="314">
        <f>'[34]FEB-CAT'!$F$59</f>
        <v>199903</v>
      </c>
      <c r="F17" s="315">
        <f>'[34]FEB-CAT'!$G$59</f>
        <v>2.91876067689702</v>
      </c>
    </row>
    <row r="18" spans="1:12">
      <c r="A18" s="312">
        <v>3</v>
      </c>
      <c r="B18" s="313">
        <f>'sop011-(AG)'!B18</f>
        <v>45352</v>
      </c>
      <c r="C18" s="314">
        <f>'[34]MAR-CAT'!$C$59</f>
        <v>42909</v>
      </c>
      <c r="D18" s="314">
        <f>'[34]MAR-CAT'!$D$59</f>
        <v>68509</v>
      </c>
      <c r="E18" s="314">
        <f>'[34]MAR-CAT'!$F$59</f>
        <v>184052</v>
      </c>
      <c r="F18" s="315">
        <f>'[34]MAR-CAT'!$G$59</f>
        <v>2.6865375352143515</v>
      </c>
    </row>
    <row r="19" spans="1:12" ht="13.5" thickBot="1">
      <c r="A19" s="320"/>
      <c r="B19" s="318" t="str">
        <f>'sop011-(AG)'!B19</f>
        <v>4th Qtr</v>
      </c>
      <c r="C19" s="319">
        <f>+C18+C17+C16</f>
        <v>141727</v>
      </c>
      <c r="D19" s="319">
        <f>+D18</f>
        <v>68509</v>
      </c>
      <c r="E19" s="319">
        <f>+E18+E17+E16</f>
        <v>690219</v>
      </c>
      <c r="F19" s="321">
        <f>+E19/D19</f>
        <v>10.074866075990016</v>
      </c>
    </row>
    <row r="20" spans="1:12" ht="13.5" hidden="1" thickBot="1">
      <c r="A20" s="320"/>
      <c r="B20" s="318" t="str">
        <f>'sop011-(AG)'!B20</f>
        <v>Yearly Data</v>
      </c>
      <c r="C20" s="319">
        <f>+C19+C15+C11+C7</f>
        <v>600649</v>
      </c>
      <c r="D20" s="319">
        <f>+D19</f>
        <v>68509</v>
      </c>
      <c r="E20" s="319">
        <f>+E19+E15+E11+E7</f>
        <v>3488047.2</v>
      </c>
      <c r="F20" s="321">
        <f>+E20/D20</f>
        <v>50.913707688040994</v>
      </c>
    </row>
    <row r="21" spans="1:12" ht="31.7" customHeight="1" thickBot="1">
      <c r="A21" s="672" t="s">
        <v>2066</v>
      </c>
      <c r="B21" s="673"/>
      <c r="C21" s="673"/>
      <c r="D21" s="673"/>
      <c r="E21" s="673"/>
      <c r="F21" s="673"/>
      <c r="G21" s="674"/>
      <c r="H21" s="675"/>
    </row>
    <row r="22" spans="1:12" ht="105" customHeight="1" thickBot="1">
      <c r="A22" s="305" t="s">
        <v>1812</v>
      </c>
      <c r="B22" s="306" t="s">
        <v>1765</v>
      </c>
      <c r="C22" s="322" t="s">
        <v>2045</v>
      </c>
      <c r="D22" s="307" t="s">
        <v>2046</v>
      </c>
      <c r="E22" s="307" t="s">
        <v>2047</v>
      </c>
      <c r="F22" s="307" t="s">
        <v>2035</v>
      </c>
      <c r="G22" s="323" t="s">
        <v>2048</v>
      </c>
      <c r="H22" s="324" t="s">
        <v>2049</v>
      </c>
    </row>
    <row r="23" spans="1:12" ht="13.5" thickBot="1">
      <c r="A23" s="340">
        <v>1</v>
      </c>
      <c r="B23" s="341">
        <v>2</v>
      </c>
      <c r="C23" s="341">
        <v>3</v>
      </c>
      <c r="D23" s="341">
        <v>4</v>
      </c>
      <c r="E23" s="341" t="s">
        <v>2050</v>
      </c>
      <c r="F23" s="341">
        <v>6</v>
      </c>
      <c r="G23" s="350">
        <v>7</v>
      </c>
      <c r="H23" s="351" t="s">
        <v>2051</v>
      </c>
      <c r="J23" s="338"/>
      <c r="K23" s="338"/>
      <c r="L23" s="338"/>
    </row>
    <row r="24" spans="1:12" hidden="1">
      <c r="A24" s="312">
        <v>1</v>
      </c>
      <c r="B24" s="313">
        <f>'sop011-(AG)'!B4</f>
        <v>45017</v>
      </c>
      <c r="C24" s="329">
        <f>'[34]APR-CAT'!$M$59</f>
        <v>7.0608430897591168E-2</v>
      </c>
      <c r="D24" s="330">
        <f>'[34]APR-CAT'!$N$59</f>
        <v>51260</v>
      </c>
      <c r="E24" s="331">
        <f>'[34]APR-CAT'!$O$59</f>
        <v>3619.3881678105231</v>
      </c>
      <c r="F24" s="332">
        <f>'[34]APR-CAT'!$P$59</f>
        <v>106741</v>
      </c>
      <c r="G24" s="314">
        <f>'[34]APR-CAT'!$R$59</f>
        <v>13187.656666666697</v>
      </c>
      <c r="H24" s="333">
        <f>'[34]APR-CAT'!$S$59</f>
        <v>0.12354818360954738</v>
      </c>
    </row>
    <row r="25" spans="1:12" hidden="1">
      <c r="A25" s="312">
        <v>2</v>
      </c>
      <c r="B25" s="313">
        <f>'sop011-(AG)'!B5</f>
        <v>45047</v>
      </c>
      <c r="C25" s="329">
        <f>'[34]MAY-CAT'!$M$59</f>
        <v>7.7032508900131177E-2</v>
      </c>
      <c r="D25" s="330">
        <f>'[34]MAY-CAT'!$N$59</f>
        <v>49939</v>
      </c>
      <c r="E25" s="331">
        <f>'[34]MAY-CAT'!$O$59</f>
        <v>3846.926461963651</v>
      </c>
      <c r="F25" s="332">
        <f>'[34]MAY-CAT'!$P$59</f>
        <v>107168</v>
      </c>
      <c r="G25" s="314">
        <f>'[34]MAY-CAT'!$R$59</f>
        <v>14810.350833333343</v>
      </c>
      <c r="H25" s="333">
        <f>'[34]MAY-CAT'!$S$59</f>
        <v>0.13819751076191908</v>
      </c>
    </row>
    <row r="26" spans="1:12" hidden="1">
      <c r="A26" s="312">
        <v>3</v>
      </c>
      <c r="B26" s="313">
        <f>'sop011-(AG)'!B6</f>
        <v>45078</v>
      </c>
      <c r="C26" s="329">
        <f>'[34]JUNE-CAT'!$M$59</f>
        <v>0.20655315191357082</v>
      </c>
      <c r="D26" s="330">
        <f>'[34]JUNE-CAT'!$N$59</f>
        <v>54140</v>
      </c>
      <c r="E26" s="331">
        <f>'[34]JUNE-CAT'!$O$59</f>
        <v>11182.787644600725</v>
      </c>
      <c r="F26" s="332">
        <f>'[34]JUNE-CAT'!$P$59</f>
        <v>107464</v>
      </c>
      <c r="G26" s="314">
        <f>'[34]JUNE-CAT'!$R$59</f>
        <v>79205.139583333177</v>
      </c>
      <c r="H26" s="333">
        <f>'[34]JUNE-CAT'!$S$59</f>
        <v>0.73703881842601404</v>
      </c>
    </row>
    <row r="27" spans="1:12" hidden="1">
      <c r="A27" s="317"/>
      <c r="B27" s="318" t="str">
        <f>'sop011-(AG)'!B7</f>
        <v>1st Qtr</v>
      </c>
      <c r="C27" s="334">
        <f>+C26+C25+C24</f>
        <v>0.35419409171129318</v>
      </c>
      <c r="D27" s="335">
        <f>+D26+D25+D24</f>
        <v>155339</v>
      </c>
      <c r="E27" s="331">
        <f>+D27*C27</f>
        <v>55020.156012340572</v>
      </c>
      <c r="F27" s="336">
        <f>+F26</f>
        <v>107464</v>
      </c>
      <c r="G27" s="319">
        <f>+G26+G25+G24</f>
        <v>107203.14708333321</v>
      </c>
      <c r="H27" s="333">
        <f>+G27/F27</f>
        <v>0.99757264835975967</v>
      </c>
    </row>
    <row r="28" spans="1:12" hidden="1">
      <c r="A28" s="312">
        <v>4</v>
      </c>
      <c r="B28" s="313">
        <f>'sop011-(AG)'!B8</f>
        <v>45108</v>
      </c>
      <c r="C28" s="329">
        <f>IFERROR('[34]JULY-CAT'!$M$46,0)</f>
        <v>4.2038946606709045E-2</v>
      </c>
      <c r="D28" s="330">
        <f>'[34]JULY-CAT'!$N$59</f>
        <v>52320</v>
      </c>
      <c r="E28" s="331">
        <f>'[34]JULY-CAT'!$O$59</f>
        <v>3205.9556597896594</v>
      </c>
      <c r="F28" s="332">
        <f>'[34]JULY-CAT'!$P$59</f>
        <v>107336</v>
      </c>
      <c r="G28" s="314">
        <f>'[34]JULY-CAT'!$R$59</f>
        <v>17608.868333333347</v>
      </c>
      <c r="H28" s="333">
        <f>'[34]JULY-CAT'!$S$59</f>
        <v>0.16405370363469243</v>
      </c>
    </row>
    <row r="29" spans="1:12" hidden="1">
      <c r="A29" s="312">
        <v>5</v>
      </c>
      <c r="B29" s="313">
        <f>'sop011-(AG)'!B9</f>
        <v>45139</v>
      </c>
      <c r="C29" s="329">
        <f>IFERROR('[34]AUG-CAT'!$M$46,0)</f>
        <v>4.484284818067754E-2</v>
      </c>
      <c r="D29" s="330">
        <f>'[34]AUG-CAT'!$N$59</f>
        <v>50022</v>
      </c>
      <c r="E29" s="331">
        <f>'[34]AUG-CAT'!$O$59</f>
        <v>3153.6698552338516</v>
      </c>
      <c r="F29" s="332">
        <f>'[34]AUG-CAT'!$P$59</f>
        <v>107356</v>
      </c>
      <c r="G29" s="314">
        <f>'[34]AUG-CAT'!$R$59</f>
        <v>14065.98749999999</v>
      </c>
      <c r="H29" s="333">
        <f>'[34]AUG-CAT'!$S$59</f>
        <v>0.13102190375945444</v>
      </c>
    </row>
    <row r="30" spans="1:12" hidden="1">
      <c r="A30" s="312">
        <v>6</v>
      </c>
      <c r="B30" s="313">
        <f>'sop011-(AG)'!B10</f>
        <v>45170</v>
      </c>
      <c r="C30" s="329">
        <f>IFERROR('[34]SEPT-CAT'!$M$46,0)</f>
        <v>3.9881851576688124E-2</v>
      </c>
      <c r="D30" s="330">
        <f>'[34]SEPT-CAT'!$N$59</f>
        <v>52157</v>
      </c>
      <c r="E30" s="331">
        <f>'[34]SEPT-CAT'!$O$59</f>
        <v>3306.4370737381682</v>
      </c>
      <c r="F30" s="332">
        <f>'[34]SEPT-CAT'!$P$59</f>
        <v>107375</v>
      </c>
      <c r="G30" s="314">
        <f>'[34]SEPT-CAT'!$R$59</f>
        <v>14625.050416666671</v>
      </c>
      <c r="H30" s="333">
        <f>'[34]SEPT-CAT'!$S$59</f>
        <v>0.13620535894450916</v>
      </c>
    </row>
    <row r="31" spans="1:12" hidden="1">
      <c r="A31" s="317"/>
      <c r="B31" s="318" t="str">
        <f>'sop011-(AG)'!B11</f>
        <v>2nd Qtr</v>
      </c>
      <c r="C31" s="334">
        <f>+C30+C29+C28</f>
        <v>0.12676364636407469</v>
      </c>
      <c r="D31" s="335">
        <f>+D30+D29+D28</f>
        <v>154499</v>
      </c>
      <c r="E31" s="331">
        <f>+D31*C31</f>
        <v>19584.856599603176</v>
      </c>
      <c r="F31" s="336">
        <f>+F30</f>
        <v>107375</v>
      </c>
      <c r="G31" s="319">
        <f>+G30+G29+G28</f>
        <v>46299.906250000007</v>
      </c>
      <c r="H31" s="333">
        <f>+G31/F31</f>
        <v>0.4311981955762515</v>
      </c>
    </row>
    <row r="32" spans="1:12" hidden="1">
      <c r="A32" s="312">
        <v>7</v>
      </c>
      <c r="B32" s="313">
        <f>'sop011-(AG)'!B12</f>
        <v>45200</v>
      </c>
      <c r="C32" s="329">
        <f>IFERROR('[34]OCT-CAT'!$M$46,0)</f>
        <v>5.4065167830811021E-2</v>
      </c>
      <c r="D32" s="330">
        <f>'[34]OCT-CAT'!$N$59</f>
        <v>49272</v>
      </c>
      <c r="E32" s="331">
        <f>'[34]OCT-CAT'!$O$59</f>
        <v>3252.6660869565203</v>
      </c>
      <c r="F32" s="332">
        <f>'[34]OCT-CAT'!$P$59</f>
        <v>65560</v>
      </c>
      <c r="G32" s="314">
        <f>'[34]OCT-CAT'!$R$59</f>
        <v>12640.095000000001</v>
      </c>
      <c r="H32" s="333">
        <f>'[34]OCT-CAT'!$S$59</f>
        <v>0.19280193715680294</v>
      </c>
    </row>
    <row r="33" spans="1:8" hidden="1">
      <c r="A33" s="312">
        <v>8</v>
      </c>
      <c r="B33" s="313">
        <f>'sop011-(AG)'!B13</f>
        <v>45231</v>
      </c>
      <c r="C33" s="329">
        <f>IFERROR('[34]NOV-CAT'!$M$46,0)</f>
        <v>4.3047395673126217E-2</v>
      </c>
      <c r="D33" s="330">
        <f>'[34]NOV-CAT'!$N$59</f>
        <v>49102</v>
      </c>
      <c r="E33" s="331">
        <f>'[34]NOV-CAT'!$O$59</f>
        <v>3285.8488944149722</v>
      </c>
      <c r="F33" s="332">
        <f>'[34]NOV-CAT'!$P$59</f>
        <v>65621</v>
      </c>
      <c r="G33" s="314">
        <f>'[34]NOV-CAT'!$R$59</f>
        <v>11236.05124999998</v>
      </c>
      <c r="H33" s="333">
        <f>'[34]NOV-CAT'!$S$59</f>
        <v>0.17122645570777617</v>
      </c>
    </row>
    <row r="34" spans="1:8" hidden="1">
      <c r="A34" s="312">
        <v>9</v>
      </c>
      <c r="B34" s="313">
        <f>'sop011-(AG)'!B14</f>
        <v>45261</v>
      </c>
      <c r="C34" s="329">
        <f>IFERROR('[34]DEC-CAT'!$M$46,0)</f>
        <v>4.1538278827882795E-2</v>
      </c>
      <c r="D34" s="330">
        <f>'[34]DEC-CAT'!$N$59</f>
        <v>50710</v>
      </c>
      <c r="E34" s="331">
        <f>'[34]DEC-CAT'!$O$59</f>
        <v>3101.6795230381567</v>
      </c>
      <c r="F34" s="332">
        <f>'[34]DEC-CAT'!$P$59</f>
        <v>67909</v>
      </c>
      <c r="G34" s="314">
        <f>'[34]DEC-CAT'!$R$59</f>
        <v>12458.389166666659</v>
      </c>
      <c r="H34" s="333">
        <f>'[34]DEC-CAT'!$S$59</f>
        <v>0.18345711417730579</v>
      </c>
    </row>
    <row r="35" spans="1:8" hidden="1">
      <c r="A35" s="317"/>
      <c r="B35" s="318" t="str">
        <f>'sop011-(AG)'!B15</f>
        <v>3rd Qtr</v>
      </c>
      <c r="C35" s="334">
        <f>+C34+C33+C32</f>
        <v>0.13865084233182004</v>
      </c>
      <c r="D35" s="335">
        <f>+D34+D33+D32</f>
        <v>149084</v>
      </c>
      <c r="E35" s="331">
        <f>+D35*C35</f>
        <v>20670.62217819706</v>
      </c>
      <c r="F35" s="336">
        <f>+F34</f>
        <v>67909</v>
      </c>
      <c r="G35" s="319">
        <f>+G34+G33+G32</f>
        <v>36334.535416666637</v>
      </c>
      <c r="H35" s="333">
        <f>+G35/F35</f>
        <v>0.53504742253113191</v>
      </c>
    </row>
    <row r="36" spans="1:8">
      <c r="A36" s="312">
        <v>1</v>
      </c>
      <c r="B36" s="313">
        <f>'sop011-(AG)'!B16</f>
        <v>45292</v>
      </c>
      <c r="C36" s="329">
        <f>IFERROR('[34]JAN-CAT'!$M$46,0)</f>
        <v>4.5782623059134456E-2</v>
      </c>
      <c r="D36" s="330">
        <f>'[34]JAN-CAT'!$N$59</f>
        <v>52167</v>
      </c>
      <c r="E36" s="331">
        <f>'[34]JAN-CAT'!$O$59</f>
        <v>3772.0505526466104</v>
      </c>
      <c r="F36" s="332">
        <f>'[34]JAN-CAT'!$P$59</f>
        <v>68465</v>
      </c>
      <c r="G36" s="314">
        <f>'[34]JAN-CAT'!$R$59</f>
        <v>17395.059583333317</v>
      </c>
      <c r="H36" s="333">
        <f>'[34]JAN-CAT'!$S$59</f>
        <v>0.25407229362934808</v>
      </c>
    </row>
    <row r="37" spans="1:8">
      <c r="A37" s="312">
        <v>2</v>
      </c>
      <c r="B37" s="313">
        <f>'sop011-(AG)'!B17</f>
        <v>45323</v>
      </c>
      <c r="C37" s="329">
        <f>IFERROR('[34]FEB-CAT'!$M$46,0)</f>
        <v>5.2139250211505915E-2</v>
      </c>
      <c r="D37" s="330">
        <f>'[34]FEB-CAT'!$N$59</f>
        <v>46651</v>
      </c>
      <c r="E37" s="331">
        <f>'[34]FEB-CAT'!$O$59</f>
        <v>3122.6174433164151</v>
      </c>
      <c r="F37" s="332">
        <f>'[34]FEB-CAT'!$P$59</f>
        <v>68489</v>
      </c>
      <c r="G37" s="314">
        <f>'[34]FEB-CAT'!$R$59</f>
        <v>10034.385833333325</v>
      </c>
      <c r="H37" s="333">
        <f>'[34]FEB-CAT'!$S$59</f>
        <v>0.14651091172791725</v>
      </c>
    </row>
    <row r="38" spans="1:8">
      <c r="A38" s="312">
        <v>3</v>
      </c>
      <c r="B38" s="313">
        <f>'sop011-(AG)'!B18</f>
        <v>45352</v>
      </c>
      <c r="C38" s="329">
        <f>IFERROR('[34]MAR-CAT'!$M$46,0)</f>
        <v>3.5665762856805845E-2</v>
      </c>
      <c r="D38" s="330">
        <f>'[34]MAR-CAT'!$N$59</f>
        <v>42909</v>
      </c>
      <c r="E38" s="331">
        <f>'[34]MAR-CAT'!$O$59</f>
        <v>235.05180477385667</v>
      </c>
      <c r="F38" s="332">
        <f>'[34]MAR-CAT'!$P$59</f>
        <v>68509</v>
      </c>
      <c r="G38" s="314">
        <f>'[34]MAR-CAT'!$R$59</f>
        <v>8030.1954166666737</v>
      </c>
      <c r="H38" s="333">
        <f>'[34]MAR-CAT'!$S$59</f>
        <v>0.11721372982625164</v>
      </c>
    </row>
    <row r="39" spans="1:8">
      <c r="A39" s="320"/>
      <c r="B39" s="318" t="str">
        <f>'sop011-(AG)'!B19</f>
        <v>4th Qtr</v>
      </c>
      <c r="C39" s="334">
        <f>+C38+C37+C36</f>
        <v>0.13358763612744623</v>
      </c>
      <c r="D39" s="335">
        <f>+D38+D37+D36</f>
        <v>141727</v>
      </c>
      <c r="E39" s="331">
        <f>+D39*C39</f>
        <v>18932.97490543457</v>
      </c>
      <c r="F39" s="336">
        <f>+F38</f>
        <v>68509</v>
      </c>
      <c r="G39" s="319">
        <f>+G38+G37+G36</f>
        <v>35459.640833333317</v>
      </c>
      <c r="H39" s="331">
        <f>+G39/F39</f>
        <v>0.51759098561259564</v>
      </c>
    </row>
    <row r="40" spans="1:8" hidden="1">
      <c r="A40" s="320"/>
      <c r="B40" s="318" t="str">
        <f>'sop011-(AG)'!B20</f>
        <v>Yearly Data</v>
      </c>
      <c r="C40" s="334">
        <f>+C39+C35+C31+C27</f>
        <v>0.7531962165346342</v>
      </c>
      <c r="D40" s="335">
        <f>+D39+D35+D31+D27</f>
        <v>600649</v>
      </c>
      <c r="E40" s="331">
        <f>+D40*C40</f>
        <v>452406.55426531151</v>
      </c>
      <c r="F40" s="336">
        <f>+F39</f>
        <v>68509</v>
      </c>
      <c r="G40" s="319">
        <f>+G39+G35+G31+G27</f>
        <v>225297.22958333319</v>
      </c>
      <c r="H40" s="331">
        <f>+G40/F40</f>
        <v>3.2885785748344478</v>
      </c>
    </row>
    <row r="41" spans="1:8" ht="29.25" customHeight="1" thickBot="1">
      <c r="A41" s="672" t="s">
        <v>2067</v>
      </c>
      <c r="B41" s="673"/>
      <c r="C41" s="673"/>
      <c r="D41" s="673"/>
      <c r="E41" s="673"/>
      <c r="F41" s="673"/>
      <c r="G41" s="673"/>
      <c r="H41" s="676"/>
    </row>
    <row r="42" spans="1:8" ht="91.5" thickBot="1">
      <c r="A42" s="305" t="s">
        <v>1812</v>
      </c>
      <c r="B42" s="306" t="s">
        <v>1765</v>
      </c>
      <c r="C42" s="322" t="s">
        <v>2053</v>
      </c>
      <c r="D42" s="322" t="s">
        <v>2054</v>
      </c>
      <c r="E42" s="322" t="s">
        <v>2055</v>
      </c>
      <c r="F42" s="322" t="s">
        <v>2056</v>
      </c>
      <c r="G42" s="307" t="s">
        <v>2057</v>
      </c>
      <c r="H42" s="308" t="s">
        <v>2058</v>
      </c>
    </row>
    <row r="43" spans="1:8" ht="13.5" thickBot="1">
      <c r="A43" s="340">
        <v>1</v>
      </c>
      <c r="B43" s="341">
        <v>2</v>
      </c>
      <c r="C43" s="341">
        <v>3</v>
      </c>
      <c r="D43" s="341">
        <v>4</v>
      </c>
      <c r="E43" s="341" t="s">
        <v>2050</v>
      </c>
      <c r="F43" s="341">
        <v>6</v>
      </c>
      <c r="G43" s="341">
        <v>7</v>
      </c>
      <c r="H43" s="342" t="s">
        <v>2051</v>
      </c>
    </row>
    <row r="44" spans="1:8" hidden="1">
      <c r="A44" s="343">
        <v>1</v>
      </c>
      <c r="B44" s="344">
        <f>'sop011-(AG)'!B4</f>
        <v>45017</v>
      </c>
      <c r="C44" s="345">
        <f>'[34]APR-CAT'!$V$59</f>
        <v>1540</v>
      </c>
      <c r="D44" s="345">
        <f>'[34]APR-CAT'!$W$59</f>
        <v>38423</v>
      </c>
      <c r="E44" s="346">
        <f>'[34]APR-CAT'!$X$59</f>
        <v>59171420</v>
      </c>
      <c r="F44" s="345">
        <f>'[34]APR-CAT'!$Y$59</f>
        <v>106741</v>
      </c>
      <c r="G44" s="345">
        <f>'[34]APR-CAT'!$Z$59</f>
        <v>167082</v>
      </c>
      <c r="H44" s="347">
        <f>'[34]APR-CAT'!$AA$59</f>
        <v>1.5653029295209901</v>
      </c>
    </row>
    <row r="45" spans="1:8" hidden="1">
      <c r="A45" s="312">
        <v>2</v>
      </c>
      <c r="B45" s="313">
        <f>'sop011-(AG)'!B5</f>
        <v>45047</v>
      </c>
      <c r="C45" s="314">
        <f>'[34]MAY-CAT'!$V$59</f>
        <v>1766</v>
      </c>
      <c r="D45" s="314">
        <f>'[34]MAY-CAT'!$W$59</f>
        <v>36634</v>
      </c>
      <c r="E45" s="321">
        <f>'[34]MAY-CAT'!$X$59</f>
        <v>64695644</v>
      </c>
      <c r="F45" s="314">
        <f>'[34]MAY-CAT'!$Y$59</f>
        <v>107168</v>
      </c>
      <c r="G45" s="314">
        <f>'[34]MAY-CAT'!$Z$59</f>
        <v>187850</v>
      </c>
      <c r="H45" s="315">
        <f>'[34]MAY-CAT'!$AA$59</f>
        <v>1.7528553299492386</v>
      </c>
    </row>
    <row r="46" spans="1:8" hidden="1">
      <c r="A46" s="312">
        <v>3</v>
      </c>
      <c r="B46" s="313">
        <f>'sop011-(AG)'!B6</f>
        <v>45078</v>
      </c>
      <c r="C46" s="314">
        <f>'[34]JUNE-CAT'!$V$59</f>
        <v>3661</v>
      </c>
      <c r="D46" s="314">
        <f>'[34]JUNE-CAT'!$W$59</f>
        <v>39625</v>
      </c>
      <c r="E46" s="321">
        <f>'[34]JUNE-CAT'!$X$59</f>
        <v>145067125</v>
      </c>
      <c r="F46" s="314">
        <f>'[34]JUNE-CAT'!$Y$59</f>
        <v>107464</v>
      </c>
      <c r="G46" s="314">
        <f>'[34]JUNE-CAT'!$Z$59</f>
        <v>293764</v>
      </c>
      <c r="H46" s="315">
        <f>'[34]JUNE-CAT'!$AA$59</f>
        <v>2.7336038115089702</v>
      </c>
    </row>
    <row r="47" spans="1:8" hidden="1">
      <c r="A47" s="317"/>
      <c r="B47" s="318" t="str">
        <f>'sop011-(AG)'!B7</f>
        <v>1st Qtr</v>
      </c>
      <c r="C47" s="319">
        <f>+C46+C45+C44</f>
        <v>6967</v>
      </c>
      <c r="D47" s="319">
        <f>+D46+D45+D44</f>
        <v>114682</v>
      </c>
      <c r="E47" s="321">
        <f>+D47*C47</f>
        <v>798989494</v>
      </c>
      <c r="F47" s="319">
        <f>+F46</f>
        <v>107464</v>
      </c>
      <c r="G47" s="319">
        <f>+G46+G45+G44</f>
        <v>648696</v>
      </c>
      <c r="H47" s="315">
        <f>+G47/F47</f>
        <v>6.0364028884091416</v>
      </c>
    </row>
    <row r="48" spans="1:8" hidden="1">
      <c r="A48" s="312">
        <v>4</v>
      </c>
      <c r="B48" s="313">
        <f>'sop011-(AG)'!B8</f>
        <v>45108</v>
      </c>
      <c r="C48" s="314">
        <f>'[34]JULY-CAT'!$V$59</f>
        <v>2144</v>
      </c>
      <c r="D48" s="314">
        <f>'[34]JULY-CAT'!$W$59</f>
        <v>34613</v>
      </c>
      <c r="E48" s="321">
        <f>'[34]JULY-CAT'!$X$59</f>
        <v>74210272</v>
      </c>
      <c r="F48" s="314">
        <f>'[34]JULY-CAT'!$Y$59</f>
        <v>107336</v>
      </c>
      <c r="G48" s="314">
        <f>'[34]JULY-CAT'!$Z$59</f>
        <v>160437</v>
      </c>
      <c r="H48" s="315">
        <f>'[34]JULY-CAT'!$AA$59</f>
        <v>1.4947175225460236</v>
      </c>
    </row>
    <row r="49" spans="1:8" hidden="1">
      <c r="A49" s="312">
        <v>5</v>
      </c>
      <c r="B49" s="313">
        <f>'sop011-(AG)'!B9</f>
        <v>45139</v>
      </c>
      <c r="C49" s="314">
        <f>'[34]AUG-CAT'!$V$59</f>
        <v>1521</v>
      </c>
      <c r="D49" s="314">
        <f>'[34]AUG-CAT'!$W$59</f>
        <v>33682</v>
      </c>
      <c r="E49" s="321">
        <f>'[34]AUG-CAT'!$X$59</f>
        <v>51230322</v>
      </c>
      <c r="F49" s="314">
        <f>'[34]AUG-CAT'!$Y$59</f>
        <v>107356</v>
      </c>
      <c r="G49" s="314">
        <f>'[34]AUG-CAT'!$Z$59</f>
        <v>130231</v>
      </c>
      <c r="H49" s="315">
        <f>'[34]AUG-CAT'!$AA$59</f>
        <v>1.2130761205708112</v>
      </c>
    </row>
    <row r="50" spans="1:8" hidden="1">
      <c r="A50" s="312">
        <v>6</v>
      </c>
      <c r="B50" s="313">
        <f>'sop011-(AG)'!B10</f>
        <v>45170</v>
      </c>
      <c r="C50" s="314">
        <f>'[34]SEPT-CAT'!$V$59</f>
        <v>1756</v>
      </c>
      <c r="D50" s="314">
        <f>'[34]SEPT-CAT'!$W$59</f>
        <v>33670</v>
      </c>
      <c r="E50" s="321">
        <f>'[34]SEPT-CAT'!$X$59</f>
        <v>59124520</v>
      </c>
      <c r="F50" s="314">
        <f>'[34]SEPT-CAT'!$Y$59</f>
        <v>107375</v>
      </c>
      <c r="G50" s="314">
        <f>'[34]SEPT-CAT'!$Z$59</f>
        <v>143912</v>
      </c>
      <c r="H50" s="315">
        <f>'[34]SEPT-CAT'!$AA$59</f>
        <v>1.3402747380675204</v>
      </c>
    </row>
    <row r="51" spans="1:8" hidden="1">
      <c r="A51" s="317"/>
      <c r="B51" s="318" t="str">
        <f>'sop011-(AG)'!B11</f>
        <v>2nd Qtr</v>
      </c>
      <c r="C51" s="319">
        <f>+C50+C49+C48</f>
        <v>5421</v>
      </c>
      <c r="D51" s="319">
        <f>+D50+D49+D48</f>
        <v>101965</v>
      </c>
      <c r="E51" s="321">
        <f>+D51*C51</f>
        <v>552752265</v>
      </c>
      <c r="F51" s="319">
        <f>+F50</f>
        <v>107375</v>
      </c>
      <c r="G51" s="319">
        <f>+G50+G49+G48</f>
        <v>434580</v>
      </c>
      <c r="H51" s="315">
        <f>+G51/F51</f>
        <v>4.0473108265424909</v>
      </c>
    </row>
    <row r="52" spans="1:8" hidden="1">
      <c r="A52" s="312">
        <v>7</v>
      </c>
      <c r="B52" s="313">
        <f>'sop011-(AG)'!B12</f>
        <v>45200</v>
      </c>
      <c r="C52" s="314">
        <f>'[34]OCT-CAT'!$V$59</f>
        <v>1854</v>
      </c>
      <c r="D52" s="314">
        <f>'[34]OCT-CAT'!$W$59</f>
        <v>33365</v>
      </c>
      <c r="E52" s="321">
        <f>'[34]OCT-CAT'!$X$59</f>
        <v>61858710</v>
      </c>
      <c r="F52" s="314">
        <f>'[34]OCT-CAT'!$Y$59</f>
        <v>65560</v>
      </c>
      <c r="G52" s="314">
        <f>'[34]OCT-CAT'!$Z$59</f>
        <v>153941</v>
      </c>
      <c r="H52" s="315">
        <f>'[34]OCT-CAT'!$AA$59</f>
        <v>2.3480933496034169</v>
      </c>
    </row>
    <row r="53" spans="1:8" hidden="1">
      <c r="A53" s="312">
        <v>8</v>
      </c>
      <c r="B53" s="313">
        <f>'sop011-(AG)'!B13</f>
        <v>45231</v>
      </c>
      <c r="C53" s="314">
        <f>'[34]NOV-CAT'!$V$59</f>
        <v>1839</v>
      </c>
      <c r="D53" s="314">
        <f>'[34]NOV-CAT'!$W$59</f>
        <v>36643</v>
      </c>
      <c r="E53" s="321">
        <f>'[34]NOV-CAT'!$X$59</f>
        <v>67386477</v>
      </c>
      <c r="F53" s="314">
        <f>'[34]NOV-CAT'!$Y$59</f>
        <v>65621</v>
      </c>
      <c r="G53" s="314">
        <f>'[34]NOV-CAT'!$Z$59</f>
        <v>217158</v>
      </c>
      <c r="H53" s="315">
        <f>'[34]NOV-CAT'!$AA$59</f>
        <v>3.3092759939653464</v>
      </c>
    </row>
    <row r="54" spans="1:8" hidden="1">
      <c r="A54" s="312">
        <v>9</v>
      </c>
      <c r="B54" s="313">
        <f>'sop011-(AG)'!B14</f>
        <v>45261</v>
      </c>
      <c r="C54" s="314">
        <f>'[34]DEC-CAT'!$V$59</f>
        <v>1483</v>
      </c>
      <c r="D54" s="314">
        <f>'[34]DEC-CAT'!$W$59</f>
        <v>37672</v>
      </c>
      <c r="E54" s="321">
        <f>'[34]DEC-CAT'!$X$59</f>
        <v>55867576</v>
      </c>
      <c r="F54" s="314">
        <f>'[34]DEC-CAT'!$Y$59</f>
        <v>67909</v>
      </c>
      <c r="G54" s="314">
        <f>'[34]DEC-CAT'!$Z$59</f>
        <v>164892</v>
      </c>
      <c r="H54" s="315">
        <f>'[34]DEC-CAT'!$AA$59</f>
        <v>2.4281317645672886</v>
      </c>
    </row>
    <row r="55" spans="1:8" hidden="1">
      <c r="A55" s="317"/>
      <c r="B55" s="318" t="str">
        <f>'sop011-(AG)'!B15</f>
        <v>3rd Qtr</v>
      </c>
      <c r="C55" s="319">
        <f>+C54+C53+C52</f>
        <v>5176</v>
      </c>
      <c r="D55" s="319">
        <f>+D54+D53+D52</f>
        <v>107680</v>
      </c>
      <c r="E55" s="321">
        <f>D55*C55</f>
        <v>557351680</v>
      </c>
      <c r="F55" s="319">
        <f>+F54</f>
        <v>67909</v>
      </c>
      <c r="G55" s="319">
        <f>+G54+G53+G52</f>
        <v>535991</v>
      </c>
      <c r="H55" s="315">
        <f>+G55/F55</f>
        <v>7.8927829889999854</v>
      </c>
    </row>
    <row r="56" spans="1:8">
      <c r="A56" s="312">
        <v>1</v>
      </c>
      <c r="B56" s="313">
        <f>'sop011-(AG)'!B16</f>
        <v>45292</v>
      </c>
      <c r="C56" s="314">
        <f>'[34]JAN-CAT'!$V$59</f>
        <v>1635</v>
      </c>
      <c r="D56" s="314">
        <f>'[34]JAN-CAT'!$W$59</f>
        <v>39906</v>
      </c>
      <c r="E56" s="321">
        <f>'[34]JAN-CAT'!$X$59</f>
        <v>65246310</v>
      </c>
      <c r="F56" s="314">
        <f>'[34]JAN-CAT'!$Y$59</f>
        <v>68465</v>
      </c>
      <c r="G56" s="314">
        <f>'[34]JAN-CAT'!$Z$59</f>
        <v>190368</v>
      </c>
      <c r="H56" s="315">
        <f>'[34]JAN-CAT'!$AA$59</f>
        <v>2.7805155919082742</v>
      </c>
    </row>
    <row r="57" spans="1:8">
      <c r="A57" s="312">
        <v>2</v>
      </c>
      <c r="B57" s="313">
        <f>'sop011-(AG)'!B17</f>
        <v>45323</v>
      </c>
      <c r="C57" s="314">
        <f>'[34]FEB-CAT'!$V$59</f>
        <v>1346</v>
      </c>
      <c r="D57" s="314">
        <f>'[34]FEB-CAT'!$W$59</f>
        <v>36426</v>
      </c>
      <c r="E57" s="321">
        <f>'[34]FEB-CAT'!$X$59</f>
        <v>49029396</v>
      </c>
      <c r="F57" s="314">
        <f>'[34]FEB-CAT'!$Y$59</f>
        <v>68489</v>
      </c>
      <c r="G57" s="314">
        <f>'[34]FEB-CAT'!$Z$59</f>
        <v>145848</v>
      </c>
      <c r="H57" s="315">
        <f>'[34]FEB-CAT'!$AA$59</f>
        <v>2.1295098482968067</v>
      </c>
    </row>
    <row r="58" spans="1:8">
      <c r="A58" s="348">
        <v>3</v>
      </c>
      <c r="B58" s="313">
        <f>'sop011-(AG)'!B18</f>
        <v>45352</v>
      </c>
      <c r="C58" s="314">
        <f>'[34]MAR-CAT'!$V$59</f>
        <v>1199</v>
      </c>
      <c r="D58" s="314">
        <f>'[34]MAR-CAT'!$W$59</f>
        <v>29588</v>
      </c>
      <c r="E58" s="321">
        <f>'[34]MAR-CAT'!$X$59</f>
        <v>35476012</v>
      </c>
      <c r="F58" s="314">
        <f>'[34]MAR-CAT'!$Y$59</f>
        <v>68509</v>
      </c>
      <c r="G58" s="314">
        <f>'[34]MAR-CAT'!$Z$59</f>
        <v>112315</v>
      </c>
      <c r="H58" s="321">
        <f>'[34]MAR-CAT'!$AA$59</f>
        <v>1.6394196382956985</v>
      </c>
    </row>
    <row r="59" spans="1:8">
      <c r="A59" s="320"/>
      <c r="B59" s="318" t="str">
        <f>'sop011-(AG)'!B19</f>
        <v>4th Qtr</v>
      </c>
      <c r="C59" s="319">
        <f>+C58+C57+C56</f>
        <v>4180</v>
      </c>
      <c r="D59" s="319">
        <f>+D58+D57+D56</f>
        <v>105920</v>
      </c>
      <c r="E59" s="321">
        <f>+D59*C59</f>
        <v>442745600</v>
      </c>
      <c r="F59" s="319">
        <f>+F58</f>
        <v>68509</v>
      </c>
      <c r="G59" s="319">
        <f>+G58+G57+G56</f>
        <v>448531</v>
      </c>
      <c r="H59" s="321">
        <f>+G59/F59</f>
        <v>6.5470376154957739</v>
      </c>
    </row>
    <row r="60" spans="1:8" hidden="1">
      <c r="A60" s="320"/>
      <c r="B60" s="318" t="str">
        <f>'sop011-(AG)'!B20</f>
        <v>Yearly Data</v>
      </c>
      <c r="C60" s="319">
        <f>+C59+C55+C51+C47</f>
        <v>21744</v>
      </c>
      <c r="D60" s="319">
        <f>+D59+D55+D51+D47</f>
        <v>430247</v>
      </c>
      <c r="E60" s="321">
        <f>+D60*C60</f>
        <v>9355290768</v>
      </c>
      <c r="F60" s="319">
        <f>+F59</f>
        <v>68509</v>
      </c>
      <c r="G60" s="319">
        <f>+G59+G55+G51+G47</f>
        <v>2067798</v>
      </c>
      <c r="H60" s="321">
        <f>+G60/F60</f>
        <v>30.182866484695442</v>
      </c>
    </row>
    <row r="62" spans="1:8" ht="14.25" customHeight="1">
      <c r="B62" s="349"/>
      <c r="C62" s="677"/>
      <c r="D62" s="677"/>
      <c r="E62" s="677"/>
      <c r="F62" s="677"/>
      <c r="G62" s="677"/>
      <c r="H62" s="677"/>
    </row>
  </sheetData>
  <mergeCells count="4">
    <mergeCell ref="A1:H1"/>
    <mergeCell ref="A21:H21"/>
    <mergeCell ref="A41:H41"/>
    <mergeCell ref="C62:H62"/>
  </mergeCells>
  <printOptions horizontalCentered="1" verticalCentered="1"/>
  <pageMargins left="0.25" right="0.25" top="0.25" bottom="0.25" header="0" footer="0"/>
  <pageSetup paperSize="9" scale="78" orientation="portrait" r:id="rId1"/>
  <rowBreaks count="1" manualBreakCount="1">
    <brk id="6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view="pageBreakPreview" zoomScale="85" zoomScaleNormal="85" zoomScaleSheetLayoutView="85" workbookViewId="0">
      <selection activeCell="C12" sqref="C12:C14"/>
    </sheetView>
  </sheetViews>
  <sheetFormatPr defaultColWidth="9.140625" defaultRowHeight="12.75"/>
  <cols>
    <col min="1" max="1" width="90.85546875" style="277" customWidth="1"/>
    <col min="2" max="16384" width="9.140625" style="277"/>
  </cols>
  <sheetData>
    <row r="1" spans="1:1" ht="84" customHeight="1" thickTop="1" thickBot="1">
      <c r="A1" s="276" t="s">
        <v>2151</v>
      </c>
    </row>
    <row r="2" spans="1:1" ht="65.25" customHeight="1" thickTop="1" thickBot="1">
      <c r="A2" s="284" t="s">
        <v>2030</v>
      </c>
    </row>
    <row r="3" spans="1:1" ht="58.7" customHeight="1" thickTop="1" thickBot="1">
      <c r="A3" s="276" t="s">
        <v>383</v>
      </c>
    </row>
    <row r="4" spans="1:1" ht="49.7" customHeight="1" thickTop="1" thickBot="1">
      <c r="A4" s="285" t="s">
        <v>2152</v>
      </c>
    </row>
    <row r="5" spans="1:1" ht="13.5" thickTop="1"/>
  </sheetData>
  <phoneticPr fontId="0" type="noConversion"/>
  <printOptions horizontalCentered="1" verticalCentered="1"/>
  <pageMargins left="0.75" right="0.75" top="1" bottom="1" header="0.5" footer="0.5"/>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Normal="100" zoomScaleSheetLayoutView="100" workbookViewId="0">
      <selection activeCell="A21" sqref="A21:H21"/>
    </sheetView>
  </sheetViews>
  <sheetFormatPr defaultColWidth="9.140625" defaultRowHeight="12.75"/>
  <cols>
    <col min="1" max="1" width="6.140625" style="304" customWidth="1"/>
    <col min="2" max="2" width="13.7109375" style="304" customWidth="1"/>
    <col min="3" max="3" width="14.7109375" style="304" bestFit="1" customWidth="1"/>
    <col min="4" max="4" width="18.42578125" style="304" bestFit="1" customWidth="1"/>
    <col min="5" max="5" width="20.28515625" style="304" customWidth="1"/>
    <col min="6" max="6" width="11.5703125" style="304" bestFit="1" customWidth="1"/>
    <col min="7" max="7" width="14.85546875" style="304" bestFit="1" customWidth="1"/>
    <col min="8" max="8" width="13.5703125" style="304" customWidth="1"/>
    <col min="9" max="255" width="9.140625" style="304"/>
    <col min="256" max="256" width="6.140625" style="304" customWidth="1"/>
    <col min="257" max="257" width="13.7109375" style="304" customWidth="1"/>
    <col min="258" max="258" width="14.7109375" style="304" bestFit="1" customWidth="1"/>
    <col min="259" max="259" width="18.42578125" style="304" bestFit="1" customWidth="1"/>
    <col min="260" max="260" width="20.28515625" style="304" customWidth="1"/>
    <col min="261" max="261" width="11.5703125" style="304" bestFit="1" customWidth="1"/>
    <col min="262" max="262" width="14.85546875" style="304" bestFit="1" customWidth="1"/>
    <col min="263" max="263" width="13.5703125" style="304" customWidth="1"/>
    <col min="264" max="511" width="9.140625" style="304"/>
    <col min="512" max="512" width="6.140625" style="304" customWidth="1"/>
    <col min="513" max="513" width="13.7109375" style="304" customWidth="1"/>
    <col min="514" max="514" width="14.7109375" style="304" bestFit="1" customWidth="1"/>
    <col min="515" max="515" width="18.42578125" style="304" bestFit="1" customWidth="1"/>
    <col min="516" max="516" width="20.28515625" style="304" customWidth="1"/>
    <col min="517" max="517" width="11.5703125" style="304" bestFit="1" customWidth="1"/>
    <col min="518" max="518" width="14.85546875" style="304" bestFit="1" customWidth="1"/>
    <col min="519" max="519" width="13.5703125" style="304" customWidth="1"/>
    <col min="520" max="767" width="9.140625" style="304"/>
    <col min="768" max="768" width="6.140625" style="304" customWidth="1"/>
    <col min="769" max="769" width="13.7109375" style="304" customWidth="1"/>
    <col min="770" max="770" width="14.7109375" style="304" bestFit="1" customWidth="1"/>
    <col min="771" max="771" width="18.42578125" style="304" bestFit="1" customWidth="1"/>
    <col min="772" max="772" width="20.28515625" style="304" customWidth="1"/>
    <col min="773" max="773" width="11.5703125" style="304" bestFit="1" customWidth="1"/>
    <col min="774" max="774" width="14.85546875" style="304" bestFit="1" customWidth="1"/>
    <col min="775" max="775" width="13.5703125" style="304" customWidth="1"/>
    <col min="776" max="1023" width="9.140625" style="304"/>
    <col min="1024" max="1024" width="6.140625" style="304" customWidth="1"/>
    <col min="1025" max="1025" width="13.7109375" style="304" customWidth="1"/>
    <col min="1026" max="1026" width="14.7109375" style="304" bestFit="1" customWidth="1"/>
    <col min="1027" max="1027" width="18.42578125" style="304" bestFit="1" customWidth="1"/>
    <col min="1028" max="1028" width="20.28515625" style="304" customWidth="1"/>
    <col min="1029" max="1029" width="11.5703125" style="304" bestFit="1" customWidth="1"/>
    <col min="1030" max="1030" width="14.85546875" style="304" bestFit="1" customWidth="1"/>
    <col min="1031" max="1031" width="13.5703125" style="304" customWidth="1"/>
    <col min="1032" max="1279" width="9.140625" style="304"/>
    <col min="1280" max="1280" width="6.140625" style="304" customWidth="1"/>
    <col min="1281" max="1281" width="13.7109375" style="304" customWidth="1"/>
    <col min="1282" max="1282" width="14.7109375" style="304" bestFit="1" customWidth="1"/>
    <col min="1283" max="1283" width="18.42578125" style="304" bestFit="1" customWidth="1"/>
    <col min="1284" max="1284" width="20.28515625" style="304" customWidth="1"/>
    <col min="1285" max="1285" width="11.5703125" style="304" bestFit="1" customWidth="1"/>
    <col min="1286" max="1286" width="14.85546875" style="304" bestFit="1" customWidth="1"/>
    <col min="1287" max="1287" width="13.5703125" style="304" customWidth="1"/>
    <col min="1288" max="1535" width="9.140625" style="304"/>
    <col min="1536" max="1536" width="6.140625" style="304" customWidth="1"/>
    <col min="1537" max="1537" width="13.7109375" style="304" customWidth="1"/>
    <col min="1538" max="1538" width="14.7109375" style="304" bestFit="1" customWidth="1"/>
    <col min="1539" max="1539" width="18.42578125" style="304" bestFit="1" customWidth="1"/>
    <col min="1540" max="1540" width="20.28515625" style="304" customWidth="1"/>
    <col min="1541" max="1541" width="11.5703125" style="304" bestFit="1" customWidth="1"/>
    <col min="1542" max="1542" width="14.85546875" style="304" bestFit="1" customWidth="1"/>
    <col min="1543" max="1543" width="13.5703125" style="304" customWidth="1"/>
    <col min="1544" max="1791" width="9.140625" style="304"/>
    <col min="1792" max="1792" width="6.140625" style="304" customWidth="1"/>
    <col min="1793" max="1793" width="13.7109375" style="304" customWidth="1"/>
    <col min="1794" max="1794" width="14.7109375" style="304" bestFit="1" customWidth="1"/>
    <col min="1795" max="1795" width="18.42578125" style="304" bestFit="1" customWidth="1"/>
    <col min="1796" max="1796" width="20.28515625" style="304" customWidth="1"/>
    <col min="1797" max="1797" width="11.5703125" style="304" bestFit="1" customWidth="1"/>
    <col min="1798" max="1798" width="14.85546875" style="304" bestFit="1" customWidth="1"/>
    <col min="1799" max="1799" width="13.5703125" style="304" customWidth="1"/>
    <col min="1800" max="2047" width="9.140625" style="304"/>
    <col min="2048" max="2048" width="6.140625" style="304" customWidth="1"/>
    <col min="2049" max="2049" width="13.7109375" style="304" customWidth="1"/>
    <col min="2050" max="2050" width="14.7109375" style="304" bestFit="1" customWidth="1"/>
    <col min="2051" max="2051" width="18.42578125" style="304" bestFit="1" customWidth="1"/>
    <col min="2052" max="2052" width="20.28515625" style="304" customWidth="1"/>
    <col min="2053" max="2053" width="11.5703125" style="304" bestFit="1" customWidth="1"/>
    <col min="2054" max="2054" width="14.85546875" style="304" bestFit="1" customWidth="1"/>
    <col min="2055" max="2055" width="13.5703125" style="304" customWidth="1"/>
    <col min="2056" max="2303" width="9.140625" style="304"/>
    <col min="2304" max="2304" width="6.140625" style="304" customWidth="1"/>
    <col min="2305" max="2305" width="13.7109375" style="304" customWidth="1"/>
    <col min="2306" max="2306" width="14.7109375" style="304" bestFit="1" customWidth="1"/>
    <col min="2307" max="2307" width="18.42578125" style="304" bestFit="1" customWidth="1"/>
    <col min="2308" max="2308" width="20.28515625" style="304" customWidth="1"/>
    <col min="2309" max="2309" width="11.5703125" style="304" bestFit="1" customWidth="1"/>
    <col min="2310" max="2310" width="14.85546875" style="304" bestFit="1" customWidth="1"/>
    <col min="2311" max="2311" width="13.5703125" style="304" customWidth="1"/>
    <col min="2312" max="2559" width="9.140625" style="304"/>
    <col min="2560" max="2560" width="6.140625" style="304" customWidth="1"/>
    <col min="2561" max="2561" width="13.7109375" style="304" customWidth="1"/>
    <col min="2562" max="2562" width="14.7109375" style="304" bestFit="1" customWidth="1"/>
    <col min="2563" max="2563" width="18.42578125" style="304" bestFit="1" customWidth="1"/>
    <col min="2564" max="2564" width="20.28515625" style="304" customWidth="1"/>
    <col min="2565" max="2565" width="11.5703125" style="304" bestFit="1" customWidth="1"/>
    <col min="2566" max="2566" width="14.85546875" style="304" bestFit="1" customWidth="1"/>
    <col min="2567" max="2567" width="13.5703125" style="304" customWidth="1"/>
    <col min="2568" max="2815" width="9.140625" style="304"/>
    <col min="2816" max="2816" width="6.140625" style="304" customWidth="1"/>
    <col min="2817" max="2817" width="13.7109375" style="304" customWidth="1"/>
    <col min="2818" max="2818" width="14.7109375" style="304" bestFit="1" customWidth="1"/>
    <col min="2819" max="2819" width="18.42578125" style="304" bestFit="1" customWidth="1"/>
    <col min="2820" max="2820" width="20.28515625" style="304" customWidth="1"/>
    <col min="2821" max="2821" width="11.5703125" style="304" bestFit="1" customWidth="1"/>
    <col min="2822" max="2822" width="14.85546875" style="304" bestFit="1" customWidth="1"/>
    <col min="2823" max="2823" width="13.5703125" style="304" customWidth="1"/>
    <col min="2824" max="3071" width="9.140625" style="304"/>
    <col min="3072" max="3072" width="6.140625" style="304" customWidth="1"/>
    <col min="3073" max="3073" width="13.7109375" style="304" customWidth="1"/>
    <col min="3074" max="3074" width="14.7109375" style="304" bestFit="1" customWidth="1"/>
    <col min="3075" max="3075" width="18.42578125" style="304" bestFit="1" customWidth="1"/>
    <col min="3076" max="3076" width="20.28515625" style="304" customWidth="1"/>
    <col min="3077" max="3077" width="11.5703125" style="304" bestFit="1" customWidth="1"/>
    <col min="3078" max="3078" width="14.85546875" style="304" bestFit="1" customWidth="1"/>
    <col min="3079" max="3079" width="13.5703125" style="304" customWidth="1"/>
    <col min="3080" max="3327" width="9.140625" style="304"/>
    <col min="3328" max="3328" width="6.140625" style="304" customWidth="1"/>
    <col min="3329" max="3329" width="13.7109375" style="304" customWidth="1"/>
    <col min="3330" max="3330" width="14.7109375" style="304" bestFit="1" customWidth="1"/>
    <col min="3331" max="3331" width="18.42578125" style="304" bestFit="1" customWidth="1"/>
    <col min="3332" max="3332" width="20.28515625" style="304" customWidth="1"/>
    <col min="3333" max="3333" width="11.5703125" style="304" bestFit="1" customWidth="1"/>
    <col min="3334" max="3334" width="14.85546875" style="304" bestFit="1" customWidth="1"/>
    <col min="3335" max="3335" width="13.5703125" style="304" customWidth="1"/>
    <col min="3336" max="3583" width="9.140625" style="304"/>
    <col min="3584" max="3584" width="6.140625" style="304" customWidth="1"/>
    <col min="3585" max="3585" width="13.7109375" style="304" customWidth="1"/>
    <col min="3586" max="3586" width="14.7109375" style="304" bestFit="1" customWidth="1"/>
    <col min="3587" max="3587" width="18.42578125" style="304" bestFit="1" customWidth="1"/>
    <col min="3588" max="3588" width="20.28515625" style="304" customWidth="1"/>
    <col min="3589" max="3589" width="11.5703125" style="304" bestFit="1" customWidth="1"/>
    <col min="3590" max="3590" width="14.85546875" style="304" bestFit="1" customWidth="1"/>
    <col min="3591" max="3591" width="13.5703125" style="304" customWidth="1"/>
    <col min="3592" max="3839" width="9.140625" style="304"/>
    <col min="3840" max="3840" width="6.140625" style="304" customWidth="1"/>
    <col min="3841" max="3841" width="13.7109375" style="304" customWidth="1"/>
    <col min="3842" max="3842" width="14.7109375" style="304" bestFit="1" customWidth="1"/>
    <col min="3843" max="3843" width="18.42578125" style="304" bestFit="1" customWidth="1"/>
    <col min="3844" max="3844" width="20.28515625" style="304" customWidth="1"/>
    <col min="3845" max="3845" width="11.5703125" style="304" bestFit="1" customWidth="1"/>
    <col min="3846" max="3846" width="14.85546875" style="304" bestFit="1" customWidth="1"/>
    <col min="3847" max="3847" width="13.5703125" style="304" customWidth="1"/>
    <col min="3848" max="4095" width="9.140625" style="304"/>
    <col min="4096" max="4096" width="6.140625" style="304" customWidth="1"/>
    <col min="4097" max="4097" width="13.7109375" style="304" customWidth="1"/>
    <col min="4098" max="4098" width="14.7109375" style="304" bestFit="1" customWidth="1"/>
    <col min="4099" max="4099" width="18.42578125" style="304" bestFit="1" customWidth="1"/>
    <col min="4100" max="4100" width="20.28515625" style="304" customWidth="1"/>
    <col min="4101" max="4101" width="11.5703125" style="304" bestFit="1" customWidth="1"/>
    <col min="4102" max="4102" width="14.85546875" style="304" bestFit="1" customWidth="1"/>
    <col min="4103" max="4103" width="13.5703125" style="304" customWidth="1"/>
    <col min="4104" max="4351" width="9.140625" style="304"/>
    <col min="4352" max="4352" width="6.140625" style="304" customWidth="1"/>
    <col min="4353" max="4353" width="13.7109375" style="304" customWidth="1"/>
    <col min="4354" max="4354" width="14.7109375" style="304" bestFit="1" customWidth="1"/>
    <col min="4355" max="4355" width="18.42578125" style="304" bestFit="1" customWidth="1"/>
    <col min="4356" max="4356" width="20.28515625" style="304" customWidth="1"/>
    <col min="4357" max="4357" width="11.5703125" style="304" bestFit="1" customWidth="1"/>
    <col min="4358" max="4358" width="14.85546875" style="304" bestFit="1" customWidth="1"/>
    <col min="4359" max="4359" width="13.5703125" style="304" customWidth="1"/>
    <col min="4360" max="4607" width="9.140625" style="304"/>
    <col min="4608" max="4608" width="6.140625" style="304" customWidth="1"/>
    <col min="4609" max="4609" width="13.7109375" style="304" customWidth="1"/>
    <col min="4610" max="4610" width="14.7109375" style="304" bestFit="1" customWidth="1"/>
    <col min="4611" max="4611" width="18.42578125" style="304" bestFit="1" customWidth="1"/>
    <col min="4612" max="4612" width="20.28515625" style="304" customWidth="1"/>
    <col min="4613" max="4613" width="11.5703125" style="304" bestFit="1" customWidth="1"/>
    <col min="4614" max="4614" width="14.85546875" style="304" bestFit="1" customWidth="1"/>
    <col min="4615" max="4615" width="13.5703125" style="304" customWidth="1"/>
    <col min="4616" max="4863" width="9.140625" style="304"/>
    <col min="4864" max="4864" width="6.140625" style="304" customWidth="1"/>
    <col min="4865" max="4865" width="13.7109375" style="304" customWidth="1"/>
    <col min="4866" max="4866" width="14.7109375" style="304" bestFit="1" customWidth="1"/>
    <col min="4867" max="4867" width="18.42578125" style="304" bestFit="1" customWidth="1"/>
    <col min="4868" max="4868" width="20.28515625" style="304" customWidth="1"/>
    <col min="4869" max="4869" width="11.5703125" style="304" bestFit="1" customWidth="1"/>
    <col min="4870" max="4870" width="14.85546875" style="304" bestFit="1" customWidth="1"/>
    <col min="4871" max="4871" width="13.5703125" style="304" customWidth="1"/>
    <col min="4872" max="5119" width="9.140625" style="304"/>
    <col min="5120" max="5120" width="6.140625" style="304" customWidth="1"/>
    <col min="5121" max="5121" width="13.7109375" style="304" customWidth="1"/>
    <col min="5122" max="5122" width="14.7109375" style="304" bestFit="1" customWidth="1"/>
    <col min="5123" max="5123" width="18.42578125" style="304" bestFit="1" customWidth="1"/>
    <col min="5124" max="5124" width="20.28515625" style="304" customWidth="1"/>
    <col min="5125" max="5125" width="11.5703125" style="304" bestFit="1" customWidth="1"/>
    <col min="5126" max="5126" width="14.85546875" style="304" bestFit="1" customWidth="1"/>
    <col min="5127" max="5127" width="13.5703125" style="304" customWidth="1"/>
    <col min="5128" max="5375" width="9.140625" style="304"/>
    <col min="5376" max="5376" width="6.140625" style="304" customWidth="1"/>
    <col min="5377" max="5377" width="13.7109375" style="304" customWidth="1"/>
    <col min="5378" max="5378" width="14.7109375" style="304" bestFit="1" customWidth="1"/>
    <col min="5379" max="5379" width="18.42578125" style="304" bestFit="1" customWidth="1"/>
    <col min="5380" max="5380" width="20.28515625" style="304" customWidth="1"/>
    <col min="5381" max="5381" width="11.5703125" style="304" bestFit="1" customWidth="1"/>
    <col min="5382" max="5382" width="14.85546875" style="304" bestFit="1" customWidth="1"/>
    <col min="5383" max="5383" width="13.5703125" style="304" customWidth="1"/>
    <col min="5384" max="5631" width="9.140625" style="304"/>
    <col min="5632" max="5632" width="6.140625" style="304" customWidth="1"/>
    <col min="5633" max="5633" width="13.7109375" style="304" customWidth="1"/>
    <col min="5634" max="5634" width="14.7109375" style="304" bestFit="1" customWidth="1"/>
    <col min="5635" max="5635" width="18.42578125" style="304" bestFit="1" customWidth="1"/>
    <col min="5636" max="5636" width="20.28515625" style="304" customWidth="1"/>
    <col min="5637" max="5637" width="11.5703125" style="304" bestFit="1" customWidth="1"/>
    <col min="5638" max="5638" width="14.85546875" style="304" bestFit="1" customWidth="1"/>
    <col min="5639" max="5639" width="13.5703125" style="304" customWidth="1"/>
    <col min="5640" max="5887" width="9.140625" style="304"/>
    <col min="5888" max="5888" width="6.140625" style="304" customWidth="1"/>
    <col min="5889" max="5889" width="13.7109375" style="304" customWidth="1"/>
    <col min="5890" max="5890" width="14.7109375" style="304" bestFit="1" customWidth="1"/>
    <col min="5891" max="5891" width="18.42578125" style="304" bestFit="1" customWidth="1"/>
    <col min="5892" max="5892" width="20.28515625" style="304" customWidth="1"/>
    <col min="5893" max="5893" width="11.5703125" style="304" bestFit="1" customWidth="1"/>
    <col min="5894" max="5894" width="14.85546875" style="304" bestFit="1" customWidth="1"/>
    <col min="5895" max="5895" width="13.5703125" style="304" customWidth="1"/>
    <col min="5896" max="6143" width="9.140625" style="304"/>
    <col min="6144" max="6144" width="6.140625" style="304" customWidth="1"/>
    <col min="6145" max="6145" width="13.7109375" style="304" customWidth="1"/>
    <col min="6146" max="6146" width="14.7109375" style="304" bestFit="1" customWidth="1"/>
    <col min="6147" max="6147" width="18.42578125" style="304" bestFit="1" customWidth="1"/>
    <col min="6148" max="6148" width="20.28515625" style="304" customWidth="1"/>
    <col min="6149" max="6149" width="11.5703125" style="304" bestFit="1" customWidth="1"/>
    <col min="6150" max="6150" width="14.85546875" style="304" bestFit="1" customWidth="1"/>
    <col min="6151" max="6151" width="13.5703125" style="304" customWidth="1"/>
    <col min="6152" max="6399" width="9.140625" style="304"/>
    <col min="6400" max="6400" width="6.140625" style="304" customWidth="1"/>
    <col min="6401" max="6401" width="13.7109375" style="304" customWidth="1"/>
    <col min="6402" max="6402" width="14.7109375" style="304" bestFit="1" customWidth="1"/>
    <col min="6403" max="6403" width="18.42578125" style="304" bestFit="1" customWidth="1"/>
    <col min="6404" max="6404" width="20.28515625" style="304" customWidth="1"/>
    <col min="6405" max="6405" width="11.5703125" style="304" bestFit="1" customWidth="1"/>
    <col min="6406" max="6406" width="14.85546875" style="304" bestFit="1" customWidth="1"/>
    <col min="6407" max="6407" width="13.5703125" style="304" customWidth="1"/>
    <col min="6408" max="6655" width="9.140625" style="304"/>
    <col min="6656" max="6656" width="6.140625" style="304" customWidth="1"/>
    <col min="6657" max="6657" width="13.7109375" style="304" customWidth="1"/>
    <col min="6658" max="6658" width="14.7109375" style="304" bestFit="1" customWidth="1"/>
    <col min="6659" max="6659" width="18.42578125" style="304" bestFit="1" customWidth="1"/>
    <col min="6660" max="6660" width="20.28515625" style="304" customWidth="1"/>
    <col min="6661" max="6661" width="11.5703125" style="304" bestFit="1" customWidth="1"/>
    <col min="6662" max="6662" width="14.85546875" style="304" bestFit="1" customWidth="1"/>
    <col min="6663" max="6663" width="13.5703125" style="304" customWidth="1"/>
    <col min="6664" max="6911" width="9.140625" style="304"/>
    <col min="6912" max="6912" width="6.140625" style="304" customWidth="1"/>
    <col min="6913" max="6913" width="13.7109375" style="304" customWidth="1"/>
    <col min="6914" max="6914" width="14.7109375" style="304" bestFit="1" customWidth="1"/>
    <col min="6915" max="6915" width="18.42578125" style="304" bestFit="1" customWidth="1"/>
    <col min="6916" max="6916" width="20.28515625" style="304" customWidth="1"/>
    <col min="6917" max="6917" width="11.5703125" style="304" bestFit="1" customWidth="1"/>
    <col min="6918" max="6918" width="14.85546875" style="304" bestFit="1" customWidth="1"/>
    <col min="6919" max="6919" width="13.5703125" style="304" customWidth="1"/>
    <col min="6920" max="7167" width="9.140625" style="304"/>
    <col min="7168" max="7168" width="6.140625" style="304" customWidth="1"/>
    <col min="7169" max="7169" width="13.7109375" style="304" customWidth="1"/>
    <col min="7170" max="7170" width="14.7109375" style="304" bestFit="1" customWidth="1"/>
    <col min="7171" max="7171" width="18.42578125" style="304" bestFit="1" customWidth="1"/>
    <col min="7172" max="7172" width="20.28515625" style="304" customWidth="1"/>
    <col min="7173" max="7173" width="11.5703125" style="304" bestFit="1" customWidth="1"/>
    <col min="7174" max="7174" width="14.85546875" style="304" bestFit="1" customWidth="1"/>
    <col min="7175" max="7175" width="13.5703125" style="304" customWidth="1"/>
    <col min="7176" max="7423" width="9.140625" style="304"/>
    <col min="7424" max="7424" width="6.140625" style="304" customWidth="1"/>
    <col min="7425" max="7425" width="13.7109375" style="304" customWidth="1"/>
    <col min="7426" max="7426" width="14.7109375" style="304" bestFit="1" customWidth="1"/>
    <col min="7427" max="7427" width="18.42578125" style="304" bestFit="1" customWidth="1"/>
    <col min="7428" max="7428" width="20.28515625" style="304" customWidth="1"/>
    <col min="7429" max="7429" width="11.5703125" style="304" bestFit="1" customWidth="1"/>
    <col min="7430" max="7430" width="14.85546875" style="304" bestFit="1" customWidth="1"/>
    <col min="7431" max="7431" width="13.5703125" style="304" customWidth="1"/>
    <col min="7432" max="7679" width="9.140625" style="304"/>
    <col min="7680" max="7680" width="6.140625" style="304" customWidth="1"/>
    <col min="7681" max="7681" width="13.7109375" style="304" customWidth="1"/>
    <col min="7682" max="7682" width="14.7109375" style="304" bestFit="1" customWidth="1"/>
    <col min="7683" max="7683" width="18.42578125" style="304" bestFit="1" customWidth="1"/>
    <col min="7684" max="7684" width="20.28515625" style="304" customWidth="1"/>
    <col min="7685" max="7685" width="11.5703125" style="304" bestFit="1" customWidth="1"/>
    <col min="7686" max="7686" width="14.85546875" style="304" bestFit="1" customWidth="1"/>
    <col min="7687" max="7687" width="13.5703125" style="304" customWidth="1"/>
    <col min="7688" max="7935" width="9.140625" style="304"/>
    <col min="7936" max="7936" width="6.140625" style="304" customWidth="1"/>
    <col min="7937" max="7937" width="13.7109375" style="304" customWidth="1"/>
    <col min="7938" max="7938" width="14.7109375" style="304" bestFit="1" customWidth="1"/>
    <col min="7939" max="7939" width="18.42578125" style="304" bestFit="1" customWidth="1"/>
    <col min="7940" max="7940" width="20.28515625" style="304" customWidth="1"/>
    <col min="7941" max="7941" width="11.5703125" style="304" bestFit="1" customWidth="1"/>
    <col min="7942" max="7942" width="14.85546875" style="304" bestFit="1" customWidth="1"/>
    <col min="7943" max="7943" width="13.5703125" style="304" customWidth="1"/>
    <col min="7944" max="8191" width="9.140625" style="304"/>
    <col min="8192" max="8192" width="6.140625" style="304" customWidth="1"/>
    <col min="8193" max="8193" width="13.7109375" style="304" customWidth="1"/>
    <col min="8194" max="8194" width="14.7109375" style="304" bestFit="1" customWidth="1"/>
    <col min="8195" max="8195" width="18.42578125" style="304" bestFit="1" customWidth="1"/>
    <col min="8196" max="8196" width="20.28515625" style="304" customWidth="1"/>
    <col min="8197" max="8197" width="11.5703125" style="304" bestFit="1" customWidth="1"/>
    <col min="8198" max="8198" width="14.85546875" style="304" bestFit="1" customWidth="1"/>
    <col min="8199" max="8199" width="13.5703125" style="304" customWidth="1"/>
    <col min="8200" max="8447" width="9.140625" style="304"/>
    <col min="8448" max="8448" width="6.140625" style="304" customWidth="1"/>
    <col min="8449" max="8449" width="13.7109375" style="304" customWidth="1"/>
    <col min="8450" max="8450" width="14.7109375" style="304" bestFit="1" customWidth="1"/>
    <col min="8451" max="8451" width="18.42578125" style="304" bestFit="1" customWidth="1"/>
    <col min="8452" max="8452" width="20.28515625" style="304" customWidth="1"/>
    <col min="8453" max="8453" width="11.5703125" style="304" bestFit="1" customWidth="1"/>
    <col min="8454" max="8454" width="14.85546875" style="304" bestFit="1" customWidth="1"/>
    <col min="8455" max="8455" width="13.5703125" style="304" customWidth="1"/>
    <col min="8456" max="8703" width="9.140625" style="304"/>
    <col min="8704" max="8704" width="6.140625" style="304" customWidth="1"/>
    <col min="8705" max="8705" width="13.7109375" style="304" customWidth="1"/>
    <col min="8706" max="8706" width="14.7109375" style="304" bestFit="1" customWidth="1"/>
    <col min="8707" max="8707" width="18.42578125" style="304" bestFit="1" customWidth="1"/>
    <col min="8708" max="8708" width="20.28515625" style="304" customWidth="1"/>
    <col min="8709" max="8709" width="11.5703125" style="304" bestFit="1" customWidth="1"/>
    <col min="8710" max="8710" width="14.85546875" style="304" bestFit="1" customWidth="1"/>
    <col min="8711" max="8711" width="13.5703125" style="304" customWidth="1"/>
    <col min="8712" max="8959" width="9.140625" style="304"/>
    <col min="8960" max="8960" width="6.140625" style="304" customWidth="1"/>
    <col min="8961" max="8961" width="13.7109375" style="304" customWidth="1"/>
    <col min="8962" max="8962" width="14.7109375" style="304" bestFit="1" customWidth="1"/>
    <col min="8963" max="8963" width="18.42578125" style="304" bestFit="1" customWidth="1"/>
    <col min="8964" max="8964" width="20.28515625" style="304" customWidth="1"/>
    <col min="8965" max="8965" width="11.5703125" style="304" bestFit="1" customWidth="1"/>
    <col min="8966" max="8966" width="14.85546875" style="304" bestFit="1" customWidth="1"/>
    <col min="8967" max="8967" width="13.5703125" style="304" customWidth="1"/>
    <col min="8968" max="9215" width="9.140625" style="304"/>
    <col min="9216" max="9216" width="6.140625" style="304" customWidth="1"/>
    <col min="9217" max="9217" width="13.7109375" style="304" customWidth="1"/>
    <col min="9218" max="9218" width="14.7109375" style="304" bestFit="1" customWidth="1"/>
    <col min="9219" max="9219" width="18.42578125" style="304" bestFit="1" customWidth="1"/>
    <col min="9220" max="9220" width="20.28515625" style="304" customWidth="1"/>
    <col min="9221" max="9221" width="11.5703125" style="304" bestFit="1" customWidth="1"/>
    <col min="9222" max="9222" width="14.85546875" style="304" bestFit="1" customWidth="1"/>
    <col min="9223" max="9223" width="13.5703125" style="304" customWidth="1"/>
    <col min="9224" max="9471" width="9.140625" style="304"/>
    <col min="9472" max="9472" width="6.140625" style="304" customWidth="1"/>
    <col min="9473" max="9473" width="13.7109375" style="304" customWidth="1"/>
    <col min="9474" max="9474" width="14.7109375" style="304" bestFit="1" customWidth="1"/>
    <col min="9475" max="9475" width="18.42578125" style="304" bestFit="1" customWidth="1"/>
    <col min="9476" max="9476" width="20.28515625" style="304" customWidth="1"/>
    <col min="9477" max="9477" width="11.5703125" style="304" bestFit="1" customWidth="1"/>
    <col min="9478" max="9478" width="14.85546875" style="304" bestFit="1" customWidth="1"/>
    <col min="9479" max="9479" width="13.5703125" style="304" customWidth="1"/>
    <col min="9480" max="9727" width="9.140625" style="304"/>
    <col min="9728" max="9728" width="6.140625" style="304" customWidth="1"/>
    <col min="9729" max="9729" width="13.7109375" style="304" customWidth="1"/>
    <col min="9730" max="9730" width="14.7109375" style="304" bestFit="1" customWidth="1"/>
    <col min="9731" max="9731" width="18.42578125" style="304" bestFit="1" customWidth="1"/>
    <col min="9732" max="9732" width="20.28515625" style="304" customWidth="1"/>
    <col min="9733" max="9733" width="11.5703125" style="304" bestFit="1" customWidth="1"/>
    <col min="9734" max="9734" width="14.85546875" style="304" bestFit="1" customWidth="1"/>
    <col min="9735" max="9735" width="13.5703125" style="304" customWidth="1"/>
    <col min="9736" max="9983" width="9.140625" style="304"/>
    <col min="9984" max="9984" width="6.140625" style="304" customWidth="1"/>
    <col min="9985" max="9985" width="13.7109375" style="304" customWidth="1"/>
    <col min="9986" max="9986" width="14.7109375" style="304" bestFit="1" customWidth="1"/>
    <col min="9987" max="9987" width="18.42578125" style="304" bestFit="1" customWidth="1"/>
    <col min="9988" max="9988" width="20.28515625" style="304" customWidth="1"/>
    <col min="9989" max="9989" width="11.5703125" style="304" bestFit="1" customWidth="1"/>
    <col min="9990" max="9990" width="14.85546875" style="304" bestFit="1" customWidth="1"/>
    <col min="9991" max="9991" width="13.5703125" style="304" customWidth="1"/>
    <col min="9992" max="10239" width="9.140625" style="304"/>
    <col min="10240" max="10240" width="6.140625" style="304" customWidth="1"/>
    <col min="10241" max="10241" width="13.7109375" style="304" customWidth="1"/>
    <col min="10242" max="10242" width="14.7109375" style="304" bestFit="1" customWidth="1"/>
    <col min="10243" max="10243" width="18.42578125" style="304" bestFit="1" customWidth="1"/>
    <col min="10244" max="10244" width="20.28515625" style="304" customWidth="1"/>
    <col min="10245" max="10245" width="11.5703125" style="304" bestFit="1" customWidth="1"/>
    <col min="10246" max="10246" width="14.85546875" style="304" bestFit="1" customWidth="1"/>
    <col min="10247" max="10247" width="13.5703125" style="304" customWidth="1"/>
    <col min="10248" max="10495" width="9.140625" style="304"/>
    <col min="10496" max="10496" width="6.140625" style="304" customWidth="1"/>
    <col min="10497" max="10497" width="13.7109375" style="304" customWidth="1"/>
    <col min="10498" max="10498" width="14.7109375" style="304" bestFit="1" customWidth="1"/>
    <col min="10499" max="10499" width="18.42578125" style="304" bestFit="1" customWidth="1"/>
    <col min="10500" max="10500" width="20.28515625" style="304" customWidth="1"/>
    <col min="10501" max="10501" width="11.5703125" style="304" bestFit="1" customWidth="1"/>
    <col min="10502" max="10502" width="14.85546875" style="304" bestFit="1" customWidth="1"/>
    <col min="10503" max="10503" width="13.5703125" style="304" customWidth="1"/>
    <col min="10504" max="10751" width="9.140625" style="304"/>
    <col min="10752" max="10752" width="6.140625" style="304" customWidth="1"/>
    <col min="10753" max="10753" width="13.7109375" style="304" customWidth="1"/>
    <col min="10754" max="10754" width="14.7109375" style="304" bestFit="1" customWidth="1"/>
    <col min="10755" max="10755" width="18.42578125" style="304" bestFit="1" customWidth="1"/>
    <col min="10756" max="10756" width="20.28515625" style="304" customWidth="1"/>
    <col min="10757" max="10757" width="11.5703125" style="304" bestFit="1" customWidth="1"/>
    <col min="10758" max="10758" width="14.85546875" style="304" bestFit="1" customWidth="1"/>
    <col min="10759" max="10759" width="13.5703125" style="304" customWidth="1"/>
    <col min="10760" max="11007" width="9.140625" style="304"/>
    <col min="11008" max="11008" width="6.140625" style="304" customWidth="1"/>
    <col min="11009" max="11009" width="13.7109375" style="304" customWidth="1"/>
    <col min="11010" max="11010" width="14.7109375" style="304" bestFit="1" customWidth="1"/>
    <col min="11011" max="11011" width="18.42578125" style="304" bestFit="1" customWidth="1"/>
    <col min="11012" max="11012" width="20.28515625" style="304" customWidth="1"/>
    <col min="11013" max="11013" width="11.5703125" style="304" bestFit="1" customWidth="1"/>
    <col min="11014" max="11014" width="14.85546875" style="304" bestFit="1" customWidth="1"/>
    <col min="11015" max="11015" width="13.5703125" style="304" customWidth="1"/>
    <col min="11016" max="11263" width="9.140625" style="304"/>
    <col min="11264" max="11264" width="6.140625" style="304" customWidth="1"/>
    <col min="11265" max="11265" width="13.7109375" style="304" customWidth="1"/>
    <col min="11266" max="11266" width="14.7109375" style="304" bestFit="1" customWidth="1"/>
    <col min="11267" max="11267" width="18.42578125" style="304" bestFit="1" customWidth="1"/>
    <col min="11268" max="11268" width="20.28515625" style="304" customWidth="1"/>
    <col min="11269" max="11269" width="11.5703125" style="304" bestFit="1" customWidth="1"/>
    <col min="11270" max="11270" width="14.85546875" style="304" bestFit="1" customWidth="1"/>
    <col min="11271" max="11271" width="13.5703125" style="304" customWidth="1"/>
    <col min="11272" max="11519" width="9.140625" style="304"/>
    <col min="11520" max="11520" width="6.140625" style="304" customWidth="1"/>
    <col min="11521" max="11521" width="13.7109375" style="304" customWidth="1"/>
    <col min="11522" max="11522" width="14.7109375" style="304" bestFit="1" customWidth="1"/>
    <col min="11523" max="11523" width="18.42578125" style="304" bestFit="1" customWidth="1"/>
    <col min="11524" max="11524" width="20.28515625" style="304" customWidth="1"/>
    <col min="11525" max="11525" width="11.5703125" style="304" bestFit="1" customWidth="1"/>
    <col min="11526" max="11526" width="14.85546875" style="304" bestFit="1" customWidth="1"/>
    <col min="11527" max="11527" width="13.5703125" style="304" customWidth="1"/>
    <col min="11528" max="11775" width="9.140625" style="304"/>
    <col min="11776" max="11776" width="6.140625" style="304" customWidth="1"/>
    <col min="11777" max="11777" width="13.7109375" style="304" customWidth="1"/>
    <col min="11778" max="11778" width="14.7109375" style="304" bestFit="1" customWidth="1"/>
    <col min="11779" max="11779" width="18.42578125" style="304" bestFit="1" customWidth="1"/>
    <col min="11780" max="11780" width="20.28515625" style="304" customWidth="1"/>
    <col min="11781" max="11781" width="11.5703125" style="304" bestFit="1" customWidth="1"/>
    <col min="11782" max="11782" width="14.85546875" style="304" bestFit="1" customWidth="1"/>
    <col min="11783" max="11783" width="13.5703125" style="304" customWidth="1"/>
    <col min="11784" max="12031" width="9.140625" style="304"/>
    <col min="12032" max="12032" width="6.140625" style="304" customWidth="1"/>
    <col min="12033" max="12033" width="13.7109375" style="304" customWidth="1"/>
    <col min="12034" max="12034" width="14.7109375" style="304" bestFit="1" customWidth="1"/>
    <col min="12035" max="12035" width="18.42578125" style="304" bestFit="1" customWidth="1"/>
    <col min="12036" max="12036" width="20.28515625" style="304" customWidth="1"/>
    <col min="12037" max="12037" width="11.5703125" style="304" bestFit="1" customWidth="1"/>
    <col min="12038" max="12038" width="14.85546875" style="304" bestFit="1" customWidth="1"/>
    <col min="12039" max="12039" width="13.5703125" style="304" customWidth="1"/>
    <col min="12040" max="12287" width="9.140625" style="304"/>
    <col min="12288" max="12288" width="6.140625" style="304" customWidth="1"/>
    <col min="12289" max="12289" width="13.7109375" style="304" customWidth="1"/>
    <col min="12290" max="12290" width="14.7109375" style="304" bestFit="1" customWidth="1"/>
    <col min="12291" max="12291" width="18.42578125" style="304" bestFit="1" customWidth="1"/>
    <col min="12292" max="12292" width="20.28515625" style="304" customWidth="1"/>
    <col min="12293" max="12293" width="11.5703125" style="304" bestFit="1" customWidth="1"/>
    <col min="12294" max="12294" width="14.85546875" style="304" bestFit="1" customWidth="1"/>
    <col min="12295" max="12295" width="13.5703125" style="304" customWidth="1"/>
    <col min="12296" max="12543" width="9.140625" style="304"/>
    <col min="12544" max="12544" width="6.140625" style="304" customWidth="1"/>
    <col min="12545" max="12545" width="13.7109375" style="304" customWidth="1"/>
    <col min="12546" max="12546" width="14.7109375" style="304" bestFit="1" customWidth="1"/>
    <col min="12547" max="12547" width="18.42578125" style="304" bestFit="1" customWidth="1"/>
    <col min="12548" max="12548" width="20.28515625" style="304" customWidth="1"/>
    <col min="12549" max="12549" width="11.5703125" style="304" bestFit="1" customWidth="1"/>
    <col min="12550" max="12550" width="14.85546875" style="304" bestFit="1" customWidth="1"/>
    <col min="12551" max="12551" width="13.5703125" style="304" customWidth="1"/>
    <col min="12552" max="12799" width="9.140625" style="304"/>
    <col min="12800" max="12800" width="6.140625" style="304" customWidth="1"/>
    <col min="12801" max="12801" width="13.7109375" style="304" customWidth="1"/>
    <col min="12802" max="12802" width="14.7109375" style="304" bestFit="1" customWidth="1"/>
    <col min="12803" max="12803" width="18.42578125" style="304" bestFit="1" customWidth="1"/>
    <col min="12804" max="12804" width="20.28515625" style="304" customWidth="1"/>
    <col min="12805" max="12805" width="11.5703125" style="304" bestFit="1" customWidth="1"/>
    <col min="12806" max="12806" width="14.85546875" style="304" bestFit="1" customWidth="1"/>
    <col min="12807" max="12807" width="13.5703125" style="304" customWidth="1"/>
    <col min="12808" max="13055" width="9.140625" style="304"/>
    <col min="13056" max="13056" width="6.140625" style="304" customWidth="1"/>
    <col min="13057" max="13057" width="13.7109375" style="304" customWidth="1"/>
    <col min="13058" max="13058" width="14.7109375" style="304" bestFit="1" customWidth="1"/>
    <col min="13059" max="13059" width="18.42578125" style="304" bestFit="1" customWidth="1"/>
    <col min="13060" max="13060" width="20.28515625" style="304" customWidth="1"/>
    <col min="13061" max="13061" width="11.5703125" style="304" bestFit="1" customWidth="1"/>
    <col min="13062" max="13062" width="14.85546875" style="304" bestFit="1" customWidth="1"/>
    <col min="13063" max="13063" width="13.5703125" style="304" customWidth="1"/>
    <col min="13064" max="13311" width="9.140625" style="304"/>
    <col min="13312" max="13312" width="6.140625" style="304" customWidth="1"/>
    <col min="13313" max="13313" width="13.7109375" style="304" customWidth="1"/>
    <col min="13314" max="13314" width="14.7109375" style="304" bestFit="1" customWidth="1"/>
    <col min="13315" max="13315" width="18.42578125" style="304" bestFit="1" customWidth="1"/>
    <col min="13316" max="13316" width="20.28515625" style="304" customWidth="1"/>
    <col min="13317" max="13317" width="11.5703125" style="304" bestFit="1" customWidth="1"/>
    <col min="13318" max="13318" width="14.85546875" style="304" bestFit="1" customWidth="1"/>
    <col min="13319" max="13319" width="13.5703125" style="304" customWidth="1"/>
    <col min="13320" max="13567" width="9.140625" style="304"/>
    <col min="13568" max="13568" width="6.140625" style="304" customWidth="1"/>
    <col min="13569" max="13569" width="13.7109375" style="304" customWidth="1"/>
    <col min="13570" max="13570" width="14.7109375" style="304" bestFit="1" customWidth="1"/>
    <col min="13571" max="13571" width="18.42578125" style="304" bestFit="1" customWidth="1"/>
    <col min="13572" max="13572" width="20.28515625" style="304" customWidth="1"/>
    <col min="13573" max="13573" width="11.5703125" style="304" bestFit="1" customWidth="1"/>
    <col min="13574" max="13574" width="14.85546875" style="304" bestFit="1" customWidth="1"/>
    <col min="13575" max="13575" width="13.5703125" style="304" customWidth="1"/>
    <col min="13576" max="13823" width="9.140625" style="304"/>
    <col min="13824" max="13824" width="6.140625" style="304" customWidth="1"/>
    <col min="13825" max="13825" width="13.7109375" style="304" customWidth="1"/>
    <col min="13826" max="13826" width="14.7109375" style="304" bestFit="1" customWidth="1"/>
    <col min="13827" max="13827" width="18.42578125" style="304" bestFit="1" customWidth="1"/>
    <col min="13828" max="13828" width="20.28515625" style="304" customWidth="1"/>
    <col min="13829" max="13829" width="11.5703125" style="304" bestFit="1" customWidth="1"/>
    <col min="13830" max="13830" width="14.85546875" style="304" bestFit="1" customWidth="1"/>
    <col min="13831" max="13831" width="13.5703125" style="304" customWidth="1"/>
    <col min="13832" max="14079" width="9.140625" style="304"/>
    <col min="14080" max="14080" width="6.140625" style="304" customWidth="1"/>
    <col min="14081" max="14081" width="13.7109375" style="304" customWidth="1"/>
    <col min="14082" max="14082" width="14.7109375" style="304" bestFit="1" customWidth="1"/>
    <col min="14083" max="14083" width="18.42578125" style="304" bestFit="1" customWidth="1"/>
    <col min="14084" max="14084" width="20.28515625" style="304" customWidth="1"/>
    <col min="14085" max="14085" width="11.5703125" style="304" bestFit="1" customWidth="1"/>
    <col min="14086" max="14086" width="14.85546875" style="304" bestFit="1" customWidth="1"/>
    <col min="14087" max="14087" width="13.5703125" style="304" customWidth="1"/>
    <col min="14088" max="14335" width="9.140625" style="304"/>
    <col min="14336" max="14336" width="6.140625" style="304" customWidth="1"/>
    <col min="14337" max="14337" width="13.7109375" style="304" customWidth="1"/>
    <col min="14338" max="14338" width="14.7109375" style="304" bestFit="1" customWidth="1"/>
    <col min="14339" max="14339" width="18.42578125" style="304" bestFit="1" customWidth="1"/>
    <col min="14340" max="14340" width="20.28515625" style="304" customWidth="1"/>
    <col min="14341" max="14341" width="11.5703125" style="304" bestFit="1" customWidth="1"/>
    <col min="14342" max="14342" width="14.85546875" style="304" bestFit="1" customWidth="1"/>
    <col min="14343" max="14343" width="13.5703125" style="304" customWidth="1"/>
    <col min="14344" max="14591" width="9.140625" style="304"/>
    <col min="14592" max="14592" width="6.140625" style="304" customWidth="1"/>
    <col min="14593" max="14593" width="13.7109375" style="304" customWidth="1"/>
    <col min="14594" max="14594" width="14.7109375" style="304" bestFit="1" customWidth="1"/>
    <col min="14595" max="14595" width="18.42578125" style="304" bestFit="1" customWidth="1"/>
    <col min="14596" max="14596" width="20.28515625" style="304" customWidth="1"/>
    <col min="14597" max="14597" width="11.5703125" style="304" bestFit="1" customWidth="1"/>
    <col min="14598" max="14598" width="14.85546875" style="304" bestFit="1" customWidth="1"/>
    <col min="14599" max="14599" width="13.5703125" style="304" customWidth="1"/>
    <col min="14600" max="14847" width="9.140625" style="304"/>
    <col min="14848" max="14848" width="6.140625" style="304" customWidth="1"/>
    <col min="14849" max="14849" width="13.7109375" style="304" customWidth="1"/>
    <col min="14850" max="14850" width="14.7109375" style="304" bestFit="1" customWidth="1"/>
    <col min="14851" max="14851" width="18.42578125" style="304" bestFit="1" customWidth="1"/>
    <col min="14852" max="14852" width="20.28515625" style="304" customWidth="1"/>
    <col min="14853" max="14853" width="11.5703125" style="304" bestFit="1" customWidth="1"/>
    <col min="14854" max="14854" width="14.85546875" style="304" bestFit="1" customWidth="1"/>
    <col min="14855" max="14855" width="13.5703125" style="304" customWidth="1"/>
    <col min="14856" max="15103" width="9.140625" style="304"/>
    <col min="15104" max="15104" width="6.140625" style="304" customWidth="1"/>
    <col min="15105" max="15105" width="13.7109375" style="304" customWidth="1"/>
    <col min="15106" max="15106" width="14.7109375" style="304" bestFit="1" customWidth="1"/>
    <col min="15107" max="15107" width="18.42578125" style="304" bestFit="1" customWidth="1"/>
    <col min="15108" max="15108" width="20.28515625" style="304" customWidth="1"/>
    <col min="15109" max="15109" width="11.5703125" style="304" bestFit="1" customWidth="1"/>
    <col min="15110" max="15110" width="14.85546875" style="304" bestFit="1" customWidth="1"/>
    <col min="15111" max="15111" width="13.5703125" style="304" customWidth="1"/>
    <col min="15112" max="15359" width="9.140625" style="304"/>
    <col min="15360" max="15360" width="6.140625" style="304" customWidth="1"/>
    <col min="15361" max="15361" width="13.7109375" style="304" customWidth="1"/>
    <col min="15362" max="15362" width="14.7109375" style="304" bestFit="1" customWidth="1"/>
    <col min="15363" max="15363" width="18.42578125" style="304" bestFit="1" customWidth="1"/>
    <col min="15364" max="15364" width="20.28515625" style="304" customWidth="1"/>
    <col min="15365" max="15365" width="11.5703125" style="304" bestFit="1" customWidth="1"/>
    <col min="15366" max="15366" width="14.85546875" style="304" bestFit="1" customWidth="1"/>
    <col min="15367" max="15367" width="13.5703125" style="304" customWidth="1"/>
    <col min="15368" max="15615" width="9.140625" style="304"/>
    <col min="15616" max="15616" width="6.140625" style="304" customWidth="1"/>
    <col min="15617" max="15617" width="13.7109375" style="304" customWidth="1"/>
    <col min="15618" max="15618" width="14.7109375" style="304" bestFit="1" customWidth="1"/>
    <col min="15619" max="15619" width="18.42578125" style="304" bestFit="1" customWidth="1"/>
    <col min="15620" max="15620" width="20.28515625" style="304" customWidth="1"/>
    <col min="15621" max="15621" width="11.5703125" style="304" bestFit="1" customWidth="1"/>
    <col min="15622" max="15622" width="14.85546875" style="304" bestFit="1" customWidth="1"/>
    <col min="15623" max="15623" width="13.5703125" style="304" customWidth="1"/>
    <col min="15624" max="15871" width="9.140625" style="304"/>
    <col min="15872" max="15872" width="6.140625" style="304" customWidth="1"/>
    <col min="15873" max="15873" width="13.7109375" style="304" customWidth="1"/>
    <col min="15874" max="15874" width="14.7109375" style="304" bestFit="1" customWidth="1"/>
    <col min="15875" max="15875" width="18.42578125" style="304" bestFit="1" customWidth="1"/>
    <col min="15876" max="15876" width="20.28515625" style="304" customWidth="1"/>
    <col min="15877" max="15877" width="11.5703125" style="304" bestFit="1" customWidth="1"/>
    <col min="15878" max="15878" width="14.85546875" style="304" bestFit="1" customWidth="1"/>
    <col min="15879" max="15879" width="13.5703125" style="304" customWidth="1"/>
    <col min="15880" max="16127" width="9.140625" style="304"/>
    <col min="16128" max="16128" width="6.140625" style="304" customWidth="1"/>
    <col min="16129" max="16129" width="13.7109375" style="304" customWidth="1"/>
    <col min="16130" max="16130" width="14.7109375" style="304" bestFit="1" customWidth="1"/>
    <col min="16131" max="16131" width="18.42578125" style="304" bestFit="1" customWidth="1"/>
    <col min="16132" max="16132" width="20.28515625" style="304" customWidth="1"/>
    <col min="16133" max="16133" width="11.5703125" style="304" bestFit="1" customWidth="1"/>
    <col min="16134" max="16134" width="14.85546875" style="304" bestFit="1" customWidth="1"/>
    <col min="16135" max="16135" width="13.5703125" style="304" customWidth="1"/>
    <col min="16136" max="16384" width="9.140625" style="304"/>
  </cols>
  <sheetData>
    <row r="1" spans="1:8" ht="30.75" customHeight="1" thickBot="1">
      <c r="A1" s="671" t="s">
        <v>2068</v>
      </c>
      <c r="B1" s="671"/>
      <c r="C1" s="671"/>
      <c r="D1" s="671"/>
      <c r="E1" s="671"/>
      <c r="F1" s="671"/>
      <c r="G1" s="671"/>
      <c r="H1" s="671"/>
    </row>
    <row r="2" spans="1:8" ht="77.25"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ht="14.25" hidden="1">
      <c r="A4" s="312">
        <v>1</v>
      </c>
      <c r="B4" s="313">
        <f>'sop011-(AG)'!B4</f>
        <v>45017</v>
      </c>
      <c r="C4" s="314">
        <f>+'sop011-(AG)'!C4+'SOP011-(JGY)'!C4+'SOP011-(URBAN)'!C4+'SOP011-(Other all)'!C4</f>
        <v>5125656</v>
      </c>
      <c r="D4" s="314">
        <f>+'sop011-(AG)'!D4+'SOP011-(JGY)'!D4+'SOP011-(URBAN)'!D4+'SOP011-(Other all)'!D4</f>
        <v>5905491</v>
      </c>
      <c r="E4" s="314">
        <f>+'sop011-(AG)'!E4+'SOP011-(JGY)'!E4+'SOP011-(URBAN)'!E4+'SOP011-(Other all)'!E4</f>
        <v>36082103</v>
      </c>
      <c r="F4" s="355">
        <f>+E4/D4</f>
        <v>6.1099243060399209</v>
      </c>
    </row>
    <row r="5" spans="1:8" hidden="1">
      <c r="A5" s="312">
        <v>2</v>
      </c>
      <c r="B5" s="313">
        <f>'sop011-(AG)'!B5</f>
        <v>45047</v>
      </c>
      <c r="C5" s="314">
        <f>+'sop011-(AG)'!C5+'SOP011-(JGY)'!C5+'SOP011-(URBAN)'!C5+'SOP011-(Other all)'!C5</f>
        <v>5280921</v>
      </c>
      <c r="D5" s="314">
        <f>+'sop011-(AG)'!D5+'SOP011-(JGY)'!D5+'SOP011-(URBAN)'!D5+'SOP011-(Other all)'!D5</f>
        <v>5907262</v>
      </c>
      <c r="E5" s="314">
        <f>+'sop011-(AG)'!E5+'SOP011-(JGY)'!E5+'SOP011-(URBAN)'!E5+'SOP011-(Other all)'!E5</f>
        <v>50689836</v>
      </c>
      <c r="F5" s="315">
        <f t="shared" ref="F5:F18" si="0">+E5/D5</f>
        <v>8.5809358041001058</v>
      </c>
    </row>
    <row r="6" spans="1:8" hidden="1">
      <c r="A6" s="312">
        <v>3</v>
      </c>
      <c r="B6" s="313">
        <f>'sop011-(AG)'!B6</f>
        <v>45078</v>
      </c>
      <c r="C6" s="314">
        <f>+'sop011-(AG)'!C6+'SOP011-(JGY)'!C6+'SOP011-(URBAN)'!C6+'SOP011-(Other all)'!C6</f>
        <v>5452755</v>
      </c>
      <c r="D6" s="314">
        <f>+'sop011-(AG)'!D6+'SOP011-(JGY)'!D6+'SOP011-(URBAN)'!D6+'SOP011-(Other all)'!D6</f>
        <v>5927869</v>
      </c>
      <c r="E6" s="314">
        <f>+'sop011-(AG)'!E6+'SOP011-(JGY)'!E6+'SOP011-(URBAN)'!E6+'SOP011-(Other all)'!E6</f>
        <v>91462734</v>
      </c>
      <c r="F6" s="315">
        <f t="shared" si="0"/>
        <v>15.429277198939451</v>
      </c>
    </row>
    <row r="7" spans="1:8" hidden="1">
      <c r="A7" s="317"/>
      <c r="B7" s="318" t="str">
        <f>'sop011-(AG)'!B7</f>
        <v>1st Qtr</v>
      </c>
      <c r="C7" s="319">
        <f>+C6+C5+C4</f>
        <v>15859332</v>
      </c>
      <c r="D7" s="319">
        <f>+D6</f>
        <v>5927869</v>
      </c>
      <c r="E7" s="319">
        <f>+E6+E5+E4</f>
        <v>178234673</v>
      </c>
      <c r="F7" s="315">
        <f>+E7/D7</f>
        <v>30.067242207950276</v>
      </c>
    </row>
    <row r="8" spans="1:8" hidden="1">
      <c r="A8" s="312">
        <v>4</v>
      </c>
      <c r="B8" s="313">
        <f>'sop011-(AG)'!B8</f>
        <v>45108</v>
      </c>
      <c r="C8" s="314">
        <f>+'sop011-(AG)'!C8+'SOP011-(JGY)'!C8+'SOP011-(URBAN)'!C8+'SOP011-(Other all)'!C8</f>
        <v>5331487</v>
      </c>
      <c r="D8" s="314">
        <f>+'sop011-(AG)'!D8+'SOP011-(JGY)'!D8+'SOP011-(URBAN)'!D8+'SOP011-(Other all)'!D8</f>
        <v>5935232</v>
      </c>
      <c r="E8" s="314">
        <f>+'sop011-(AG)'!E8+'SOP011-(JGY)'!E8+'SOP011-(URBAN)'!E8+'SOP011-(Other all)'!E8</f>
        <v>69529846.599305555</v>
      </c>
      <c r="F8" s="315">
        <f t="shared" si="0"/>
        <v>11.714764747074007</v>
      </c>
    </row>
    <row r="9" spans="1:8" hidden="1">
      <c r="A9" s="312">
        <v>5</v>
      </c>
      <c r="B9" s="313">
        <f>'sop011-(AG)'!B9</f>
        <v>45139</v>
      </c>
      <c r="C9" s="314">
        <f>+'sop011-(AG)'!C9+'SOP011-(JGY)'!C9+'SOP011-(URBAN)'!C9+'SOP011-(Other all)'!C9</f>
        <v>5192265</v>
      </c>
      <c r="D9" s="314">
        <f>+'sop011-(AG)'!D9+'SOP011-(JGY)'!D9+'SOP011-(URBAN)'!D9+'SOP011-(Other all)'!D9</f>
        <v>5935818</v>
      </c>
      <c r="E9" s="314">
        <f>+'sop011-(AG)'!E9+'SOP011-(JGY)'!E9+'SOP011-(URBAN)'!E9+'SOP011-(Other all)'!E9</f>
        <v>58172732</v>
      </c>
      <c r="F9" s="315">
        <f t="shared" si="0"/>
        <v>9.8002890250341235</v>
      </c>
    </row>
    <row r="10" spans="1:8" hidden="1">
      <c r="A10" s="312">
        <v>6</v>
      </c>
      <c r="B10" s="313">
        <f>'sop011-(AG)'!B10</f>
        <v>45170</v>
      </c>
      <c r="C10" s="314">
        <f>+'sop011-(AG)'!C10+'SOP011-(JGY)'!C10+'SOP011-(URBAN)'!C10+'SOP011-(Other all)'!C10</f>
        <v>5291391</v>
      </c>
      <c r="D10" s="314">
        <f>+'sop011-(AG)'!D10+'SOP011-(JGY)'!D10+'SOP011-(URBAN)'!D10+'SOP011-(Other all)'!D10</f>
        <v>5940951</v>
      </c>
      <c r="E10" s="314">
        <f>+'sop011-(AG)'!E10+'SOP011-(JGY)'!E10+'SOP011-(URBAN)'!E10+'SOP011-(Other all)'!E10</f>
        <v>53193185</v>
      </c>
      <c r="F10" s="315">
        <f t="shared" si="0"/>
        <v>8.9536481617168704</v>
      </c>
    </row>
    <row r="11" spans="1:8" hidden="1">
      <c r="A11" s="317"/>
      <c r="B11" s="318" t="str">
        <f>'sop011-(AG)'!B11</f>
        <v>2nd Qtr</v>
      </c>
      <c r="C11" s="319">
        <f>+C10+C9+C8</f>
        <v>15815143</v>
      </c>
      <c r="D11" s="319">
        <f>+D10</f>
        <v>5940951</v>
      </c>
      <c r="E11" s="319">
        <f>+E10+E9+E8</f>
        <v>180895763.59930557</v>
      </c>
      <c r="F11" s="315">
        <f>+E11/D11</f>
        <v>30.44895734694758</v>
      </c>
    </row>
    <row r="12" spans="1:8" hidden="1">
      <c r="A12" s="312">
        <v>7</v>
      </c>
      <c r="B12" s="313">
        <f>'sop011-(AG)'!B12</f>
        <v>45200</v>
      </c>
      <c r="C12" s="314">
        <f>+'sop011-(AG)'!C12+'SOP011-(JGY)'!C12+'SOP011-(URBAN)'!C12+'SOP011-(Other all)'!C12</f>
        <v>5236211</v>
      </c>
      <c r="D12" s="314">
        <f>+'sop011-(AG)'!D12+'SOP011-(JGY)'!D12+'SOP011-(URBAN)'!D12+'SOP011-(Other all)'!D12</f>
        <v>5937073</v>
      </c>
      <c r="E12" s="314">
        <f>+'sop011-(AG)'!E12+'SOP011-(JGY)'!E12+'SOP011-(URBAN)'!E12+'SOP011-(Other all)'!E12</f>
        <v>42705661</v>
      </c>
      <c r="F12" s="315">
        <f t="shared" si="0"/>
        <v>7.1930496727933111</v>
      </c>
    </row>
    <row r="13" spans="1:8" hidden="1">
      <c r="A13" s="312">
        <v>8</v>
      </c>
      <c r="B13" s="313">
        <f>'sop011-(AG)'!B13</f>
        <v>45231</v>
      </c>
      <c r="C13" s="314">
        <f>+'sop011-(AG)'!C13+'SOP011-(JGY)'!C13+'SOP011-(URBAN)'!C13+'SOP011-(Other all)'!C13</f>
        <v>5161003</v>
      </c>
      <c r="D13" s="314">
        <f>+'sop011-(AG)'!D13+'SOP011-(JGY)'!D13+'SOP011-(URBAN)'!D13+'SOP011-(Other all)'!D13</f>
        <v>5949369</v>
      </c>
      <c r="E13" s="314">
        <f>+'sop011-(AG)'!E13+'SOP011-(JGY)'!E13+'SOP011-(URBAN)'!E13+'SOP011-(Other all)'!E13</f>
        <v>37914142</v>
      </c>
      <c r="F13" s="315">
        <f t="shared" si="0"/>
        <v>6.3728005440576974</v>
      </c>
    </row>
    <row r="14" spans="1:8" hidden="1">
      <c r="A14" s="312">
        <v>9</v>
      </c>
      <c r="B14" s="313">
        <f>'sop011-(AG)'!B14</f>
        <v>45261</v>
      </c>
      <c r="C14" s="314">
        <f>+'sop011-(AG)'!C14+'SOP011-(JGY)'!C14+'SOP011-(URBAN)'!C14+'SOP011-(Other all)'!C14</f>
        <v>5149923</v>
      </c>
      <c r="D14" s="314">
        <f>+'sop011-(AG)'!D14+'SOP011-(JGY)'!D14+'SOP011-(URBAN)'!D14+'SOP011-(Other all)'!D14</f>
        <v>5974428</v>
      </c>
      <c r="E14" s="314">
        <f>+'sop011-(AG)'!E14+'SOP011-(JGY)'!E14+'SOP011-(URBAN)'!E14+'SOP011-(Other all)'!E14</f>
        <v>39612788</v>
      </c>
      <c r="F14" s="315">
        <f t="shared" si="0"/>
        <v>6.6303900557509436</v>
      </c>
    </row>
    <row r="15" spans="1:8" hidden="1">
      <c r="A15" s="317"/>
      <c r="B15" s="318" t="str">
        <f>'sop011-(AG)'!B15</f>
        <v>3rd Qtr</v>
      </c>
      <c r="C15" s="319">
        <f>+C14+C13+C12</f>
        <v>15547137</v>
      </c>
      <c r="D15" s="319">
        <f>+D14</f>
        <v>5974428</v>
      </c>
      <c r="E15" s="319">
        <f>+E14+E13+E12</f>
        <v>120232591</v>
      </c>
      <c r="F15" s="315">
        <f>+E15/D15</f>
        <v>20.124535938837994</v>
      </c>
    </row>
    <row r="16" spans="1:8">
      <c r="A16" s="312">
        <v>1</v>
      </c>
      <c r="B16" s="313">
        <f>'sop011-(AG)'!B16</f>
        <v>45292</v>
      </c>
      <c r="C16" s="314">
        <f>+'sop011-(AG)'!C16+'SOP011-(JGY)'!C16+'SOP011-(URBAN)'!C16+'SOP011-(Other all)'!C16</f>
        <v>5243969</v>
      </c>
      <c r="D16" s="314">
        <f>+'sop011-(AG)'!D16+'SOP011-(JGY)'!D16+'SOP011-(URBAN)'!D16+'SOP011-(Other all)'!D16</f>
        <v>5977473</v>
      </c>
      <c r="E16" s="314">
        <f>+'sop011-(AG)'!E16+'SOP011-(JGY)'!E16+'SOP011-(URBAN)'!E16+'SOP011-(Other all)'!E16</f>
        <v>46548422</v>
      </c>
      <c r="F16" s="315">
        <f t="shared" si="0"/>
        <v>7.7873077803948254</v>
      </c>
    </row>
    <row r="17" spans="1:11">
      <c r="A17" s="312">
        <v>2</v>
      </c>
      <c r="B17" s="313">
        <f>'sop011-(AG)'!B17</f>
        <v>45323</v>
      </c>
      <c r="C17" s="314">
        <f>+'sop011-(AG)'!C17+'SOP011-(JGY)'!C17+'SOP011-(URBAN)'!C17+'SOP011-(Other all)'!C17</f>
        <v>5141638</v>
      </c>
      <c r="D17" s="314">
        <f>+'sop011-(AG)'!D17+'SOP011-(JGY)'!D17+'SOP011-(URBAN)'!D17+'SOP011-(Other all)'!D17</f>
        <v>5981840</v>
      </c>
      <c r="E17" s="314">
        <f>+'sop011-(AG)'!E17+'SOP011-(JGY)'!E17+'SOP011-(URBAN)'!E17+'SOP011-(Other all)'!E17</f>
        <v>36084260</v>
      </c>
      <c r="F17" s="315">
        <f t="shared" si="0"/>
        <v>6.0323010979899161</v>
      </c>
    </row>
    <row r="18" spans="1:11">
      <c r="A18" s="312">
        <v>3</v>
      </c>
      <c r="B18" s="313">
        <f>'sop011-(AG)'!B18</f>
        <v>45352</v>
      </c>
      <c r="C18" s="314">
        <f>+'sop011-(AG)'!C18+'SOP011-(JGY)'!C18+'SOP011-(URBAN)'!C18+'SOP011-(Other all)'!C18</f>
        <v>4783142</v>
      </c>
      <c r="D18" s="314">
        <f>+'sop011-(AG)'!D18+'SOP011-(JGY)'!D18+'SOP011-(URBAN)'!D18+'SOP011-(Other all)'!D18</f>
        <v>5984796</v>
      </c>
      <c r="E18" s="314">
        <f>+'sop011-(AG)'!E18+'SOP011-(JGY)'!E18+'SOP011-(URBAN)'!E18+'SOP011-(Other all)'!E18</f>
        <v>39379774</v>
      </c>
      <c r="F18" s="315">
        <f t="shared" si="0"/>
        <v>6.5799693088954072</v>
      </c>
    </row>
    <row r="19" spans="1:11" ht="13.5" thickBot="1">
      <c r="A19" s="317"/>
      <c r="B19" s="318" t="str">
        <f>'sop011-(AG)'!B19</f>
        <v>4th Qtr</v>
      </c>
      <c r="C19" s="319">
        <f>+C18+C17+C16</f>
        <v>15168749</v>
      </c>
      <c r="D19" s="319">
        <f>+D18</f>
        <v>5984796</v>
      </c>
      <c r="E19" s="319">
        <f>+E18+E17+E16</f>
        <v>122012456</v>
      </c>
      <c r="F19" s="315">
        <f>+E19/D19</f>
        <v>20.387070169141939</v>
      </c>
    </row>
    <row r="20" spans="1:11" ht="13.5" hidden="1" thickBot="1">
      <c r="A20" s="356"/>
      <c r="B20" s="357" t="str">
        <f>'sop011-(AG)'!B20</f>
        <v>Yearly Data</v>
      </c>
      <c r="C20" s="358">
        <f>+C19+C15+C11+C7</f>
        <v>62390361</v>
      </c>
      <c r="D20" s="358">
        <f>+D19</f>
        <v>5984796</v>
      </c>
      <c r="E20" s="358">
        <f>+E19+E15+E11+E7</f>
        <v>601375483.59930563</v>
      </c>
      <c r="F20" s="359">
        <f>+E20/D20</f>
        <v>100.48387340175097</v>
      </c>
    </row>
    <row r="21" spans="1:11" ht="31.7" customHeight="1" thickBot="1">
      <c r="A21" s="692" t="s">
        <v>2069</v>
      </c>
      <c r="B21" s="674"/>
      <c r="C21" s="674"/>
      <c r="D21" s="674"/>
      <c r="E21" s="674"/>
      <c r="F21" s="674"/>
      <c r="G21" s="674"/>
      <c r="H21" s="675"/>
    </row>
    <row r="22" spans="1:11" ht="105" customHeight="1" thickBot="1">
      <c r="A22" s="305" t="s">
        <v>1812</v>
      </c>
      <c r="B22" s="306" t="s">
        <v>1765</v>
      </c>
      <c r="C22" s="322" t="s">
        <v>2045</v>
      </c>
      <c r="D22" s="307" t="s">
        <v>2046</v>
      </c>
      <c r="E22" s="307" t="s">
        <v>2047</v>
      </c>
      <c r="F22" s="307" t="s">
        <v>2035</v>
      </c>
      <c r="G22" s="323" t="s">
        <v>2048</v>
      </c>
      <c r="H22" s="324" t="s">
        <v>2049</v>
      </c>
    </row>
    <row r="23" spans="1:11" ht="13.5" thickBot="1">
      <c r="A23" s="340">
        <v>1</v>
      </c>
      <c r="B23" s="341">
        <v>2</v>
      </c>
      <c r="C23" s="341">
        <v>3</v>
      </c>
      <c r="D23" s="341">
        <v>4</v>
      </c>
      <c r="E23" s="341" t="s">
        <v>2050</v>
      </c>
      <c r="F23" s="341">
        <v>6</v>
      </c>
      <c r="G23" s="350">
        <v>7</v>
      </c>
      <c r="H23" s="351" t="s">
        <v>2051</v>
      </c>
      <c r="I23" s="338"/>
      <c r="J23" s="338"/>
      <c r="K23" s="338"/>
    </row>
    <row r="24" spans="1:11" hidden="1">
      <c r="A24" s="312">
        <v>1</v>
      </c>
      <c r="B24" s="313">
        <f>'sop011-(AG)'!B4</f>
        <v>45017</v>
      </c>
      <c r="C24" s="329">
        <f>'[34]APR-CAT'!$M$72</f>
        <v>8.7198403512952313E-2</v>
      </c>
      <c r="D24" s="330">
        <f>'[34]APR-CAT'!$N$72</f>
        <v>5125656</v>
      </c>
      <c r="E24" s="331">
        <f>'[34]APR-CAT'!$O$72</f>
        <v>446949.02015658509</v>
      </c>
      <c r="F24" s="332">
        <f>'[34]APR-CAT'!$P$72</f>
        <v>5905491</v>
      </c>
      <c r="G24" s="314">
        <f>'[34]APR-CAT'!$R$72</f>
        <v>2371119.677083333</v>
      </c>
      <c r="H24" s="333">
        <f>+G24/F24</f>
        <v>0.40151101357758956</v>
      </c>
    </row>
    <row r="25" spans="1:11" hidden="1">
      <c r="A25" s="312">
        <v>2</v>
      </c>
      <c r="B25" s="313">
        <f>'sop011-(AG)'!B5</f>
        <v>45047</v>
      </c>
      <c r="C25" s="329">
        <f>'[34]MAY-CAT'!$M$72</f>
        <v>0.10458912250517502</v>
      </c>
      <c r="D25" s="330">
        <f>'[34]MAY-CAT'!$N$72</f>
        <v>5280921</v>
      </c>
      <c r="E25" s="331">
        <f>'[34]MAY-CAT'!$O$72</f>
        <v>552326.89340915135</v>
      </c>
      <c r="F25" s="332">
        <f>'[34]MAY-CAT'!$P$72</f>
        <v>5907262</v>
      </c>
      <c r="G25" s="314">
        <f>'[34]MAY-CAT'!$R$72</f>
        <v>3726582.4004166666</v>
      </c>
      <c r="H25" s="333">
        <f t="shared" ref="H25:H38" si="1">+G25/F25</f>
        <v>0.63084765842731649</v>
      </c>
    </row>
    <row r="26" spans="1:11" hidden="1">
      <c r="A26" s="312">
        <v>3</v>
      </c>
      <c r="B26" s="313">
        <f>'sop011-(AG)'!B6</f>
        <v>45078</v>
      </c>
      <c r="C26" s="329">
        <f>'[34]JUNE-CAT'!$M$72</f>
        <v>0.21939916487312899</v>
      </c>
      <c r="D26" s="330">
        <f>'[34]JUNE-CAT'!$N$72</f>
        <v>5452755</v>
      </c>
      <c r="E26" s="331">
        <f>'[34]JUNE-CAT'!$O$72</f>
        <v>1196329.8932577784</v>
      </c>
      <c r="F26" s="332">
        <f>'[34]JUNE-CAT'!$P$72</f>
        <v>5927869</v>
      </c>
      <c r="G26" s="314">
        <f>'[34]JUNE-CAT'!$R$72</f>
        <v>12040536.064583333</v>
      </c>
      <c r="H26" s="333">
        <f t="shared" si="1"/>
        <v>2.0311744514906338</v>
      </c>
    </row>
    <row r="27" spans="1:11" hidden="1">
      <c r="A27" s="317"/>
      <c r="B27" s="318" t="str">
        <f>'sop011-(AG)'!B7</f>
        <v>1st Qtr</v>
      </c>
      <c r="C27" s="334">
        <f>+C26+C25+C24</f>
        <v>0.41118669089125631</v>
      </c>
      <c r="D27" s="335">
        <f>+D26+D25+D24</f>
        <v>15859332</v>
      </c>
      <c r="E27" s="331">
        <f>+D27*C27</f>
        <v>6521146.2448258102</v>
      </c>
      <c r="F27" s="336">
        <f>+F26</f>
        <v>5927869</v>
      </c>
      <c r="G27" s="319">
        <f>+G26+G25+G24</f>
        <v>18138238.142083332</v>
      </c>
      <c r="H27" s="333">
        <f>+G27/F27</f>
        <v>3.0598243891832517</v>
      </c>
    </row>
    <row r="28" spans="1:11" hidden="1">
      <c r="A28" s="312">
        <v>4</v>
      </c>
      <c r="B28" s="313">
        <f>'sop011-(AG)'!B8</f>
        <v>45108</v>
      </c>
      <c r="C28" s="329">
        <f>IFERROR('[34]JULY-CAT'!$M$72,0)</f>
        <v>0.12319279236441713</v>
      </c>
      <c r="D28" s="330">
        <f>'[34]JULY-CAT'!$N$72</f>
        <v>5331487</v>
      </c>
      <c r="E28" s="331">
        <f>'[34]JULY-CAT'!$O$72</f>
        <v>656800.77098458924</v>
      </c>
      <c r="F28" s="332">
        <f>'[34]JULY-CAT'!$P$72</f>
        <v>5935232</v>
      </c>
      <c r="G28" s="314">
        <f>'[34]JULY-CAT'!$R$72</f>
        <v>5188725.4184166668</v>
      </c>
      <c r="H28" s="333">
        <f t="shared" si="1"/>
        <v>0.87422453215252016</v>
      </c>
    </row>
    <row r="29" spans="1:11" hidden="1">
      <c r="A29" s="312">
        <v>5</v>
      </c>
      <c r="B29" s="313">
        <f>'sop011-(AG)'!B9</f>
        <v>45139</v>
      </c>
      <c r="C29" s="329">
        <f>IFERROR('[34]AUG-CAT'!$M$72,0)</f>
        <v>8.1242984940644775E-2</v>
      </c>
      <c r="D29" s="330">
        <f>'[34]AUG-CAT'!$N$72</f>
        <v>5192265</v>
      </c>
      <c r="E29" s="331">
        <f>'[34]AUG-CAT'!$O$72</f>
        <v>421835.10720283695</v>
      </c>
      <c r="F29" s="332">
        <f>'[34]AUG-CAT'!$P$72</f>
        <v>5935818</v>
      </c>
      <c r="G29" s="314">
        <f>'[34]AUG-CAT'!$R$72</f>
        <v>3687750.8612500001</v>
      </c>
      <c r="H29" s="333">
        <f t="shared" si="1"/>
        <v>0.62127087812496951</v>
      </c>
    </row>
    <row r="30" spans="1:11" hidden="1">
      <c r="A30" s="312">
        <v>6</v>
      </c>
      <c r="B30" s="313">
        <f>'sop011-(AG)'!B10</f>
        <v>45170</v>
      </c>
      <c r="C30" s="329">
        <f>IFERROR('[34]SEPT-CAT'!$M$72,0)</f>
        <v>9.9115722996669819E-2</v>
      </c>
      <c r="D30" s="330">
        <f>'[34]SEPT-CAT'!$N$72</f>
        <v>5291391</v>
      </c>
      <c r="E30" s="331">
        <f>'[34]SEPT-CAT'!$O$72</f>
        <v>524460.04462307168</v>
      </c>
      <c r="F30" s="332">
        <f>'[34]SEPT-CAT'!$P$72</f>
        <v>5940951</v>
      </c>
      <c r="G30" s="314">
        <f>'[34]SEPT-CAT'!$R$72</f>
        <v>3625361.6895833332</v>
      </c>
      <c r="H30" s="333">
        <f t="shared" si="1"/>
        <v>0.61023255192364545</v>
      </c>
    </row>
    <row r="31" spans="1:11" hidden="1">
      <c r="A31" s="317"/>
      <c r="B31" s="318" t="str">
        <f>'sop011-(AG)'!B11</f>
        <v>2nd Qtr</v>
      </c>
      <c r="C31" s="334">
        <f>+C30+C29+C28</f>
        <v>0.30355150030173172</v>
      </c>
      <c r="D31" s="335">
        <f>+D30+D29+D28</f>
        <v>15815143</v>
      </c>
      <c r="E31" s="331">
        <f>+D31*C31</f>
        <v>4800710.3851364302</v>
      </c>
      <c r="F31" s="336">
        <f>+F30</f>
        <v>5940951</v>
      </c>
      <c r="G31" s="319">
        <f>+G30+G29+G28</f>
        <v>12501837.969250001</v>
      </c>
      <c r="H31" s="333">
        <f>+G31/F31</f>
        <v>2.1043496183102675</v>
      </c>
    </row>
    <row r="32" spans="1:11" hidden="1">
      <c r="A32" s="312">
        <v>7</v>
      </c>
      <c r="B32" s="313">
        <f>'sop011-(AG)'!B12</f>
        <v>45200</v>
      </c>
      <c r="C32" s="329">
        <f>IFERROR('[34]OCT-CAT'!$M$72,0)</f>
        <v>7.8981609895075036E-2</v>
      </c>
      <c r="D32" s="330">
        <f>'[34]OCT-CAT'!$N$72</f>
        <v>5236211</v>
      </c>
      <c r="E32" s="331">
        <f>'[34]OCT-CAT'!$O$72</f>
        <v>413564.37453030073</v>
      </c>
      <c r="F32" s="332">
        <f>'[34]OCT-CAT'!$P$72</f>
        <v>5937073</v>
      </c>
      <c r="G32" s="314">
        <f>'[34]OCT-CAT'!$R$72</f>
        <v>2779926.5358333336</v>
      </c>
      <c r="H32" s="333">
        <f t="shared" si="1"/>
        <v>0.46823182666498014</v>
      </c>
    </row>
    <row r="33" spans="1:8" hidden="1">
      <c r="A33" s="312">
        <v>8</v>
      </c>
      <c r="B33" s="313">
        <f>'sop011-(AG)'!B13</f>
        <v>45231</v>
      </c>
      <c r="C33" s="329">
        <f>IFERROR('[34]NOV-CAT'!$M$72,0)</f>
        <v>8.9825486666566257E-2</v>
      </c>
      <c r="D33" s="330">
        <f>'[34]NOV-CAT'!$N$72</f>
        <v>5161003</v>
      </c>
      <c r="E33" s="331">
        <f>'[34]NOV-CAT'!$O$72</f>
        <v>463589.60616260843</v>
      </c>
      <c r="F33" s="332">
        <f>'[34]NOV-CAT'!$P$72</f>
        <v>5949369</v>
      </c>
      <c r="G33" s="314">
        <f>'[34]NOV-CAT'!$R$72</f>
        <v>2462252.1091666664</v>
      </c>
      <c r="H33" s="333">
        <f t="shared" si="1"/>
        <v>0.41386777474496311</v>
      </c>
    </row>
    <row r="34" spans="1:8" hidden="1">
      <c r="A34" s="312">
        <v>9</v>
      </c>
      <c r="B34" s="313">
        <f>'sop011-(AG)'!B14</f>
        <v>45261</v>
      </c>
      <c r="C34" s="329">
        <f>IFERROR('[34]DEC-CAT'!$M$72,0)</f>
        <v>7.465199635919377E-2</v>
      </c>
      <c r="D34" s="330">
        <f>'[34]DEC-CAT'!$N$72</f>
        <v>5149923</v>
      </c>
      <c r="E34" s="331">
        <f>'[34]DEC-CAT'!$O$72</f>
        <v>384452.03304612829</v>
      </c>
      <c r="F34" s="332">
        <f>'[34]DEC-CAT'!$P$72</f>
        <v>5974428</v>
      </c>
      <c r="G34" s="314">
        <f>'[34]DEC-CAT'!$R$72</f>
        <v>2349590.0617499999</v>
      </c>
      <c r="H34" s="333">
        <f t="shared" si="1"/>
        <v>0.39327447945644334</v>
      </c>
    </row>
    <row r="35" spans="1:8" hidden="1">
      <c r="A35" s="317"/>
      <c r="B35" s="318" t="str">
        <f>'sop011-(AG)'!B15</f>
        <v>3rd Qtr</v>
      </c>
      <c r="C35" s="334">
        <f>+C34+C33+C32</f>
        <v>0.24345909292083506</v>
      </c>
      <c r="D35" s="335">
        <f>+D34+D33+D32</f>
        <v>15547137</v>
      </c>
      <c r="E35" s="331">
        <f>+D35*C35</f>
        <v>3785091.8715359527</v>
      </c>
      <c r="F35" s="336">
        <f>+F34</f>
        <v>5974428</v>
      </c>
      <c r="G35" s="319">
        <f>+G34+G33+G32</f>
        <v>7591768.7067499999</v>
      </c>
      <c r="H35" s="333">
        <f>+G35/F35</f>
        <v>1.270710552834514</v>
      </c>
    </row>
    <row r="36" spans="1:8">
      <c r="A36" s="312">
        <v>1</v>
      </c>
      <c r="B36" s="313">
        <f>'sop011-(AG)'!B16</f>
        <v>45292</v>
      </c>
      <c r="C36" s="329">
        <f>IFERROR('[34]JAN-CAT'!$M$72,0)</f>
        <v>7.2112137272644566E-2</v>
      </c>
      <c r="D36" s="330">
        <f>'[34]JAN-CAT'!$N$72</f>
        <v>5243969</v>
      </c>
      <c r="E36" s="331">
        <f>'[34]JAN-CAT'!$O$72</f>
        <v>378153.81238149264</v>
      </c>
      <c r="F36" s="332">
        <f>'[34]JAN-CAT'!$P$72</f>
        <v>5977473</v>
      </c>
      <c r="G36" s="314">
        <f>'[34]JAN-CAT'!$R$72</f>
        <v>2595269.2066666665</v>
      </c>
      <c r="H36" s="333">
        <f t="shared" si="1"/>
        <v>0.4341749777316713</v>
      </c>
    </row>
    <row r="37" spans="1:8">
      <c r="A37" s="312">
        <v>2</v>
      </c>
      <c r="B37" s="313">
        <f>'sop011-(AG)'!B17</f>
        <v>45323</v>
      </c>
      <c r="C37" s="329">
        <f>IFERROR('[34]FEB-CAT'!$M$72,0)</f>
        <v>7.2931070320312152E-2</v>
      </c>
      <c r="D37" s="330">
        <f>'[34]FEB-CAT'!$N$72</f>
        <v>5141638</v>
      </c>
      <c r="E37" s="331">
        <f>'[34]FEB-CAT'!$O$72</f>
        <v>374985.16253958916</v>
      </c>
      <c r="F37" s="332">
        <f>'[34]FEB-CAT'!$P$72</f>
        <v>5981840</v>
      </c>
      <c r="G37" s="314">
        <f>'[34]FEB-CAT'!$R$72</f>
        <v>2136237.1854124996</v>
      </c>
      <c r="H37" s="333">
        <f t="shared" si="1"/>
        <v>0.35712041535923722</v>
      </c>
    </row>
    <row r="38" spans="1:8">
      <c r="A38" s="312">
        <v>3</v>
      </c>
      <c r="B38" s="313">
        <f>'sop011-(AG)'!B18</f>
        <v>45352</v>
      </c>
      <c r="C38" s="329">
        <f>IFERROR('[34]MAR-CAT'!$M$72,0)</f>
        <v>4.6526914425961789E-2</v>
      </c>
      <c r="D38" s="330">
        <f>'[34]MAR-CAT'!$N$72</f>
        <v>4783142</v>
      </c>
      <c r="E38" s="331">
        <f>'[34]MAR-CAT'!$O$72</f>
        <v>222544.83852122372</v>
      </c>
      <c r="F38" s="332">
        <f>'[34]MAR-CAT'!$P$72</f>
        <v>5984796</v>
      </c>
      <c r="G38" s="314">
        <f>'[34]MAR-CAT'!$R$72</f>
        <v>1766778.4017958334</v>
      </c>
      <c r="H38" s="333">
        <f t="shared" si="1"/>
        <v>0.29521113197439536</v>
      </c>
    </row>
    <row r="39" spans="1:8" ht="13.5" thickBot="1">
      <c r="A39" s="317"/>
      <c r="B39" s="318" t="str">
        <f>'sop011-(AG)'!B19</f>
        <v>4th Qtr</v>
      </c>
      <c r="C39" s="334">
        <f>+C38+C37+C36</f>
        <v>0.19157012201891851</v>
      </c>
      <c r="D39" s="335">
        <f>+D38+D37+D36</f>
        <v>15168749</v>
      </c>
      <c r="E39" s="331">
        <f>+D39*C39</f>
        <v>2905879.0968043483</v>
      </c>
      <c r="F39" s="336">
        <f>+F38</f>
        <v>5984796</v>
      </c>
      <c r="G39" s="319">
        <f>+G38+G37+G36</f>
        <v>6498284.7938749995</v>
      </c>
      <c r="H39" s="333">
        <f>+G39/F39</f>
        <v>1.0857988800077729</v>
      </c>
    </row>
    <row r="40" spans="1:8" ht="13.5" hidden="1" thickBot="1">
      <c r="A40" s="356"/>
      <c r="B40" s="357" t="str">
        <f>'sop011-(AG)'!B20</f>
        <v>Yearly Data</v>
      </c>
      <c r="C40" s="360">
        <f>+C39+C35+C31+C27</f>
        <v>1.1497674061327416</v>
      </c>
      <c r="D40" s="361">
        <f>+D39+D35+D31+D27</f>
        <v>62390361</v>
      </c>
      <c r="E40" s="362">
        <f>+D40*C40</f>
        <v>71734403.534655362</v>
      </c>
      <c r="F40" s="363">
        <f>+F39</f>
        <v>5984796</v>
      </c>
      <c r="G40" s="358">
        <f>+G39+G35+G31+G27</f>
        <v>44730129.611958332</v>
      </c>
      <c r="H40" s="364">
        <f>+G40/F40</f>
        <v>7.4739606181995732</v>
      </c>
    </row>
    <row r="41" spans="1:8" ht="29.25" customHeight="1" thickBot="1">
      <c r="A41" s="692" t="s">
        <v>2070</v>
      </c>
      <c r="B41" s="674"/>
      <c r="C41" s="674"/>
      <c r="D41" s="674"/>
      <c r="E41" s="674"/>
      <c r="F41" s="674"/>
      <c r="G41" s="674"/>
      <c r="H41" s="675"/>
    </row>
    <row r="42" spans="1:8" ht="78.75" thickBot="1">
      <c r="A42" s="305" t="s">
        <v>1812</v>
      </c>
      <c r="B42" s="306" t="s">
        <v>1765</v>
      </c>
      <c r="C42" s="322" t="s">
        <v>2053</v>
      </c>
      <c r="D42" s="322" t="s">
        <v>2054</v>
      </c>
      <c r="E42" s="322" t="s">
        <v>2055</v>
      </c>
      <c r="F42" s="322" t="s">
        <v>2056</v>
      </c>
      <c r="G42" s="307" t="s">
        <v>2057</v>
      </c>
      <c r="H42" s="308" t="s">
        <v>2058</v>
      </c>
    </row>
    <row r="43" spans="1:8" ht="13.5" thickBot="1">
      <c r="A43" s="340">
        <v>1</v>
      </c>
      <c r="B43" s="341">
        <v>2</v>
      </c>
      <c r="C43" s="341">
        <v>3</v>
      </c>
      <c r="D43" s="341">
        <v>4</v>
      </c>
      <c r="E43" s="341" t="s">
        <v>2050</v>
      </c>
      <c r="F43" s="341">
        <v>6</v>
      </c>
      <c r="G43" s="341">
        <v>7</v>
      </c>
      <c r="H43" s="342" t="s">
        <v>2051</v>
      </c>
    </row>
    <row r="44" spans="1:8" hidden="1">
      <c r="A44" s="343">
        <v>1</v>
      </c>
      <c r="B44" s="344">
        <f>'sop011-(AG)'!B4</f>
        <v>45017</v>
      </c>
      <c r="C44" s="345">
        <f>+'sop011-(AG)'!C44+'SOP011-(JGY)'!C44+'SOP011-(URBAN)'!C44+'SOP011-(Other all)'!C44</f>
        <v>62895</v>
      </c>
      <c r="D44" s="345">
        <f>+'sop011-(AG)'!D44+'SOP011-(JGY)'!D44+'SOP011-(URBAN)'!D44+'SOP011-(Other all)'!D44</f>
        <v>5066486</v>
      </c>
      <c r="E44" s="346">
        <f>+D44*C44</f>
        <v>318656636970</v>
      </c>
      <c r="F44" s="345">
        <f>+'sop011-(AG)'!F44+'SOP011-(JGY)'!F44+'SOP011-(URBAN)'!F44+'SOP011-(Other all)'!F44</f>
        <v>5905491</v>
      </c>
      <c r="G44" s="345">
        <f>+'sop011-(AG)'!G44+'SOP011-(JGY)'!G44+'SOP011-(URBAN)'!G44+'SOP011-(Other all)'!G44</f>
        <v>40908333</v>
      </c>
      <c r="H44" s="347">
        <f>+G44/F44</f>
        <v>6.9271687993428488</v>
      </c>
    </row>
    <row r="45" spans="1:8" hidden="1">
      <c r="A45" s="312">
        <v>2</v>
      </c>
      <c r="B45" s="313">
        <f>'sop011-(AG)'!B5</f>
        <v>45047</v>
      </c>
      <c r="C45" s="314">
        <f>+'sop011-(AG)'!C45+'SOP011-(JGY)'!C45+'SOP011-(URBAN)'!C45+'SOP011-(Other all)'!C45</f>
        <v>75036</v>
      </c>
      <c r="D45" s="314">
        <f>+'sop011-(AG)'!D45+'SOP011-(JGY)'!D45+'SOP011-(URBAN)'!D45+'SOP011-(Other all)'!D45</f>
        <v>5095460</v>
      </c>
      <c r="E45" s="321">
        <f t="shared" ref="E45:E58" si="2">+D45*C45</f>
        <v>382342936560</v>
      </c>
      <c r="F45" s="314">
        <f>+'sop011-(AG)'!F45+'SOP011-(JGY)'!F45+'SOP011-(URBAN)'!F45+'SOP011-(Other all)'!F45</f>
        <v>5907262</v>
      </c>
      <c r="G45" s="314">
        <f>+'sop011-(AG)'!G45+'SOP011-(JGY)'!G45+'SOP011-(URBAN)'!G45+'SOP011-(Other all)'!G45</f>
        <v>48377697</v>
      </c>
      <c r="H45" s="315">
        <f t="shared" ref="H45:H58" si="3">+G45/F45</f>
        <v>8.1895295993304504</v>
      </c>
    </row>
    <row r="46" spans="1:8" hidden="1">
      <c r="A46" s="312">
        <v>3</v>
      </c>
      <c r="B46" s="313">
        <f>'sop011-(AG)'!B6</f>
        <v>45078</v>
      </c>
      <c r="C46" s="314">
        <f>+'sop011-(AG)'!C46+'SOP011-(JGY)'!C46+'SOP011-(URBAN)'!C46+'SOP011-(Other all)'!C46</f>
        <v>94489</v>
      </c>
      <c r="D46" s="314">
        <f>+'sop011-(AG)'!D46+'SOP011-(JGY)'!D46+'SOP011-(URBAN)'!D46+'SOP011-(Other all)'!D46</f>
        <v>5324095</v>
      </c>
      <c r="E46" s="321">
        <f t="shared" si="2"/>
        <v>503068412455</v>
      </c>
      <c r="F46" s="314">
        <f>+'sop011-(AG)'!F46+'SOP011-(JGY)'!F46+'SOP011-(URBAN)'!F46+'SOP011-(Other all)'!F46</f>
        <v>5927869</v>
      </c>
      <c r="G46" s="314">
        <f>+'sop011-(AG)'!G46+'SOP011-(JGY)'!G46+'SOP011-(URBAN)'!G46+'SOP011-(Other all)'!G46</f>
        <v>69998490</v>
      </c>
      <c r="H46" s="315">
        <f t="shared" si="3"/>
        <v>11.808373295698674</v>
      </c>
    </row>
    <row r="47" spans="1:8" hidden="1">
      <c r="A47" s="317"/>
      <c r="B47" s="318" t="str">
        <f>'sop011-(AG)'!B7</f>
        <v>1st Qtr</v>
      </c>
      <c r="C47" s="319">
        <f>+C46+C45+C44</f>
        <v>232420</v>
      </c>
      <c r="D47" s="319">
        <f>+D46+D45+D44</f>
        <v>15486041</v>
      </c>
      <c r="E47" s="321">
        <f>+D47*C47</f>
        <v>3599265649220</v>
      </c>
      <c r="F47" s="319">
        <f>+F46</f>
        <v>5927869</v>
      </c>
      <c r="G47" s="319">
        <f>+G46+G45+G44</f>
        <v>159284520</v>
      </c>
      <c r="H47" s="315">
        <f>+G47/F47</f>
        <v>26.870452096697818</v>
      </c>
    </row>
    <row r="48" spans="1:8" hidden="1">
      <c r="A48" s="312">
        <v>4</v>
      </c>
      <c r="B48" s="313">
        <f>'sop011-(AG)'!B8</f>
        <v>45108</v>
      </c>
      <c r="C48" s="314">
        <f>+'sop011-(AG)'!C48+'SOP011-(JGY)'!C48+'SOP011-(URBAN)'!C48+'SOP011-(Other all)'!C48</f>
        <v>81190</v>
      </c>
      <c r="D48" s="314">
        <f>+'sop011-(AG)'!D48+'SOP011-(JGY)'!D48+'SOP011-(URBAN)'!D48+'SOP011-(Other all)'!D48</f>
        <v>5152600</v>
      </c>
      <c r="E48" s="321">
        <f t="shared" si="2"/>
        <v>418339594000</v>
      </c>
      <c r="F48" s="314">
        <f>+'sop011-(AG)'!F48+'SOP011-(JGY)'!F48+'SOP011-(URBAN)'!F48+'SOP011-(Other all)'!F48</f>
        <v>5935232</v>
      </c>
      <c r="G48" s="314">
        <f>+'sop011-(AG)'!G48+'SOP011-(JGY)'!G48+'SOP011-(URBAN)'!G48+'SOP011-(Other all)'!G48</f>
        <v>54634100</v>
      </c>
      <c r="H48" s="315">
        <f t="shared" si="3"/>
        <v>9.2050487664172191</v>
      </c>
    </row>
    <row r="49" spans="1:8" hidden="1">
      <c r="A49" s="312">
        <v>5</v>
      </c>
      <c r="B49" s="313">
        <f>'sop011-(AG)'!B9</f>
        <v>45139</v>
      </c>
      <c r="C49" s="314">
        <f>+'sop011-(AG)'!C49+'SOP011-(JGY)'!C49+'SOP011-(URBAN)'!C49+'SOP011-(Other all)'!C49</f>
        <v>75249</v>
      </c>
      <c r="D49" s="314">
        <f>+'sop011-(AG)'!D49+'SOP011-(JGY)'!D49+'SOP011-(URBAN)'!D49+'SOP011-(Other all)'!D49</f>
        <v>4940881</v>
      </c>
      <c r="E49" s="321">
        <f t="shared" si="2"/>
        <v>371796354369</v>
      </c>
      <c r="F49" s="314">
        <f>+'sop011-(AG)'!F49+'SOP011-(JGY)'!F49+'SOP011-(URBAN)'!F49+'SOP011-(Other all)'!F49</f>
        <v>5935818</v>
      </c>
      <c r="G49" s="314">
        <f>+'sop011-(AG)'!G49+'SOP011-(JGY)'!G49+'SOP011-(URBAN)'!G49+'SOP011-(Other all)'!G49</f>
        <v>44591221</v>
      </c>
      <c r="H49" s="315">
        <f t="shared" si="3"/>
        <v>7.5122284746601062</v>
      </c>
    </row>
    <row r="50" spans="1:8" hidden="1">
      <c r="A50" s="312">
        <v>6</v>
      </c>
      <c r="B50" s="313">
        <f>'sop011-(AG)'!B10</f>
        <v>45170</v>
      </c>
      <c r="C50" s="314">
        <f>+'sop011-(AG)'!C50+'SOP011-(JGY)'!C50+'SOP011-(URBAN)'!C50+'SOP011-(Other all)'!C50</f>
        <v>74439</v>
      </c>
      <c r="D50" s="314">
        <f>+'sop011-(AG)'!D50+'SOP011-(JGY)'!D50+'SOP011-(URBAN)'!D50+'SOP011-(Other all)'!D50</f>
        <v>5118738</v>
      </c>
      <c r="E50" s="321">
        <f t="shared" si="2"/>
        <v>381033737982</v>
      </c>
      <c r="F50" s="314">
        <f>+'sop011-(AG)'!F50+'SOP011-(JGY)'!F50+'SOP011-(URBAN)'!F50+'SOP011-(Other all)'!F50</f>
        <v>5940951</v>
      </c>
      <c r="G50" s="314">
        <f>+'sop011-(AG)'!G50+'SOP011-(JGY)'!G50+'SOP011-(URBAN)'!G50+'SOP011-(Other all)'!G50</f>
        <v>47412196</v>
      </c>
      <c r="H50" s="315">
        <f t="shared" si="3"/>
        <v>7.9805734805757531</v>
      </c>
    </row>
    <row r="51" spans="1:8" hidden="1">
      <c r="A51" s="317"/>
      <c r="B51" s="318" t="str">
        <f>'sop011-(AG)'!B11</f>
        <v>2nd Qtr</v>
      </c>
      <c r="C51" s="319">
        <f>+C50+C49+C48</f>
        <v>230878</v>
      </c>
      <c r="D51" s="319">
        <f>+D50+D49+D48</f>
        <v>15212219</v>
      </c>
      <c r="E51" s="321">
        <f>+D51*C51</f>
        <v>3512166698282</v>
      </c>
      <c r="F51" s="319">
        <f>+F50</f>
        <v>5940951</v>
      </c>
      <c r="G51" s="319">
        <f>+G50+G49+G48</f>
        <v>146637517</v>
      </c>
      <c r="H51" s="315">
        <f>+G51/F51</f>
        <v>24.682498980382096</v>
      </c>
    </row>
    <row r="52" spans="1:8" hidden="1">
      <c r="A52" s="312">
        <v>7</v>
      </c>
      <c r="B52" s="313">
        <f>'sop011-(AG)'!B12</f>
        <v>45200</v>
      </c>
      <c r="C52" s="314">
        <f>+'sop011-(AG)'!C52+'SOP011-(JGY)'!C52+'SOP011-(URBAN)'!C52+'SOP011-(Other all)'!C52</f>
        <v>73613</v>
      </c>
      <c r="D52" s="314">
        <f>+'sop011-(AG)'!D52+'SOP011-(JGY)'!D52+'SOP011-(URBAN)'!D52+'SOP011-(Other all)'!D52</f>
        <v>5077741</v>
      </c>
      <c r="E52" s="321">
        <f t="shared" si="2"/>
        <v>373787748233</v>
      </c>
      <c r="F52" s="314">
        <f>+'sop011-(AG)'!F52+'SOP011-(JGY)'!F52+'SOP011-(URBAN)'!F52+'SOP011-(Other all)'!F52</f>
        <v>5937073</v>
      </c>
      <c r="G52" s="314">
        <f>+'sop011-(AG)'!G52+'SOP011-(JGY)'!G52+'SOP011-(URBAN)'!G52+'SOP011-(Other all)'!G52</f>
        <v>43689024</v>
      </c>
      <c r="H52" s="315">
        <f t="shared" si="3"/>
        <v>7.3586806158522897</v>
      </c>
    </row>
    <row r="53" spans="1:8" hidden="1">
      <c r="A53" s="312">
        <v>8</v>
      </c>
      <c r="B53" s="313">
        <f>'sop011-(AG)'!B13</f>
        <v>45231</v>
      </c>
      <c r="C53" s="314">
        <f>+'sop011-(AG)'!C53+'SOP011-(JGY)'!C53+'SOP011-(URBAN)'!C53+'SOP011-(Other all)'!C53</f>
        <v>76723</v>
      </c>
      <c r="D53" s="314">
        <f>+'sop011-(AG)'!D53+'SOP011-(JGY)'!D53+'SOP011-(URBAN)'!D53+'SOP011-(Other all)'!D53</f>
        <v>5096809</v>
      </c>
      <c r="E53" s="321">
        <f t="shared" si="2"/>
        <v>391042476907</v>
      </c>
      <c r="F53" s="314">
        <f>+'sop011-(AG)'!F53+'SOP011-(JGY)'!F53+'SOP011-(URBAN)'!F53+'SOP011-(Other all)'!F53</f>
        <v>5949369</v>
      </c>
      <c r="G53" s="314">
        <f>+'sop011-(AG)'!G53+'SOP011-(JGY)'!G53+'SOP011-(URBAN)'!G53+'SOP011-(Other all)'!G53</f>
        <v>48009600</v>
      </c>
      <c r="H53" s="315">
        <f t="shared" si="3"/>
        <v>8.0696961307997537</v>
      </c>
    </row>
    <row r="54" spans="1:8" hidden="1">
      <c r="A54" s="312">
        <v>9</v>
      </c>
      <c r="B54" s="313">
        <f>'sop011-(AG)'!B14</f>
        <v>45261</v>
      </c>
      <c r="C54" s="314">
        <f>+'sop011-(AG)'!C54+'SOP011-(JGY)'!C54+'SOP011-(URBAN)'!C54+'SOP011-(Other all)'!C54</f>
        <v>65619</v>
      </c>
      <c r="D54" s="314">
        <f>+'sop011-(AG)'!D54+'SOP011-(JGY)'!D54+'SOP011-(URBAN)'!D54+'SOP011-(Other all)'!D54</f>
        <v>5141945</v>
      </c>
      <c r="E54" s="321">
        <f t="shared" si="2"/>
        <v>337409288955</v>
      </c>
      <c r="F54" s="314">
        <f>+'sop011-(AG)'!F54+'SOP011-(JGY)'!F54+'SOP011-(URBAN)'!F54+'SOP011-(Other all)'!F54</f>
        <v>5974428</v>
      </c>
      <c r="G54" s="314">
        <f>+'sop011-(AG)'!G54+'SOP011-(JGY)'!G54+'SOP011-(URBAN)'!G54+'SOP011-(Other all)'!G54</f>
        <v>42229786</v>
      </c>
      <c r="H54" s="315">
        <f t="shared" si="3"/>
        <v>7.0684232867146441</v>
      </c>
    </row>
    <row r="55" spans="1:8" hidden="1">
      <c r="A55" s="317"/>
      <c r="B55" s="318" t="str">
        <f>'sop011-(AG)'!B15</f>
        <v>3rd Qtr</v>
      </c>
      <c r="C55" s="319">
        <f>+C54+C53+C52</f>
        <v>215955</v>
      </c>
      <c r="D55" s="319">
        <f>+D54+D53+D52</f>
        <v>15316495</v>
      </c>
      <c r="E55" s="321">
        <f>+D55*C55</f>
        <v>3307673677725</v>
      </c>
      <c r="F55" s="319">
        <f>+F54</f>
        <v>5974428</v>
      </c>
      <c r="G55" s="319">
        <f>+G54+G53+G52</f>
        <v>133928410</v>
      </c>
      <c r="H55" s="315">
        <f>+G55/F55</f>
        <v>22.416942676353283</v>
      </c>
    </row>
    <row r="56" spans="1:8">
      <c r="A56" s="312">
        <v>1</v>
      </c>
      <c r="B56" s="313">
        <f>'sop011-(AG)'!B16</f>
        <v>45292</v>
      </c>
      <c r="C56" s="314">
        <f>+'sop011-(AG)'!C56+'SOP011-(JGY)'!C56+'SOP011-(URBAN)'!C56+'SOP011-(Other all)'!C56</f>
        <v>69251</v>
      </c>
      <c r="D56" s="314">
        <f>+'sop011-(AG)'!D56+'SOP011-(JGY)'!D56+'SOP011-(URBAN)'!D56+'SOP011-(Other all)'!D56</f>
        <v>5322152</v>
      </c>
      <c r="E56" s="321">
        <f t="shared" si="2"/>
        <v>368564348152</v>
      </c>
      <c r="F56" s="314">
        <f>+'sop011-(AG)'!F56+'SOP011-(JGY)'!F56+'SOP011-(URBAN)'!F56+'SOP011-(Other all)'!F56</f>
        <v>5977473</v>
      </c>
      <c r="G56" s="314">
        <f>+'sop011-(AG)'!G56+'SOP011-(JGY)'!G56+'SOP011-(URBAN)'!G56+'SOP011-(Other all)'!G56</f>
        <v>50614343</v>
      </c>
      <c r="H56" s="315">
        <f t="shared" si="3"/>
        <v>8.4675151188470448</v>
      </c>
    </row>
    <row r="57" spans="1:8">
      <c r="A57" s="312">
        <v>2</v>
      </c>
      <c r="B57" s="313">
        <f>'sop011-(AG)'!B17</f>
        <v>45323</v>
      </c>
      <c r="C57" s="314">
        <f>+'sop011-(AG)'!C57+'SOP011-(JGY)'!C57+'SOP011-(URBAN)'!C57+'SOP011-(Other all)'!C57</f>
        <v>64635</v>
      </c>
      <c r="D57" s="314">
        <f>+'sop011-(AG)'!D57+'SOP011-(JGY)'!D57+'SOP011-(URBAN)'!D57+'SOP011-(Other all)'!D57</f>
        <v>4971274</v>
      </c>
      <c r="E57" s="321">
        <f t="shared" si="2"/>
        <v>321318294990</v>
      </c>
      <c r="F57" s="314">
        <f>+'sop011-(AG)'!F57+'SOP011-(JGY)'!F57+'SOP011-(URBAN)'!F57+'SOP011-(Other all)'!F57</f>
        <v>5981840</v>
      </c>
      <c r="G57" s="314">
        <f>+'sop011-(AG)'!G57+'SOP011-(JGY)'!G57+'SOP011-(URBAN)'!G57+'SOP011-(Other all)'!G57</f>
        <v>39414172</v>
      </c>
      <c r="H57" s="315">
        <f t="shared" si="3"/>
        <v>6.5889712864269185</v>
      </c>
    </row>
    <row r="58" spans="1:8">
      <c r="A58" s="312">
        <v>3</v>
      </c>
      <c r="B58" s="313">
        <f>'sop011-(AG)'!B18</f>
        <v>45352</v>
      </c>
      <c r="C58" s="314">
        <f>+'sop011-(AG)'!C58+'SOP011-(JGY)'!C58+'SOP011-(URBAN)'!C58+'SOP011-(Other all)'!C58</f>
        <v>81478</v>
      </c>
      <c r="D58" s="314">
        <f>+'sop011-(AG)'!D58+'SOP011-(JGY)'!D58+'SOP011-(URBAN)'!D58+'SOP011-(Other all)'!D58</f>
        <v>4810364</v>
      </c>
      <c r="E58" s="321">
        <f t="shared" si="2"/>
        <v>391938837992</v>
      </c>
      <c r="F58" s="314">
        <f>+'sop011-(AG)'!F58+'SOP011-(JGY)'!F58+'SOP011-(URBAN)'!F58+'SOP011-(Other all)'!F58</f>
        <v>5984796</v>
      </c>
      <c r="G58" s="314">
        <f>+'sop011-(AG)'!G58+'SOP011-(JGY)'!G58+'SOP011-(URBAN)'!G58+'SOP011-(Other all)'!G58</f>
        <v>44869134</v>
      </c>
      <c r="H58" s="315">
        <f t="shared" si="3"/>
        <v>7.4971868715324632</v>
      </c>
    </row>
    <row r="59" spans="1:8">
      <c r="A59" s="317"/>
      <c r="B59" s="318" t="str">
        <f>'sop011-(AG)'!B19</f>
        <v>4th Qtr</v>
      </c>
      <c r="C59" s="319">
        <f>+C58+C57+C56</f>
        <v>215364</v>
      </c>
      <c r="D59" s="319">
        <f>+D58+D57+D56</f>
        <v>15103790</v>
      </c>
      <c r="E59" s="321">
        <f>+D59*C59</f>
        <v>3252812629560</v>
      </c>
      <c r="F59" s="319">
        <f>+F58</f>
        <v>5984796</v>
      </c>
      <c r="G59" s="319">
        <f>+G58+G57+G56</f>
        <v>134897649</v>
      </c>
      <c r="H59" s="315">
        <f>+G59/F59</f>
        <v>22.54005800698971</v>
      </c>
    </row>
    <row r="60" spans="1:8" ht="13.5" hidden="1" thickBot="1">
      <c r="A60" s="356"/>
      <c r="B60" s="357" t="str">
        <f>'sop011-(AG)'!B20</f>
        <v>Yearly Data</v>
      </c>
      <c r="C60" s="358">
        <f>+C59+C55+C51+C47</f>
        <v>894617</v>
      </c>
      <c r="D60" s="358">
        <f>+D59+D55+D51+D47</f>
        <v>61118545</v>
      </c>
      <c r="E60" s="365">
        <f>+D60*C60</f>
        <v>54677689372265</v>
      </c>
      <c r="F60" s="358">
        <f>+F59</f>
        <v>5984796</v>
      </c>
      <c r="G60" s="358">
        <f>+G59+G55+G51+G47</f>
        <v>574748096</v>
      </c>
      <c r="H60" s="359">
        <f>+G60/F60</f>
        <v>96.034701266342239</v>
      </c>
    </row>
    <row r="62" spans="1:8" ht="14.25" customHeight="1">
      <c r="B62" s="349"/>
      <c r="C62" s="677"/>
      <c r="D62" s="677"/>
      <c r="E62" s="677"/>
      <c r="F62" s="677"/>
      <c r="G62" s="677"/>
      <c r="H62" s="677"/>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zoomScale="110" zoomScaleNormal="110" zoomScaleSheetLayoutView="115" workbookViewId="0">
      <selection activeCell="C12" sqref="C12:C14"/>
    </sheetView>
  </sheetViews>
  <sheetFormatPr defaultRowHeight="12.75"/>
  <cols>
    <col min="1" max="7" width="9" style="487"/>
    <col min="8" max="10" width="9.140625" style="487" customWidth="1"/>
    <col min="11" max="11" width="0" style="487" hidden="1" customWidth="1"/>
    <col min="12" max="16" width="3.28515625" style="392" hidden="1" customWidth="1"/>
    <col min="17" max="17" width="2" style="487" hidden="1" customWidth="1"/>
    <col min="18" max="22" width="3.42578125" style="487" hidden="1" customWidth="1"/>
    <col min="23" max="261" width="9" style="487"/>
    <col min="262" max="264" width="9.140625" style="487" customWidth="1"/>
    <col min="265" max="266" width="0" style="487" hidden="1" customWidth="1"/>
    <col min="267" max="517" width="9" style="487"/>
    <col min="518" max="520" width="9.140625" style="487" customWidth="1"/>
    <col min="521" max="522" width="0" style="487" hidden="1" customWidth="1"/>
    <col min="523" max="773" width="9" style="487"/>
    <col min="774" max="776" width="9.140625" style="487" customWidth="1"/>
    <col min="777" max="778" width="0" style="487" hidden="1" customWidth="1"/>
    <col min="779" max="1029" width="9" style="487"/>
    <col min="1030" max="1032" width="9.140625" style="487" customWidth="1"/>
    <col min="1033" max="1034" width="0" style="487" hidden="1" customWidth="1"/>
    <col min="1035" max="1285" width="9" style="487"/>
    <col min="1286" max="1288" width="9.140625" style="487" customWidth="1"/>
    <col min="1289" max="1290" width="0" style="487" hidden="1" customWidth="1"/>
    <col min="1291" max="1541" width="9" style="487"/>
    <col min="1542" max="1544" width="9.140625" style="487" customWidth="1"/>
    <col min="1545" max="1546" width="0" style="487" hidden="1" customWidth="1"/>
    <col min="1547" max="1797" width="9" style="487"/>
    <col min="1798" max="1800" width="9.140625" style="487" customWidth="1"/>
    <col min="1801" max="1802" width="0" style="487" hidden="1" customWidth="1"/>
    <col min="1803" max="2053" width="9" style="487"/>
    <col min="2054" max="2056" width="9.140625" style="487" customWidth="1"/>
    <col min="2057" max="2058" width="0" style="487" hidden="1" customWidth="1"/>
    <col min="2059" max="2309" width="9" style="487"/>
    <col min="2310" max="2312" width="9.140625" style="487" customWidth="1"/>
    <col min="2313" max="2314" width="0" style="487" hidden="1" customWidth="1"/>
    <col min="2315" max="2565" width="9" style="487"/>
    <col min="2566" max="2568" width="9.140625" style="487" customWidth="1"/>
    <col min="2569" max="2570" width="0" style="487" hidden="1" customWidth="1"/>
    <col min="2571" max="2821" width="9" style="487"/>
    <col min="2822" max="2824" width="9.140625" style="487" customWidth="1"/>
    <col min="2825" max="2826" width="0" style="487" hidden="1" customWidth="1"/>
    <col min="2827" max="3077" width="9" style="487"/>
    <col min="3078" max="3080" width="9.140625" style="487" customWidth="1"/>
    <col min="3081" max="3082" width="0" style="487" hidden="1" customWidth="1"/>
    <col min="3083" max="3333" width="9" style="487"/>
    <col min="3334" max="3336" width="9.140625" style="487" customWidth="1"/>
    <col min="3337" max="3338" width="0" style="487" hidden="1" customWidth="1"/>
    <col min="3339" max="3589" width="9" style="487"/>
    <col min="3590" max="3592" width="9.140625" style="487" customWidth="1"/>
    <col min="3593" max="3594" width="0" style="487" hidden="1" customWidth="1"/>
    <col min="3595" max="3845" width="9" style="487"/>
    <col min="3846" max="3848" width="9.140625" style="487" customWidth="1"/>
    <col min="3849" max="3850" width="0" style="487" hidden="1" customWidth="1"/>
    <col min="3851" max="4101" width="9" style="487"/>
    <col min="4102" max="4104" width="9.140625" style="487" customWidth="1"/>
    <col min="4105" max="4106" width="0" style="487" hidden="1" customWidth="1"/>
    <col min="4107" max="4357" width="9" style="487"/>
    <col min="4358" max="4360" width="9.140625" style="487" customWidth="1"/>
    <col min="4361" max="4362" width="0" style="487" hidden="1" customWidth="1"/>
    <col min="4363" max="4613" width="9" style="487"/>
    <col min="4614" max="4616" width="9.140625" style="487" customWidth="1"/>
    <col min="4617" max="4618" width="0" style="487" hidden="1" customWidth="1"/>
    <col min="4619" max="4869" width="9" style="487"/>
    <col min="4870" max="4872" width="9.140625" style="487" customWidth="1"/>
    <col min="4873" max="4874" width="0" style="487" hidden="1" customWidth="1"/>
    <col min="4875" max="5125" width="9" style="487"/>
    <col min="5126" max="5128" width="9.140625" style="487" customWidth="1"/>
    <col min="5129" max="5130" width="0" style="487" hidden="1" customWidth="1"/>
    <col min="5131" max="5381" width="9" style="487"/>
    <col min="5382" max="5384" width="9.140625" style="487" customWidth="1"/>
    <col min="5385" max="5386" width="0" style="487" hidden="1" customWidth="1"/>
    <col min="5387" max="5637" width="9" style="487"/>
    <col min="5638" max="5640" width="9.140625" style="487" customWidth="1"/>
    <col min="5641" max="5642" width="0" style="487" hidden="1" customWidth="1"/>
    <col min="5643" max="5893" width="9" style="487"/>
    <col min="5894" max="5896" width="9.140625" style="487" customWidth="1"/>
    <col min="5897" max="5898" width="0" style="487" hidden="1" customWidth="1"/>
    <col min="5899" max="6149" width="9" style="487"/>
    <col min="6150" max="6152" width="9.140625" style="487" customWidth="1"/>
    <col min="6153" max="6154" width="0" style="487" hidden="1" customWidth="1"/>
    <col min="6155" max="6405" width="9" style="487"/>
    <col min="6406" max="6408" width="9.140625" style="487" customWidth="1"/>
    <col min="6409" max="6410" width="0" style="487" hidden="1" customWidth="1"/>
    <col min="6411" max="6661" width="9" style="487"/>
    <col min="6662" max="6664" width="9.140625" style="487" customWidth="1"/>
    <col min="6665" max="6666" width="0" style="487" hidden="1" customWidth="1"/>
    <col min="6667" max="6917" width="9" style="487"/>
    <col min="6918" max="6920" width="9.140625" style="487" customWidth="1"/>
    <col min="6921" max="6922" width="0" style="487" hidden="1" customWidth="1"/>
    <col min="6923" max="7173" width="9" style="487"/>
    <col min="7174" max="7176" width="9.140625" style="487" customWidth="1"/>
    <col min="7177" max="7178" width="0" style="487" hidden="1" customWidth="1"/>
    <col min="7179" max="7429" width="9" style="487"/>
    <col min="7430" max="7432" width="9.140625" style="487" customWidth="1"/>
    <col min="7433" max="7434" width="0" style="487" hidden="1" customWidth="1"/>
    <col min="7435" max="7685" width="9" style="487"/>
    <col min="7686" max="7688" width="9.140625" style="487" customWidth="1"/>
    <col min="7689" max="7690" width="0" style="487" hidden="1" customWidth="1"/>
    <col min="7691" max="7941" width="9" style="487"/>
    <col min="7942" max="7944" width="9.140625" style="487" customWidth="1"/>
    <col min="7945" max="7946" width="0" style="487" hidden="1" customWidth="1"/>
    <col min="7947" max="8197" width="9" style="487"/>
    <col min="8198" max="8200" width="9.140625" style="487" customWidth="1"/>
    <col min="8201" max="8202" width="0" style="487" hidden="1" customWidth="1"/>
    <col min="8203" max="8453" width="9" style="487"/>
    <col min="8454" max="8456" width="9.140625" style="487" customWidth="1"/>
    <col min="8457" max="8458" width="0" style="487" hidden="1" customWidth="1"/>
    <col min="8459" max="8709" width="9" style="487"/>
    <col min="8710" max="8712" width="9.140625" style="487" customWidth="1"/>
    <col min="8713" max="8714" width="0" style="487" hidden="1" customWidth="1"/>
    <col min="8715" max="8965" width="9" style="487"/>
    <col min="8966" max="8968" width="9.140625" style="487" customWidth="1"/>
    <col min="8969" max="8970" width="0" style="487" hidden="1" customWidth="1"/>
    <col min="8971" max="9221" width="9" style="487"/>
    <col min="9222" max="9224" width="9.140625" style="487" customWidth="1"/>
    <col min="9225" max="9226" width="0" style="487" hidden="1" customWidth="1"/>
    <col min="9227" max="9477" width="9" style="487"/>
    <col min="9478" max="9480" width="9.140625" style="487" customWidth="1"/>
    <col min="9481" max="9482" width="0" style="487" hidden="1" customWidth="1"/>
    <col min="9483" max="9733" width="9" style="487"/>
    <col min="9734" max="9736" width="9.140625" style="487" customWidth="1"/>
    <col min="9737" max="9738" width="0" style="487" hidden="1" customWidth="1"/>
    <col min="9739" max="9989" width="9" style="487"/>
    <col min="9990" max="9992" width="9.140625" style="487" customWidth="1"/>
    <col min="9993" max="9994" width="0" style="487" hidden="1" customWidth="1"/>
    <col min="9995" max="10245" width="9" style="487"/>
    <col min="10246" max="10248" width="9.140625" style="487" customWidth="1"/>
    <col min="10249" max="10250" width="0" style="487" hidden="1" customWidth="1"/>
    <col min="10251" max="10501" width="9" style="487"/>
    <col min="10502" max="10504" width="9.140625" style="487" customWidth="1"/>
    <col min="10505" max="10506" width="0" style="487" hidden="1" customWidth="1"/>
    <col min="10507" max="10757" width="9" style="487"/>
    <col min="10758" max="10760" width="9.140625" style="487" customWidth="1"/>
    <col min="10761" max="10762" width="0" style="487" hidden="1" customWidth="1"/>
    <col min="10763" max="11013" width="9" style="487"/>
    <col min="11014" max="11016" width="9.140625" style="487" customWidth="1"/>
    <col min="11017" max="11018" width="0" style="487" hidden="1" customWidth="1"/>
    <col min="11019" max="11269" width="9" style="487"/>
    <col min="11270" max="11272" width="9.140625" style="487" customWidth="1"/>
    <col min="11273" max="11274" width="0" style="487" hidden="1" customWidth="1"/>
    <col min="11275" max="11525" width="9" style="487"/>
    <col min="11526" max="11528" width="9.140625" style="487" customWidth="1"/>
    <col min="11529" max="11530" width="0" style="487" hidden="1" customWidth="1"/>
    <col min="11531" max="11781" width="9" style="487"/>
    <col min="11782" max="11784" width="9.140625" style="487" customWidth="1"/>
    <col min="11785" max="11786" width="0" style="487" hidden="1" customWidth="1"/>
    <col min="11787" max="12037" width="9" style="487"/>
    <col min="12038" max="12040" width="9.140625" style="487" customWidth="1"/>
    <col min="12041" max="12042" width="0" style="487" hidden="1" customWidth="1"/>
    <col min="12043" max="12293" width="9" style="487"/>
    <col min="12294" max="12296" width="9.140625" style="487" customWidth="1"/>
    <col min="12297" max="12298" width="0" style="487" hidden="1" customWidth="1"/>
    <col min="12299" max="12549" width="9" style="487"/>
    <col min="12550" max="12552" width="9.140625" style="487" customWidth="1"/>
    <col min="12553" max="12554" width="0" style="487" hidden="1" customWidth="1"/>
    <col min="12555" max="12805" width="9" style="487"/>
    <col min="12806" max="12808" width="9.140625" style="487" customWidth="1"/>
    <col min="12809" max="12810" width="0" style="487" hidden="1" customWidth="1"/>
    <col min="12811" max="13061" width="9" style="487"/>
    <col min="13062" max="13064" width="9.140625" style="487" customWidth="1"/>
    <col min="13065" max="13066" width="0" style="487" hidden="1" customWidth="1"/>
    <col min="13067" max="13317" width="9" style="487"/>
    <col min="13318" max="13320" width="9.140625" style="487" customWidth="1"/>
    <col min="13321" max="13322" width="0" style="487" hidden="1" customWidth="1"/>
    <col min="13323" max="13573" width="9" style="487"/>
    <col min="13574" max="13576" width="9.140625" style="487" customWidth="1"/>
    <col min="13577" max="13578" width="0" style="487" hidden="1" customWidth="1"/>
    <col min="13579" max="13829" width="9" style="487"/>
    <col min="13830" max="13832" width="9.140625" style="487" customWidth="1"/>
    <col min="13833" max="13834" width="0" style="487" hidden="1" customWidth="1"/>
    <col min="13835" max="14085" width="9" style="487"/>
    <col min="14086" max="14088" width="9.140625" style="487" customWidth="1"/>
    <col min="14089" max="14090" width="0" style="487" hidden="1" customWidth="1"/>
    <col min="14091" max="14341" width="9" style="487"/>
    <col min="14342" max="14344" width="9.140625" style="487" customWidth="1"/>
    <col min="14345" max="14346" width="0" style="487" hidden="1" customWidth="1"/>
    <col min="14347" max="14597" width="9" style="487"/>
    <col min="14598" max="14600" width="9.140625" style="487" customWidth="1"/>
    <col min="14601" max="14602" width="0" style="487" hidden="1" customWidth="1"/>
    <col min="14603" max="14853" width="9" style="487"/>
    <col min="14854" max="14856" width="9.140625" style="487" customWidth="1"/>
    <col min="14857" max="14858" width="0" style="487" hidden="1" customWidth="1"/>
    <col min="14859" max="15109" width="9" style="487"/>
    <col min="15110" max="15112" width="9.140625" style="487" customWidth="1"/>
    <col min="15113" max="15114" width="0" style="487" hidden="1" customWidth="1"/>
    <col min="15115" max="15365" width="9" style="487"/>
    <col min="15366" max="15368" width="9.140625" style="487" customWidth="1"/>
    <col min="15369" max="15370" width="0" style="487" hidden="1" customWidth="1"/>
    <col min="15371" max="15621" width="9" style="487"/>
    <col min="15622" max="15624" width="9.140625" style="487" customWidth="1"/>
    <col min="15625" max="15626" width="0" style="487" hidden="1" customWidth="1"/>
    <col min="15627" max="15877" width="9" style="487"/>
    <col min="15878" max="15880" width="9.140625" style="487" customWidth="1"/>
    <col min="15881" max="15882" width="0" style="487" hidden="1" customWidth="1"/>
    <col min="15883" max="16133" width="9" style="487"/>
    <col min="16134" max="16136" width="9.140625" style="487" customWidth="1"/>
    <col min="16137" max="16138" width="0" style="487" hidden="1" customWidth="1"/>
    <col min="16139" max="16384" width="9" style="487"/>
  </cols>
  <sheetData>
    <row r="1" spans="1:22" ht="18">
      <c r="A1" s="444" t="s">
        <v>1044</v>
      </c>
    </row>
    <row r="2" spans="1:22" ht="13.5" thickBot="1">
      <c r="A2" s="530" t="s">
        <v>1045</v>
      </c>
      <c r="B2" s="530"/>
      <c r="C2" s="530"/>
      <c r="D2" s="530"/>
      <c r="E2" s="530"/>
      <c r="F2" s="530"/>
      <c r="G2" s="530"/>
      <c r="H2" s="530"/>
      <c r="I2" s="530"/>
      <c r="J2" s="530"/>
    </row>
    <row r="3" spans="1:22" ht="12.75" customHeight="1">
      <c r="A3" s="531" t="s">
        <v>1046</v>
      </c>
      <c r="B3" s="534" t="s">
        <v>1047</v>
      </c>
      <c r="C3" s="537" t="s">
        <v>1048</v>
      </c>
      <c r="D3" s="538"/>
      <c r="E3" s="538"/>
      <c r="F3" s="538"/>
      <c r="G3" s="539"/>
      <c r="H3" s="540" t="s">
        <v>1049</v>
      </c>
      <c r="I3" s="541"/>
      <c r="J3" s="542"/>
    </row>
    <row r="4" spans="1:22">
      <c r="A4" s="532"/>
      <c r="B4" s="535"/>
      <c r="C4" s="546" t="s">
        <v>1050</v>
      </c>
      <c r="D4" s="547"/>
      <c r="E4" s="547" t="s">
        <v>1051</v>
      </c>
      <c r="F4" s="547"/>
      <c r="G4" s="548"/>
      <c r="H4" s="543"/>
      <c r="I4" s="544"/>
      <c r="J4" s="545"/>
      <c r="L4" s="549" t="s">
        <v>2118</v>
      </c>
      <c r="M4" s="549"/>
      <c r="N4" s="549"/>
      <c r="O4" s="549"/>
      <c r="P4" s="549"/>
      <c r="R4" s="550" t="s">
        <v>2119</v>
      </c>
      <c r="S4" s="550"/>
      <c r="T4" s="550"/>
      <c r="U4" s="550"/>
      <c r="V4" s="550"/>
    </row>
    <row r="5" spans="1:22" ht="13.5" thickBot="1">
      <c r="A5" s="533"/>
      <c r="B5" s="536"/>
      <c r="C5" s="488" t="s">
        <v>1052</v>
      </c>
      <c r="D5" s="489" t="s">
        <v>1053</v>
      </c>
      <c r="E5" s="489" t="s">
        <v>1052</v>
      </c>
      <c r="F5" s="489" t="s">
        <v>1054</v>
      </c>
      <c r="G5" s="490" t="s">
        <v>1053</v>
      </c>
      <c r="H5" s="394" t="s">
        <v>1052</v>
      </c>
      <c r="I5" s="375" t="s">
        <v>1054</v>
      </c>
      <c r="J5" s="376" t="s">
        <v>1053</v>
      </c>
    </row>
    <row r="6" spans="1:22" s="405" customFormat="1" ht="12.75" customHeight="1">
      <c r="A6" s="400">
        <v>1</v>
      </c>
      <c r="B6" s="401" t="s">
        <v>1157</v>
      </c>
      <c r="C6" s="491">
        <v>0</v>
      </c>
      <c r="D6" s="492">
        <v>1</v>
      </c>
      <c r="E6" s="492">
        <v>1</v>
      </c>
      <c r="F6" s="492">
        <v>0</v>
      </c>
      <c r="G6" s="493">
        <v>0</v>
      </c>
      <c r="H6" s="402">
        <v>4</v>
      </c>
      <c r="I6" s="403">
        <v>0</v>
      </c>
      <c r="J6" s="404">
        <v>5</v>
      </c>
      <c r="L6" s="392">
        <v>1</v>
      </c>
      <c r="M6" s="392">
        <v>0</v>
      </c>
      <c r="N6" s="392">
        <v>4</v>
      </c>
      <c r="O6" s="392">
        <v>0</v>
      </c>
      <c r="P6" s="392">
        <v>4</v>
      </c>
      <c r="R6" s="392">
        <v>1</v>
      </c>
      <c r="S6" s="392">
        <v>0</v>
      </c>
      <c r="T6" s="392">
        <v>3</v>
      </c>
      <c r="U6" s="392">
        <v>0</v>
      </c>
      <c r="V6" s="392">
        <v>4</v>
      </c>
    </row>
    <row r="7" spans="1:22" s="405" customFormat="1" ht="13.7" customHeight="1">
      <c r="A7" s="483">
        <v>2</v>
      </c>
      <c r="B7" s="406" t="s">
        <v>1158</v>
      </c>
      <c r="C7" s="407">
        <v>1</v>
      </c>
      <c r="D7" s="408">
        <v>0</v>
      </c>
      <c r="E7" s="408">
        <v>1</v>
      </c>
      <c r="F7" s="408">
        <v>1</v>
      </c>
      <c r="G7" s="409">
        <v>2</v>
      </c>
      <c r="H7" s="410">
        <v>13</v>
      </c>
      <c r="I7" s="484">
        <v>20</v>
      </c>
      <c r="J7" s="485">
        <v>14</v>
      </c>
      <c r="L7" s="392">
        <v>1</v>
      </c>
      <c r="M7" s="392">
        <v>3</v>
      </c>
      <c r="N7" s="392">
        <v>11</v>
      </c>
      <c r="O7" s="392">
        <v>16</v>
      </c>
      <c r="P7" s="392">
        <v>4</v>
      </c>
      <c r="R7" s="392">
        <v>0</v>
      </c>
      <c r="S7" s="392">
        <v>2</v>
      </c>
      <c r="T7" s="392">
        <v>9</v>
      </c>
      <c r="U7" s="392">
        <v>13</v>
      </c>
      <c r="V7" s="392">
        <v>3</v>
      </c>
    </row>
    <row r="8" spans="1:22" s="405" customFormat="1" ht="13.7" customHeight="1">
      <c r="A8" s="483">
        <v>3</v>
      </c>
      <c r="B8" s="406" t="s">
        <v>727</v>
      </c>
      <c r="C8" s="407">
        <v>0</v>
      </c>
      <c r="D8" s="408">
        <v>0</v>
      </c>
      <c r="E8" s="408">
        <v>0</v>
      </c>
      <c r="F8" s="408">
        <v>1</v>
      </c>
      <c r="G8" s="409">
        <v>2</v>
      </c>
      <c r="H8" s="410">
        <v>9</v>
      </c>
      <c r="I8" s="484">
        <v>11</v>
      </c>
      <c r="J8" s="485">
        <v>5</v>
      </c>
      <c r="L8" s="392">
        <v>0</v>
      </c>
      <c r="M8" s="392">
        <v>3</v>
      </c>
      <c r="N8" s="392">
        <v>12</v>
      </c>
      <c r="O8" s="392">
        <v>9</v>
      </c>
      <c r="P8" s="392">
        <v>3</v>
      </c>
      <c r="R8" s="392">
        <v>0</v>
      </c>
      <c r="S8" s="392">
        <v>2</v>
      </c>
      <c r="T8" s="392">
        <v>9</v>
      </c>
      <c r="U8" s="392">
        <v>7</v>
      </c>
      <c r="V8" s="392">
        <v>2</v>
      </c>
    </row>
    <row r="9" spans="1:22" s="405" customFormat="1">
      <c r="A9" s="483">
        <v>4</v>
      </c>
      <c r="B9" s="406" t="s">
        <v>1159</v>
      </c>
      <c r="C9" s="407">
        <v>0</v>
      </c>
      <c r="D9" s="408">
        <v>0</v>
      </c>
      <c r="E9" s="408">
        <v>0</v>
      </c>
      <c r="F9" s="408">
        <v>1</v>
      </c>
      <c r="G9" s="409">
        <v>1</v>
      </c>
      <c r="H9" s="410">
        <v>8</v>
      </c>
      <c r="I9" s="484">
        <v>14</v>
      </c>
      <c r="J9" s="485">
        <v>8</v>
      </c>
      <c r="L9" s="392">
        <v>0</v>
      </c>
      <c r="M9" s="392">
        <v>0</v>
      </c>
      <c r="N9" s="392">
        <v>5</v>
      </c>
      <c r="O9" s="392">
        <v>16</v>
      </c>
      <c r="P9" s="392">
        <v>3</v>
      </c>
      <c r="R9" s="392">
        <v>0</v>
      </c>
      <c r="S9" s="392">
        <v>0</v>
      </c>
      <c r="T9" s="392">
        <v>4</v>
      </c>
      <c r="U9" s="392">
        <v>16</v>
      </c>
      <c r="V9" s="392">
        <v>3</v>
      </c>
    </row>
    <row r="10" spans="1:22" s="405" customFormat="1">
      <c r="A10" s="483">
        <v>5</v>
      </c>
      <c r="B10" s="406" t="s">
        <v>1160</v>
      </c>
      <c r="C10" s="407">
        <v>0</v>
      </c>
      <c r="D10" s="408">
        <v>1</v>
      </c>
      <c r="E10" s="408">
        <v>6</v>
      </c>
      <c r="F10" s="408">
        <v>1</v>
      </c>
      <c r="G10" s="409">
        <v>1</v>
      </c>
      <c r="H10" s="410">
        <v>26</v>
      </c>
      <c r="I10" s="484">
        <v>26</v>
      </c>
      <c r="J10" s="485">
        <v>12</v>
      </c>
      <c r="L10" s="392">
        <v>0</v>
      </c>
      <c r="M10" s="392">
        <v>6</v>
      </c>
      <c r="N10" s="392">
        <v>10</v>
      </c>
      <c r="O10" s="392">
        <v>23</v>
      </c>
      <c r="P10" s="392">
        <v>9</v>
      </c>
      <c r="R10" s="392">
        <v>0</v>
      </c>
      <c r="S10" s="392">
        <v>5</v>
      </c>
      <c r="T10" s="392">
        <v>7</v>
      </c>
      <c r="U10" s="392">
        <v>22</v>
      </c>
      <c r="V10" s="392">
        <v>9</v>
      </c>
    </row>
    <row r="11" spans="1:22" s="405" customFormat="1">
      <c r="A11" s="483">
        <v>6</v>
      </c>
      <c r="B11" s="406" t="s">
        <v>1161</v>
      </c>
      <c r="C11" s="407">
        <v>1</v>
      </c>
      <c r="D11" s="408">
        <v>0</v>
      </c>
      <c r="E11" s="408">
        <v>0</v>
      </c>
      <c r="F11" s="408">
        <v>2</v>
      </c>
      <c r="G11" s="409">
        <v>1</v>
      </c>
      <c r="H11" s="410">
        <v>10</v>
      </c>
      <c r="I11" s="484">
        <v>23</v>
      </c>
      <c r="J11" s="485">
        <v>14</v>
      </c>
      <c r="L11" s="392">
        <v>1</v>
      </c>
      <c r="M11" s="392">
        <v>3</v>
      </c>
      <c r="N11" s="392">
        <v>12</v>
      </c>
      <c r="O11" s="392">
        <v>26</v>
      </c>
      <c r="P11" s="392">
        <v>0</v>
      </c>
      <c r="R11" s="392">
        <v>1</v>
      </c>
      <c r="S11" s="392">
        <v>3</v>
      </c>
      <c r="T11" s="392">
        <v>10</v>
      </c>
      <c r="U11" s="392">
        <v>23</v>
      </c>
      <c r="V11" s="392">
        <v>0</v>
      </c>
    </row>
    <row r="12" spans="1:22" s="405" customFormat="1">
      <c r="A12" s="483">
        <v>7</v>
      </c>
      <c r="B12" s="406" t="s">
        <v>2022</v>
      </c>
      <c r="C12" s="407">
        <v>0</v>
      </c>
      <c r="D12" s="408">
        <v>1</v>
      </c>
      <c r="E12" s="408">
        <v>2</v>
      </c>
      <c r="F12" s="408">
        <v>2</v>
      </c>
      <c r="G12" s="409">
        <v>0</v>
      </c>
      <c r="H12" s="410">
        <v>8</v>
      </c>
      <c r="I12" s="484">
        <v>10</v>
      </c>
      <c r="J12" s="485">
        <v>5</v>
      </c>
      <c r="L12" s="392">
        <v>1</v>
      </c>
      <c r="M12" s="392">
        <v>0</v>
      </c>
      <c r="N12" s="392">
        <v>4</v>
      </c>
      <c r="O12" s="392">
        <v>9</v>
      </c>
      <c r="P12" s="392">
        <v>6</v>
      </c>
      <c r="R12" s="392">
        <v>1</v>
      </c>
      <c r="S12" s="392">
        <v>0</v>
      </c>
      <c r="T12" s="392">
        <v>3</v>
      </c>
      <c r="U12" s="392">
        <v>9</v>
      </c>
      <c r="V12" s="392">
        <v>4</v>
      </c>
    </row>
    <row r="13" spans="1:22" s="405" customFormat="1">
      <c r="A13" s="483">
        <v>8</v>
      </c>
      <c r="B13" s="406" t="s">
        <v>1162</v>
      </c>
      <c r="C13" s="407">
        <v>0</v>
      </c>
      <c r="D13" s="408">
        <v>1</v>
      </c>
      <c r="E13" s="408">
        <v>0</v>
      </c>
      <c r="F13" s="408">
        <v>0</v>
      </c>
      <c r="G13" s="409">
        <v>0</v>
      </c>
      <c r="H13" s="410">
        <v>5</v>
      </c>
      <c r="I13" s="484">
        <v>15</v>
      </c>
      <c r="J13" s="485">
        <v>4</v>
      </c>
      <c r="L13" s="392">
        <v>0</v>
      </c>
      <c r="M13" s="392">
        <v>2</v>
      </c>
      <c r="N13" s="392">
        <v>9</v>
      </c>
      <c r="O13" s="392">
        <v>16</v>
      </c>
      <c r="P13" s="392">
        <v>3</v>
      </c>
      <c r="R13" s="392">
        <v>0</v>
      </c>
      <c r="S13" s="392">
        <v>2</v>
      </c>
      <c r="T13" s="392">
        <v>8</v>
      </c>
      <c r="U13" s="392">
        <v>16</v>
      </c>
      <c r="V13" s="392">
        <v>2</v>
      </c>
    </row>
    <row r="14" spans="1:22" s="405" customFormat="1">
      <c r="A14" s="483">
        <v>9</v>
      </c>
      <c r="B14" s="406" t="s">
        <v>1163</v>
      </c>
      <c r="C14" s="407">
        <v>0</v>
      </c>
      <c r="D14" s="408">
        <v>2</v>
      </c>
      <c r="E14" s="408">
        <v>5</v>
      </c>
      <c r="F14" s="408">
        <v>2</v>
      </c>
      <c r="G14" s="409">
        <v>1</v>
      </c>
      <c r="H14" s="410">
        <v>18</v>
      </c>
      <c r="I14" s="484">
        <v>12</v>
      </c>
      <c r="J14" s="485">
        <v>6</v>
      </c>
      <c r="L14" s="392">
        <v>0</v>
      </c>
      <c r="M14" s="392">
        <v>4</v>
      </c>
      <c r="N14" s="392">
        <v>8</v>
      </c>
      <c r="O14" s="392">
        <v>15</v>
      </c>
      <c r="P14" s="392">
        <v>5</v>
      </c>
      <c r="R14" s="392">
        <v>0</v>
      </c>
      <c r="S14" s="392">
        <v>4</v>
      </c>
      <c r="T14" s="392">
        <v>7</v>
      </c>
      <c r="U14" s="392">
        <v>14</v>
      </c>
      <c r="V14" s="392">
        <v>2</v>
      </c>
    </row>
    <row r="15" spans="1:22" s="405" customFormat="1">
      <c r="A15" s="483">
        <v>10</v>
      </c>
      <c r="B15" s="406" t="s">
        <v>728</v>
      </c>
      <c r="C15" s="407">
        <v>0</v>
      </c>
      <c r="D15" s="408">
        <v>1</v>
      </c>
      <c r="E15" s="408">
        <v>1</v>
      </c>
      <c r="F15" s="408">
        <v>1</v>
      </c>
      <c r="G15" s="409">
        <v>0</v>
      </c>
      <c r="H15" s="410">
        <v>4</v>
      </c>
      <c r="I15" s="484">
        <v>5</v>
      </c>
      <c r="J15" s="485">
        <v>3</v>
      </c>
      <c r="L15" s="392">
        <v>0</v>
      </c>
      <c r="M15" s="392">
        <v>0</v>
      </c>
      <c r="N15" s="392">
        <v>4</v>
      </c>
      <c r="O15" s="392">
        <v>7</v>
      </c>
      <c r="P15" s="392">
        <v>0</v>
      </c>
      <c r="R15" s="392">
        <v>0</v>
      </c>
      <c r="S15" s="392">
        <v>0</v>
      </c>
      <c r="T15" s="392">
        <v>2</v>
      </c>
      <c r="U15" s="392">
        <v>7</v>
      </c>
      <c r="V15" s="392">
        <v>0</v>
      </c>
    </row>
    <row r="16" spans="1:22" s="405" customFormat="1">
      <c r="A16" s="483">
        <v>11</v>
      </c>
      <c r="B16" s="406" t="s">
        <v>1164</v>
      </c>
      <c r="C16" s="407">
        <v>0</v>
      </c>
      <c r="D16" s="408">
        <v>0</v>
      </c>
      <c r="E16" s="408">
        <v>2</v>
      </c>
      <c r="F16" s="408">
        <v>2</v>
      </c>
      <c r="G16" s="409">
        <v>1</v>
      </c>
      <c r="H16" s="410">
        <v>6</v>
      </c>
      <c r="I16" s="484">
        <v>20</v>
      </c>
      <c r="J16" s="485">
        <v>9</v>
      </c>
      <c r="L16" s="392">
        <v>0</v>
      </c>
      <c r="M16" s="392">
        <v>1</v>
      </c>
      <c r="N16" s="392">
        <v>13</v>
      </c>
      <c r="O16" s="392">
        <v>29</v>
      </c>
      <c r="P16" s="392">
        <v>3</v>
      </c>
      <c r="R16" s="392">
        <v>0</v>
      </c>
      <c r="S16" s="392">
        <v>1</v>
      </c>
      <c r="T16" s="392">
        <v>11</v>
      </c>
      <c r="U16" s="392">
        <v>24</v>
      </c>
      <c r="V16" s="392">
        <v>1</v>
      </c>
    </row>
    <row r="17" spans="1:22" s="405" customFormat="1" ht="13.5" thickBot="1">
      <c r="A17" s="393">
        <v>12</v>
      </c>
      <c r="B17" s="411" t="s">
        <v>1165</v>
      </c>
      <c r="C17" s="412">
        <v>0</v>
      </c>
      <c r="D17" s="413">
        <v>0</v>
      </c>
      <c r="E17" s="413">
        <v>2</v>
      </c>
      <c r="F17" s="413">
        <v>1</v>
      </c>
      <c r="G17" s="414">
        <v>0</v>
      </c>
      <c r="H17" s="394">
        <v>11</v>
      </c>
      <c r="I17" s="375">
        <v>17</v>
      </c>
      <c r="J17" s="376">
        <v>2</v>
      </c>
      <c r="L17" s="392">
        <v>0</v>
      </c>
      <c r="M17" s="392">
        <v>2</v>
      </c>
      <c r="N17" s="392">
        <v>3</v>
      </c>
      <c r="O17" s="392">
        <v>10</v>
      </c>
      <c r="P17" s="392">
        <v>1</v>
      </c>
      <c r="R17" s="392">
        <v>0</v>
      </c>
      <c r="S17" s="392">
        <v>1</v>
      </c>
      <c r="T17" s="392">
        <v>3</v>
      </c>
      <c r="U17" s="392">
        <v>9</v>
      </c>
      <c r="V17" s="392">
        <v>1</v>
      </c>
    </row>
    <row r="18" spans="1:22" ht="13.5" thickBot="1">
      <c r="A18" s="551" t="s">
        <v>402</v>
      </c>
      <c r="B18" s="552"/>
      <c r="C18" s="395">
        <f>SUM(C6:C17)</f>
        <v>2</v>
      </c>
      <c r="D18" s="396">
        <f t="shared" ref="D18:J18" si="0">SUM(D6:D17)</f>
        <v>7</v>
      </c>
      <c r="E18" s="396">
        <f t="shared" si="0"/>
        <v>20</v>
      </c>
      <c r="F18" s="396">
        <f t="shared" si="0"/>
        <v>14</v>
      </c>
      <c r="G18" s="397">
        <f t="shared" si="0"/>
        <v>9</v>
      </c>
      <c r="H18" s="398">
        <f t="shared" si="0"/>
        <v>122</v>
      </c>
      <c r="I18" s="396">
        <f t="shared" si="0"/>
        <v>173</v>
      </c>
      <c r="J18" s="396">
        <f t="shared" si="0"/>
        <v>87</v>
      </c>
      <c r="K18" s="455">
        <f>SUM(H18:J18)</f>
        <v>382</v>
      </c>
    </row>
    <row r="19" spans="1:22" hidden="1"/>
    <row r="20" spans="1:22" hidden="1">
      <c r="A20" s="528" t="s">
        <v>2073</v>
      </c>
      <c r="B20" s="486" t="s">
        <v>1157</v>
      </c>
      <c r="C20" s="482">
        <v>1</v>
      </c>
      <c r="D20" s="482">
        <v>0</v>
      </c>
      <c r="E20" s="482">
        <v>2</v>
      </c>
      <c r="F20" s="482">
        <v>0</v>
      </c>
      <c r="G20" s="482">
        <v>0</v>
      </c>
      <c r="H20" s="482">
        <f>C20+E20</f>
        <v>3</v>
      </c>
      <c r="I20" s="482">
        <f>F20</f>
        <v>0</v>
      </c>
      <c r="J20" s="482">
        <f>D20+G20</f>
        <v>0</v>
      </c>
    </row>
    <row r="21" spans="1:22" hidden="1">
      <c r="A21" s="529"/>
      <c r="B21" s="486" t="s">
        <v>1158</v>
      </c>
      <c r="C21" s="482">
        <v>0</v>
      </c>
      <c r="D21" s="482">
        <v>3</v>
      </c>
      <c r="E21" s="482">
        <v>5</v>
      </c>
      <c r="F21" s="482">
        <v>3</v>
      </c>
      <c r="G21" s="482">
        <v>2</v>
      </c>
      <c r="H21" s="482">
        <f t="shared" ref="H21:H31" si="1">C21+E21</f>
        <v>5</v>
      </c>
      <c r="I21" s="482">
        <f t="shared" ref="I21:I31" si="2">F21</f>
        <v>3</v>
      </c>
      <c r="J21" s="482">
        <f t="shared" ref="J21:J31" si="3">D21+G21</f>
        <v>5</v>
      </c>
    </row>
    <row r="22" spans="1:22" hidden="1">
      <c r="A22" s="529"/>
      <c r="B22" s="486" t="s">
        <v>727</v>
      </c>
      <c r="C22" s="482">
        <v>0</v>
      </c>
      <c r="D22" s="482">
        <v>0</v>
      </c>
      <c r="E22" s="482">
        <v>3</v>
      </c>
      <c r="F22" s="482">
        <v>0</v>
      </c>
      <c r="G22" s="482">
        <v>0</v>
      </c>
      <c r="H22" s="482">
        <f t="shared" si="1"/>
        <v>3</v>
      </c>
      <c r="I22" s="482">
        <f t="shared" si="2"/>
        <v>0</v>
      </c>
      <c r="J22" s="482">
        <f t="shared" si="3"/>
        <v>0</v>
      </c>
    </row>
    <row r="23" spans="1:22" hidden="1">
      <c r="A23" s="529"/>
      <c r="B23" s="486" t="s">
        <v>1159</v>
      </c>
      <c r="C23" s="482">
        <v>0</v>
      </c>
      <c r="D23" s="482">
        <v>2</v>
      </c>
      <c r="E23" s="482">
        <v>0</v>
      </c>
      <c r="F23" s="482">
        <v>3</v>
      </c>
      <c r="G23" s="482">
        <v>0</v>
      </c>
      <c r="H23" s="482">
        <f t="shared" si="1"/>
        <v>0</v>
      </c>
      <c r="I23" s="482">
        <f t="shared" si="2"/>
        <v>3</v>
      </c>
      <c r="J23" s="482">
        <f t="shared" si="3"/>
        <v>2</v>
      </c>
    </row>
    <row r="24" spans="1:22" hidden="1">
      <c r="A24" s="529"/>
      <c r="B24" s="486" t="s">
        <v>1160</v>
      </c>
      <c r="C24" s="482">
        <v>1</v>
      </c>
      <c r="D24" s="482">
        <v>0</v>
      </c>
      <c r="E24" s="482">
        <v>3</v>
      </c>
      <c r="F24" s="482">
        <v>5</v>
      </c>
      <c r="G24" s="482">
        <v>4</v>
      </c>
      <c r="H24" s="482">
        <f t="shared" si="1"/>
        <v>4</v>
      </c>
      <c r="I24" s="482">
        <f t="shared" si="2"/>
        <v>5</v>
      </c>
      <c r="J24" s="482">
        <f t="shared" si="3"/>
        <v>4</v>
      </c>
    </row>
    <row r="25" spans="1:22" hidden="1">
      <c r="A25" s="529"/>
      <c r="B25" s="486" t="s">
        <v>1161</v>
      </c>
      <c r="C25" s="482">
        <v>1</v>
      </c>
      <c r="D25" s="482">
        <v>0</v>
      </c>
      <c r="E25" s="482">
        <v>1</v>
      </c>
      <c r="F25" s="482">
        <v>1</v>
      </c>
      <c r="G25" s="482">
        <v>1</v>
      </c>
      <c r="H25" s="482">
        <f t="shared" si="1"/>
        <v>2</v>
      </c>
      <c r="I25" s="482">
        <f t="shared" si="2"/>
        <v>1</v>
      </c>
      <c r="J25" s="482">
        <f t="shared" si="3"/>
        <v>1</v>
      </c>
    </row>
    <row r="26" spans="1:22" hidden="1">
      <c r="A26" s="529"/>
      <c r="B26" s="486" t="s">
        <v>2022</v>
      </c>
      <c r="C26" s="482">
        <v>0</v>
      </c>
      <c r="D26" s="482">
        <v>1</v>
      </c>
      <c r="E26" s="482">
        <v>1</v>
      </c>
      <c r="F26" s="482">
        <v>6</v>
      </c>
      <c r="G26" s="482">
        <v>1</v>
      </c>
      <c r="H26" s="482">
        <f t="shared" si="1"/>
        <v>1</v>
      </c>
      <c r="I26" s="482">
        <f t="shared" si="2"/>
        <v>6</v>
      </c>
      <c r="J26" s="482">
        <f t="shared" si="3"/>
        <v>2</v>
      </c>
    </row>
    <row r="27" spans="1:22" hidden="1">
      <c r="A27" s="529"/>
      <c r="B27" s="486" t="s">
        <v>1162</v>
      </c>
      <c r="C27" s="482">
        <v>0</v>
      </c>
      <c r="D27" s="482">
        <v>1</v>
      </c>
      <c r="E27" s="482">
        <v>1</v>
      </c>
      <c r="F27" s="482">
        <v>2</v>
      </c>
      <c r="G27" s="482">
        <v>1</v>
      </c>
      <c r="H27" s="482">
        <f t="shared" si="1"/>
        <v>1</v>
      </c>
      <c r="I27" s="482">
        <f t="shared" si="2"/>
        <v>2</v>
      </c>
      <c r="J27" s="482">
        <f t="shared" si="3"/>
        <v>2</v>
      </c>
    </row>
    <row r="28" spans="1:22" hidden="1">
      <c r="A28" s="529"/>
      <c r="B28" s="486" t="s">
        <v>1163</v>
      </c>
      <c r="C28" s="482">
        <v>0</v>
      </c>
      <c r="D28" s="482">
        <v>0</v>
      </c>
      <c r="E28" s="482">
        <v>1</v>
      </c>
      <c r="F28" s="482">
        <v>5</v>
      </c>
      <c r="G28" s="482">
        <v>0</v>
      </c>
      <c r="H28" s="482">
        <f t="shared" si="1"/>
        <v>1</v>
      </c>
      <c r="I28" s="482">
        <f t="shared" si="2"/>
        <v>5</v>
      </c>
      <c r="J28" s="482">
        <f t="shared" si="3"/>
        <v>0</v>
      </c>
    </row>
    <row r="29" spans="1:22" hidden="1">
      <c r="A29" s="529"/>
      <c r="B29" s="486" t="s">
        <v>728</v>
      </c>
      <c r="C29" s="482">
        <v>0</v>
      </c>
      <c r="D29" s="482">
        <v>0</v>
      </c>
      <c r="E29" s="482">
        <v>0</v>
      </c>
      <c r="F29" s="482">
        <v>0</v>
      </c>
      <c r="G29" s="482">
        <v>0</v>
      </c>
      <c r="H29" s="482">
        <f t="shared" si="1"/>
        <v>0</v>
      </c>
      <c r="I29" s="482">
        <f t="shared" si="2"/>
        <v>0</v>
      </c>
      <c r="J29" s="482">
        <f t="shared" si="3"/>
        <v>0</v>
      </c>
    </row>
    <row r="30" spans="1:22" hidden="1">
      <c r="A30" s="529"/>
      <c r="B30" s="486" t="s">
        <v>1164</v>
      </c>
      <c r="C30" s="482">
        <v>0</v>
      </c>
      <c r="D30" s="482">
        <v>1</v>
      </c>
      <c r="E30" s="482">
        <v>3</v>
      </c>
      <c r="F30" s="482">
        <v>8</v>
      </c>
      <c r="G30" s="482">
        <v>1</v>
      </c>
      <c r="H30" s="482">
        <f t="shared" si="1"/>
        <v>3</v>
      </c>
      <c r="I30" s="482">
        <f t="shared" si="2"/>
        <v>8</v>
      </c>
      <c r="J30" s="482">
        <f t="shared" si="3"/>
        <v>2</v>
      </c>
    </row>
    <row r="31" spans="1:22" hidden="1">
      <c r="A31" s="529"/>
      <c r="B31" s="486" t="s">
        <v>1165</v>
      </c>
      <c r="C31" s="482">
        <v>1</v>
      </c>
      <c r="D31" s="482">
        <v>0</v>
      </c>
      <c r="E31" s="482">
        <v>1</v>
      </c>
      <c r="F31" s="482">
        <v>8</v>
      </c>
      <c r="G31" s="482">
        <v>0</v>
      </c>
      <c r="H31" s="482">
        <f t="shared" si="1"/>
        <v>2</v>
      </c>
      <c r="I31" s="482">
        <f t="shared" si="2"/>
        <v>8</v>
      </c>
      <c r="J31" s="482">
        <f t="shared" si="3"/>
        <v>0</v>
      </c>
    </row>
    <row r="32" spans="1:22" ht="13.5" hidden="1" thickBot="1">
      <c r="C32" s="377">
        <f t="shared" ref="C32:J32" si="4">SUM(C20:C31)</f>
        <v>4</v>
      </c>
      <c r="D32" s="377">
        <f t="shared" si="4"/>
        <v>8</v>
      </c>
      <c r="E32" s="377">
        <f t="shared" si="4"/>
        <v>21</v>
      </c>
      <c r="F32" s="377">
        <f t="shared" si="4"/>
        <v>41</v>
      </c>
      <c r="G32" s="377">
        <f t="shared" si="4"/>
        <v>10</v>
      </c>
      <c r="H32" s="377">
        <f t="shared" si="4"/>
        <v>25</v>
      </c>
      <c r="I32" s="377">
        <f t="shared" si="4"/>
        <v>41</v>
      </c>
      <c r="J32" s="377">
        <f t="shared" si="4"/>
        <v>18</v>
      </c>
    </row>
    <row r="33" spans="1:10" hidden="1">
      <c r="C33" s="378"/>
      <c r="D33" s="378"/>
      <c r="E33" s="378"/>
      <c r="F33" s="378"/>
      <c r="G33" s="378"/>
      <c r="H33" s="378"/>
      <c r="I33" s="378"/>
      <c r="J33" s="378"/>
    </row>
    <row r="34" spans="1:10" hidden="1">
      <c r="A34" s="528" t="s">
        <v>2074</v>
      </c>
      <c r="B34" s="486" t="s">
        <v>1157</v>
      </c>
      <c r="C34" s="482"/>
      <c r="D34" s="482"/>
      <c r="E34" s="482"/>
      <c r="F34" s="482"/>
      <c r="G34" s="482"/>
      <c r="H34" s="482">
        <f>C34+E34</f>
        <v>0</v>
      </c>
      <c r="I34" s="482">
        <f>F34</f>
        <v>0</v>
      </c>
      <c r="J34" s="482">
        <f>D34+G34</f>
        <v>0</v>
      </c>
    </row>
    <row r="35" spans="1:10" hidden="1">
      <c r="A35" s="529"/>
      <c r="B35" s="486" t="s">
        <v>1158</v>
      </c>
      <c r="C35" s="482"/>
      <c r="D35" s="482"/>
      <c r="E35" s="482"/>
      <c r="F35" s="482"/>
      <c r="G35" s="482"/>
      <c r="H35" s="482">
        <f t="shared" ref="H35:H45" si="5">C35+E35</f>
        <v>0</v>
      </c>
      <c r="I35" s="482">
        <f t="shared" ref="I35:I45" si="6">F35</f>
        <v>0</v>
      </c>
      <c r="J35" s="482">
        <f t="shared" ref="J35:J45" si="7">D35+G35</f>
        <v>0</v>
      </c>
    </row>
    <row r="36" spans="1:10" hidden="1">
      <c r="A36" s="529"/>
      <c r="B36" s="486" t="s">
        <v>727</v>
      </c>
      <c r="C36" s="482"/>
      <c r="D36" s="482"/>
      <c r="E36" s="482"/>
      <c r="F36" s="482"/>
      <c r="G36" s="482"/>
      <c r="H36" s="482">
        <f t="shared" si="5"/>
        <v>0</v>
      </c>
      <c r="I36" s="482">
        <f t="shared" si="6"/>
        <v>0</v>
      </c>
      <c r="J36" s="482">
        <f t="shared" si="7"/>
        <v>0</v>
      </c>
    </row>
    <row r="37" spans="1:10" hidden="1">
      <c r="A37" s="529"/>
      <c r="B37" s="486" t="s">
        <v>1159</v>
      </c>
      <c r="C37" s="482"/>
      <c r="D37" s="482"/>
      <c r="E37" s="482"/>
      <c r="F37" s="482"/>
      <c r="G37" s="482"/>
      <c r="H37" s="482">
        <f t="shared" si="5"/>
        <v>0</v>
      </c>
      <c r="I37" s="482">
        <f t="shared" si="6"/>
        <v>0</v>
      </c>
      <c r="J37" s="482">
        <f t="shared" si="7"/>
        <v>0</v>
      </c>
    </row>
    <row r="38" spans="1:10" hidden="1">
      <c r="A38" s="529"/>
      <c r="B38" s="486" t="s">
        <v>1160</v>
      </c>
      <c r="C38" s="482"/>
      <c r="D38" s="482"/>
      <c r="E38" s="482"/>
      <c r="F38" s="482"/>
      <c r="G38" s="482"/>
      <c r="H38" s="482">
        <f t="shared" si="5"/>
        <v>0</v>
      </c>
      <c r="I38" s="482">
        <f t="shared" si="6"/>
        <v>0</v>
      </c>
      <c r="J38" s="482">
        <f t="shared" si="7"/>
        <v>0</v>
      </c>
    </row>
    <row r="39" spans="1:10" hidden="1">
      <c r="A39" s="529"/>
      <c r="B39" s="486" t="s">
        <v>1161</v>
      </c>
      <c r="C39" s="482"/>
      <c r="D39" s="482"/>
      <c r="E39" s="482"/>
      <c r="F39" s="482"/>
      <c r="G39" s="482"/>
      <c r="H39" s="482">
        <f t="shared" si="5"/>
        <v>0</v>
      </c>
      <c r="I39" s="482">
        <f t="shared" si="6"/>
        <v>0</v>
      </c>
      <c r="J39" s="482">
        <f t="shared" si="7"/>
        <v>0</v>
      </c>
    </row>
    <row r="40" spans="1:10" hidden="1">
      <c r="A40" s="529"/>
      <c r="B40" s="486" t="s">
        <v>2022</v>
      </c>
      <c r="C40" s="482"/>
      <c r="D40" s="482"/>
      <c r="E40" s="482"/>
      <c r="F40" s="482"/>
      <c r="G40" s="482"/>
      <c r="H40" s="482">
        <f t="shared" si="5"/>
        <v>0</v>
      </c>
      <c r="I40" s="482">
        <f t="shared" si="6"/>
        <v>0</v>
      </c>
      <c r="J40" s="482">
        <f t="shared" si="7"/>
        <v>0</v>
      </c>
    </row>
    <row r="41" spans="1:10" hidden="1">
      <c r="A41" s="529"/>
      <c r="B41" s="486" t="s">
        <v>1162</v>
      </c>
      <c r="C41" s="482"/>
      <c r="D41" s="482"/>
      <c r="E41" s="482"/>
      <c r="F41" s="482"/>
      <c r="G41" s="482"/>
      <c r="H41" s="482">
        <f t="shared" si="5"/>
        <v>0</v>
      </c>
      <c r="I41" s="482">
        <f t="shared" si="6"/>
        <v>0</v>
      </c>
      <c r="J41" s="482">
        <f t="shared" si="7"/>
        <v>0</v>
      </c>
    </row>
    <row r="42" spans="1:10" hidden="1">
      <c r="A42" s="529"/>
      <c r="B42" s="486" t="s">
        <v>1163</v>
      </c>
      <c r="C42" s="482"/>
      <c r="D42" s="482"/>
      <c r="E42" s="482"/>
      <c r="F42" s="482"/>
      <c r="G42" s="482"/>
      <c r="H42" s="482">
        <f t="shared" si="5"/>
        <v>0</v>
      </c>
      <c r="I42" s="482">
        <f t="shared" si="6"/>
        <v>0</v>
      </c>
      <c r="J42" s="482">
        <f t="shared" si="7"/>
        <v>0</v>
      </c>
    </row>
    <row r="43" spans="1:10" hidden="1">
      <c r="A43" s="529"/>
      <c r="B43" s="486" t="s">
        <v>728</v>
      </c>
      <c r="C43" s="482"/>
      <c r="D43" s="482"/>
      <c r="E43" s="482"/>
      <c r="F43" s="482"/>
      <c r="G43" s="482"/>
      <c r="H43" s="482">
        <f t="shared" si="5"/>
        <v>0</v>
      </c>
      <c r="I43" s="482">
        <f t="shared" si="6"/>
        <v>0</v>
      </c>
      <c r="J43" s="482">
        <f t="shared" si="7"/>
        <v>0</v>
      </c>
    </row>
    <row r="44" spans="1:10" hidden="1">
      <c r="A44" s="529"/>
      <c r="B44" s="486" t="s">
        <v>1164</v>
      </c>
      <c r="C44" s="482"/>
      <c r="D44" s="482"/>
      <c r="E44" s="482"/>
      <c r="F44" s="482"/>
      <c r="G44" s="482"/>
      <c r="H44" s="482">
        <f t="shared" si="5"/>
        <v>0</v>
      </c>
      <c r="I44" s="482">
        <f t="shared" si="6"/>
        <v>0</v>
      </c>
      <c r="J44" s="482">
        <f t="shared" si="7"/>
        <v>0</v>
      </c>
    </row>
    <row r="45" spans="1:10" hidden="1">
      <c r="A45" s="529"/>
      <c r="B45" s="486" t="s">
        <v>1165</v>
      </c>
      <c r="C45" s="482"/>
      <c r="D45" s="482"/>
      <c r="E45" s="482"/>
      <c r="F45" s="482"/>
      <c r="G45" s="482"/>
      <c r="H45" s="482">
        <f t="shared" si="5"/>
        <v>0</v>
      </c>
      <c r="I45" s="482">
        <f t="shared" si="6"/>
        <v>0</v>
      </c>
      <c r="J45" s="482">
        <f t="shared" si="7"/>
        <v>0</v>
      </c>
    </row>
    <row r="46" spans="1:10" ht="13.5" hidden="1" thickBot="1">
      <c r="C46" s="377">
        <f t="shared" ref="C46:J46" si="8">SUM(C34:C45)</f>
        <v>0</v>
      </c>
      <c r="D46" s="377">
        <f t="shared" si="8"/>
        <v>0</v>
      </c>
      <c r="E46" s="377">
        <f t="shared" si="8"/>
        <v>0</v>
      </c>
      <c r="F46" s="377">
        <f t="shared" si="8"/>
        <v>0</v>
      </c>
      <c r="G46" s="377">
        <f t="shared" si="8"/>
        <v>0</v>
      </c>
      <c r="H46" s="377">
        <f t="shared" si="8"/>
        <v>0</v>
      </c>
      <c r="I46" s="377">
        <f t="shared" si="8"/>
        <v>0</v>
      </c>
      <c r="J46" s="377">
        <f t="shared" si="8"/>
        <v>0</v>
      </c>
    </row>
    <row r="47" spans="1:10" hidden="1"/>
    <row r="48" spans="1:10" hidden="1">
      <c r="A48" s="528" t="s">
        <v>2075</v>
      </c>
      <c r="B48" s="486" t="s">
        <v>1157</v>
      </c>
      <c r="C48" s="482"/>
      <c r="D48" s="482"/>
      <c r="E48" s="482"/>
      <c r="F48" s="482"/>
      <c r="G48" s="482"/>
      <c r="H48" s="482">
        <f>C48+E48</f>
        <v>0</v>
      </c>
      <c r="I48" s="482">
        <f>F48</f>
        <v>0</v>
      </c>
      <c r="J48" s="482">
        <f>D48+G48</f>
        <v>0</v>
      </c>
    </row>
    <row r="49" spans="1:10" hidden="1">
      <c r="A49" s="529"/>
      <c r="B49" s="486" t="s">
        <v>1158</v>
      </c>
      <c r="C49" s="482"/>
      <c r="D49" s="482"/>
      <c r="E49" s="482"/>
      <c r="F49" s="482"/>
      <c r="G49" s="482"/>
      <c r="H49" s="482">
        <f t="shared" ref="H49:H59" si="9">C49+E49</f>
        <v>0</v>
      </c>
      <c r="I49" s="482">
        <f t="shared" ref="I49:I59" si="10">F49</f>
        <v>0</v>
      </c>
      <c r="J49" s="482">
        <f t="shared" ref="J49:J59" si="11">D49+G49</f>
        <v>0</v>
      </c>
    </row>
    <row r="50" spans="1:10" hidden="1">
      <c r="A50" s="529"/>
      <c r="B50" s="486" t="s">
        <v>727</v>
      </c>
      <c r="C50" s="482"/>
      <c r="D50" s="482"/>
      <c r="E50" s="482"/>
      <c r="F50" s="482"/>
      <c r="G50" s="482"/>
      <c r="H50" s="482">
        <f t="shared" si="9"/>
        <v>0</v>
      </c>
      <c r="I50" s="482">
        <f t="shared" si="10"/>
        <v>0</v>
      </c>
      <c r="J50" s="482">
        <f t="shared" si="11"/>
        <v>0</v>
      </c>
    </row>
    <row r="51" spans="1:10" hidden="1">
      <c r="A51" s="529"/>
      <c r="B51" s="486" t="s">
        <v>1159</v>
      </c>
      <c r="C51" s="482"/>
      <c r="D51" s="482"/>
      <c r="E51" s="482"/>
      <c r="F51" s="482"/>
      <c r="G51" s="482"/>
      <c r="H51" s="482">
        <f t="shared" si="9"/>
        <v>0</v>
      </c>
      <c r="I51" s="482">
        <f t="shared" si="10"/>
        <v>0</v>
      </c>
      <c r="J51" s="482">
        <f t="shared" si="11"/>
        <v>0</v>
      </c>
    </row>
    <row r="52" spans="1:10" hidden="1">
      <c r="A52" s="529"/>
      <c r="B52" s="486" t="s">
        <v>1160</v>
      </c>
      <c r="C52" s="482"/>
      <c r="D52" s="482"/>
      <c r="E52" s="482"/>
      <c r="F52" s="482"/>
      <c r="G52" s="482"/>
      <c r="H52" s="482">
        <f t="shared" si="9"/>
        <v>0</v>
      </c>
      <c r="I52" s="482">
        <f t="shared" si="10"/>
        <v>0</v>
      </c>
      <c r="J52" s="482">
        <f t="shared" si="11"/>
        <v>0</v>
      </c>
    </row>
    <row r="53" spans="1:10" hidden="1">
      <c r="A53" s="529"/>
      <c r="B53" s="486" t="s">
        <v>1161</v>
      </c>
      <c r="C53" s="482"/>
      <c r="D53" s="482"/>
      <c r="E53" s="482"/>
      <c r="F53" s="482"/>
      <c r="G53" s="482"/>
      <c r="H53" s="482">
        <f t="shared" si="9"/>
        <v>0</v>
      </c>
      <c r="I53" s="482">
        <f t="shared" si="10"/>
        <v>0</v>
      </c>
      <c r="J53" s="482">
        <f t="shared" si="11"/>
        <v>0</v>
      </c>
    </row>
    <row r="54" spans="1:10" hidden="1">
      <c r="A54" s="529"/>
      <c r="B54" s="486" t="s">
        <v>2022</v>
      </c>
      <c r="C54" s="482"/>
      <c r="D54" s="482"/>
      <c r="E54" s="482"/>
      <c r="F54" s="482"/>
      <c r="G54" s="482"/>
      <c r="H54" s="482">
        <f t="shared" si="9"/>
        <v>0</v>
      </c>
      <c r="I54" s="482">
        <f t="shared" si="10"/>
        <v>0</v>
      </c>
      <c r="J54" s="482">
        <f t="shared" si="11"/>
        <v>0</v>
      </c>
    </row>
    <row r="55" spans="1:10" hidden="1">
      <c r="A55" s="529"/>
      <c r="B55" s="486" t="s">
        <v>1162</v>
      </c>
      <c r="C55" s="482"/>
      <c r="D55" s="482"/>
      <c r="E55" s="482"/>
      <c r="F55" s="482"/>
      <c r="G55" s="482"/>
      <c r="H55" s="482">
        <f t="shared" si="9"/>
        <v>0</v>
      </c>
      <c r="I55" s="482">
        <f t="shared" si="10"/>
        <v>0</v>
      </c>
      <c r="J55" s="482">
        <f t="shared" si="11"/>
        <v>0</v>
      </c>
    </row>
    <row r="56" spans="1:10" hidden="1">
      <c r="A56" s="529"/>
      <c r="B56" s="486" t="s">
        <v>1163</v>
      </c>
      <c r="C56" s="482"/>
      <c r="D56" s="482"/>
      <c r="E56" s="482"/>
      <c r="F56" s="482"/>
      <c r="G56" s="482"/>
      <c r="H56" s="482">
        <f t="shared" si="9"/>
        <v>0</v>
      </c>
      <c r="I56" s="482">
        <f t="shared" si="10"/>
        <v>0</v>
      </c>
      <c r="J56" s="482">
        <f t="shared" si="11"/>
        <v>0</v>
      </c>
    </row>
    <row r="57" spans="1:10" hidden="1">
      <c r="A57" s="529"/>
      <c r="B57" s="486" t="s">
        <v>728</v>
      </c>
      <c r="C57" s="482"/>
      <c r="D57" s="482"/>
      <c r="E57" s="482"/>
      <c r="F57" s="482"/>
      <c r="G57" s="482"/>
      <c r="H57" s="482">
        <f t="shared" si="9"/>
        <v>0</v>
      </c>
      <c r="I57" s="482">
        <f t="shared" si="10"/>
        <v>0</v>
      </c>
      <c r="J57" s="482">
        <f t="shared" si="11"/>
        <v>0</v>
      </c>
    </row>
    <row r="58" spans="1:10" hidden="1">
      <c r="A58" s="529"/>
      <c r="B58" s="486" t="s">
        <v>1164</v>
      </c>
      <c r="C58" s="482"/>
      <c r="D58" s="482"/>
      <c r="E58" s="482"/>
      <c r="F58" s="482"/>
      <c r="G58" s="482"/>
      <c r="H58" s="482">
        <f t="shared" si="9"/>
        <v>0</v>
      </c>
      <c r="I58" s="482">
        <f t="shared" si="10"/>
        <v>0</v>
      </c>
      <c r="J58" s="482">
        <f t="shared" si="11"/>
        <v>0</v>
      </c>
    </row>
    <row r="59" spans="1:10" hidden="1">
      <c r="A59" s="529"/>
      <c r="B59" s="486" t="s">
        <v>1165</v>
      </c>
      <c r="C59" s="482"/>
      <c r="D59" s="482"/>
      <c r="E59" s="482"/>
      <c r="F59" s="482"/>
      <c r="G59" s="482"/>
      <c r="H59" s="482">
        <f t="shared" si="9"/>
        <v>0</v>
      </c>
      <c r="I59" s="482">
        <f t="shared" si="10"/>
        <v>0</v>
      </c>
      <c r="J59" s="482">
        <f t="shared" si="11"/>
        <v>0</v>
      </c>
    </row>
    <row r="60" spans="1:10" ht="13.5" hidden="1" thickBot="1">
      <c r="C60" s="377">
        <f t="shared" ref="C60:J60" si="12">SUM(C48:C59)</f>
        <v>0</v>
      </c>
      <c r="D60" s="377">
        <f t="shared" si="12"/>
        <v>0</v>
      </c>
      <c r="E60" s="377">
        <f t="shared" si="12"/>
        <v>0</v>
      </c>
      <c r="F60" s="377">
        <f t="shared" si="12"/>
        <v>0</v>
      </c>
      <c r="G60" s="377">
        <f t="shared" si="12"/>
        <v>0</v>
      </c>
      <c r="H60" s="377">
        <f t="shared" si="12"/>
        <v>0</v>
      </c>
      <c r="I60" s="377">
        <f t="shared" si="12"/>
        <v>0</v>
      </c>
      <c r="J60" s="377">
        <f t="shared" si="12"/>
        <v>0</v>
      </c>
    </row>
    <row r="61" spans="1:10">
      <c r="H61" s="399"/>
      <c r="I61" s="399"/>
      <c r="J61" s="399"/>
    </row>
    <row r="62" spans="1:10">
      <c r="I62" s="518"/>
      <c r="J62" s="518"/>
    </row>
    <row r="66" spans="8:23">
      <c r="H66" s="487">
        <v>100</v>
      </c>
      <c r="I66" s="487">
        <v>159</v>
      </c>
      <c r="J66" s="487">
        <v>71</v>
      </c>
      <c r="W66" s="487" t="s">
        <v>2153</v>
      </c>
    </row>
    <row r="67" spans="8:23">
      <c r="H67" s="487">
        <f>'[35]001'!$C$18+'[35]001'!$E$18</f>
        <v>22</v>
      </c>
      <c r="I67" s="487">
        <f>'[35]001'!$F$18</f>
        <v>14</v>
      </c>
      <c r="J67" s="487">
        <f>'[35]001'!$D$18+'[35]001'!$G$18</f>
        <v>16</v>
      </c>
    </row>
    <row r="68" spans="8:23">
      <c r="H68" s="487">
        <f>H66+H67</f>
        <v>122</v>
      </c>
      <c r="I68" s="518">
        <f t="shared" ref="I68:J68" si="13">I66+I67</f>
        <v>173</v>
      </c>
      <c r="J68" s="518">
        <f t="shared" si="13"/>
        <v>87</v>
      </c>
    </row>
  </sheetData>
  <mergeCells count="13">
    <mergeCell ref="L4:P4"/>
    <mergeCell ref="R4:V4"/>
    <mergeCell ref="A18:B18"/>
    <mergeCell ref="A20:A31"/>
    <mergeCell ref="A34:A45"/>
    <mergeCell ref="A48:A59"/>
    <mergeCell ref="A2:J2"/>
    <mergeCell ref="A3:A5"/>
    <mergeCell ref="B3:B5"/>
    <mergeCell ref="C3:G3"/>
    <mergeCell ref="H3:J4"/>
    <mergeCell ref="C4:D4"/>
    <mergeCell ref="E4:G4"/>
  </mergeCells>
  <printOptions horizontalCentered="1" verticalCentered="1"/>
  <pageMargins left="0.11811023622047245" right="0.23622047244094491" top="0.98425196850393704" bottom="0.19685039370078741" header="0.51181102362204722" footer="0.51181102362204722"/>
  <pageSetup paperSize="9" scale="115"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29"/>
  <sheetViews>
    <sheetView view="pageBreakPreview" topLeftCell="B1" zoomScaleNormal="70" zoomScaleSheetLayoutView="100" workbookViewId="0">
      <pane ySplit="6" topLeftCell="A220" activePane="bottomLeft" state="frozen"/>
      <selection activeCell="C12" sqref="C12:C14"/>
      <selection pane="bottomLeft" activeCell="C12" sqref="C12:C14"/>
    </sheetView>
  </sheetViews>
  <sheetFormatPr defaultRowHeight="12.75"/>
  <cols>
    <col min="1" max="1" width="9.42578125" style="509" customWidth="1"/>
    <col min="2" max="2" width="9.140625" style="509" customWidth="1"/>
    <col min="3" max="3" width="69.7109375" style="509" bestFit="1" customWidth="1"/>
    <col min="4" max="4" width="12.7109375" style="510" customWidth="1"/>
    <col min="5" max="5" width="10.42578125" style="510" customWidth="1"/>
    <col min="6" max="6" width="10" style="510" customWidth="1"/>
    <col min="7" max="7" width="9.85546875" style="510" customWidth="1"/>
    <col min="8" max="8" width="11" style="510" bestFit="1" customWidth="1"/>
    <col min="9" max="10" width="12" style="510" customWidth="1"/>
    <col min="11" max="11" width="10.140625" style="510" customWidth="1"/>
    <col min="12" max="12" width="10.42578125" style="510" customWidth="1"/>
    <col min="13" max="13" width="9.140625" style="509" customWidth="1"/>
    <col min="14" max="14" width="0" style="509" hidden="1" customWidth="1"/>
    <col min="15" max="254" width="9" style="509"/>
    <col min="255" max="255" width="9.42578125" style="509" customWidth="1"/>
    <col min="256" max="256" width="9.140625" style="509" customWidth="1"/>
    <col min="257" max="257" width="69.7109375" style="509" bestFit="1" customWidth="1"/>
    <col min="258" max="258" width="12.7109375" style="509" customWidth="1"/>
    <col min="259" max="259" width="10.42578125" style="509" customWidth="1"/>
    <col min="260" max="260" width="10" style="509" customWidth="1"/>
    <col min="261" max="261" width="9.85546875" style="509" customWidth="1"/>
    <col min="262" max="262" width="11" style="509" bestFit="1" customWidth="1"/>
    <col min="263" max="264" width="12" style="509" customWidth="1"/>
    <col min="265" max="265" width="10.140625" style="509" customWidth="1"/>
    <col min="266" max="266" width="10.42578125" style="509" customWidth="1"/>
    <col min="267" max="267" width="9.140625" style="509" customWidth="1"/>
    <col min="268" max="268" width="0" style="509" hidden="1" customWidth="1"/>
    <col min="269" max="510" width="9" style="509"/>
    <col min="511" max="511" width="9.42578125" style="509" customWidth="1"/>
    <col min="512" max="512" width="9.140625" style="509" customWidth="1"/>
    <col min="513" max="513" width="69.7109375" style="509" bestFit="1" customWidth="1"/>
    <col min="514" max="514" width="12.7109375" style="509" customWidth="1"/>
    <col min="515" max="515" width="10.42578125" style="509" customWidth="1"/>
    <col min="516" max="516" width="10" style="509" customWidth="1"/>
    <col min="517" max="517" width="9.85546875" style="509" customWidth="1"/>
    <col min="518" max="518" width="11" style="509" bestFit="1" customWidth="1"/>
    <col min="519" max="520" width="12" style="509" customWidth="1"/>
    <col min="521" max="521" width="10.140625" style="509" customWidth="1"/>
    <col min="522" max="522" width="10.42578125" style="509" customWidth="1"/>
    <col min="523" max="523" width="9.140625" style="509" customWidth="1"/>
    <col min="524" max="524" width="0" style="509" hidden="1" customWidth="1"/>
    <col min="525" max="766" width="9" style="509"/>
    <col min="767" max="767" width="9.42578125" style="509" customWidth="1"/>
    <col min="768" max="768" width="9.140625" style="509" customWidth="1"/>
    <col min="769" max="769" width="69.7109375" style="509" bestFit="1" customWidth="1"/>
    <col min="770" max="770" width="12.7109375" style="509" customWidth="1"/>
    <col min="771" max="771" width="10.42578125" style="509" customWidth="1"/>
    <col min="772" max="772" width="10" style="509" customWidth="1"/>
    <col min="773" max="773" width="9.85546875" style="509" customWidth="1"/>
    <col min="774" max="774" width="11" style="509" bestFit="1" customWidth="1"/>
    <col min="775" max="776" width="12" style="509" customWidth="1"/>
    <col min="777" max="777" width="10.140625" style="509" customWidth="1"/>
    <col min="778" max="778" width="10.42578125" style="509" customWidth="1"/>
    <col min="779" max="779" width="9.140625" style="509" customWidth="1"/>
    <col min="780" max="780" width="0" style="509" hidden="1" customWidth="1"/>
    <col min="781" max="1022" width="9" style="509"/>
    <col min="1023" max="1023" width="9.42578125" style="509" customWidth="1"/>
    <col min="1024" max="1024" width="9.140625" style="509" customWidth="1"/>
    <col min="1025" max="1025" width="69.7109375" style="509" bestFit="1" customWidth="1"/>
    <col min="1026" max="1026" width="12.7109375" style="509" customWidth="1"/>
    <col min="1027" max="1027" width="10.42578125" style="509" customWidth="1"/>
    <col min="1028" max="1028" width="10" style="509" customWidth="1"/>
    <col min="1029" max="1029" width="9.85546875" style="509" customWidth="1"/>
    <col min="1030" max="1030" width="11" style="509" bestFit="1" customWidth="1"/>
    <col min="1031" max="1032" width="12" style="509" customWidth="1"/>
    <col min="1033" max="1033" width="10.140625" style="509" customWidth="1"/>
    <col min="1034" max="1034" width="10.42578125" style="509" customWidth="1"/>
    <col min="1035" max="1035" width="9.140625" style="509" customWidth="1"/>
    <col min="1036" max="1036" width="0" style="509" hidden="1" customWidth="1"/>
    <col min="1037" max="1278" width="9" style="509"/>
    <col min="1279" max="1279" width="9.42578125" style="509" customWidth="1"/>
    <col min="1280" max="1280" width="9.140625" style="509" customWidth="1"/>
    <col min="1281" max="1281" width="69.7109375" style="509" bestFit="1" customWidth="1"/>
    <col min="1282" max="1282" width="12.7109375" style="509" customWidth="1"/>
    <col min="1283" max="1283" width="10.42578125" style="509" customWidth="1"/>
    <col min="1284" max="1284" width="10" style="509" customWidth="1"/>
    <col min="1285" max="1285" width="9.85546875" style="509" customWidth="1"/>
    <col min="1286" max="1286" width="11" style="509" bestFit="1" customWidth="1"/>
    <col min="1287" max="1288" width="12" style="509" customWidth="1"/>
    <col min="1289" max="1289" width="10.140625" style="509" customWidth="1"/>
    <col min="1290" max="1290" width="10.42578125" style="509" customWidth="1"/>
    <col min="1291" max="1291" width="9.140625" style="509" customWidth="1"/>
    <col min="1292" max="1292" width="0" style="509" hidden="1" customWidth="1"/>
    <col min="1293" max="1534" width="9" style="509"/>
    <col min="1535" max="1535" width="9.42578125" style="509" customWidth="1"/>
    <col min="1536" max="1536" width="9.140625" style="509" customWidth="1"/>
    <col min="1537" max="1537" width="69.7109375" style="509" bestFit="1" customWidth="1"/>
    <col min="1538" max="1538" width="12.7109375" style="509" customWidth="1"/>
    <col min="1539" max="1539" width="10.42578125" style="509" customWidth="1"/>
    <col min="1540" max="1540" width="10" style="509" customWidth="1"/>
    <col min="1541" max="1541" width="9.85546875" style="509" customWidth="1"/>
    <col min="1542" max="1542" width="11" style="509" bestFit="1" customWidth="1"/>
    <col min="1543" max="1544" width="12" style="509" customWidth="1"/>
    <col min="1545" max="1545" width="10.140625" style="509" customWidth="1"/>
    <col min="1546" max="1546" width="10.42578125" style="509" customWidth="1"/>
    <col min="1547" max="1547" width="9.140625" style="509" customWidth="1"/>
    <col min="1548" max="1548" width="0" style="509" hidden="1" customWidth="1"/>
    <col min="1549" max="1790" width="9" style="509"/>
    <col min="1791" max="1791" width="9.42578125" style="509" customWidth="1"/>
    <col min="1792" max="1792" width="9.140625" style="509" customWidth="1"/>
    <col min="1793" max="1793" width="69.7109375" style="509" bestFit="1" customWidth="1"/>
    <col min="1794" max="1794" width="12.7109375" style="509" customWidth="1"/>
    <col min="1795" max="1795" width="10.42578125" style="509" customWidth="1"/>
    <col min="1796" max="1796" width="10" style="509" customWidth="1"/>
    <col min="1797" max="1797" width="9.85546875" style="509" customWidth="1"/>
    <col min="1798" max="1798" width="11" style="509" bestFit="1" customWidth="1"/>
    <col min="1799" max="1800" width="12" style="509" customWidth="1"/>
    <col min="1801" max="1801" width="10.140625" style="509" customWidth="1"/>
    <col min="1802" max="1802" width="10.42578125" style="509" customWidth="1"/>
    <col min="1803" max="1803" width="9.140625" style="509" customWidth="1"/>
    <col min="1804" max="1804" width="0" style="509" hidden="1" customWidth="1"/>
    <col min="1805" max="2046" width="9" style="509"/>
    <col min="2047" max="2047" width="9.42578125" style="509" customWidth="1"/>
    <col min="2048" max="2048" width="9.140625" style="509" customWidth="1"/>
    <col min="2049" max="2049" width="69.7109375" style="509" bestFit="1" customWidth="1"/>
    <col min="2050" max="2050" width="12.7109375" style="509" customWidth="1"/>
    <col min="2051" max="2051" width="10.42578125" style="509" customWidth="1"/>
    <col min="2052" max="2052" width="10" style="509" customWidth="1"/>
    <col min="2053" max="2053" width="9.85546875" style="509" customWidth="1"/>
    <col min="2054" max="2054" width="11" style="509" bestFit="1" customWidth="1"/>
    <col min="2055" max="2056" width="12" style="509" customWidth="1"/>
    <col min="2057" max="2057" width="10.140625" style="509" customWidth="1"/>
    <col min="2058" max="2058" width="10.42578125" style="509" customWidth="1"/>
    <col min="2059" max="2059" width="9.140625" style="509" customWidth="1"/>
    <col min="2060" max="2060" width="0" style="509" hidden="1" customWidth="1"/>
    <col min="2061" max="2302" width="9" style="509"/>
    <col min="2303" max="2303" width="9.42578125" style="509" customWidth="1"/>
    <col min="2304" max="2304" width="9.140625" style="509" customWidth="1"/>
    <col min="2305" max="2305" width="69.7109375" style="509" bestFit="1" customWidth="1"/>
    <col min="2306" max="2306" width="12.7109375" style="509" customWidth="1"/>
    <col min="2307" max="2307" width="10.42578125" style="509" customWidth="1"/>
    <col min="2308" max="2308" width="10" style="509" customWidth="1"/>
    <col min="2309" max="2309" width="9.85546875" style="509" customWidth="1"/>
    <col min="2310" max="2310" width="11" style="509" bestFit="1" customWidth="1"/>
    <col min="2311" max="2312" width="12" style="509" customWidth="1"/>
    <col min="2313" max="2313" width="10.140625" style="509" customWidth="1"/>
    <col min="2314" max="2314" width="10.42578125" style="509" customWidth="1"/>
    <col min="2315" max="2315" width="9.140625" style="509" customWidth="1"/>
    <col min="2316" max="2316" width="0" style="509" hidden="1" customWidth="1"/>
    <col min="2317" max="2558" width="9" style="509"/>
    <col min="2559" max="2559" width="9.42578125" style="509" customWidth="1"/>
    <col min="2560" max="2560" width="9.140625" style="509" customWidth="1"/>
    <col min="2561" max="2561" width="69.7109375" style="509" bestFit="1" customWidth="1"/>
    <col min="2562" max="2562" width="12.7109375" style="509" customWidth="1"/>
    <col min="2563" max="2563" width="10.42578125" style="509" customWidth="1"/>
    <col min="2564" max="2564" width="10" style="509" customWidth="1"/>
    <col min="2565" max="2565" width="9.85546875" style="509" customWidth="1"/>
    <col min="2566" max="2566" width="11" style="509" bestFit="1" customWidth="1"/>
    <col min="2567" max="2568" width="12" style="509" customWidth="1"/>
    <col min="2569" max="2569" width="10.140625" style="509" customWidth="1"/>
    <col min="2570" max="2570" width="10.42578125" style="509" customWidth="1"/>
    <col min="2571" max="2571" width="9.140625" style="509" customWidth="1"/>
    <col min="2572" max="2572" width="0" style="509" hidden="1" customWidth="1"/>
    <col min="2573" max="2814" width="9" style="509"/>
    <col min="2815" max="2815" width="9.42578125" style="509" customWidth="1"/>
    <col min="2816" max="2816" width="9.140625" style="509" customWidth="1"/>
    <col min="2817" max="2817" width="69.7109375" style="509" bestFit="1" customWidth="1"/>
    <col min="2818" max="2818" width="12.7109375" style="509" customWidth="1"/>
    <col min="2819" max="2819" width="10.42578125" style="509" customWidth="1"/>
    <col min="2820" max="2820" width="10" style="509" customWidth="1"/>
    <col min="2821" max="2821" width="9.85546875" style="509" customWidth="1"/>
    <col min="2822" max="2822" width="11" style="509" bestFit="1" customWidth="1"/>
    <col min="2823" max="2824" width="12" style="509" customWidth="1"/>
    <col min="2825" max="2825" width="10.140625" style="509" customWidth="1"/>
    <col min="2826" max="2826" width="10.42578125" style="509" customWidth="1"/>
    <col min="2827" max="2827" width="9.140625" style="509" customWidth="1"/>
    <col min="2828" max="2828" width="0" style="509" hidden="1" customWidth="1"/>
    <col min="2829" max="3070" width="9" style="509"/>
    <col min="3071" max="3071" width="9.42578125" style="509" customWidth="1"/>
    <col min="3072" max="3072" width="9.140625" style="509" customWidth="1"/>
    <col min="3073" max="3073" width="69.7109375" style="509" bestFit="1" customWidth="1"/>
    <col min="3074" max="3074" width="12.7109375" style="509" customWidth="1"/>
    <col min="3075" max="3075" width="10.42578125" style="509" customWidth="1"/>
    <col min="3076" max="3076" width="10" style="509" customWidth="1"/>
    <col min="3077" max="3077" width="9.85546875" style="509" customWidth="1"/>
    <col min="3078" max="3078" width="11" style="509" bestFit="1" customWidth="1"/>
    <col min="3079" max="3080" width="12" style="509" customWidth="1"/>
    <col min="3081" max="3081" width="10.140625" style="509" customWidth="1"/>
    <col min="3082" max="3082" width="10.42578125" style="509" customWidth="1"/>
    <col min="3083" max="3083" width="9.140625" style="509" customWidth="1"/>
    <col min="3084" max="3084" width="0" style="509" hidden="1" customWidth="1"/>
    <col min="3085" max="3326" width="9" style="509"/>
    <col min="3327" max="3327" width="9.42578125" style="509" customWidth="1"/>
    <col min="3328" max="3328" width="9.140625" style="509" customWidth="1"/>
    <col min="3329" max="3329" width="69.7109375" style="509" bestFit="1" customWidth="1"/>
    <col min="3330" max="3330" width="12.7109375" style="509" customWidth="1"/>
    <col min="3331" max="3331" width="10.42578125" style="509" customWidth="1"/>
    <col min="3332" max="3332" width="10" style="509" customWidth="1"/>
    <col min="3333" max="3333" width="9.85546875" style="509" customWidth="1"/>
    <col min="3334" max="3334" width="11" style="509" bestFit="1" customWidth="1"/>
    <col min="3335" max="3336" width="12" style="509" customWidth="1"/>
    <col min="3337" max="3337" width="10.140625" style="509" customWidth="1"/>
    <col min="3338" max="3338" width="10.42578125" style="509" customWidth="1"/>
    <col min="3339" max="3339" width="9.140625" style="509" customWidth="1"/>
    <col min="3340" max="3340" width="0" style="509" hidden="1" customWidth="1"/>
    <col min="3341" max="3582" width="9" style="509"/>
    <col min="3583" max="3583" width="9.42578125" style="509" customWidth="1"/>
    <col min="3584" max="3584" width="9.140625" style="509" customWidth="1"/>
    <col min="3585" max="3585" width="69.7109375" style="509" bestFit="1" customWidth="1"/>
    <col min="3586" max="3586" width="12.7109375" style="509" customWidth="1"/>
    <col min="3587" max="3587" width="10.42578125" style="509" customWidth="1"/>
    <col min="3588" max="3588" width="10" style="509" customWidth="1"/>
    <col min="3589" max="3589" width="9.85546875" style="509" customWidth="1"/>
    <col min="3590" max="3590" width="11" style="509" bestFit="1" customWidth="1"/>
    <col min="3591" max="3592" width="12" style="509" customWidth="1"/>
    <col min="3593" max="3593" width="10.140625" style="509" customWidth="1"/>
    <col min="3594" max="3594" width="10.42578125" style="509" customWidth="1"/>
    <col min="3595" max="3595" width="9.140625" style="509" customWidth="1"/>
    <col min="3596" max="3596" width="0" style="509" hidden="1" customWidth="1"/>
    <col min="3597" max="3838" width="9" style="509"/>
    <col min="3839" max="3839" width="9.42578125" style="509" customWidth="1"/>
    <col min="3840" max="3840" width="9.140625" style="509" customWidth="1"/>
    <col min="3841" max="3841" width="69.7109375" style="509" bestFit="1" customWidth="1"/>
    <col min="3842" max="3842" width="12.7109375" style="509" customWidth="1"/>
    <col min="3843" max="3843" width="10.42578125" style="509" customWidth="1"/>
    <col min="3844" max="3844" width="10" style="509" customWidth="1"/>
    <col min="3845" max="3845" width="9.85546875" style="509" customWidth="1"/>
    <col min="3846" max="3846" width="11" style="509" bestFit="1" customWidth="1"/>
    <col min="3847" max="3848" width="12" style="509" customWidth="1"/>
    <col min="3849" max="3849" width="10.140625" style="509" customWidth="1"/>
    <col min="3850" max="3850" width="10.42578125" style="509" customWidth="1"/>
    <col min="3851" max="3851" width="9.140625" style="509" customWidth="1"/>
    <col min="3852" max="3852" width="0" style="509" hidden="1" customWidth="1"/>
    <col min="3853" max="4094" width="9" style="509"/>
    <col min="4095" max="4095" width="9.42578125" style="509" customWidth="1"/>
    <col min="4096" max="4096" width="9.140625" style="509" customWidth="1"/>
    <col min="4097" max="4097" width="69.7109375" style="509" bestFit="1" customWidth="1"/>
    <col min="4098" max="4098" width="12.7109375" style="509" customWidth="1"/>
    <col min="4099" max="4099" width="10.42578125" style="509" customWidth="1"/>
    <col min="4100" max="4100" width="10" style="509" customWidth="1"/>
    <col min="4101" max="4101" width="9.85546875" style="509" customWidth="1"/>
    <col min="4102" max="4102" width="11" style="509" bestFit="1" customWidth="1"/>
    <col min="4103" max="4104" width="12" style="509" customWidth="1"/>
    <col min="4105" max="4105" width="10.140625" style="509" customWidth="1"/>
    <col min="4106" max="4106" width="10.42578125" style="509" customWidth="1"/>
    <col min="4107" max="4107" width="9.140625" style="509" customWidth="1"/>
    <col min="4108" max="4108" width="0" style="509" hidden="1" customWidth="1"/>
    <col min="4109" max="4350" width="9" style="509"/>
    <col min="4351" max="4351" width="9.42578125" style="509" customWidth="1"/>
    <col min="4352" max="4352" width="9.140625" style="509" customWidth="1"/>
    <col min="4353" max="4353" width="69.7109375" style="509" bestFit="1" customWidth="1"/>
    <col min="4354" max="4354" width="12.7109375" style="509" customWidth="1"/>
    <col min="4355" max="4355" width="10.42578125" style="509" customWidth="1"/>
    <col min="4356" max="4356" width="10" style="509" customWidth="1"/>
    <col min="4357" max="4357" width="9.85546875" style="509" customWidth="1"/>
    <col min="4358" max="4358" width="11" style="509" bestFit="1" customWidth="1"/>
    <col min="4359" max="4360" width="12" style="509" customWidth="1"/>
    <col min="4361" max="4361" width="10.140625" style="509" customWidth="1"/>
    <col min="4362" max="4362" width="10.42578125" style="509" customWidth="1"/>
    <col min="4363" max="4363" width="9.140625" style="509" customWidth="1"/>
    <col min="4364" max="4364" width="0" style="509" hidden="1" customWidth="1"/>
    <col min="4365" max="4606" width="9" style="509"/>
    <col min="4607" max="4607" width="9.42578125" style="509" customWidth="1"/>
    <col min="4608" max="4608" width="9.140625" style="509" customWidth="1"/>
    <col min="4609" max="4609" width="69.7109375" style="509" bestFit="1" customWidth="1"/>
    <col min="4610" max="4610" width="12.7109375" style="509" customWidth="1"/>
    <col min="4611" max="4611" width="10.42578125" style="509" customWidth="1"/>
    <col min="4612" max="4612" width="10" style="509" customWidth="1"/>
    <col min="4613" max="4613" width="9.85546875" style="509" customWidth="1"/>
    <col min="4614" max="4614" width="11" style="509" bestFit="1" customWidth="1"/>
    <col min="4615" max="4616" width="12" style="509" customWidth="1"/>
    <col min="4617" max="4617" width="10.140625" style="509" customWidth="1"/>
    <col min="4618" max="4618" width="10.42578125" style="509" customWidth="1"/>
    <col min="4619" max="4619" width="9.140625" style="509" customWidth="1"/>
    <col min="4620" max="4620" width="0" style="509" hidden="1" customWidth="1"/>
    <col min="4621" max="4862" width="9" style="509"/>
    <col min="4863" max="4863" width="9.42578125" style="509" customWidth="1"/>
    <col min="4864" max="4864" width="9.140625" style="509" customWidth="1"/>
    <col min="4865" max="4865" width="69.7109375" style="509" bestFit="1" customWidth="1"/>
    <col min="4866" max="4866" width="12.7109375" style="509" customWidth="1"/>
    <col min="4867" max="4867" width="10.42578125" style="509" customWidth="1"/>
    <col min="4868" max="4868" width="10" style="509" customWidth="1"/>
    <col min="4869" max="4869" width="9.85546875" style="509" customWidth="1"/>
    <col min="4870" max="4870" width="11" style="509" bestFit="1" customWidth="1"/>
    <col min="4871" max="4872" width="12" style="509" customWidth="1"/>
    <col min="4873" max="4873" width="10.140625" style="509" customWidth="1"/>
    <col min="4874" max="4874" width="10.42578125" style="509" customWidth="1"/>
    <col min="4875" max="4875" width="9.140625" style="509" customWidth="1"/>
    <col min="4876" max="4876" width="0" style="509" hidden="1" customWidth="1"/>
    <col min="4877" max="5118" width="9" style="509"/>
    <col min="5119" max="5119" width="9.42578125" style="509" customWidth="1"/>
    <col min="5120" max="5120" width="9.140625" style="509" customWidth="1"/>
    <col min="5121" max="5121" width="69.7109375" style="509" bestFit="1" customWidth="1"/>
    <col min="5122" max="5122" width="12.7109375" style="509" customWidth="1"/>
    <col min="5123" max="5123" width="10.42578125" style="509" customWidth="1"/>
    <col min="5124" max="5124" width="10" style="509" customWidth="1"/>
    <col min="5125" max="5125" width="9.85546875" style="509" customWidth="1"/>
    <col min="5126" max="5126" width="11" style="509" bestFit="1" customWidth="1"/>
    <col min="5127" max="5128" width="12" style="509" customWidth="1"/>
    <col min="5129" max="5129" width="10.140625" style="509" customWidth="1"/>
    <col min="5130" max="5130" width="10.42578125" style="509" customWidth="1"/>
    <col min="5131" max="5131" width="9.140625" style="509" customWidth="1"/>
    <col min="5132" max="5132" width="0" style="509" hidden="1" customWidth="1"/>
    <col min="5133" max="5374" width="9" style="509"/>
    <col min="5375" max="5375" width="9.42578125" style="509" customWidth="1"/>
    <col min="5376" max="5376" width="9.140625" style="509" customWidth="1"/>
    <col min="5377" max="5377" width="69.7109375" style="509" bestFit="1" customWidth="1"/>
    <col min="5378" max="5378" width="12.7109375" style="509" customWidth="1"/>
    <col min="5379" max="5379" width="10.42578125" style="509" customWidth="1"/>
    <col min="5380" max="5380" width="10" style="509" customWidth="1"/>
    <col min="5381" max="5381" width="9.85546875" style="509" customWidth="1"/>
    <col min="5382" max="5382" width="11" style="509" bestFit="1" customWidth="1"/>
    <col min="5383" max="5384" width="12" style="509" customWidth="1"/>
    <col min="5385" max="5385" width="10.140625" style="509" customWidth="1"/>
    <col min="5386" max="5386" width="10.42578125" style="509" customWidth="1"/>
    <col min="5387" max="5387" width="9.140625" style="509" customWidth="1"/>
    <col min="5388" max="5388" width="0" style="509" hidden="1" customWidth="1"/>
    <col min="5389" max="5630" width="9" style="509"/>
    <col min="5631" max="5631" width="9.42578125" style="509" customWidth="1"/>
    <col min="5632" max="5632" width="9.140625" style="509" customWidth="1"/>
    <col min="5633" max="5633" width="69.7109375" style="509" bestFit="1" customWidth="1"/>
    <col min="5634" max="5634" width="12.7109375" style="509" customWidth="1"/>
    <col min="5635" max="5635" width="10.42578125" style="509" customWidth="1"/>
    <col min="5636" max="5636" width="10" style="509" customWidth="1"/>
    <col min="5637" max="5637" width="9.85546875" style="509" customWidth="1"/>
    <col min="5638" max="5638" width="11" style="509" bestFit="1" customWidth="1"/>
    <col min="5639" max="5640" width="12" style="509" customWidth="1"/>
    <col min="5641" max="5641" width="10.140625" style="509" customWidth="1"/>
    <col min="5642" max="5642" width="10.42578125" style="509" customWidth="1"/>
    <col min="5643" max="5643" width="9.140625" style="509" customWidth="1"/>
    <col min="5644" max="5644" width="0" style="509" hidden="1" customWidth="1"/>
    <col min="5645" max="5886" width="9" style="509"/>
    <col min="5887" max="5887" width="9.42578125" style="509" customWidth="1"/>
    <col min="5888" max="5888" width="9.140625" style="509" customWidth="1"/>
    <col min="5889" max="5889" width="69.7109375" style="509" bestFit="1" customWidth="1"/>
    <col min="5890" max="5890" width="12.7109375" style="509" customWidth="1"/>
    <col min="5891" max="5891" width="10.42578125" style="509" customWidth="1"/>
    <col min="5892" max="5892" width="10" style="509" customWidth="1"/>
    <col min="5893" max="5893" width="9.85546875" style="509" customWidth="1"/>
    <col min="5894" max="5894" width="11" style="509" bestFit="1" customWidth="1"/>
    <col min="5895" max="5896" width="12" style="509" customWidth="1"/>
    <col min="5897" max="5897" width="10.140625" style="509" customWidth="1"/>
    <col min="5898" max="5898" width="10.42578125" style="509" customWidth="1"/>
    <col min="5899" max="5899" width="9.140625" style="509" customWidth="1"/>
    <col min="5900" max="5900" width="0" style="509" hidden="1" customWidth="1"/>
    <col min="5901" max="6142" width="9" style="509"/>
    <col min="6143" max="6143" width="9.42578125" style="509" customWidth="1"/>
    <col min="6144" max="6144" width="9.140625" style="509" customWidth="1"/>
    <col min="6145" max="6145" width="69.7109375" style="509" bestFit="1" customWidth="1"/>
    <col min="6146" max="6146" width="12.7109375" style="509" customWidth="1"/>
    <col min="6147" max="6147" width="10.42578125" style="509" customWidth="1"/>
    <col min="6148" max="6148" width="10" style="509" customWidth="1"/>
    <col min="6149" max="6149" width="9.85546875" style="509" customWidth="1"/>
    <col min="6150" max="6150" width="11" style="509" bestFit="1" customWidth="1"/>
    <col min="6151" max="6152" width="12" style="509" customWidth="1"/>
    <col min="6153" max="6153" width="10.140625" style="509" customWidth="1"/>
    <col min="6154" max="6154" width="10.42578125" style="509" customWidth="1"/>
    <col min="6155" max="6155" width="9.140625" style="509" customWidth="1"/>
    <col min="6156" max="6156" width="0" style="509" hidden="1" customWidth="1"/>
    <col min="6157" max="6398" width="9" style="509"/>
    <col min="6399" max="6399" width="9.42578125" style="509" customWidth="1"/>
    <col min="6400" max="6400" width="9.140625" style="509" customWidth="1"/>
    <col min="6401" max="6401" width="69.7109375" style="509" bestFit="1" customWidth="1"/>
    <col min="6402" max="6402" width="12.7109375" style="509" customWidth="1"/>
    <col min="6403" max="6403" width="10.42578125" style="509" customWidth="1"/>
    <col min="6404" max="6404" width="10" style="509" customWidth="1"/>
    <col min="6405" max="6405" width="9.85546875" style="509" customWidth="1"/>
    <col min="6406" max="6406" width="11" style="509" bestFit="1" customWidth="1"/>
    <col min="6407" max="6408" width="12" style="509" customWidth="1"/>
    <col min="6409" max="6409" width="10.140625" style="509" customWidth="1"/>
    <col min="6410" max="6410" width="10.42578125" style="509" customWidth="1"/>
    <col min="6411" max="6411" width="9.140625" style="509" customWidth="1"/>
    <col min="6412" max="6412" width="0" style="509" hidden="1" customWidth="1"/>
    <col min="6413" max="6654" width="9" style="509"/>
    <col min="6655" max="6655" width="9.42578125" style="509" customWidth="1"/>
    <col min="6656" max="6656" width="9.140625" style="509" customWidth="1"/>
    <col min="6657" max="6657" width="69.7109375" style="509" bestFit="1" customWidth="1"/>
    <col min="6658" max="6658" width="12.7109375" style="509" customWidth="1"/>
    <col min="6659" max="6659" width="10.42578125" style="509" customWidth="1"/>
    <col min="6660" max="6660" width="10" style="509" customWidth="1"/>
    <col min="6661" max="6661" width="9.85546875" style="509" customWidth="1"/>
    <col min="6662" max="6662" width="11" style="509" bestFit="1" customWidth="1"/>
    <col min="6663" max="6664" width="12" style="509" customWidth="1"/>
    <col min="6665" max="6665" width="10.140625" style="509" customWidth="1"/>
    <col min="6666" max="6666" width="10.42578125" style="509" customWidth="1"/>
    <col min="6667" max="6667" width="9.140625" style="509" customWidth="1"/>
    <col min="6668" max="6668" width="0" style="509" hidden="1" customWidth="1"/>
    <col min="6669" max="6910" width="9" style="509"/>
    <col min="6911" max="6911" width="9.42578125" style="509" customWidth="1"/>
    <col min="6912" max="6912" width="9.140625" style="509" customWidth="1"/>
    <col min="6913" max="6913" width="69.7109375" style="509" bestFit="1" customWidth="1"/>
    <col min="6914" max="6914" width="12.7109375" style="509" customWidth="1"/>
    <col min="6915" max="6915" width="10.42578125" style="509" customWidth="1"/>
    <col min="6916" max="6916" width="10" style="509" customWidth="1"/>
    <col min="6917" max="6917" width="9.85546875" style="509" customWidth="1"/>
    <col min="6918" max="6918" width="11" style="509" bestFit="1" customWidth="1"/>
    <col min="6919" max="6920" width="12" style="509" customWidth="1"/>
    <col min="6921" max="6921" width="10.140625" style="509" customWidth="1"/>
    <col min="6922" max="6922" width="10.42578125" style="509" customWidth="1"/>
    <col min="6923" max="6923" width="9.140625" style="509" customWidth="1"/>
    <col min="6924" max="6924" width="0" style="509" hidden="1" customWidth="1"/>
    <col min="6925" max="7166" width="9" style="509"/>
    <col min="7167" max="7167" width="9.42578125" style="509" customWidth="1"/>
    <col min="7168" max="7168" width="9.140625" style="509" customWidth="1"/>
    <col min="7169" max="7169" width="69.7109375" style="509" bestFit="1" customWidth="1"/>
    <col min="7170" max="7170" width="12.7109375" style="509" customWidth="1"/>
    <col min="7171" max="7171" width="10.42578125" style="509" customWidth="1"/>
    <col min="7172" max="7172" width="10" style="509" customWidth="1"/>
    <col min="7173" max="7173" width="9.85546875" style="509" customWidth="1"/>
    <col min="7174" max="7174" width="11" style="509" bestFit="1" customWidth="1"/>
    <col min="7175" max="7176" width="12" style="509" customWidth="1"/>
    <col min="7177" max="7177" width="10.140625" style="509" customWidth="1"/>
    <col min="7178" max="7178" width="10.42578125" style="509" customWidth="1"/>
    <col min="7179" max="7179" width="9.140625" style="509" customWidth="1"/>
    <col min="7180" max="7180" width="0" style="509" hidden="1" customWidth="1"/>
    <col min="7181" max="7422" width="9" style="509"/>
    <col min="7423" max="7423" width="9.42578125" style="509" customWidth="1"/>
    <col min="7424" max="7424" width="9.140625" style="509" customWidth="1"/>
    <col min="7425" max="7425" width="69.7109375" style="509" bestFit="1" customWidth="1"/>
    <col min="7426" max="7426" width="12.7109375" style="509" customWidth="1"/>
    <col min="7427" max="7427" width="10.42578125" style="509" customWidth="1"/>
    <col min="7428" max="7428" width="10" style="509" customWidth="1"/>
    <col min="7429" max="7429" width="9.85546875" style="509" customWidth="1"/>
    <col min="7430" max="7430" width="11" style="509" bestFit="1" customWidth="1"/>
    <col min="7431" max="7432" width="12" style="509" customWidth="1"/>
    <col min="7433" max="7433" width="10.140625" style="509" customWidth="1"/>
    <col min="7434" max="7434" width="10.42578125" style="509" customWidth="1"/>
    <col min="7435" max="7435" width="9.140625" style="509" customWidth="1"/>
    <col min="7436" max="7436" width="0" style="509" hidden="1" customWidth="1"/>
    <col min="7437" max="7678" width="9" style="509"/>
    <col min="7679" max="7679" width="9.42578125" style="509" customWidth="1"/>
    <col min="7680" max="7680" width="9.140625" style="509" customWidth="1"/>
    <col min="7681" max="7681" width="69.7109375" style="509" bestFit="1" customWidth="1"/>
    <col min="7682" max="7682" width="12.7109375" style="509" customWidth="1"/>
    <col min="7683" max="7683" width="10.42578125" style="509" customWidth="1"/>
    <col min="7684" max="7684" width="10" style="509" customWidth="1"/>
    <col min="7685" max="7685" width="9.85546875" style="509" customWidth="1"/>
    <col min="7686" max="7686" width="11" style="509" bestFit="1" customWidth="1"/>
    <col min="7687" max="7688" width="12" style="509" customWidth="1"/>
    <col min="7689" max="7689" width="10.140625" style="509" customWidth="1"/>
    <col min="7690" max="7690" width="10.42578125" style="509" customWidth="1"/>
    <col min="7691" max="7691" width="9.140625" style="509" customWidth="1"/>
    <col min="7692" max="7692" width="0" style="509" hidden="1" customWidth="1"/>
    <col min="7693" max="7934" width="9" style="509"/>
    <col min="7935" max="7935" width="9.42578125" style="509" customWidth="1"/>
    <col min="7936" max="7936" width="9.140625" style="509" customWidth="1"/>
    <col min="7937" max="7937" width="69.7109375" style="509" bestFit="1" customWidth="1"/>
    <col min="7938" max="7938" width="12.7109375" style="509" customWidth="1"/>
    <col min="7939" max="7939" width="10.42578125" style="509" customWidth="1"/>
    <col min="7940" max="7940" width="10" style="509" customWidth="1"/>
    <col min="7941" max="7941" width="9.85546875" style="509" customWidth="1"/>
    <col min="7942" max="7942" width="11" style="509" bestFit="1" customWidth="1"/>
    <col min="7943" max="7944" width="12" style="509" customWidth="1"/>
    <col min="7945" max="7945" width="10.140625" style="509" customWidth="1"/>
    <col min="7946" max="7946" width="10.42578125" style="509" customWidth="1"/>
    <col min="7947" max="7947" width="9.140625" style="509" customWidth="1"/>
    <col min="7948" max="7948" width="0" style="509" hidden="1" customWidth="1"/>
    <col min="7949" max="8190" width="9" style="509"/>
    <col min="8191" max="8191" width="9.42578125" style="509" customWidth="1"/>
    <col min="8192" max="8192" width="9.140625" style="509" customWidth="1"/>
    <col min="8193" max="8193" width="69.7109375" style="509" bestFit="1" customWidth="1"/>
    <col min="8194" max="8194" width="12.7109375" style="509" customWidth="1"/>
    <col min="8195" max="8195" width="10.42578125" style="509" customWidth="1"/>
    <col min="8196" max="8196" width="10" style="509" customWidth="1"/>
    <col min="8197" max="8197" width="9.85546875" style="509" customWidth="1"/>
    <col min="8198" max="8198" width="11" style="509" bestFit="1" customWidth="1"/>
    <col min="8199" max="8200" width="12" style="509" customWidth="1"/>
    <col min="8201" max="8201" width="10.140625" style="509" customWidth="1"/>
    <col min="8202" max="8202" width="10.42578125" style="509" customWidth="1"/>
    <col min="8203" max="8203" width="9.140625" style="509" customWidth="1"/>
    <col min="8204" max="8204" width="0" style="509" hidden="1" customWidth="1"/>
    <col min="8205" max="8446" width="9" style="509"/>
    <col min="8447" max="8447" width="9.42578125" style="509" customWidth="1"/>
    <col min="8448" max="8448" width="9.140625" style="509" customWidth="1"/>
    <col min="8449" max="8449" width="69.7109375" style="509" bestFit="1" customWidth="1"/>
    <col min="8450" max="8450" width="12.7109375" style="509" customWidth="1"/>
    <col min="8451" max="8451" width="10.42578125" style="509" customWidth="1"/>
    <col min="8452" max="8452" width="10" style="509" customWidth="1"/>
    <col min="8453" max="8453" width="9.85546875" style="509" customWidth="1"/>
    <col min="8454" max="8454" width="11" style="509" bestFit="1" customWidth="1"/>
    <col min="8455" max="8456" width="12" style="509" customWidth="1"/>
    <col min="8457" max="8457" width="10.140625" style="509" customWidth="1"/>
    <col min="8458" max="8458" width="10.42578125" style="509" customWidth="1"/>
    <col min="8459" max="8459" width="9.140625" style="509" customWidth="1"/>
    <col min="8460" max="8460" width="0" style="509" hidden="1" customWidth="1"/>
    <col min="8461" max="8702" width="9" style="509"/>
    <col min="8703" max="8703" width="9.42578125" style="509" customWidth="1"/>
    <col min="8704" max="8704" width="9.140625" style="509" customWidth="1"/>
    <col min="8705" max="8705" width="69.7109375" style="509" bestFit="1" customWidth="1"/>
    <col min="8706" max="8706" width="12.7109375" style="509" customWidth="1"/>
    <col min="8707" max="8707" width="10.42578125" style="509" customWidth="1"/>
    <col min="8708" max="8708" width="10" style="509" customWidth="1"/>
    <col min="8709" max="8709" width="9.85546875" style="509" customWidth="1"/>
    <col min="8710" max="8710" width="11" style="509" bestFit="1" customWidth="1"/>
    <col min="8711" max="8712" width="12" style="509" customWidth="1"/>
    <col min="8713" max="8713" width="10.140625" style="509" customWidth="1"/>
    <col min="8714" max="8714" width="10.42578125" style="509" customWidth="1"/>
    <col min="8715" max="8715" width="9.140625" style="509" customWidth="1"/>
    <col min="8716" max="8716" width="0" style="509" hidden="1" customWidth="1"/>
    <col min="8717" max="8958" width="9" style="509"/>
    <col min="8959" max="8959" width="9.42578125" style="509" customWidth="1"/>
    <col min="8960" max="8960" width="9.140625" style="509" customWidth="1"/>
    <col min="8961" max="8961" width="69.7109375" style="509" bestFit="1" customWidth="1"/>
    <col min="8962" max="8962" width="12.7109375" style="509" customWidth="1"/>
    <col min="8963" max="8963" width="10.42578125" style="509" customWidth="1"/>
    <col min="8964" max="8964" width="10" style="509" customWidth="1"/>
    <col min="8965" max="8965" width="9.85546875" style="509" customWidth="1"/>
    <col min="8966" max="8966" width="11" style="509" bestFit="1" customWidth="1"/>
    <col min="8967" max="8968" width="12" style="509" customWidth="1"/>
    <col min="8969" max="8969" width="10.140625" style="509" customWidth="1"/>
    <col min="8970" max="8970" width="10.42578125" style="509" customWidth="1"/>
    <col min="8971" max="8971" width="9.140625" style="509" customWidth="1"/>
    <col min="8972" max="8972" width="0" style="509" hidden="1" customWidth="1"/>
    <col min="8973" max="9214" width="9" style="509"/>
    <col min="9215" max="9215" width="9.42578125" style="509" customWidth="1"/>
    <col min="9216" max="9216" width="9.140625" style="509" customWidth="1"/>
    <col min="9217" max="9217" width="69.7109375" style="509" bestFit="1" customWidth="1"/>
    <col min="9218" max="9218" width="12.7109375" style="509" customWidth="1"/>
    <col min="9219" max="9219" width="10.42578125" style="509" customWidth="1"/>
    <col min="9220" max="9220" width="10" style="509" customWidth="1"/>
    <col min="9221" max="9221" width="9.85546875" style="509" customWidth="1"/>
    <col min="9222" max="9222" width="11" style="509" bestFit="1" customWidth="1"/>
    <col min="9223" max="9224" width="12" style="509" customWidth="1"/>
    <col min="9225" max="9225" width="10.140625" style="509" customWidth="1"/>
    <col min="9226" max="9226" width="10.42578125" style="509" customWidth="1"/>
    <col min="9227" max="9227" width="9.140625" style="509" customWidth="1"/>
    <col min="9228" max="9228" width="0" style="509" hidden="1" customWidth="1"/>
    <col min="9229" max="9470" width="9" style="509"/>
    <col min="9471" max="9471" width="9.42578125" style="509" customWidth="1"/>
    <col min="9472" max="9472" width="9.140625" style="509" customWidth="1"/>
    <col min="9473" max="9473" width="69.7109375" style="509" bestFit="1" customWidth="1"/>
    <col min="9474" max="9474" width="12.7109375" style="509" customWidth="1"/>
    <col min="9475" max="9475" width="10.42578125" style="509" customWidth="1"/>
    <col min="9476" max="9476" width="10" style="509" customWidth="1"/>
    <col min="9477" max="9477" width="9.85546875" style="509" customWidth="1"/>
    <col min="9478" max="9478" width="11" style="509" bestFit="1" customWidth="1"/>
    <col min="9479" max="9480" width="12" style="509" customWidth="1"/>
    <col min="9481" max="9481" width="10.140625" style="509" customWidth="1"/>
    <col min="9482" max="9482" width="10.42578125" style="509" customWidth="1"/>
    <col min="9483" max="9483" width="9.140625" style="509" customWidth="1"/>
    <col min="9484" max="9484" width="0" style="509" hidden="1" customWidth="1"/>
    <col min="9485" max="9726" width="9" style="509"/>
    <col min="9727" max="9727" width="9.42578125" style="509" customWidth="1"/>
    <col min="9728" max="9728" width="9.140625" style="509" customWidth="1"/>
    <col min="9729" max="9729" width="69.7109375" style="509" bestFit="1" customWidth="1"/>
    <col min="9730" max="9730" width="12.7109375" style="509" customWidth="1"/>
    <col min="9731" max="9731" width="10.42578125" style="509" customWidth="1"/>
    <col min="9732" max="9732" width="10" style="509" customWidth="1"/>
    <col min="9733" max="9733" width="9.85546875" style="509" customWidth="1"/>
    <col min="9734" max="9734" width="11" style="509" bestFit="1" customWidth="1"/>
    <col min="9735" max="9736" width="12" style="509" customWidth="1"/>
    <col min="9737" max="9737" width="10.140625" style="509" customWidth="1"/>
    <col min="9738" max="9738" width="10.42578125" style="509" customWidth="1"/>
    <col min="9739" max="9739" width="9.140625" style="509" customWidth="1"/>
    <col min="9740" max="9740" width="0" style="509" hidden="1" customWidth="1"/>
    <col min="9741" max="9982" width="9" style="509"/>
    <col min="9983" max="9983" width="9.42578125" style="509" customWidth="1"/>
    <col min="9984" max="9984" width="9.140625" style="509" customWidth="1"/>
    <col min="9985" max="9985" width="69.7109375" style="509" bestFit="1" customWidth="1"/>
    <col min="9986" max="9986" width="12.7109375" style="509" customWidth="1"/>
    <col min="9987" max="9987" width="10.42578125" style="509" customWidth="1"/>
    <col min="9988" max="9988" width="10" style="509" customWidth="1"/>
    <col min="9989" max="9989" width="9.85546875" style="509" customWidth="1"/>
    <col min="9990" max="9990" width="11" style="509" bestFit="1" customWidth="1"/>
    <col min="9991" max="9992" width="12" style="509" customWidth="1"/>
    <col min="9993" max="9993" width="10.140625" style="509" customWidth="1"/>
    <col min="9994" max="9994" width="10.42578125" style="509" customWidth="1"/>
    <col min="9995" max="9995" width="9.140625" style="509" customWidth="1"/>
    <col min="9996" max="9996" width="0" style="509" hidden="1" customWidth="1"/>
    <col min="9997" max="10238" width="9" style="509"/>
    <col min="10239" max="10239" width="9.42578125" style="509" customWidth="1"/>
    <col min="10240" max="10240" width="9.140625" style="509" customWidth="1"/>
    <col min="10241" max="10241" width="69.7109375" style="509" bestFit="1" customWidth="1"/>
    <col min="10242" max="10242" width="12.7109375" style="509" customWidth="1"/>
    <col min="10243" max="10243" width="10.42578125" style="509" customWidth="1"/>
    <col min="10244" max="10244" width="10" style="509" customWidth="1"/>
    <col min="10245" max="10245" width="9.85546875" style="509" customWidth="1"/>
    <col min="10246" max="10246" width="11" style="509" bestFit="1" customWidth="1"/>
    <col min="10247" max="10248" width="12" style="509" customWidth="1"/>
    <col min="10249" max="10249" width="10.140625" style="509" customWidth="1"/>
    <col min="10250" max="10250" width="10.42578125" style="509" customWidth="1"/>
    <col min="10251" max="10251" width="9.140625" style="509" customWidth="1"/>
    <col min="10252" max="10252" width="0" style="509" hidden="1" customWidth="1"/>
    <col min="10253" max="10494" width="9" style="509"/>
    <col min="10495" max="10495" width="9.42578125" style="509" customWidth="1"/>
    <col min="10496" max="10496" width="9.140625" style="509" customWidth="1"/>
    <col min="10497" max="10497" width="69.7109375" style="509" bestFit="1" customWidth="1"/>
    <col min="10498" max="10498" width="12.7109375" style="509" customWidth="1"/>
    <col min="10499" max="10499" width="10.42578125" style="509" customWidth="1"/>
    <col min="10500" max="10500" width="10" style="509" customWidth="1"/>
    <col min="10501" max="10501" width="9.85546875" style="509" customWidth="1"/>
    <col min="10502" max="10502" width="11" style="509" bestFit="1" customWidth="1"/>
    <col min="10503" max="10504" width="12" style="509" customWidth="1"/>
    <col min="10505" max="10505" width="10.140625" style="509" customWidth="1"/>
    <col min="10506" max="10506" width="10.42578125" style="509" customWidth="1"/>
    <col min="10507" max="10507" width="9.140625" style="509" customWidth="1"/>
    <col min="10508" max="10508" width="0" style="509" hidden="1" customWidth="1"/>
    <col min="10509" max="10750" width="9" style="509"/>
    <col min="10751" max="10751" width="9.42578125" style="509" customWidth="1"/>
    <col min="10752" max="10752" width="9.140625" style="509" customWidth="1"/>
    <col min="10753" max="10753" width="69.7109375" style="509" bestFit="1" customWidth="1"/>
    <col min="10754" max="10754" width="12.7109375" style="509" customWidth="1"/>
    <col min="10755" max="10755" width="10.42578125" style="509" customWidth="1"/>
    <col min="10756" max="10756" width="10" style="509" customWidth="1"/>
    <col min="10757" max="10757" width="9.85546875" style="509" customWidth="1"/>
    <col min="10758" max="10758" width="11" style="509" bestFit="1" customWidth="1"/>
    <col min="10759" max="10760" width="12" style="509" customWidth="1"/>
    <col min="10761" max="10761" width="10.140625" style="509" customWidth="1"/>
    <col min="10762" max="10762" width="10.42578125" style="509" customWidth="1"/>
    <col min="10763" max="10763" width="9.140625" style="509" customWidth="1"/>
    <col min="10764" max="10764" width="0" style="509" hidden="1" customWidth="1"/>
    <col min="10765" max="11006" width="9" style="509"/>
    <col min="11007" max="11007" width="9.42578125" style="509" customWidth="1"/>
    <col min="11008" max="11008" width="9.140625" style="509" customWidth="1"/>
    <col min="11009" max="11009" width="69.7109375" style="509" bestFit="1" customWidth="1"/>
    <col min="11010" max="11010" width="12.7109375" style="509" customWidth="1"/>
    <col min="11011" max="11011" width="10.42578125" style="509" customWidth="1"/>
    <col min="11012" max="11012" width="10" style="509" customWidth="1"/>
    <col min="11013" max="11013" width="9.85546875" style="509" customWidth="1"/>
    <col min="11014" max="11014" width="11" style="509" bestFit="1" customWidth="1"/>
    <col min="11015" max="11016" width="12" style="509" customWidth="1"/>
    <col min="11017" max="11017" width="10.140625" style="509" customWidth="1"/>
    <col min="11018" max="11018" width="10.42578125" style="509" customWidth="1"/>
    <col min="11019" max="11019" width="9.140625" style="509" customWidth="1"/>
    <col min="11020" max="11020" width="0" style="509" hidden="1" customWidth="1"/>
    <col min="11021" max="11262" width="9" style="509"/>
    <col min="11263" max="11263" width="9.42578125" style="509" customWidth="1"/>
    <col min="11264" max="11264" width="9.140625" style="509" customWidth="1"/>
    <col min="11265" max="11265" width="69.7109375" style="509" bestFit="1" customWidth="1"/>
    <col min="11266" max="11266" width="12.7109375" style="509" customWidth="1"/>
    <col min="11267" max="11267" width="10.42578125" style="509" customWidth="1"/>
    <col min="11268" max="11268" width="10" style="509" customWidth="1"/>
    <col min="11269" max="11269" width="9.85546875" style="509" customWidth="1"/>
    <col min="11270" max="11270" width="11" style="509" bestFit="1" customWidth="1"/>
    <col min="11271" max="11272" width="12" style="509" customWidth="1"/>
    <col min="11273" max="11273" width="10.140625" style="509" customWidth="1"/>
    <col min="11274" max="11274" width="10.42578125" style="509" customWidth="1"/>
    <col min="11275" max="11275" width="9.140625" style="509" customWidth="1"/>
    <col min="11276" max="11276" width="0" style="509" hidden="1" customWidth="1"/>
    <col min="11277" max="11518" width="9" style="509"/>
    <col min="11519" max="11519" width="9.42578125" style="509" customWidth="1"/>
    <col min="11520" max="11520" width="9.140625" style="509" customWidth="1"/>
    <col min="11521" max="11521" width="69.7109375" style="509" bestFit="1" customWidth="1"/>
    <col min="11522" max="11522" width="12.7109375" style="509" customWidth="1"/>
    <col min="11523" max="11523" width="10.42578125" style="509" customWidth="1"/>
    <col min="11524" max="11524" width="10" style="509" customWidth="1"/>
    <col min="11525" max="11525" width="9.85546875" style="509" customWidth="1"/>
    <col min="11526" max="11526" width="11" style="509" bestFit="1" customWidth="1"/>
    <col min="11527" max="11528" width="12" style="509" customWidth="1"/>
    <col min="11529" max="11529" width="10.140625" style="509" customWidth="1"/>
    <col min="11530" max="11530" width="10.42578125" style="509" customWidth="1"/>
    <col min="11531" max="11531" width="9.140625" style="509" customWidth="1"/>
    <col min="11532" max="11532" width="0" style="509" hidden="1" customWidth="1"/>
    <col min="11533" max="11774" width="9" style="509"/>
    <col min="11775" max="11775" width="9.42578125" style="509" customWidth="1"/>
    <col min="11776" max="11776" width="9.140625" style="509" customWidth="1"/>
    <col min="11777" max="11777" width="69.7109375" style="509" bestFit="1" customWidth="1"/>
    <col min="11778" max="11778" width="12.7109375" style="509" customWidth="1"/>
    <col min="11779" max="11779" width="10.42578125" style="509" customWidth="1"/>
    <col min="11780" max="11780" width="10" style="509" customWidth="1"/>
    <col min="11781" max="11781" width="9.85546875" style="509" customWidth="1"/>
    <col min="11782" max="11782" width="11" style="509" bestFit="1" customWidth="1"/>
    <col min="11783" max="11784" width="12" style="509" customWidth="1"/>
    <col min="11785" max="11785" width="10.140625" style="509" customWidth="1"/>
    <col min="11786" max="11786" width="10.42578125" style="509" customWidth="1"/>
    <col min="11787" max="11787" width="9.140625" style="509" customWidth="1"/>
    <col min="11788" max="11788" width="0" style="509" hidden="1" customWidth="1"/>
    <col min="11789" max="12030" width="9" style="509"/>
    <col min="12031" max="12031" width="9.42578125" style="509" customWidth="1"/>
    <col min="12032" max="12032" width="9.140625" style="509" customWidth="1"/>
    <col min="12033" max="12033" width="69.7109375" style="509" bestFit="1" customWidth="1"/>
    <col min="12034" max="12034" width="12.7109375" style="509" customWidth="1"/>
    <col min="12035" max="12035" width="10.42578125" style="509" customWidth="1"/>
    <col min="12036" max="12036" width="10" style="509" customWidth="1"/>
    <col min="12037" max="12037" width="9.85546875" style="509" customWidth="1"/>
    <col min="12038" max="12038" width="11" style="509" bestFit="1" customWidth="1"/>
    <col min="12039" max="12040" width="12" style="509" customWidth="1"/>
    <col min="12041" max="12041" width="10.140625" style="509" customWidth="1"/>
    <col min="12042" max="12042" width="10.42578125" style="509" customWidth="1"/>
    <col min="12043" max="12043" width="9.140625" style="509" customWidth="1"/>
    <col min="12044" max="12044" width="0" style="509" hidden="1" customWidth="1"/>
    <col min="12045" max="12286" width="9" style="509"/>
    <col min="12287" max="12287" width="9.42578125" style="509" customWidth="1"/>
    <col min="12288" max="12288" width="9.140625" style="509" customWidth="1"/>
    <col min="12289" max="12289" width="69.7109375" style="509" bestFit="1" customWidth="1"/>
    <col min="12290" max="12290" width="12.7109375" style="509" customWidth="1"/>
    <col min="12291" max="12291" width="10.42578125" style="509" customWidth="1"/>
    <col min="12292" max="12292" width="10" style="509" customWidth="1"/>
    <col min="12293" max="12293" width="9.85546875" style="509" customWidth="1"/>
    <col min="12294" max="12294" width="11" style="509" bestFit="1" customWidth="1"/>
    <col min="12295" max="12296" width="12" style="509" customWidth="1"/>
    <col min="12297" max="12297" width="10.140625" style="509" customWidth="1"/>
    <col min="12298" max="12298" width="10.42578125" style="509" customWidth="1"/>
    <col min="12299" max="12299" width="9.140625" style="509" customWidth="1"/>
    <col min="12300" max="12300" width="0" style="509" hidden="1" customWidth="1"/>
    <col min="12301" max="12542" width="9" style="509"/>
    <col min="12543" max="12543" width="9.42578125" style="509" customWidth="1"/>
    <col min="12544" max="12544" width="9.140625" style="509" customWidth="1"/>
    <col min="12545" max="12545" width="69.7109375" style="509" bestFit="1" customWidth="1"/>
    <col min="12546" max="12546" width="12.7109375" style="509" customWidth="1"/>
    <col min="12547" max="12547" width="10.42578125" style="509" customWidth="1"/>
    <col min="12548" max="12548" width="10" style="509" customWidth="1"/>
    <col min="12549" max="12549" width="9.85546875" style="509" customWidth="1"/>
    <col min="12550" max="12550" width="11" style="509" bestFit="1" customWidth="1"/>
    <col min="12551" max="12552" width="12" style="509" customWidth="1"/>
    <col min="12553" max="12553" width="10.140625" style="509" customWidth="1"/>
    <col min="12554" max="12554" width="10.42578125" style="509" customWidth="1"/>
    <col min="12555" max="12555" width="9.140625" style="509" customWidth="1"/>
    <col min="12556" max="12556" width="0" style="509" hidden="1" customWidth="1"/>
    <col min="12557" max="12798" width="9" style="509"/>
    <col min="12799" max="12799" width="9.42578125" style="509" customWidth="1"/>
    <col min="12800" max="12800" width="9.140625" style="509" customWidth="1"/>
    <col min="12801" max="12801" width="69.7109375" style="509" bestFit="1" customWidth="1"/>
    <col min="12802" max="12802" width="12.7109375" style="509" customWidth="1"/>
    <col min="12803" max="12803" width="10.42578125" style="509" customWidth="1"/>
    <col min="12804" max="12804" width="10" style="509" customWidth="1"/>
    <col min="12805" max="12805" width="9.85546875" style="509" customWidth="1"/>
    <col min="12806" max="12806" width="11" style="509" bestFit="1" customWidth="1"/>
    <col min="12807" max="12808" width="12" style="509" customWidth="1"/>
    <col min="12809" max="12809" width="10.140625" style="509" customWidth="1"/>
    <col min="12810" max="12810" width="10.42578125" style="509" customWidth="1"/>
    <col min="12811" max="12811" width="9.140625" style="509" customWidth="1"/>
    <col min="12812" max="12812" width="0" style="509" hidden="1" customWidth="1"/>
    <col min="12813" max="13054" width="9" style="509"/>
    <col min="13055" max="13055" width="9.42578125" style="509" customWidth="1"/>
    <col min="13056" max="13056" width="9.140625" style="509" customWidth="1"/>
    <col min="13057" max="13057" width="69.7109375" style="509" bestFit="1" customWidth="1"/>
    <col min="13058" max="13058" width="12.7109375" style="509" customWidth="1"/>
    <col min="13059" max="13059" width="10.42578125" style="509" customWidth="1"/>
    <col min="13060" max="13060" width="10" style="509" customWidth="1"/>
    <col min="13061" max="13061" width="9.85546875" style="509" customWidth="1"/>
    <col min="13062" max="13062" width="11" style="509" bestFit="1" customWidth="1"/>
    <col min="13063" max="13064" width="12" style="509" customWidth="1"/>
    <col min="13065" max="13065" width="10.140625" style="509" customWidth="1"/>
    <col min="13066" max="13066" width="10.42578125" style="509" customWidth="1"/>
    <col min="13067" max="13067" width="9.140625" style="509" customWidth="1"/>
    <col min="13068" max="13068" width="0" style="509" hidden="1" customWidth="1"/>
    <col min="13069" max="13310" width="9" style="509"/>
    <col min="13311" max="13311" width="9.42578125" style="509" customWidth="1"/>
    <col min="13312" max="13312" width="9.140625" style="509" customWidth="1"/>
    <col min="13313" max="13313" width="69.7109375" style="509" bestFit="1" customWidth="1"/>
    <col min="13314" max="13314" width="12.7109375" style="509" customWidth="1"/>
    <col min="13315" max="13315" width="10.42578125" style="509" customWidth="1"/>
    <col min="13316" max="13316" width="10" style="509" customWidth="1"/>
    <col min="13317" max="13317" width="9.85546875" style="509" customWidth="1"/>
    <col min="13318" max="13318" width="11" style="509" bestFit="1" customWidth="1"/>
    <col min="13319" max="13320" width="12" style="509" customWidth="1"/>
    <col min="13321" max="13321" width="10.140625" style="509" customWidth="1"/>
    <col min="13322" max="13322" width="10.42578125" style="509" customWidth="1"/>
    <col min="13323" max="13323" width="9.140625" style="509" customWidth="1"/>
    <col min="13324" max="13324" width="0" style="509" hidden="1" customWidth="1"/>
    <col min="13325" max="13566" width="9" style="509"/>
    <col min="13567" max="13567" width="9.42578125" style="509" customWidth="1"/>
    <col min="13568" max="13568" width="9.140625" style="509" customWidth="1"/>
    <col min="13569" max="13569" width="69.7109375" style="509" bestFit="1" customWidth="1"/>
    <col min="13570" max="13570" width="12.7109375" style="509" customWidth="1"/>
    <col min="13571" max="13571" width="10.42578125" style="509" customWidth="1"/>
    <col min="13572" max="13572" width="10" style="509" customWidth="1"/>
    <col min="13573" max="13573" width="9.85546875" style="509" customWidth="1"/>
    <col min="13574" max="13574" width="11" style="509" bestFit="1" customWidth="1"/>
    <col min="13575" max="13576" width="12" style="509" customWidth="1"/>
    <col min="13577" max="13577" width="10.140625" style="509" customWidth="1"/>
    <col min="13578" max="13578" width="10.42578125" style="509" customWidth="1"/>
    <col min="13579" max="13579" width="9.140625" style="509" customWidth="1"/>
    <col min="13580" max="13580" width="0" style="509" hidden="1" customWidth="1"/>
    <col min="13581" max="13822" width="9" style="509"/>
    <col min="13823" max="13823" width="9.42578125" style="509" customWidth="1"/>
    <col min="13824" max="13824" width="9.140625" style="509" customWidth="1"/>
    <col min="13825" max="13825" width="69.7109375" style="509" bestFit="1" customWidth="1"/>
    <col min="13826" max="13826" width="12.7109375" style="509" customWidth="1"/>
    <col min="13827" max="13827" width="10.42578125" style="509" customWidth="1"/>
    <col min="13828" max="13828" width="10" style="509" customWidth="1"/>
    <col min="13829" max="13829" width="9.85546875" style="509" customWidth="1"/>
    <col min="13830" max="13830" width="11" style="509" bestFit="1" customWidth="1"/>
    <col min="13831" max="13832" width="12" style="509" customWidth="1"/>
    <col min="13833" max="13833" width="10.140625" style="509" customWidth="1"/>
    <col min="13834" max="13834" width="10.42578125" style="509" customWidth="1"/>
    <col min="13835" max="13835" width="9.140625" style="509" customWidth="1"/>
    <col min="13836" max="13836" width="0" style="509" hidden="1" customWidth="1"/>
    <col min="13837" max="14078" width="9" style="509"/>
    <col min="14079" max="14079" width="9.42578125" style="509" customWidth="1"/>
    <col min="14080" max="14080" width="9.140625" style="509" customWidth="1"/>
    <col min="14081" max="14081" width="69.7109375" style="509" bestFit="1" customWidth="1"/>
    <col min="14082" max="14082" width="12.7109375" style="509" customWidth="1"/>
    <col min="14083" max="14083" width="10.42578125" style="509" customWidth="1"/>
    <col min="14084" max="14084" width="10" style="509" customWidth="1"/>
    <col min="14085" max="14085" width="9.85546875" style="509" customWidth="1"/>
    <col min="14086" max="14086" width="11" style="509" bestFit="1" customWidth="1"/>
    <col min="14087" max="14088" width="12" style="509" customWidth="1"/>
    <col min="14089" max="14089" width="10.140625" style="509" customWidth="1"/>
    <col min="14090" max="14090" width="10.42578125" style="509" customWidth="1"/>
    <col min="14091" max="14091" width="9.140625" style="509" customWidth="1"/>
    <col min="14092" max="14092" width="0" style="509" hidden="1" customWidth="1"/>
    <col min="14093" max="14334" width="9" style="509"/>
    <col min="14335" max="14335" width="9.42578125" style="509" customWidth="1"/>
    <col min="14336" max="14336" width="9.140625" style="509" customWidth="1"/>
    <col min="14337" max="14337" width="69.7109375" style="509" bestFit="1" customWidth="1"/>
    <col min="14338" max="14338" width="12.7109375" style="509" customWidth="1"/>
    <col min="14339" max="14339" width="10.42578125" style="509" customWidth="1"/>
    <col min="14340" max="14340" width="10" style="509" customWidth="1"/>
    <col min="14341" max="14341" width="9.85546875" style="509" customWidth="1"/>
    <col min="14342" max="14342" width="11" style="509" bestFit="1" customWidth="1"/>
    <col min="14343" max="14344" width="12" style="509" customWidth="1"/>
    <col min="14345" max="14345" width="10.140625" style="509" customWidth="1"/>
    <col min="14346" max="14346" width="10.42578125" style="509" customWidth="1"/>
    <col min="14347" max="14347" width="9.140625" style="509" customWidth="1"/>
    <col min="14348" max="14348" width="0" style="509" hidden="1" customWidth="1"/>
    <col min="14349" max="14590" width="9" style="509"/>
    <col min="14591" max="14591" width="9.42578125" style="509" customWidth="1"/>
    <col min="14592" max="14592" width="9.140625" style="509" customWidth="1"/>
    <col min="14593" max="14593" width="69.7109375" style="509" bestFit="1" customWidth="1"/>
    <col min="14594" max="14594" width="12.7109375" style="509" customWidth="1"/>
    <col min="14595" max="14595" width="10.42578125" style="509" customWidth="1"/>
    <col min="14596" max="14596" width="10" style="509" customWidth="1"/>
    <col min="14597" max="14597" width="9.85546875" style="509" customWidth="1"/>
    <col min="14598" max="14598" width="11" style="509" bestFit="1" customWidth="1"/>
    <col min="14599" max="14600" width="12" style="509" customWidth="1"/>
    <col min="14601" max="14601" width="10.140625" style="509" customWidth="1"/>
    <col min="14602" max="14602" width="10.42578125" style="509" customWidth="1"/>
    <col min="14603" max="14603" width="9.140625" style="509" customWidth="1"/>
    <col min="14604" max="14604" width="0" style="509" hidden="1" customWidth="1"/>
    <col min="14605" max="14846" width="9" style="509"/>
    <col min="14847" max="14847" width="9.42578125" style="509" customWidth="1"/>
    <col min="14848" max="14848" width="9.140625" style="509" customWidth="1"/>
    <col min="14849" max="14849" width="69.7109375" style="509" bestFit="1" customWidth="1"/>
    <col min="14850" max="14850" width="12.7109375" style="509" customWidth="1"/>
    <col min="14851" max="14851" width="10.42578125" style="509" customWidth="1"/>
    <col min="14852" max="14852" width="10" style="509" customWidth="1"/>
    <col min="14853" max="14853" width="9.85546875" style="509" customWidth="1"/>
    <col min="14854" max="14854" width="11" style="509" bestFit="1" customWidth="1"/>
    <col min="14855" max="14856" width="12" style="509" customWidth="1"/>
    <col min="14857" max="14857" width="10.140625" style="509" customWidth="1"/>
    <col min="14858" max="14858" width="10.42578125" style="509" customWidth="1"/>
    <col min="14859" max="14859" width="9.140625" style="509" customWidth="1"/>
    <col min="14860" max="14860" width="0" style="509" hidden="1" customWidth="1"/>
    <col min="14861" max="15102" width="9" style="509"/>
    <col min="15103" max="15103" width="9.42578125" style="509" customWidth="1"/>
    <col min="15104" max="15104" width="9.140625" style="509" customWidth="1"/>
    <col min="15105" max="15105" width="69.7109375" style="509" bestFit="1" customWidth="1"/>
    <col min="15106" max="15106" width="12.7109375" style="509" customWidth="1"/>
    <col min="15107" max="15107" width="10.42578125" style="509" customWidth="1"/>
    <col min="15108" max="15108" width="10" style="509" customWidth="1"/>
    <col min="15109" max="15109" width="9.85546875" style="509" customWidth="1"/>
    <col min="15110" max="15110" width="11" style="509" bestFit="1" customWidth="1"/>
    <col min="15111" max="15112" width="12" style="509" customWidth="1"/>
    <col min="15113" max="15113" width="10.140625" style="509" customWidth="1"/>
    <col min="15114" max="15114" width="10.42578125" style="509" customWidth="1"/>
    <col min="15115" max="15115" width="9.140625" style="509" customWidth="1"/>
    <col min="15116" max="15116" width="0" style="509" hidden="1" customWidth="1"/>
    <col min="15117" max="15358" width="9" style="509"/>
    <col min="15359" max="15359" width="9.42578125" style="509" customWidth="1"/>
    <col min="15360" max="15360" width="9.140625" style="509" customWidth="1"/>
    <col min="15361" max="15361" width="69.7109375" style="509" bestFit="1" customWidth="1"/>
    <col min="15362" max="15362" width="12.7109375" style="509" customWidth="1"/>
    <col min="15363" max="15363" width="10.42578125" style="509" customWidth="1"/>
    <col min="15364" max="15364" width="10" style="509" customWidth="1"/>
    <col min="15365" max="15365" width="9.85546875" style="509" customWidth="1"/>
    <col min="15366" max="15366" width="11" style="509" bestFit="1" customWidth="1"/>
    <col min="15367" max="15368" width="12" style="509" customWidth="1"/>
    <col min="15369" max="15369" width="10.140625" style="509" customWidth="1"/>
    <col min="15370" max="15370" width="10.42578125" style="509" customWidth="1"/>
    <col min="15371" max="15371" width="9.140625" style="509" customWidth="1"/>
    <col min="15372" max="15372" width="0" style="509" hidden="1" customWidth="1"/>
    <col min="15373" max="15614" width="9" style="509"/>
    <col min="15615" max="15615" width="9.42578125" style="509" customWidth="1"/>
    <col min="15616" max="15616" width="9.140625" style="509" customWidth="1"/>
    <col min="15617" max="15617" width="69.7109375" style="509" bestFit="1" customWidth="1"/>
    <col min="15618" max="15618" width="12.7109375" style="509" customWidth="1"/>
    <col min="15619" max="15619" width="10.42578125" style="509" customWidth="1"/>
    <col min="15620" max="15620" width="10" style="509" customWidth="1"/>
    <col min="15621" max="15621" width="9.85546875" style="509" customWidth="1"/>
    <col min="15622" max="15622" width="11" style="509" bestFit="1" customWidth="1"/>
    <col min="15623" max="15624" width="12" style="509" customWidth="1"/>
    <col min="15625" max="15625" width="10.140625" style="509" customWidth="1"/>
    <col min="15626" max="15626" width="10.42578125" style="509" customWidth="1"/>
    <col min="15627" max="15627" width="9.140625" style="509" customWidth="1"/>
    <col min="15628" max="15628" width="0" style="509" hidden="1" customWidth="1"/>
    <col min="15629" max="15870" width="9" style="509"/>
    <col min="15871" max="15871" width="9.42578125" style="509" customWidth="1"/>
    <col min="15872" max="15872" width="9.140625" style="509" customWidth="1"/>
    <col min="15873" max="15873" width="69.7109375" style="509" bestFit="1" customWidth="1"/>
    <col min="15874" max="15874" width="12.7109375" style="509" customWidth="1"/>
    <col min="15875" max="15875" width="10.42578125" style="509" customWidth="1"/>
    <col min="15876" max="15876" width="10" style="509" customWidth="1"/>
    <col min="15877" max="15877" width="9.85546875" style="509" customWidth="1"/>
    <col min="15878" max="15878" width="11" style="509" bestFit="1" customWidth="1"/>
    <col min="15879" max="15880" width="12" style="509" customWidth="1"/>
    <col min="15881" max="15881" width="10.140625" style="509" customWidth="1"/>
    <col min="15882" max="15882" width="10.42578125" style="509" customWidth="1"/>
    <col min="15883" max="15883" width="9.140625" style="509" customWidth="1"/>
    <col min="15884" max="15884" width="0" style="509" hidden="1" customWidth="1"/>
    <col min="15885" max="16126" width="9" style="509"/>
    <col min="16127" max="16127" width="9.42578125" style="509" customWidth="1"/>
    <col min="16128" max="16128" width="9.140625" style="509" customWidth="1"/>
    <col min="16129" max="16129" width="69.7109375" style="509" bestFit="1" customWidth="1"/>
    <col min="16130" max="16130" width="12.7109375" style="509" customWidth="1"/>
    <col min="16131" max="16131" width="10.42578125" style="509" customWidth="1"/>
    <col min="16132" max="16132" width="10" style="509" customWidth="1"/>
    <col min="16133" max="16133" width="9.85546875" style="509" customWidth="1"/>
    <col min="16134" max="16134" width="11" style="509" bestFit="1" customWidth="1"/>
    <col min="16135" max="16136" width="12" style="509" customWidth="1"/>
    <col min="16137" max="16137" width="10.140625" style="509" customWidth="1"/>
    <col min="16138" max="16138" width="10.42578125" style="509" customWidth="1"/>
    <col min="16139" max="16139" width="9.140625" style="509" customWidth="1"/>
    <col min="16140" max="16140" width="0" style="509" hidden="1" customWidth="1"/>
    <col min="16141" max="16382" width="9" style="509"/>
    <col min="16383" max="16384" width="9" style="509" customWidth="1"/>
  </cols>
  <sheetData>
    <row r="1" spans="1:13" ht="15.75">
      <c r="A1" s="502" t="s">
        <v>836</v>
      </c>
    </row>
    <row r="2" spans="1:13" ht="15.75">
      <c r="A2" s="503" t="s">
        <v>1043</v>
      </c>
      <c r="F2" s="504"/>
    </row>
    <row r="3" spans="1:13" ht="15" customHeight="1">
      <c r="A3" s="554" t="s">
        <v>406</v>
      </c>
      <c r="B3" s="555" t="s">
        <v>1756</v>
      </c>
      <c r="C3" s="556"/>
      <c r="D3" s="561" t="s">
        <v>56</v>
      </c>
      <c r="E3" s="561" t="s">
        <v>54</v>
      </c>
      <c r="F3" s="561" t="s">
        <v>1757</v>
      </c>
      <c r="G3" s="562" t="s">
        <v>55</v>
      </c>
      <c r="H3" s="562"/>
      <c r="I3" s="562"/>
      <c r="J3" s="562"/>
      <c r="K3" s="562"/>
      <c r="L3" s="561" t="s">
        <v>154</v>
      </c>
    </row>
    <row r="4" spans="1:13" ht="18">
      <c r="A4" s="554"/>
      <c r="B4" s="557"/>
      <c r="C4" s="558"/>
      <c r="D4" s="561"/>
      <c r="E4" s="561"/>
      <c r="F4" s="561"/>
      <c r="G4" s="562" t="s">
        <v>1758</v>
      </c>
      <c r="H4" s="562"/>
      <c r="I4" s="562" t="s">
        <v>1759</v>
      </c>
      <c r="J4" s="562"/>
      <c r="K4" s="561" t="s">
        <v>153</v>
      </c>
      <c r="L4" s="561"/>
    </row>
    <row r="5" spans="1:13" ht="80.25" customHeight="1">
      <c r="A5" s="554"/>
      <c r="B5" s="559"/>
      <c r="C5" s="560"/>
      <c r="D5" s="561"/>
      <c r="E5" s="561"/>
      <c r="F5" s="561"/>
      <c r="G5" s="511" t="s">
        <v>1762</v>
      </c>
      <c r="H5" s="511" t="s">
        <v>1763</v>
      </c>
      <c r="I5" s="511" t="s">
        <v>1760</v>
      </c>
      <c r="J5" s="511" t="s">
        <v>1761</v>
      </c>
      <c r="K5" s="561"/>
      <c r="L5" s="561"/>
    </row>
    <row r="6" spans="1:13" ht="15">
      <c r="A6" s="512">
        <v>1</v>
      </c>
      <c r="B6" s="512">
        <v>2</v>
      </c>
      <c r="C6" s="512"/>
      <c r="D6" s="505">
        <v>3</v>
      </c>
      <c r="E6" s="513">
        <v>4</v>
      </c>
      <c r="F6" s="513">
        <v>5</v>
      </c>
      <c r="G6" s="513">
        <v>6</v>
      </c>
      <c r="H6" s="513">
        <v>7</v>
      </c>
      <c r="I6" s="513">
        <v>8</v>
      </c>
      <c r="J6" s="513">
        <v>9</v>
      </c>
      <c r="K6" s="513">
        <v>10</v>
      </c>
      <c r="L6" s="513">
        <v>11</v>
      </c>
      <c r="M6" s="506"/>
    </row>
    <row r="7" spans="1:13" ht="15">
      <c r="A7" s="553" t="s">
        <v>1157</v>
      </c>
      <c r="B7" s="507" t="s">
        <v>534</v>
      </c>
      <c r="C7" s="507" t="s">
        <v>2004</v>
      </c>
      <c r="D7" s="514">
        <f>'[14]3B'!L7</f>
        <v>0</v>
      </c>
      <c r="E7" s="514">
        <f>'[15]3B'!E7</f>
        <v>17635</v>
      </c>
      <c r="F7" s="515">
        <f t="shared" ref="F7:F70" si="0">E7+D7</f>
        <v>17635</v>
      </c>
      <c r="G7" s="514">
        <f>'[15]3B'!G7</f>
        <v>1596</v>
      </c>
      <c r="H7" s="514">
        <f>'[15]3B'!H7</f>
        <v>16039</v>
      </c>
      <c r="I7" s="514">
        <f>'[15]3B'!I7</f>
        <v>0</v>
      </c>
      <c r="J7" s="514">
        <f>'[15]3B'!J7</f>
        <v>0</v>
      </c>
      <c r="K7" s="515">
        <f t="shared" ref="K7:K70" si="1">SUM(G7:J7)</f>
        <v>17635</v>
      </c>
      <c r="L7" s="515">
        <f>F7-K7</f>
        <v>0</v>
      </c>
    </row>
    <row r="8" spans="1:13" ht="15">
      <c r="A8" s="553"/>
      <c r="B8" s="507" t="s">
        <v>535</v>
      </c>
      <c r="C8" s="507" t="s">
        <v>2005</v>
      </c>
      <c r="D8" s="514">
        <f>'[14]3B'!L8</f>
        <v>0</v>
      </c>
      <c r="E8" s="514">
        <f>'[15]3B'!E8</f>
        <v>4069</v>
      </c>
      <c r="F8" s="515">
        <f t="shared" si="0"/>
        <v>4069</v>
      </c>
      <c r="G8" s="514">
        <f>'[15]3B'!G8</f>
        <v>1056</v>
      </c>
      <c r="H8" s="514">
        <f>'[15]3B'!H8</f>
        <v>3013</v>
      </c>
      <c r="I8" s="514">
        <f>'[15]3B'!I8</f>
        <v>0</v>
      </c>
      <c r="J8" s="514">
        <f>'[15]3B'!J8</f>
        <v>0</v>
      </c>
      <c r="K8" s="515">
        <f t="shared" si="1"/>
        <v>4069</v>
      </c>
      <c r="L8" s="515">
        <f t="shared" ref="L8:L71" si="2">F8-K8</f>
        <v>0</v>
      </c>
    </row>
    <row r="9" spans="1:13" ht="15">
      <c r="A9" s="553"/>
      <c r="B9" s="507" t="s">
        <v>536</v>
      </c>
      <c r="C9" s="507" t="s">
        <v>2006</v>
      </c>
      <c r="D9" s="514">
        <f>'[14]3B'!L9</f>
        <v>0</v>
      </c>
      <c r="E9" s="514">
        <f>'[15]3B'!E9</f>
        <v>335</v>
      </c>
      <c r="F9" s="515">
        <f t="shared" si="0"/>
        <v>335</v>
      </c>
      <c r="G9" s="514">
        <f>'[15]3B'!G9</f>
        <v>162</v>
      </c>
      <c r="H9" s="514">
        <f>'[15]3B'!H9</f>
        <v>173</v>
      </c>
      <c r="I9" s="514">
        <f>'[15]3B'!I9</f>
        <v>0</v>
      </c>
      <c r="J9" s="514">
        <f>'[15]3B'!J9</f>
        <v>0</v>
      </c>
      <c r="K9" s="515">
        <f t="shared" si="1"/>
        <v>335</v>
      </c>
      <c r="L9" s="515">
        <f t="shared" si="2"/>
        <v>0</v>
      </c>
    </row>
    <row r="10" spans="1:13" ht="15">
      <c r="A10" s="553"/>
      <c r="B10" s="507" t="s">
        <v>537</v>
      </c>
      <c r="C10" s="507" t="s">
        <v>2007</v>
      </c>
      <c r="D10" s="514">
        <f>'[14]3B'!L10</f>
        <v>0</v>
      </c>
      <c r="E10" s="514">
        <f>'[15]3B'!E10</f>
        <v>131</v>
      </c>
      <c r="F10" s="515">
        <f t="shared" si="0"/>
        <v>131</v>
      </c>
      <c r="G10" s="514">
        <f>'[15]3B'!G10</f>
        <v>70</v>
      </c>
      <c r="H10" s="514">
        <f>'[15]3B'!H10</f>
        <v>61</v>
      </c>
      <c r="I10" s="514">
        <f>'[15]3B'!I10</f>
        <v>0</v>
      </c>
      <c r="J10" s="514">
        <f>'[15]3B'!J10</f>
        <v>0</v>
      </c>
      <c r="K10" s="515">
        <f t="shared" si="1"/>
        <v>131</v>
      </c>
      <c r="L10" s="515">
        <f t="shared" si="2"/>
        <v>0</v>
      </c>
    </row>
    <row r="11" spans="1:13" ht="15">
      <c r="A11" s="553"/>
      <c r="B11" s="507" t="s">
        <v>538</v>
      </c>
      <c r="C11" s="507" t="s">
        <v>2008</v>
      </c>
      <c r="D11" s="514">
        <f>'[14]3B'!L11</f>
        <v>0</v>
      </c>
      <c r="E11" s="514">
        <f>'[15]3B'!E11</f>
        <v>47</v>
      </c>
      <c r="F11" s="515">
        <f t="shared" si="0"/>
        <v>47</v>
      </c>
      <c r="G11" s="514">
        <f>'[15]3B'!G11</f>
        <v>8</v>
      </c>
      <c r="H11" s="514">
        <f>'[15]3B'!H11</f>
        <v>39</v>
      </c>
      <c r="I11" s="514">
        <f>'[15]3B'!I11</f>
        <v>0</v>
      </c>
      <c r="J11" s="514">
        <f>'[15]3B'!J11</f>
        <v>0</v>
      </c>
      <c r="K11" s="515">
        <f t="shared" si="1"/>
        <v>47</v>
      </c>
      <c r="L11" s="515">
        <f t="shared" si="2"/>
        <v>0</v>
      </c>
    </row>
    <row r="12" spans="1:13" ht="15">
      <c r="A12" s="553"/>
      <c r="B12" s="507" t="s">
        <v>539</v>
      </c>
      <c r="C12" s="507" t="s">
        <v>2009</v>
      </c>
      <c r="D12" s="514">
        <f>'[14]3B'!L12</f>
        <v>0</v>
      </c>
      <c r="E12" s="514">
        <f>'[15]3B'!E12</f>
        <v>1532</v>
      </c>
      <c r="F12" s="515">
        <f t="shared" si="0"/>
        <v>1532</v>
      </c>
      <c r="G12" s="514">
        <f>'[15]3B'!G12</f>
        <v>118</v>
      </c>
      <c r="H12" s="514">
        <f>'[15]3B'!H12</f>
        <v>1405</v>
      </c>
      <c r="I12" s="514">
        <f>'[15]3B'!I12</f>
        <v>0</v>
      </c>
      <c r="J12" s="514">
        <f>'[15]3B'!J12</f>
        <v>0</v>
      </c>
      <c r="K12" s="515">
        <f t="shared" si="1"/>
        <v>1523</v>
      </c>
      <c r="L12" s="515">
        <f t="shared" si="2"/>
        <v>9</v>
      </c>
    </row>
    <row r="13" spans="1:13" ht="15">
      <c r="A13" s="553"/>
      <c r="B13" s="507" t="s">
        <v>540</v>
      </c>
      <c r="C13" s="507" t="s">
        <v>2010</v>
      </c>
      <c r="D13" s="514">
        <f>'[14]3B'!L13</f>
        <v>0</v>
      </c>
      <c r="E13" s="514">
        <f>'[15]3B'!E13</f>
        <v>830</v>
      </c>
      <c r="F13" s="515">
        <f t="shared" si="0"/>
        <v>830</v>
      </c>
      <c r="G13" s="514">
        <f>'[15]3B'!G13</f>
        <v>207</v>
      </c>
      <c r="H13" s="514">
        <f>'[15]3B'!H13</f>
        <v>623</v>
      </c>
      <c r="I13" s="514">
        <f>'[15]3B'!I13</f>
        <v>0</v>
      </c>
      <c r="J13" s="514">
        <f>'[15]3B'!J13</f>
        <v>0</v>
      </c>
      <c r="K13" s="515">
        <f t="shared" si="1"/>
        <v>830</v>
      </c>
      <c r="L13" s="515">
        <f t="shared" si="2"/>
        <v>0</v>
      </c>
    </row>
    <row r="14" spans="1:13" ht="15">
      <c r="A14" s="553"/>
      <c r="B14" s="507" t="s">
        <v>541</v>
      </c>
      <c r="C14" s="507" t="s">
        <v>2011</v>
      </c>
      <c r="D14" s="514">
        <f>'[14]3B'!L14</f>
        <v>0</v>
      </c>
      <c r="E14" s="514">
        <f>'[15]3B'!E14</f>
        <v>713</v>
      </c>
      <c r="F14" s="515">
        <f t="shared" si="0"/>
        <v>713</v>
      </c>
      <c r="G14" s="514">
        <f>'[15]3B'!G14</f>
        <v>121</v>
      </c>
      <c r="H14" s="514">
        <f>'[15]3B'!H14</f>
        <v>592</v>
      </c>
      <c r="I14" s="514">
        <f>'[15]3B'!I14</f>
        <v>0</v>
      </c>
      <c r="J14" s="514">
        <f>'[15]3B'!J14</f>
        <v>0</v>
      </c>
      <c r="K14" s="515">
        <f t="shared" si="1"/>
        <v>713</v>
      </c>
      <c r="L14" s="515">
        <f t="shared" si="2"/>
        <v>0</v>
      </c>
    </row>
    <row r="15" spans="1:13" ht="15">
      <c r="A15" s="553"/>
      <c r="B15" s="507" t="s">
        <v>542</v>
      </c>
      <c r="C15" s="507" t="s">
        <v>2012</v>
      </c>
      <c r="D15" s="514">
        <f>'[14]3B'!L15</f>
        <v>0</v>
      </c>
      <c r="E15" s="514">
        <f>'[15]3B'!E15</f>
        <v>0</v>
      </c>
      <c r="F15" s="515">
        <f t="shared" si="0"/>
        <v>0</v>
      </c>
      <c r="G15" s="514">
        <f>'[15]3B'!G15</f>
        <v>0</v>
      </c>
      <c r="H15" s="514">
        <f>'[15]3B'!H15</f>
        <v>0</v>
      </c>
      <c r="I15" s="514">
        <f>'[15]3B'!I15</f>
        <v>0</v>
      </c>
      <c r="J15" s="514">
        <f>'[15]3B'!J15</f>
        <v>0</v>
      </c>
      <c r="K15" s="515">
        <f t="shared" si="1"/>
        <v>0</v>
      </c>
      <c r="L15" s="515">
        <f t="shared" si="2"/>
        <v>0</v>
      </c>
    </row>
    <row r="16" spans="1:13" ht="15">
      <c r="A16" s="553"/>
      <c r="B16" s="507" t="s">
        <v>543</v>
      </c>
      <c r="C16" s="507" t="s">
        <v>2013</v>
      </c>
      <c r="D16" s="514">
        <f>'[14]3B'!L16</f>
        <v>0</v>
      </c>
      <c r="E16" s="514">
        <f>'[15]3B'!E16</f>
        <v>280</v>
      </c>
      <c r="F16" s="515">
        <f t="shared" si="0"/>
        <v>280</v>
      </c>
      <c r="G16" s="514">
        <f>'[15]3B'!G16</f>
        <v>0</v>
      </c>
      <c r="H16" s="514">
        <f>'[15]3B'!H16</f>
        <v>280</v>
      </c>
      <c r="I16" s="514">
        <f>'[15]3B'!I16</f>
        <v>0</v>
      </c>
      <c r="J16" s="514">
        <f>'[15]3B'!J16</f>
        <v>0</v>
      </c>
      <c r="K16" s="515">
        <f t="shared" si="1"/>
        <v>280</v>
      </c>
      <c r="L16" s="515">
        <f t="shared" si="2"/>
        <v>0</v>
      </c>
    </row>
    <row r="17" spans="1:12" ht="15">
      <c r="A17" s="553"/>
      <c r="B17" s="507" t="s">
        <v>544</v>
      </c>
      <c r="C17" s="507" t="s">
        <v>2014</v>
      </c>
      <c r="D17" s="514">
        <f>'[14]3B'!L17</f>
        <v>0</v>
      </c>
      <c r="E17" s="514">
        <f>'[15]3B'!E17</f>
        <v>476</v>
      </c>
      <c r="F17" s="515">
        <f t="shared" si="0"/>
        <v>476</v>
      </c>
      <c r="G17" s="514">
        <f>'[15]3B'!G17</f>
        <v>23</v>
      </c>
      <c r="H17" s="514">
        <f>'[15]3B'!H17</f>
        <v>453</v>
      </c>
      <c r="I17" s="514">
        <f>'[15]3B'!I17</f>
        <v>0</v>
      </c>
      <c r="J17" s="514">
        <f>'[15]3B'!J17</f>
        <v>0</v>
      </c>
      <c r="K17" s="515">
        <f t="shared" si="1"/>
        <v>476</v>
      </c>
      <c r="L17" s="515">
        <f t="shared" si="2"/>
        <v>0</v>
      </c>
    </row>
    <row r="18" spans="1:12" ht="15">
      <c r="A18" s="553"/>
      <c r="B18" s="507" t="s">
        <v>545</v>
      </c>
      <c r="C18" s="507" t="s">
        <v>2015</v>
      </c>
      <c r="D18" s="514">
        <f>'[14]3B'!L18</f>
        <v>0</v>
      </c>
      <c r="E18" s="514">
        <f>'[15]3B'!E18</f>
        <v>208</v>
      </c>
      <c r="F18" s="515">
        <f t="shared" si="0"/>
        <v>208</v>
      </c>
      <c r="G18" s="514">
        <f>'[15]3B'!G18</f>
        <v>23</v>
      </c>
      <c r="H18" s="514">
        <f>'[15]3B'!H18</f>
        <v>185</v>
      </c>
      <c r="I18" s="514">
        <f>'[15]3B'!I18</f>
        <v>0</v>
      </c>
      <c r="J18" s="514">
        <f>'[15]3B'!J18</f>
        <v>0</v>
      </c>
      <c r="K18" s="515">
        <f t="shared" si="1"/>
        <v>208</v>
      </c>
      <c r="L18" s="515">
        <f t="shared" si="2"/>
        <v>0</v>
      </c>
    </row>
    <row r="19" spans="1:12" ht="15">
      <c r="A19" s="553"/>
      <c r="B19" s="507" t="s">
        <v>546</v>
      </c>
      <c r="C19" s="507" t="s">
        <v>2016</v>
      </c>
      <c r="D19" s="514">
        <f>'[14]3B'!L19</f>
        <v>0</v>
      </c>
      <c r="E19" s="514">
        <f>'[15]3B'!E19</f>
        <v>146</v>
      </c>
      <c r="F19" s="515">
        <f t="shared" si="0"/>
        <v>146</v>
      </c>
      <c r="G19" s="514">
        <f>'[15]3B'!G19</f>
        <v>1</v>
      </c>
      <c r="H19" s="514">
        <f>'[15]3B'!H19</f>
        <v>145</v>
      </c>
      <c r="I19" s="514">
        <f>'[15]3B'!I19</f>
        <v>0</v>
      </c>
      <c r="J19" s="514">
        <f>'[15]3B'!J19</f>
        <v>0</v>
      </c>
      <c r="K19" s="515">
        <f t="shared" si="1"/>
        <v>146</v>
      </c>
      <c r="L19" s="515">
        <f t="shared" si="2"/>
        <v>0</v>
      </c>
    </row>
    <row r="20" spans="1:12" ht="15">
      <c r="A20" s="553"/>
      <c r="B20" s="507" t="s">
        <v>547</v>
      </c>
      <c r="C20" s="507" t="s">
        <v>2017</v>
      </c>
      <c r="D20" s="514">
        <f>'[14]3B'!L20</f>
        <v>0</v>
      </c>
      <c r="E20" s="514">
        <f>'[15]3B'!E20</f>
        <v>2782</v>
      </c>
      <c r="F20" s="515">
        <f t="shared" si="0"/>
        <v>2782</v>
      </c>
      <c r="G20" s="514">
        <f>'[15]3B'!G20</f>
        <v>1030</v>
      </c>
      <c r="H20" s="514">
        <f>'[15]3B'!H20</f>
        <v>1752</v>
      </c>
      <c r="I20" s="514">
        <f>'[15]3B'!I20</f>
        <v>0</v>
      </c>
      <c r="J20" s="514">
        <f>'[15]3B'!J20</f>
        <v>0</v>
      </c>
      <c r="K20" s="515">
        <f t="shared" si="1"/>
        <v>2782</v>
      </c>
      <c r="L20" s="515">
        <f t="shared" si="2"/>
        <v>0</v>
      </c>
    </row>
    <row r="21" spans="1:12" ht="15">
      <c r="A21" s="553"/>
      <c r="B21" s="507" t="s">
        <v>548</v>
      </c>
      <c r="C21" s="507" t="s">
        <v>2018</v>
      </c>
      <c r="D21" s="514">
        <f>'[14]3B'!L21</f>
        <v>0</v>
      </c>
      <c r="E21" s="514">
        <f>'[15]3B'!E21</f>
        <v>5909</v>
      </c>
      <c r="F21" s="515">
        <f t="shared" si="0"/>
        <v>5909</v>
      </c>
      <c r="G21" s="514">
        <f>'[15]3B'!G21</f>
        <v>1092</v>
      </c>
      <c r="H21" s="514">
        <f>'[15]3B'!H21</f>
        <v>4817</v>
      </c>
      <c r="I21" s="514">
        <f>'[15]3B'!I21</f>
        <v>0</v>
      </c>
      <c r="J21" s="514">
        <f>'[15]3B'!J21</f>
        <v>0</v>
      </c>
      <c r="K21" s="515">
        <f t="shared" si="1"/>
        <v>5909</v>
      </c>
      <c r="L21" s="515">
        <f t="shared" si="2"/>
        <v>0</v>
      </c>
    </row>
    <row r="22" spans="1:12" ht="15">
      <c r="A22" s="553"/>
      <c r="B22" s="507" t="s">
        <v>549</v>
      </c>
      <c r="C22" s="507" t="s">
        <v>2019</v>
      </c>
      <c r="D22" s="514">
        <f>'[14]3B'!L22</f>
        <v>0</v>
      </c>
      <c r="E22" s="514">
        <f>'[15]3B'!E22</f>
        <v>414</v>
      </c>
      <c r="F22" s="515">
        <f t="shared" si="0"/>
        <v>414</v>
      </c>
      <c r="G22" s="514">
        <f>'[15]3B'!G22</f>
        <v>43</v>
      </c>
      <c r="H22" s="514">
        <f>'[15]3B'!H22</f>
        <v>371</v>
      </c>
      <c r="I22" s="514">
        <f>'[15]3B'!I22</f>
        <v>0</v>
      </c>
      <c r="J22" s="514">
        <f>'[15]3B'!J22</f>
        <v>0</v>
      </c>
      <c r="K22" s="515">
        <f t="shared" si="1"/>
        <v>414</v>
      </c>
      <c r="L22" s="515">
        <f t="shared" si="2"/>
        <v>0</v>
      </c>
    </row>
    <row r="23" spans="1:12" ht="15">
      <c r="A23" s="553"/>
      <c r="B23" s="507" t="s">
        <v>550</v>
      </c>
      <c r="C23" s="507" t="s">
        <v>2020</v>
      </c>
      <c r="D23" s="514">
        <f>'[14]3B'!L23</f>
        <v>0</v>
      </c>
      <c r="E23" s="514">
        <f>'[15]3B'!E23</f>
        <v>1201</v>
      </c>
      <c r="F23" s="515">
        <f t="shared" si="0"/>
        <v>1201</v>
      </c>
      <c r="G23" s="514">
        <f>'[15]3B'!G23</f>
        <v>79</v>
      </c>
      <c r="H23" s="514">
        <f>'[15]3B'!H23</f>
        <v>1122</v>
      </c>
      <c r="I23" s="514">
        <f>'[15]3B'!I23</f>
        <v>0</v>
      </c>
      <c r="J23" s="514">
        <f>'[15]3B'!J23</f>
        <v>0</v>
      </c>
      <c r="K23" s="515">
        <f t="shared" si="1"/>
        <v>1201</v>
      </c>
      <c r="L23" s="515">
        <f t="shared" si="2"/>
        <v>0</v>
      </c>
    </row>
    <row r="24" spans="1:12" ht="15">
      <c r="A24" s="553" t="s">
        <v>1158</v>
      </c>
      <c r="B24" s="507" t="s">
        <v>534</v>
      </c>
      <c r="C24" s="507" t="s">
        <v>2004</v>
      </c>
      <c r="D24" s="514">
        <f>'[14]3B'!L24</f>
        <v>2</v>
      </c>
      <c r="E24" s="514">
        <f>'[16]3B'!E7</f>
        <v>6307</v>
      </c>
      <c r="F24" s="515">
        <f t="shared" si="0"/>
        <v>6309</v>
      </c>
      <c r="G24" s="514">
        <f>'[16]3B'!G7</f>
        <v>4477</v>
      </c>
      <c r="H24" s="514">
        <f>'[16]3B'!H7</f>
        <v>1830</v>
      </c>
      <c r="I24" s="514">
        <f>'[16]3B'!I7</f>
        <v>0</v>
      </c>
      <c r="J24" s="514">
        <f>'[16]3B'!J7</f>
        <v>0</v>
      </c>
      <c r="K24" s="515">
        <f t="shared" si="1"/>
        <v>6307</v>
      </c>
      <c r="L24" s="515">
        <f t="shared" si="2"/>
        <v>2</v>
      </c>
    </row>
    <row r="25" spans="1:12" ht="15">
      <c r="A25" s="553"/>
      <c r="B25" s="507" t="s">
        <v>535</v>
      </c>
      <c r="C25" s="507" t="s">
        <v>2005</v>
      </c>
      <c r="D25" s="514">
        <f>'[14]3B'!L25</f>
        <v>1</v>
      </c>
      <c r="E25" s="514">
        <f>'[16]3B'!E8</f>
        <v>10131</v>
      </c>
      <c r="F25" s="515">
        <f t="shared" si="0"/>
        <v>10132</v>
      </c>
      <c r="G25" s="514">
        <f>'[16]3B'!G8</f>
        <v>7124</v>
      </c>
      <c r="H25" s="514">
        <f>'[16]3B'!H8</f>
        <v>3007</v>
      </c>
      <c r="I25" s="514">
        <f>'[16]3B'!I8</f>
        <v>0</v>
      </c>
      <c r="J25" s="514">
        <f>'[16]3B'!J8</f>
        <v>0</v>
      </c>
      <c r="K25" s="515">
        <f t="shared" si="1"/>
        <v>10131</v>
      </c>
      <c r="L25" s="515">
        <f t="shared" si="2"/>
        <v>1</v>
      </c>
    </row>
    <row r="26" spans="1:12" ht="15">
      <c r="A26" s="553"/>
      <c r="B26" s="507" t="s">
        <v>536</v>
      </c>
      <c r="C26" s="507" t="s">
        <v>2006</v>
      </c>
      <c r="D26" s="514">
        <f>'[14]3B'!L26</f>
        <v>2</v>
      </c>
      <c r="E26" s="514">
        <f>'[16]3B'!E9</f>
        <v>3439</v>
      </c>
      <c r="F26" s="515">
        <f t="shared" si="0"/>
        <v>3441</v>
      </c>
      <c r="G26" s="514">
        <f>'[16]3B'!G9</f>
        <v>2354</v>
      </c>
      <c r="H26" s="514">
        <f>'[16]3B'!H9</f>
        <v>1085</v>
      </c>
      <c r="I26" s="514">
        <f>'[16]3B'!I9</f>
        <v>0</v>
      </c>
      <c r="J26" s="514">
        <f>'[16]3B'!J9</f>
        <v>0</v>
      </c>
      <c r="K26" s="515">
        <f t="shared" si="1"/>
        <v>3439</v>
      </c>
      <c r="L26" s="515">
        <f t="shared" si="2"/>
        <v>2</v>
      </c>
    </row>
    <row r="27" spans="1:12" ht="15">
      <c r="A27" s="553"/>
      <c r="B27" s="507" t="s">
        <v>537</v>
      </c>
      <c r="C27" s="507" t="s">
        <v>2007</v>
      </c>
      <c r="D27" s="514">
        <f>'[14]3B'!L27</f>
        <v>0</v>
      </c>
      <c r="E27" s="514">
        <f>'[16]3B'!E10</f>
        <v>794</v>
      </c>
      <c r="F27" s="515">
        <f t="shared" si="0"/>
        <v>794</v>
      </c>
      <c r="G27" s="514">
        <f>'[16]3B'!G10</f>
        <v>503</v>
      </c>
      <c r="H27" s="514">
        <f>'[16]3B'!H10</f>
        <v>291</v>
      </c>
      <c r="I27" s="514">
        <f>'[16]3B'!I10</f>
        <v>0</v>
      </c>
      <c r="J27" s="514">
        <f>'[16]3B'!J10</f>
        <v>0</v>
      </c>
      <c r="K27" s="515">
        <f t="shared" si="1"/>
        <v>794</v>
      </c>
      <c r="L27" s="515">
        <f t="shared" si="2"/>
        <v>0</v>
      </c>
    </row>
    <row r="28" spans="1:12" ht="15">
      <c r="A28" s="553"/>
      <c r="B28" s="507" t="s">
        <v>538</v>
      </c>
      <c r="C28" s="507" t="s">
        <v>2008</v>
      </c>
      <c r="D28" s="514">
        <f>'[14]3B'!L28</f>
        <v>1</v>
      </c>
      <c r="E28" s="514">
        <f>'[16]3B'!E11</f>
        <v>277</v>
      </c>
      <c r="F28" s="515">
        <f t="shared" si="0"/>
        <v>278</v>
      </c>
      <c r="G28" s="514">
        <f>'[16]3B'!G11</f>
        <v>239</v>
      </c>
      <c r="H28" s="514">
        <f>'[16]3B'!H11</f>
        <v>38</v>
      </c>
      <c r="I28" s="514">
        <f>'[16]3B'!I11</f>
        <v>0</v>
      </c>
      <c r="J28" s="514">
        <f>'[16]3B'!J11</f>
        <v>0</v>
      </c>
      <c r="K28" s="515">
        <f t="shared" si="1"/>
        <v>277</v>
      </c>
      <c r="L28" s="515">
        <f t="shared" si="2"/>
        <v>1</v>
      </c>
    </row>
    <row r="29" spans="1:12" ht="15">
      <c r="A29" s="553"/>
      <c r="B29" s="507" t="s">
        <v>539</v>
      </c>
      <c r="C29" s="507" t="s">
        <v>2009</v>
      </c>
      <c r="D29" s="514">
        <f>'[14]3B'!L29</f>
        <v>0</v>
      </c>
      <c r="E29" s="514">
        <f>'[16]3B'!E12</f>
        <v>3177</v>
      </c>
      <c r="F29" s="515">
        <f t="shared" si="0"/>
        <v>3177</v>
      </c>
      <c r="G29" s="514">
        <f>'[16]3B'!G12</f>
        <v>2033</v>
      </c>
      <c r="H29" s="514">
        <f>'[16]3B'!H12</f>
        <v>1144</v>
      </c>
      <c r="I29" s="514">
        <f>'[16]3B'!I12</f>
        <v>0</v>
      </c>
      <c r="J29" s="514">
        <f>'[16]3B'!J12</f>
        <v>0</v>
      </c>
      <c r="K29" s="515">
        <f t="shared" si="1"/>
        <v>3177</v>
      </c>
      <c r="L29" s="515">
        <f t="shared" si="2"/>
        <v>0</v>
      </c>
    </row>
    <row r="30" spans="1:12" ht="15">
      <c r="A30" s="553"/>
      <c r="B30" s="507" t="s">
        <v>540</v>
      </c>
      <c r="C30" s="507" t="s">
        <v>2010</v>
      </c>
      <c r="D30" s="514">
        <f>'[14]3B'!L30</f>
        <v>0</v>
      </c>
      <c r="E30" s="514">
        <f>'[16]3B'!E13</f>
        <v>686</v>
      </c>
      <c r="F30" s="515">
        <f t="shared" si="0"/>
        <v>686</v>
      </c>
      <c r="G30" s="514">
        <f>'[16]3B'!G13</f>
        <v>467</v>
      </c>
      <c r="H30" s="514">
        <f>'[16]3B'!H13</f>
        <v>219</v>
      </c>
      <c r="I30" s="514">
        <f>'[16]3B'!I13</f>
        <v>0</v>
      </c>
      <c r="J30" s="514">
        <f>'[16]3B'!J13</f>
        <v>0</v>
      </c>
      <c r="K30" s="515">
        <f t="shared" si="1"/>
        <v>686</v>
      </c>
      <c r="L30" s="515">
        <f t="shared" si="2"/>
        <v>0</v>
      </c>
    </row>
    <row r="31" spans="1:12" ht="15">
      <c r="A31" s="553"/>
      <c r="B31" s="507" t="s">
        <v>541</v>
      </c>
      <c r="C31" s="507" t="s">
        <v>2011</v>
      </c>
      <c r="D31" s="514">
        <f>'[14]3B'!L31</f>
        <v>1</v>
      </c>
      <c r="E31" s="514">
        <f>'[16]3B'!E14</f>
        <v>2687</v>
      </c>
      <c r="F31" s="515">
        <f t="shared" si="0"/>
        <v>2688</v>
      </c>
      <c r="G31" s="514">
        <f>'[16]3B'!G14</f>
        <v>1901</v>
      </c>
      <c r="H31" s="514">
        <f>'[16]3B'!H14</f>
        <v>786</v>
      </c>
      <c r="I31" s="514">
        <f>'[16]3B'!I14</f>
        <v>0</v>
      </c>
      <c r="J31" s="514">
        <f>'[16]3B'!J14</f>
        <v>0</v>
      </c>
      <c r="K31" s="515">
        <f t="shared" si="1"/>
        <v>2687</v>
      </c>
      <c r="L31" s="515">
        <f t="shared" si="2"/>
        <v>1</v>
      </c>
    </row>
    <row r="32" spans="1:12" ht="15">
      <c r="A32" s="553"/>
      <c r="B32" s="507" t="s">
        <v>542</v>
      </c>
      <c r="C32" s="507" t="s">
        <v>2012</v>
      </c>
      <c r="D32" s="514">
        <f>'[14]3B'!L32</f>
        <v>0</v>
      </c>
      <c r="E32" s="514">
        <f>'[16]3B'!E15</f>
        <v>128</v>
      </c>
      <c r="F32" s="515">
        <f t="shared" si="0"/>
        <v>128</v>
      </c>
      <c r="G32" s="514">
        <f>'[16]3B'!G15</f>
        <v>77</v>
      </c>
      <c r="H32" s="514">
        <f>'[16]3B'!H15</f>
        <v>51</v>
      </c>
      <c r="I32" s="514">
        <f>'[16]3B'!I15</f>
        <v>0</v>
      </c>
      <c r="J32" s="514">
        <f>'[16]3B'!J15</f>
        <v>0</v>
      </c>
      <c r="K32" s="515">
        <f t="shared" si="1"/>
        <v>128</v>
      </c>
      <c r="L32" s="515">
        <f t="shared" si="2"/>
        <v>0</v>
      </c>
    </row>
    <row r="33" spans="1:12" ht="15">
      <c r="A33" s="553"/>
      <c r="B33" s="507" t="s">
        <v>543</v>
      </c>
      <c r="C33" s="507" t="s">
        <v>2013</v>
      </c>
      <c r="D33" s="514">
        <f>'[14]3B'!L33</f>
        <v>0</v>
      </c>
      <c r="E33" s="514">
        <f>'[16]3B'!E16</f>
        <v>1282</v>
      </c>
      <c r="F33" s="515">
        <f t="shared" si="0"/>
        <v>1282</v>
      </c>
      <c r="G33" s="514">
        <f>'[16]3B'!G16</f>
        <v>774</v>
      </c>
      <c r="H33" s="514">
        <f>'[16]3B'!H16</f>
        <v>508</v>
      </c>
      <c r="I33" s="514">
        <f>'[16]3B'!I16</f>
        <v>0</v>
      </c>
      <c r="J33" s="514">
        <f>'[16]3B'!J16</f>
        <v>0</v>
      </c>
      <c r="K33" s="515">
        <f t="shared" si="1"/>
        <v>1282</v>
      </c>
      <c r="L33" s="515">
        <f t="shared" si="2"/>
        <v>0</v>
      </c>
    </row>
    <row r="34" spans="1:12" ht="15">
      <c r="A34" s="553"/>
      <c r="B34" s="507" t="s">
        <v>544</v>
      </c>
      <c r="C34" s="507" t="s">
        <v>2014</v>
      </c>
      <c r="D34" s="514">
        <f>'[14]3B'!L34</f>
        <v>1</v>
      </c>
      <c r="E34" s="514">
        <f>'[16]3B'!E17</f>
        <v>22</v>
      </c>
      <c r="F34" s="515">
        <f t="shared" si="0"/>
        <v>23</v>
      </c>
      <c r="G34" s="514">
        <f>'[16]3B'!G17</f>
        <v>17</v>
      </c>
      <c r="H34" s="514">
        <f>'[16]3B'!H17</f>
        <v>5</v>
      </c>
      <c r="I34" s="514">
        <f>'[16]3B'!I17</f>
        <v>0</v>
      </c>
      <c r="J34" s="514">
        <f>'[16]3B'!J17</f>
        <v>0</v>
      </c>
      <c r="K34" s="515">
        <f t="shared" si="1"/>
        <v>22</v>
      </c>
      <c r="L34" s="515">
        <f t="shared" si="2"/>
        <v>1</v>
      </c>
    </row>
    <row r="35" spans="1:12" ht="15">
      <c r="A35" s="553"/>
      <c r="B35" s="507" t="s">
        <v>545</v>
      </c>
      <c r="C35" s="507" t="s">
        <v>2015</v>
      </c>
      <c r="D35" s="514">
        <f>'[14]3B'!L35</f>
        <v>0</v>
      </c>
      <c r="E35" s="514">
        <f>'[16]3B'!E18</f>
        <v>3270</v>
      </c>
      <c r="F35" s="515">
        <f t="shared" si="0"/>
        <v>3270</v>
      </c>
      <c r="G35" s="514">
        <f>'[16]3B'!G18</f>
        <v>1983</v>
      </c>
      <c r="H35" s="514">
        <f>'[16]3B'!H18</f>
        <v>1287</v>
      </c>
      <c r="I35" s="514">
        <f>'[16]3B'!I18</f>
        <v>0</v>
      </c>
      <c r="J35" s="514">
        <f>'[16]3B'!J18</f>
        <v>0</v>
      </c>
      <c r="K35" s="515">
        <f t="shared" si="1"/>
        <v>3270</v>
      </c>
      <c r="L35" s="515">
        <f t="shared" si="2"/>
        <v>0</v>
      </c>
    </row>
    <row r="36" spans="1:12" ht="15">
      <c r="A36" s="553"/>
      <c r="B36" s="507" t="s">
        <v>546</v>
      </c>
      <c r="C36" s="507" t="s">
        <v>2016</v>
      </c>
      <c r="D36" s="514">
        <f>'[14]3B'!L36</f>
        <v>0</v>
      </c>
      <c r="E36" s="514">
        <f>'[16]3B'!E19</f>
        <v>0</v>
      </c>
      <c r="F36" s="515">
        <f t="shared" si="0"/>
        <v>0</v>
      </c>
      <c r="G36" s="514">
        <f>'[16]3B'!G19</f>
        <v>0</v>
      </c>
      <c r="H36" s="514">
        <f>'[16]3B'!H19</f>
        <v>0</v>
      </c>
      <c r="I36" s="514">
        <f>'[16]3B'!I19</f>
        <v>0</v>
      </c>
      <c r="J36" s="514">
        <f>'[16]3B'!J19</f>
        <v>0</v>
      </c>
      <c r="K36" s="515">
        <f t="shared" si="1"/>
        <v>0</v>
      </c>
      <c r="L36" s="515">
        <f t="shared" si="2"/>
        <v>0</v>
      </c>
    </row>
    <row r="37" spans="1:12" ht="15">
      <c r="A37" s="553"/>
      <c r="B37" s="507" t="s">
        <v>547</v>
      </c>
      <c r="C37" s="507" t="s">
        <v>2017</v>
      </c>
      <c r="D37" s="514">
        <f>'[14]3B'!L37</f>
        <v>0</v>
      </c>
      <c r="E37" s="514">
        <f>'[16]3B'!E20</f>
        <v>346</v>
      </c>
      <c r="F37" s="515">
        <f t="shared" si="0"/>
        <v>346</v>
      </c>
      <c r="G37" s="514">
        <f>'[16]3B'!G20</f>
        <v>215</v>
      </c>
      <c r="H37" s="514">
        <f>'[16]3B'!H20</f>
        <v>131</v>
      </c>
      <c r="I37" s="514">
        <f>'[16]3B'!I20</f>
        <v>0</v>
      </c>
      <c r="J37" s="514">
        <f>'[16]3B'!J20</f>
        <v>0</v>
      </c>
      <c r="K37" s="515">
        <f t="shared" si="1"/>
        <v>346</v>
      </c>
      <c r="L37" s="515">
        <f t="shared" si="2"/>
        <v>0</v>
      </c>
    </row>
    <row r="38" spans="1:12" ht="15">
      <c r="A38" s="553"/>
      <c r="B38" s="507" t="s">
        <v>548</v>
      </c>
      <c r="C38" s="507" t="s">
        <v>2018</v>
      </c>
      <c r="D38" s="514">
        <f>'[14]3B'!L38</f>
        <v>1</v>
      </c>
      <c r="E38" s="514">
        <f>'[16]3B'!E21</f>
        <v>506</v>
      </c>
      <c r="F38" s="515">
        <f t="shared" si="0"/>
        <v>507</v>
      </c>
      <c r="G38" s="514">
        <f>'[16]3B'!G21</f>
        <v>340</v>
      </c>
      <c r="H38" s="514">
        <f>'[16]3B'!H21</f>
        <v>166</v>
      </c>
      <c r="I38" s="514">
        <f>'[16]3B'!I21</f>
        <v>0</v>
      </c>
      <c r="J38" s="514">
        <f>'[16]3B'!J21</f>
        <v>0</v>
      </c>
      <c r="K38" s="515">
        <f t="shared" si="1"/>
        <v>506</v>
      </c>
      <c r="L38" s="515">
        <f t="shared" si="2"/>
        <v>1</v>
      </c>
    </row>
    <row r="39" spans="1:12" ht="15">
      <c r="A39" s="553"/>
      <c r="B39" s="507" t="s">
        <v>549</v>
      </c>
      <c r="C39" s="507" t="s">
        <v>2019</v>
      </c>
      <c r="D39" s="514">
        <f>'[14]3B'!L39</f>
        <v>0</v>
      </c>
      <c r="E39" s="514">
        <f>'[16]3B'!E22</f>
        <v>204</v>
      </c>
      <c r="F39" s="515">
        <f t="shared" si="0"/>
        <v>204</v>
      </c>
      <c r="G39" s="514">
        <f>'[16]3B'!G22</f>
        <v>129</v>
      </c>
      <c r="H39" s="514">
        <f>'[16]3B'!H22</f>
        <v>75</v>
      </c>
      <c r="I39" s="514">
        <f>'[16]3B'!I22</f>
        <v>0</v>
      </c>
      <c r="J39" s="514">
        <f>'[16]3B'!J22</f>
        <v>0</v>
      </c>
      <c r="K39" s="515">
        <f t="shared" si="1"/>
        <v>204</v>
      </c>
      <c r="L39" s="515">
        <f t="shared" si="2"/>
        <v>0</v>
      </c>
    </row>
    <row r="40" spans="1:12" ht="15">
      <c r="A40" s="553"/>
      <c r="B40" s="507" t="s">
        <v>550</v>
      </c>
      <c r="C40" s="507" t="s">
        <v>2020</v>
      </c>
      <c r="D40" s="514">
        <f>'[14]3B'!L40</f>
        <v>247</v>
      </c>
      <c r="E40" s="514">
        <f>'[16]3B'!E23</f>
        <v>8004</v>
      </c>
      <c r="F40" s="515">
        <f t="shared" si="0"/>
        <v>8251</v>
      </c>
      <c r="G40" s="514">
        <f>'[16]3B'!G23</f>
        <v>5042</v>
      </c>
      <c r="H40" s="514">
        <f>'[16]3B'!H23</f>
        <v>2962</v>
      </c>
      <c r="I40" s="514">
        <f>'[16]3B'!I23</f>
        <v>0</v>
      </c>
      <c r="J40" s="514">
        <f>'[16]3B'!J23</f>
        <v>0</v>
      </c>
      <c r="K40" s="515">
        <f t="shared" si="1"/>
        <v>8004</v>
      </c>
      <c r="L40" s="515">
        <f t="shared" si="2"/>
        <v>247</v>
      </c>
    </row>
    <row r="41" spans="1:12" ht="15">
      <c r="A41" s="553" t="s">
        <v>727</v>
      </c>
      <c r="B41" s="507" t="s">
        <v>534</v>
      </c>
      <c r="C41" s="507" t="s">
        <v>2004</v>
      </c>
      <c r="D41" s="514">
        <f>'[14]3B'!L41</f>
        <v>0</v>
      </c>
      <c r="E41" s="514">
        <f>'[17]3B'!E7</f>
        <v>7565</v>
      </c>
      <c r="F41" s="515">
        <f t="shared" si="0"/>
        <v>7565</v>
      </c>
      <c r="G41" s="514">
        <f>'[17]3B'!G7</f>
        <v>5125</v>
      </c>
      <c r="H41" s="514">
        <f>'[17]3B'!H7</f>
        <v>2440</v>
      </c>
      <c r="I41" s="514">
        <f>'[17]3B'!I7</f>
        <v>0</v>
      </c>
      <c r="J41" s="514">
        <f>'[17]3B'!J7</f>
        <v>0</v>
      </c>
      <c r="K41" s="515">
        <f t="shared" si="1"/>
        <v>7565</v>
      </c>
      <c r="L41" s="515">
        <f t="shared" si="2"/>
        <v>0</v>
      </c>
    </row>
    <row r="42" spans="1:12" ht="15">
      <c r="A42" s="553"/>
      <c r="B42" s="507" t="s">
        <v>535</v>
      </c>
      <c r="C42" s="507" t="s">
        <v>2005</v>
      </c>
      <c r="D42" s="514">
        <f>'[14]3B'!L42</f>
        <v>0</v>
      </c>
      <c r="E42" s="514">
        <f>'[17]3B'!E8</f>
        <v>14035</v>
      </c>
      <c r="F42" s="515">
        <f t="shared" si="0"/>
        <v>14035</v>
      </c>
      <c r="G42" s="514">
        <f>'[17]3B'!G8</f>
        <v>5644</v>
      </c>
      <c r="H42" s="514">
        <f>'[17]3B'!H8</f>
        <v>8391</v>
      </c>
      <c r="I42" s="514">
        <f>'[17]3B'!I8</f>
        <v>0</v>
      </c>
      <c r="J42" s="514">
        <f>'[17]3B'!J8</f>
        <v>0</v>
      </c>
      <c r="K42" s="515">
        <f t="shared" si="1"/>
        <v>14035</v>
      </c>
      <c r="L42" s="515">
        <f t="shared" si="2"/>
        <v>0</v>
      </c>
    </row>
    <row r="43" spans="1:12" ht="15">
      <c r="A43" s="553"/>
      <c r="B43" s="507" t="s">
        <v>536</v>
      </c>
      <c r="C43" s="507" t="s">
        <v>2006</v>
      </c>
      <c r="D43" s="514">
        <f>'[14]3B'!L43</f>
        <v>0</v>
      </c>
      <c r="E43" s="514">
        <f>'[17]3B'!E9</f>
        <v>889</v>
      </c>
      <c r="F43" s="515">
        <f t="shared" si="0"/>
        <v>889</v>
      </c>
      <c r="G43" s="514">
        <f>'[17]3B'!G9</f>
        <v>491</v>
      </c>
      <c r="H43" s="514">
        <f>'[17]3B'!H9</f>
        <v>398</v>
      </c>
      <c r="I43" s="514">
        <f>'[17]3B'!I9</f>
        <v>0</v>
      </c>
      <c r="J43" s="514">
        <f>'[17]3B'!J9</f>
        <v>0</v>
      </c>
      <c r="K43" s="515">
        <f t="shared" si="1"/>
        <v>889</v>
      </c>
      <c r="L43" s="515">
        <f t="shared" si="2"/>
        <v>0</v>
      </c>
    </row>
    <row r="44" spans="1:12" ht="15">
      <c r="A44" s="553"/>
      <c r="B44" s="507" t="s">
        <v>537</v>
      </c>
      <c r="C44" s="507" t="s">
        <v>2007</v>
      </c>
      <c r="D44" s="514">
        <f>'[14]3B'!L44</f>
        <v>0</v>
      </c>
      <c r="E44" s="514">
        <f>'[17]3B'!E10</f>
        <v>39</v>
      </c>
      <c r="F44" s="515">
        <f t="shared" si="0"/>
        <v>39</v>
      </c>
      <c r="G44" s="514">
        <f>'[17]3B'!G10</f>
        <v>16</v>
      </c>
      <c r="H44" s="514">
        <f>'[17]3B'!H10</f>
        <v>23</v>
      </c>
      <c r="I44" s="514">
        <f>'[17]3B'!I10</f>
        <v>0</v>
      </c>
      <c r="J44" s="514">
        <f>'[17]3B'!J10</f>
        <v>0</v>
      </c>
      <c r="K44" s="515">
        <f t="shared" si="1"/>
        <v>39</v>
      </c>
      <c r="L44" s="515">
        <f t="shared" si="2"/>
        <v>0</v>
      </c>
    </row>
    <row r="45" spans="1:12" ht="15">
      <c r="A45" s="553"/>
      <c r="B45" s="507" t="s">
        <v>538</v>
      </c>
      <c r="C45" s="507" t="s">
        <v>2008</v>
      </c>
      <c r="D45" s="514">
        <f>'[14]3B'!L45</f>
        <v>0</v>
      </c>
      <c r="E45" s="514">
        <f>'[17]3B'!E11</f>
        <v>77</v>
      </c>
      <c r="F45" s="515">
        <f t="shared" si="0"/>
        <v>77</v>
      </c>
      <c r="G45" s="514">
        <f>'[17]3B'!G11</f>
        <v>32</v>
      </c>
      <c r="H45" s="514">
        <f>'[17]3B'!H11</f>
        <v>45</v>
      </c>
      <c r="I45" s="514">
        <f>'[17]3B'!I11</f>
        <v>0</v>
      </c>
      <c r="J45" s="514">
        <f>'[17]3B'!J11</f>
        <v>0</v>
      </c>
      <c r="K45" s="515">
        <f t="shared" si="1"/>
        <v>77</v>
      </c>
      <c r="L45" s="515">
        <f t="shared" si="2"/>
        <v>0</v>
      </c>
    </row>
    <row r="46" spans="1:12" ht="15">
      <c r="A46" s="553"/>
      <c r="B46" s="507" t="s">
        <v>539</v>
      </c>
      <c r="C46" s="507" t="s">
        <v>2009</v>
      </c>
      <c r="D46" s="514">
        <f>'[14]3B'!L46</f>
        <v>0</v>
      </c>
      <c r="E46" s="514">
        <f>'[17]3B'!E12</f>
        <v>3992</v>
      </c>
      <c r="F46" s="515">
        <f t="shared" si="0"/>
        <v>3992</v>
      </c>
      <c r="G46" s="514">
        <f>'[17]3B'!G12</f>
        <v>1312</v>
      </c>
      <c r="H46" s="514">
        <f>'[17]3B'!H12</f>
        <v>2680</v>
      </c>
      <c r="I46" s="514">
        <f>'[17]3B'!I12</f>
        <v>0</v>
      </c>
      <c r="J46" s="514">
        <f>'[17]3B'!J12</f>
        <v>0</v>
      </c>
      <c r="K46" s="515">
        <f t="shared" si="1"/>
        <v>3992</v>
      </c>
      <c r="L46" s="515">
        <f t="shared" si="2"/>
        <v>0</v>
      </c>
    </row>
    <row r="47" spans="1:12" ht="15">
      <c r="A47" s="553"/>
      <c r="B47" s="507" t="s">
        <v>540</v>
      </c>
      <c r="C47" s="507" t="s">
        <v>2010</v>
      </c>
      <c r="D47" s="514">
        <f>'[14]3B'!L47</f>
        <v>0</v>
      </c>
      <c r="E47" s="514">
        <f>'[17]3B'!E13</f>
        <v>461</v>
      </c>
      <c r="F47" s="515">
        <f t="shared" si="0"/>
        <v>461</v>
      </c>
      <c r="G47" s="514">
        <f>'[17]3B'!G13</f>
        <v>240</v>
      </c>
      <c r="H47" s="514">
        <f>'[17]3B'!H13</f>
        <v>221</v>
      </c>
      <c r="I47" s="514">
        <f>'[17]3B'!I13</f>
        <v>0</v>
      </c>
      <c r="J47" s="514">
        <f>'[17]3B'!J13</f>
        <v>0</v>
      </c>
      <c r="K47" s="515">
        <f t="shared" si="1"/>
        <v>461</v>
      </c>
      <c r="L47" s="515">
        <f t="shared" si="2"/>
        <v>0</v>
      </c>
    </row>
    <row r="48" spans="1:12" ht="15">
      <c r="A48" s="553"/>
      <c r="B48" s="507" t="s">
        <v>541</v>
      </c>
      <c r="C48" s="507" t="s">
        <v>2011</v>
      </c>
      <c r="D48" s="514">
        <f>'[14]3B'!L48</f>
        <v>0</v>
      </c>
      <c r="E48" s="514">
        <f>'[17]3B'!E14</f>
        <v>1199</v>
      </c>
      <c r="F48" s="515">
        <f t="shared" si="0"/>
        <v>1199</v>
      </c>
      <c r="G48" s="514">
        <f>'[17]3B'!G14</f>
        <v>433</v>
      </c>
      <c r="H48" s="514">
        <f>'[17]3B'!H14</f>
        <v>766</v>
      </c>
      <c r="I48" s="514">
        <f>'[17]3B'!I14</f>
        <v>0</v>
      </c>
      <c r="J48" s="514">
        <f>'[17]3B'!J14</f>
        <v>0</v>
      </c>
      <c r="K48" s="515">
        <f t="shared" si="1"/>
        <v>1199</v>
      </c>
      <c r="L48" s="515">
        <f t="shared" si="2"/>
        <v>0</v>
      </c>
    </row>
    <row r="49" spans="1:12" ht="15">
      <c r="A49" s="553"/>
      <c r="B49" s="507" t="s">
        <v>542</v>
      </c>
      <c r="C49" s="507" t="s">
        <v>2012</v>
      </c>
      <c r="D49" s="514">
        <f>'[14]3B'!L49</f>
        <v>0</v>
      </c>
      <c r="E49" s="514">
        <f>'[17]3B'!E15</f>
        <v>5</v>
      </c>
      <c r="F49" s="515">
        <f t="shared" si="0"/>
        <v>5</v>
      </c>
      <c r="G49" s="514">
        <f>'[17]3B'!G15</f>
        <v>4</v>
      </c>
      <c r="H49" s="514">
        <f>'[17]3B'!H15</f>
        <v>1</v>
      </c>
      <c r="I49" s="514">
        <f>'[17]3B'!I15</f>
        <v>0</v>
      </c>
      <c r="J49" s="514">
        <f>'[17]3B'!J15</f>
        <v>0</v>
      </c>
      <c r="K49" s="515">
        <f t="shared" si="1"/>
        <v>5</v>
      </c>
      <c r="L49" s="515">
        <f t="shared" si="2"/>
        <v>0</v>
      </c>
    </row>
    <row r="50" spans="1:12" ht="15">
      <c r="A50" s="553"/>
      <c r="B50" s="507" t="s">
        <v>543</v>
      </c>
      <c r="C50" s="507" t="s">
        <v>2013</v>
      </c>
      <c r="D50" s="514">
        <f>'[14]3B'!L50</f>
        <v>0</v>
      </c>
      <c r="E50" s="514">
        <f>'[17]3B'!E16</f>
        <v>1415</v>
      </c>
      <c r="F50" s="515">
        <f t="shared" si="0"/>
        <v>1415</v>
      </c>
      <c r="G50" s="514">
        <f>'[17]3B'!G16</f>
        <v>809</v>
      </c>
      <c r="H50" s="514">
        <f>'[17]3B'!H16</f>
        <v>606</v>
      </c>
      <c r="I50" s="514">
        <f>'[17]3B'!I16</f>
        <v>0</v>
      </c>
      <c r="J50" s="514">
        <f>'[17]3B'!J16</f>
        <v>0</v>
      </c>
      <c r="K50" s="515">
        <f t="shared" si="1"/>
        <v>1415</v>
      </c>
      <c r="L50" s="515">
        <f t="shared" si="2"/>
        <v>0</v>
      </c>
    </row>
    <row r="51" spans="1:12" ht="15">
      <c r="A51" s="553"/>
      <c r="B51" s="507" t="s">
        <v>544</v>
      </c>
      <c r="C51" s="507" t="s">
        <v>2014</v>
      </c>
      <c r="D51" s="514">
        <f>'[14]3B'!L51</f>
        <v>0</v>
      </c>
      <c r="E51" s="514">
        <f>'[17]3B'!E17</f>
        <v>761</v>
      </c>
      <c r="F51" s="515">
        <f t="shared" si="0"/>
        <v>761</v>
      </c>
      <c r="G51" s="514">
        <f>'[17]3B'!G17</f>
        <v>389</v>
      </c>
      <c r="H51" s="514">
        <f>'[17]3B'!H17</f>
        <v>372</v>
      </c>
      <c r="I51" s="514">
        <f>'[17]3B'!I17</f>
        <v>0</v>
      </c>
      <c r="J51" s="514">
        <f>'[17]3B'!J17</f>
        <v>0</v>
      </c>
      <c r="K51" s="515">
        <f t="shared" si="1"/>
        <v>761</v>
      </c>
      <c r="L51" s="515">
        <f t="shared" si="2"/>
        <v>0</v>
      </c>
    </row>
    <row r="52" spans="1:12" ht="15">
      <c r="A52" s="553"/>
      <c r="B52" s="507" t="s">
        <v>545</v>
      </c>
      <c r="C52" s="507" t="s">
        <v>2015</v>
      </c>
      <c r="D52" s="514">
        <f>'[14]3B'!L52</f>
        <v>0</v>
      </c>
      <c r="E52" s="514">
        <f>'[17]3B'!E18</f>
        <v>116</v>
      </c>
      <c r="F52" s="515">
        <f t="shared" si="0"/>
        <v>116</v>
      </c>
      <c r="G52" s="514">
        <f>'[17]3B'!G18</f>
        <v>65</v>
      </c>
      <c r="H52" s="514">
        <f>'[17]3B'!H18</f>
        <v>51</v>
      </c>
      <c r="I52" s="514">
        <f>'[17]3B'!I18</f>
        <v>0</v>
      </c>
      <c r="J52" s="514">
        <f>'[17]3B'!J18</f>
        <v>0</v>
      </c>
      <c r="K52" s="515">
        <f t="shared" si="1"/>
        <v>116</v>
      </c>
      <c r="L52" s="515">
        <f t="shared" si="2"/>
        <v>0</v>
      </c>
    </row>
    <row r="53" spans="1:12" ht="15">
      <c r="A53" s="553"/>
      <c r="B53" s="507" t="s">
        <v>546</v>
      </c>
      <c r="C53" s="507" t="s">
        <v>2016</v>
      </c>
      <c r="D53" s="514">
        <f>'[14]3B'!L53</f>
        <v>0</v>
      </c>
      <c r="E53" s="514">
        <f>'[17]3B'!E19</f>
        <v>252</v>
      </c>
      <c r="F53" s="515">
        <f t="shared" si="0"/>
        <v>252</v>
      </c>
      <c r="G53" s="514">
        <f>'[17]3B'!G19</f>
        <v>88</v>
      </c>
      <c r="H53" s="514">
        <f>'[17]3B'!H19</f>
        <v>164</v>
      </c>
      <c r="I53" s="514">
        <f>'[17]3B'!I19</f>
        <v>0</v>
      </c>
      <c r="J53" s="514">
        <f>'[17]3B'!J19</f>
        <v>0</v>
      </c>
      <c r="K53" s="515">
        <f t="shared" si="1"/>
        <v>252</v>
      </c>
      <c r="L53" s="515">
        <f t="shared" si="2"/>
        <v>0</v>
      </c>
    </row>
    <row r="54" spans="1:12" ht="15">
      <c r="A54" s="553"/>
      <c r="B54" s="507" t="s">
        <v>547</v>
      </c>
      <c r="C54" s="507" t="s">
        <v>2017</v>
      </c>
      <c r="D54" s="514">
        <f>'[14]3B'!L54</f>
        <v>0</v>
      </c>
      <c r="E54" s="514">
        <f>'[17]3B'!E20</f>
        <v>240</v>
      </c>
      <c r="F54" s="515">
        <f t="shared" si="0"/>
        <v>240</v>
      </c>
      <c r="G54" s="514">
        <f>'[17]3B'!G20</f>
        <v>105</v>
      </c>
      <c r="H54" s="514">
        <f>'[17]3B'!H20</f>
        <v>135</v>
      </c>
      <c r="I54" s="514">
        <f>'[17]3B'!I20</f>
        <v>0</v>
      </c>
      <c r="J54" s="514">
        <f>'[17]3B'!J20</f>
        <v>0</v>
      </c>
      <c r="K54" s="515">
        <f t="shared" si="1"/>
        <v>240</v>
      </c>
      <c r="L54" s="515">
        <f t="shared" si="2"/>
        <v>0</v>
      </c>
    </row>
    <row r="55" spans="1:12" ht="15">
      <c r="A55" s="553"/>
      <c r="B55" s="507" t="s">
        <v>548</v>
      </c>
      <c r="C55" s="507" t="s">
        <v>2018</v>
      </c>
      <c r="D55" s="514">
        <f>'[14]3B'!L55</f>
        <v>0</v>
      </c>
      <c r="E55" s="514">
        <f>'[17]3B'!E21</f>
        <v>1140</v>
      </c>
      <c r="F55" s="515">
        <f t="shared" si="0"/>
        <v>1140</v>
      </c>
      <c r="G55" s="514">
        <f>'[17]3B'!G21</f>
        <v>414</v>
      </c>
      <c r="H55" s="514">
        <f>'[17]3B'!H21</f>
        <v>726</v>
      </c>
      <c r="I55" s="514">
        <f>'[17]3B'!I21</f>
        <v>0</v>
      </c>
      <c r="J55" s="514">
        <f>'[17]3B'!J21</f>
        <v>0</v>
      </c>
      <c r="K55" s="515">
        <f t="shared" si="1"/>
        <v>1140</v>
      </c>
      <c r="L55" s="515">
        <f t="shared" si="2"/>
        <v>0</v>
      </c>
    </row>
    <row r="56" spans="1:12" ht="15">
      <c r="A56" s="553"/>
      <c r="B56" s="507" t="s">
        <v>549</v>
      </c>
      <c r="C56" s="507" t="s">
        <v>2019</v>
      </c>
      <c r="D56" s="514">
        <f>'[14]3B'!L56</f>
        <v>0</v>
      </c>
      <c r="E56" s="514">
        <f>'[17]3B'!E22</f>
        <v>16</v>
      </c>
      <c r="F56" s="515">
        <f t="shared" si="0"/>
        <v>16</v>
      </c>
      <c r="G56" s="514">
        <f>'[17]3B'!G22</f>
        <v>12</v>
      </c>
      <c r="H56" s="514">
        <f>'[17]3B'!H22</f>
        <v>4</v>
      </c>
      <c r="I56" s="514">
        <f>'[17]3B'!I22</f>
        <v>0</v>
      </c>
      <c r="J56" s="514">
        <f>'[17]3B'!J22</f>
        <v>0</v>
      </c>
      <c r="K56" s="515">
        <f t="shared" si="1"/>
        <v>16</v>
      </c>
      <c r="L56" s="515">
        <f t="shared" si="2"/>
        <v>0</v>
      </c>
    </row>
    <row r="57" spans="1:12" ht="15">
      <c r="A57" s="553"/>
      <c r="B57" s="507" t="s">
        <v>550</v>
      </c>
      <c r="C57" s="507" t="s">
        <v>2020</v>
      </c>
      <c r="D57" s="514">
        <f>'[14]3B'!L57</f>
        <v>0</v>
      </c>
      <c r="E57" s="514">
        <f>'[17]3B'!E23</f>
        <v>2240</v>
      </c>
      <c r="F57" s="515">
        <f t="shared" si="0"/>
        <v>2240</v>
      </c>
      <c r="G57" s="514">
        <f>'[17]3B'!G23</f>
        <v>881</v>
      </c>
      <c r="H57" s="514">
        <f>'[17]3B'!H23</f>
        <v>1359</v>
      </c>
      <c r="I57" s="514">
        <f>'[17]3B'!I23</f>
        <v>0</v>
      </c>
      <c r="J57" s="514">
        <f>'[17]3B'!J23</f>
        <v>0</v>
      </c>
      <c r="K57" s="515">
        <f t="shared" si="1"/>
        <v>2240</v>
      </c>
      <c r="L57" s="515">
        <f t="shared" si="2"/>
        <v>0</v>
      </c>
    </row>
    <row r="58" spans="1:12" ht="15">
      <c r="A58" s="553" t="s">
        <v>1159</v>
      </c>
      <c r="B58" s="507" t="s">
        <v>534</v>
      </c>
      <c r="C58" s="507" t="s">
        <v>2004</v>
      </c>
      <c r="D58" s="514">
        <f>'[14]3B'!L58</f>
        <v>400</v>
      </c>
      <c r="E58" s="514">
        <f>'[18]3B'!E7</f>
        <v>3783</v>
      </c>
      <c r="F58" s="515">
        <f t="shared" si="0"/>
        <v>4183</v>
      </c>
      <c r="G58" s="514">
        <f>'[18]3B'!G7</f>
        <v>1431</v>
      </c>
      <c r="H58" s="514">
        <f>'[18]3B'!H7</f>
        <v>2352</v>
      </c>
      <c r="I58" s="514">
        <f>'[18]3B'!I7</f>
        <v>0</v>
      </c>
      <c r="J58" s="514">
        <f>'[18]3B'!J7</f>
        <v>0</v>
      </c>
      <c r="K58" s="515">
        <f t="shared" si="1"/>
        <v>3783</v>
      </c>
      <c r="L58" s="515">
        <f t="shared" si="2"/>
        <v>400</v>
      </c>
    </row>
    <row r="59" spans="1:12" ht="15">
      <c r="A59" s="553"/>
      <c r="B59" s="507" t="s">
        <v>535</v>
      </c>
      <c r="C59" s="507" t="s">
        <v>2005</v>
      </c>
      <c r="D59" s="514">
        <f>'[14]3B'!L59</f>
        <v>0</v>
      </c>
      <c r="E59" s="514">
        <f>'[18]3B'!E8</f>
        <v>7773</v>
      </c>
      <c r="F59" s="515">
        <f t="shared" si="0"/>
        <v>7773</v>
      </c>
      <c r="G59" s="514">
        <f>'[18]3B'!G8</f>
        <v>3094</v>
      </c>
      <c r="H59" s="514">
        <f>'[18]3B'!H8</f>
        <v>4679</v>
      </c>
      <c r="I59" s="514">
        <f>'[18]3B'!I8</f>
        <v>0</v>
      </c>
      <c r="J59" s="514">
        <f>'[18]3B'!J8</f>
        <v>0</v>
      </c>
      <c r="K59" s="515">
        <f t="shared" si="1"/>
        <v>7773</v>
      </c>
      <c r="L59" s="515">
        <f t="shared" si="2"/>
        <v>0</v>
      </c>
    </row>
    <row r="60" spans="1:12" ht="15">
      <c r="A60" s="553"/>
      <c r="B60" s="507" t="s">
        <v>536</v>
      </c>
      <c r="C60" s="507" t="s">
        <v>2006</v>
      </c>
      <c r="D60" s="514">
        <f>'[14]3B'!L60</f>
        <v>0</v>
      </c>
      <c r="E60" s="514">
        <f>'[18]3B'!E9</f>
        <v>1058</v>
      </c>
      <c r="F60" s="515">
        <f t="shared" si="0"/>
        <v>1058</v>
      </c>
      <c r="G60" s="514">
        <f>'[18]3B'!G9</f>
        <v>426</v>
      </c>
      <c r="H60" s="514">
        <f>'[18]3B'!H9</f>
        <v>632</v>
      </c>
      <c r="I60" s="514">
        <f>'[18]3B'!I9</f>
        <v>0</v>
      </c>
      <c r="J60" s="514">
        <f>'[18]3B'!J9</f>
        <v>0</v>
      </c>
      <c r="K60" s="515">
        <f t="shared" si="1"/>
        <v>1058</v>
      </c>
      <c r="L60" s="515">
        <f t="shared" si="2"/>
        <v>0</v>
      </c>
    </row>
    <row r="61" spans="1:12" ht="15">
      <c r="A61" s="553"/>
      <c r="B61" s="507" t="s">
        <v>537</v>
      </c>
      <c r="C61" s="507" t="s">
        <v>2007</v>
      </c>
      <c r="D61" s="514">
        <f>'[14]3B'!L61</f>
        <v>0</v>
      </c>
      <c r="E61" s="514">
        <f>'[18]3B'!E10</f>
        <v>88</v>
      </c>
      <c r="F61" s="515">
        <f t="shared" si="0"/>
        <v>88</v>
      </c>
      <c r="G61" s="514">
        <f>'[18]3B'!G10</f>
        <v>48</v>
      </c>
      <c r="H61" s="514">
        <f>'[18]3B'!H10</f>
        <v>40</v>
      </c>
      <c r="I61" s="514">
        <f>'[18]3B'!I10</f>
        <v>0</v>
      </c>
      <c r="J61" s="514">
        <f>'[18]3B'!J10</f>
        <v>0</v>
      </c>
      <c r="K61" s="515">
        <f t="shared" si="1"/>
        <v>88</v>
      </c>
      <c r="L61" s="515">
        <f t="shared" si="2"/>
        <v>0</v>
      </c>
    </row>
    <row r="62" spans="1:12" ht="15">
      <c r="A62" s="553"/>
      <c r="B62" s="507" t="s">
        <v>538</v>
      </c>
      <c r="C62" s="507" t="s">
        <v>2008</v>
      </c>
      <c r="D62" s="514">
        <f>'[14]3B'!L62</f>
        <v>0</v>
      </c>
      <c r="E62" s="514">
        <f>'[18]3B'!E11</f>
        <v>9</v>
      </c>
      <c r="F62" s="515">
        <f t="shared" si="0"/>
        <v>9</v>
      </c>
      <c r="G62" s="514">
        <f>'[18]3B'!G11</f>
        <v>4</v>
      </c>
      <c r="H62" s="514">
        <f>'[18]3B'!H11</f>
        <v>5</v>
      </c>
      <c r="I62" s="514">
        <f>'[18]3B'!I11</f>
        <v>0</v>
      </c>
      <c r="J62" s="514">
        <f>'[18]3B'!J11</f>
        <v>0</v>
      </c>
      <c r="K62" s="515">
        <f t="shared" si="1"/>
        <v>9</v>
      </c>
      <c r="L62" s="515">
        <f t="shared" si="2"/>
        <v>0</v>
      </c>
    </row>
    <row r="63" spans="1:12" ht="15">
      <c r="A63" s="553"/>
      <c r="B63" s="507" t="s">
        <v>539</v>
      </c>
      <c r="C63" s="507" t="s">
        <v>2009</v>
      </c>
      <c r="D63" s="514">
        <f>'[14]3B'!L63</f>
        <v>0</v>
      </c>
      <c r="E63" s="514">
        <f>'[18]3B'!E12</f>
        <v>936</v>
      </c>
      <c r="F63" s="515">
        <f t="shared" si="0"/>
        <v>936</v>
      </c>
      <c r="G63" s="514">
        <f>'[18]3B'!G12</f>
        <v>304</v>
      </c>
      <c r="H63" s="514">
        <f>'[18]3B'!H12</f>
        <v>632</v>
      </c>
      <c r="I63" s="514">
        <f>'[18]3B'!I12</f>
        <v>0</v>
      </c>
      <c r="J63" s="514">
        <f>'[18]3B'!J12</f>
        <v>0</v>
      </c>
      <c r="K63" s="515">
        <f t="shared" si="1"/>
        <v>936</v>
      </c>
      <c r="L63" s="515">
        <f t="shared" si="2"/>
        <v>0</v>
      </c>
    </row>
    <row r="64" spans="1:12" ht="15">
      <c r="A64" s="553"/>
      <c r="B64" s="507" t="s">
        <v>540</v>
      </c>
      <c r="C64" s="507" t="s">
        <v>2010</v>
      </c>
      <c r="D64" s="514">
        <f>'[14]3B'!L64</f>
        <v>0</v>
      </c>
      <c r="E64" s="514">
        <f>'[18]3B'!E13</f>
        <v>236</v>
      </c>
      <c r="F64" s="515">
        <f t="shared" si="0"/>
        <v>236</v>
      </c>
      <c r="G64" s="514">
        <f>'[18]3B'!G13</f>
        <v>68</v>
      </c>
      <c r="H64" s="514">
        <f>'[18]3B'!H13</f>
        <v>168</v>
      </c>
      <c r="I64" s="514">
        <f>'[18]3B'!I13</f>
        <v>0</v>
      </c>
      <c r="J64" s="514">
        <f>'[18]3B'!J13</f>
        <v>0</v>
      </c>
      <c r="K64" s="515">
        <f t="shared" si="1"/>
        <v>236</v>
      </c>
      <c r="L64" s="515">
        <f t="shared" si="2"/>
        <v>0</v>
      </c>
    </row>
    <row r="65" spans="1:12" ht="15">
      <c r="A65" s="553"/>
      <c r="B65" s="507" t="s">
        <v>541</v>
      </c>
      <c r="C65" s="507" t="s">
        <v>2011</v>
      </c>
      <c r="D65" s="514">
        <f>'[14]3B'!L65</f>
        <v>0</v>
      </c>
      <c r="E65" s="514">
        <f>'[18]3B'!E14</f>
        <v>1457</v>
      </c>
      <c r="F65" s="515">
        <f t="shared" si="0"/>
        <v>1457</v>
      </c>
      <c r="G65" s="514">
        <f>'[18]3B'!G14</f>
        <v>153</v>
      </c>
      <c r="H65" s="514">
        <f>'[18]3B'!H14</f>
        <v>1304</v>
      </c>
      <c r="I65" s="514">
        <f>'[18]3B'!I14</f>
        <v>0</v>
      </c>
      <c r="J65" s="514">
        <f>'[18]3B'!J14</f>
        <v>0</v>
      </c>
      <c r="K65" s="515">
        <f t="shared" si="1"/>
        <v>1457</v>
      </c>
      <c r="L65" s="515">
        <f t="shared" si="2"/>
        <v>0</v>
      </c>
    </row>
    <row r="66" spans="1:12" ht="15">
      <c r="A66" s="553"/>
      <c r="B66" s="507" t="s">
        <v>542</v>
      </c>
      <c r="C66" s="507" t="s">
        <v>2012</v>
      </c>
      <c r="D66" s="514">
        <f>'[14]3B'!L66</f>
        <v>0</v>
      </c>
      <c r="E66" s="514">
        <f>'[18]3B'!E15</f>
        <v>6</v>
      </c>
      <c r="F66" s="515">
        <f t="shared" si="0"/>
        <v>6</v>
      </c>
      <c r="G66" s="514">
        <f>'[18]3B'!G15</f>
        <v>0</v>
      </c>
      <c r="H66" s="514">
        <f>'[18]3B'!H15</f>
        <v>6</v>
      </c>
      <c r="I66" s="514">
        <f>'[18]3B'!I15</f>
        <v>0</v>
      </c>
      <c r="J66" s="514">
        <f>'[18]3B'!J15</f>
        <v>0</v>
      </c>
      <c r="K66" s="515">
        <f t="shared" si="1"/>
        <v>6</v>
      </c>
      <c r="L66" s="515">
        <f t="shared" si="2"/>
        <v>0</v>
      </c>
    </row>
    <row r="67" spans="1:12" ht="15">
      <c r="A67" s="553"/>
      <c r="B67" s="507" t="s">
        <v>543</v>
      </c>
      <c r="C67" s="507" t="s">
        <v>2013</v>
      </c>
      <c r="D67" s="514">
        <f>'[14]3B'!L67</f>
        <v>0</v>
      </c>
      <c r="E67" s="514">
        <f>'[18]3B'!E16</f>
        <v>54</v>
      </c>
      <c r="F67" s="515">
        <f t="shared" si="0"/>
        <v>54</v>
      </c>
      <c r="G67" s="514">
        <f>'[18]3B'!G16</f>
        <v>23</v>
      </c>
      <c r="H67" s="514">
        <f>'[18]3B'!H16</f>
        <v>31</v>
      </c>
      <c r="I67" s="514">
        <f>'[18]3B'!I16</f>
        <v>0</v>
      </c>
      <c r="J67" s="514">
        <f>'[18]3B'!J16</f>
        <v>0</v>
      </c>
      <c r="K67" s="515">
        <f t="shared" si="1"/>
        <v>54</v>
      </c>
      <c r="L67" s="515">
        <f t="shared" si="2"/>
        <v>0</v>
      </c>
    </row>
    <row r="68" spans="1:12" ht="15">
      <c r="A68" s="553"/>
      <c r="B68" s="507" t="s">
        <v>544</v>
      </c>
      <c r="C68" s="507" t="s">
        <v>2014</v>
      </c>
      <c r="D68" s="514">
        <f>'[14]3B'!L68</f>
        <v>0</v>
      </c>
      <c r="E68" s="514">
        <f>'[18]3B'!E17</f>
        <v>46</v>
      </c>
      <c r="F68" s="515">
        <f t="shared" si="0"/>
        <v>46</v>
      </c>
      <c r="G68" s="514">
        <f>'[18]3B'!G17</f>
        <v>18</v>
      </c>
      <c r="H68" s="514">
        <f>'[18]3B'!H17</f>
        <v>28</v>
      </c>
      <c r="I68" s="514">
        <f>'[18]3B'!I17</f>
        <v>0</v>
      </c>
      <c r="J68" s="514">
        <f>'[18]3B'!J17</f>
        <v>0</v>
      </c>
      <c r="K68" s="515">
        <f t="shared" si="1"/>
        <v>46</v>
      </c>
      <c r="L68" s="515">
        <f t="shared" si="2"/>
        <v>0</v>
      </c>
    </row>
    <row r="69" spans="1:12" ht="15">
      <c r="A69" s="553"/>
      <c r="B69" s="507" t="s">
        <v>545</v>
      </c>
      <c r="C69" s="507" t="s">
        <v>2015</v>
      </c>
      <c r="D69" s="514">
        <f>'[14]3B'!L69</f>
        <v>0</v>
      </c>
      <c r="E69" s="514">
        <f>'[18]3B'!E18</f>
        <v>51</v>
      </c>
      <c r="F69" s="515">
        <f t="shared" si="0"/>
        <v>51</v>
      </c>
      <c r="G69" s="514">
        <f>'[18]3B'!G18</f>
        <v>26</v>
      </c>
      <c r="H69" s="514">
        <f>'[18]3B'!H18</f>
        <v>25</v>
      </c>
      <c r="I69" s="514">
        <f>'[18]3B'!I18</f>
        <v>0</v>
      </c>
      <c r="J69" s="514">
        <f>'[18]3B'!J18</f>
        <v>0</v>
      </c>
      <c r="K69" s="515">
        <f t="shared" si="1"/>
        <v>51</v>
      </c>
      <c r="L69" s="515">
        <f t="shared" si="2"/>
        <v>0</v>
      </c>
    </row>
    <row r="70" spans="1:12" ht="15">
      <c r="A70" s="553"/>
      <c r="B70" s="507" t="s">
        <v>546</v>
      </c>
      <c r="C70" s="507" t="s">
        <v>2016</v>
      </c>
      <c r="D70" s="514">
        <f>'[14]3B'!L70</f>
        <v>0</v>
      </c>
      <c r="E70" s="514">
        <f>'[18]3B'!E19</f>
        <v>10</v>
      </c>
      <c r="F70" s="515">
        <f t="shared" si="0"/>
        <v>10</v>
      </c>
      <c r="G70" s="514">
        <f>'[18]3B'!G19</f>
        <v>3</v>
      </c>
      <c r="H70" s="514">
        <f>'[18]3B'!H19</f>
        <v>7</v>
      </c>
      <c r="I70" s="514">
        <f>'[18]3B'!I19</f>
        <v>0</v>
      </c>
      <c r="J70" s="514">
        <f>'[18]3B'!J19</f>
        <v>0</v>
      </c>
      <c r="K70" s="515">
        <f t="shared" si="1"/>
        <v>10</v>
      </c>
      <c r="L70" s="515">
        <f t="shared" si="2"/>
        <v>0</v>
      </c>
    </row>
    <row r="71" spans="1:12" ht="15">
      <c r="A71" s="553"/>
      <c r="B71" s="507" t="s">
        <v>547</v>
      </c>
      <c r="C71" s="507" t="s">
        <v>2017</v>
      </c>
      <c r="D71" s="514">
        <f>'[14]3B'!L71</f>
        <v>0</v>
      </c>
      <c r="E71" s="514">
        <f>'[18]3B'!E20</f>
        <v>51</v>
      </c>
      <c r="F71" s="515">
        <f t="shared" ref="F71:F151" si="3">E71+D71</f>
        <v>51</v>
      </c>
      <c r="G71" s="514">
        <f>'[18]3B'!G20</f>
        <v>15</v>
      </c>
      <c r="H71" s="514">
        <f>'[18]3B'!H20</f>
        <v>36</v>
      </c>
      <c r="I71" s="514">
        <f>'[18]3B'!I20</f>
        <v>0</v>
      </c>
      <c r="J71" s="514">
        <f>'[18]3B'!J20</f>
        <v>0</v>
      </c>
      <c r="K71" s="515">
        <f t="shared" ref="K71:K134" si="4">SUM(G71:J71)</f>
        <v>51</v>
      </c>
      <c r="L71" s="515">
        <f t="shared" si="2"/>
        <v>0</v>
      </c>
    </row>
    <row r="72" spans="1:12" ht="15">
      <c r="A72" s="553"/>
      <c r="B72" s="507" t="s">
        <v>548</v>
      </c>
      <c r="C72" s="507" t="s">
        <v>2018</v>
      </c>
      <c r="D72" s="514">
        <f>'[14]3B'!L72</f>
        <v>0</v>
      </c>
      <c r="E72" s="514">
        <f>'[18]3B'!E21</f>
        <v>54</v>
      </c>
      <c r="F72" s="515">
        <f t="shared" si="3"/>
        <v>54</v>
      </c>
      <c r="G72" s="514">
        <f>'[18]3B'!G21</f>
        <v>25</v>
      </c>
      <c r="H72" s="514">
        <f>'[18]3B'!H21</f>
        <v>29</v>
      </c>
      <c r="I72" s="514">
        <f>'[18]3B'!I21</f>
        <v>0</v>
      </c>
      <c r="J72" s="514">
        <f>'[18]3B'!J21</f>
        <v>0</v>
      </c>
      <c r="K72" s="515">
        <f t="shared" si="4"/>
        <v>54</v>
      </c>
      <c r="L72" s="515">
        <f t="shared" ref="L72:L152" si="5">F72-K72</f>
        <v>0</v>
      </c>
    </row>
    <row r="73" spans="1:12" ht="15">
      <c r="A73" s="553"/>
      <c r="B73" s="507" t="s">
        <v>549</v>
      </c>
      <c r="C73" s="507" t="s">
        <v>2019</v>
      </c>
      <c r="D73" s="514">
        <f>'[14]3B'!L73</f>
        <v>0</v>
      </c>
      <c r="E73" s="514">
        <f>'[18]3B'!E22</f>
        <v>44</v>
      </c>
      <c r="F73" s="515">
        <f t="shared" si="3"/>
        <v>44</v>
      </c>
      <c r="G73" s="514">
        <f>'[18]3B'!G22</f>
        <v>22</v>
      </c>
      <c r="H73" s="514">
        <f>'[18]3B'!H22</f>
        <v>22</v>
      </c>
      <c r="I73" s="514">
        <f>'[18]3B'!I22</f>
        <v>0</v>
      </c>
      <c r="J73" s="514">
        <f>'[18]3B'!J22</f>
        <v>0</v>
      </c>
      <c r="K73" s="515">
        <f t="shared" si="4"/>
        <v>44</v>
      </c>
      <c r="L73" s="515">
        <f t="shared" si="5"/>
        <v>0</v>
      </c>
    </row>
    <row r="74" spans="1:12" ht="15">
      <c r="A74" s="553"/>
      <c r="B74" s="507" t="s">
        <v>550</v>
      </c>
      <c r="C74" s="507" t="s">
        <v>2020</v>
      </c>
      <c r="D74" s="514">
        <f>'[14]3B'!L74</f>
        <v>0</v>
      </c>
      <c r="E74" s="514">
        <f>'[18]3B'!E23</f>
        <v>58</v>
      </c>
      <c r="F74" s="515">
        <f t="shared" si="3"/>
        <v>58</v>
      </c>
      <c r="G74" s="514">
        <f>'[18]3B'!G23</f>
        <v>16</v>
      </c>
      <c r="H74" s="514">
        <f>'[18]3B'!H23</f>
        <v>42</v>
      </c>
      <c r="I74" s="514">
        <f>'[18]3B'!I23</f>
        <v>0</v>
      </c>
      <c r="J74" s="514">
        <f>'[18]3B'!J23</f>
        <v>0</v>
      </c>
      <c r="K74" s="515">
        <f t="shared" si="4"/>
        <v>58</v>
      </c>
      <c r="L74" s="515">
        <f t="shared" si="5"/>
        <v>0</v>
      </c>
    </row>
    <row r="75" spans="1:12" ht="15">
      <c r="A75" s="553" t="s">
        <v>1160</v>
      </c>
      <c r="B75" s="507" t="s">
        <v>534</v>
      </c>
      <c r="C75" s="507" t="s">
        <v>2004</v>
      </c>
      <c r="D75" s="514">
        <f>'[14]3B'!L75</f>
        <v>103</v>
      </c>
      <c r="E75" s="514">
        <f>'[19]3B'!E7</f>
        <v>8676</v>
      </c>
      <c r="F75" s="515">
        <f t="shared" si="3"/>
        <v>8779</v>
      </c>
      <c r="G75" s="514">
        <f>'[19]3B'!G7</f>
        <v>4598</v>
      </c>
      <c r="H75" s="514">
        <f>'[19]3B'!H7</f>
        <v>4056</v>
      </c>
      <c r="I75" s="514">
        <f>'[19]3B'!I7</f>
        <v>0</v>
      </c>
      <c r="J75" s="514">
        <f>'[19]3B'!J7</f>
        <v>0</v>
      </c>
      <c r="K75" s="515">
        <f t="shared" si="4"/>
        <v>8654</v>
      </c>
      <c r="L75" s="515">
        <f t="shared" si="5"/>
        <v>125</v>
      </c>
    </row>
    <row r="76" spans="1:12" ht="15">
      <c r="A76" s="553"/>
      <c r="B76" s="507" t="s">
        <v>535</v>
      </c>
      <c r="C76" s="507" t="s">
        <v>2005</v>
      </c>
      <c r="D76" s="514">
        <f>'[14]3B'!L76</f>
        <v>25</v>
      </c>
      <c r="E76" s="514">
        <f>'[19]3B'!E8</f>
        <v>3853</v>
      </c>
      <c r="F76" s="515">
        <f t="shared" si="3"/>
        <v>3878</v>
      </c>
      <c r="G76" s="514">
        <f>'[19]3B'!G8</f>
        <v>3244</v>
      </c>
      <c r="H76" s="514">
        <f>'[19]3B'!H8</f>
        <v>595</v>
      </c>
      <c r="I76" s="514">
        <f>'[19]3B'!I8</f>
        <v>0</v>
      </c>
      <c r="J76" s="514">
        <f>'[19]3B'!J8</f>
        <v>0</v>
      </c>
      <c r="K76" s="515">
        <f t="shared" si="4"/>
        <v>3839</v>
      </c>
      <c r="L76" s="515">
        <f t="shared" si="5"/>
        <v>39</v>
      </c>
    </row>
    <row r="77" spans="1:12" ht="15">
      <c r="A77" s="553"/>
      <c r="B77" s="507" t="s">
        <v>536</v>
      </c>
      <c r="C77" s="507" t="s">
        <v>2006</v>
      </c>
      <c r="D77" s="514">
        <f>'[14]3B'!L77</f>
        <v>38</v>
      </c>
      <c r="E77" s="514">
        <f>'[19]3B'!E9</f>
        <v>3704</v>
      </c>
      <c r="F77" s="515">
        <f t="shared" si="3"/>
        <v>3742</v>
      </c>
      <c r="G77" s="514">
        <f>'[19]3B'!G9</f>
        <v>1966</v>
      </c>
      <c r="H77" s="514">
        <f>'[19]3B'!H9</f>
        <v>1682</v>
      </c>
      <c r="I77" s="514">
        <f>'[19]3B'!I9</f>
        <v>50</v>
      </c>
      <c r="J77" s="514">
        <f>'[19]3B'!J9</f>
        <v>0</v>
      </c>
      <c r="K77" s="515">
        <f t="shared" si="4"/>
        <v>3698</v>
      </c>
      <c r="L77" s="515">
        <f t="shared" si="5"/>
        <v>44</v>
      </c>
    </row>
    <row r="78" spans="1:12" ht="15">
      <c r="A78" s="553"/>
      <c r="B78" s="507" t="s">
        <v>537</v>
      </c>
      <c r="C78" s="507" t="s">
        <v>2007</v>
      </c>
      <c r="D78" s="514">
        <f>'[14]3B'!L78</f>
        <v>72</v>
      </c>
      <c r="E78" s="514">
        <f>'[19]3B'!E10</f>
        <v>838</v>
      </c>
      <c r="F78" s="515">
        <f t="shared" si="3"/>
        <v>910</v>
      </c>
      <c r="G78" s="514">
        <f>'[19]3B'!G10</f>
        <v>323</v>
      </c>
      <c r="H78" s="514">
        <f>'[19]3B'!H10</f>
        <v>496</v>
      </c>
      <c r="I78" s="514">
        <f>'[19]3B'!I10</f>
        <v>5</v>
      </c>
      <c r="J78" s="514">
        <f>'[19]3B'!J10</f>
        <v>0</v>
      </c>
      <c r="K78" s="515">
        <f t="shared" si="4"/>
        <v>824</v>
      </c>
      <c r="L78" s="515">
        <f t="shared" si="5"/>
        <v>86</v>
      </c>
    </row>
    <row r="79" spans="1:12" ht="15">
      <c r="A79" s="553"/>
      <c r="B79" s="507" t="s">
        <v>538</v>
      </c>
      <c r="C79" s="507" t="s">
        <v>2008</v>
      </c>
      <c r="D79" s="514">
        <f>'[14]3B'!L79</f>
        <v>65</v>
      </c>
      <c r="E79" s="514">
        <f>'[19]3B'!E11</f>
        <v>399</v>
      </c>
      <c r="F79" s="515">
        <f t="shared" si="3"/>
        <v>464</v>
      </c>
      <c r="G79" s="514">
        <f>'[19]3B'!G11</f>
        <v>56</v>
      </c>
      <c r="H79" s="514">
        <f>'[19]3B'!H11</f>
        <v>332</v>
      </c>
      <c r="I79" s="514">
        <f>'[19]3B'!I11</f>
        <v>4</v>
      </c>
      <c r="J79" s="514">
        <f>'[19]3B'!J11</f>
        <v>0</v>
      </c>
      <c r="K79" s="515">
        <f t="shared" si="4"/>
        <v>392</v>
      </c>
      <c r="L79" s="515">
        <f t="shared" si="5"/>
        <v>72</v>
      </c>
    </row>
    <row r="80" spans="1:12" ht="15">
      <c r="A80" s="553"/>
      <c r="B80" s="507" t="s">
        <v>539</v>
      </c>
      <c r="C80" s="507" t="s">
        <v>2009</v>
      </c>
      <c r="D80" s="514">
        <f>'[14]3B'!L80</f>
        <v>26</v>
      </c>
      <c r="E80" s="514">
        <f>'[19]3B'!E12</f>
        <v>3066</v>
      </c>
      <c r="F80" s="515">
        <f t="shared" si="3"/>
        <v>3092</v>
      </c>
      <c r="G80" s="514">
        <f>'[19]3B'!G12</f>
        <v>1918</v>
      </c>
      <c r="H80" s="514">
        <f>'[19]3B'!H12</f>
        <v>1157</v>
      </c>
      <c r="I80" s="514">
        <f>'[19]3B'!I12</f>
        <v>0</v>
      </c>
      <c r="J80" s="514">
        <f>'[19]3B'!J12</f>
        <v>0</v>
      </c>
      <c r="K80" s="515">
        <f t="shared" si="4"/>
        <v>3075</v>
      </c>
      <c r="L80" s="515">
        <f t="shared" si="5"/>
        <v>17</v>
      </c>
    </row>
    <row r="81" spans="1:15" ht="15">
      <c r="A81" s="553"/>
      <c r="B81" s="507" t="s">
        <v>540</v>
      </c>
      <c r="C81" s="507" t="s">
        <v>2010</v>
      </c>
      <c r="D81" s="514">
        <f>'[14]3B'!L81</f>
        <v>49</v>
      </c>
      <c r="E81" s="514">
        <f>'[19]3B'!E13</f>
        <v>236</v>
      </c>
      <c r="F81" s="515">
        <f t="shared" si="3"/>
        <v>285</v>
      </c>
      <c r="G81" s="514">
        <f>'[19]3B'!G13</f>
        <v>177</v>
      </c>
      <c r="H81" s="514">
        <f>'[19]3B'!H13</f>
        <v>88</v>
      </c>
      <c r="I81" s="514">
        <f>'[19]3B'!I13</f>
        <v>0</v>
      </c>
      <c r="J81" s="514">
        <f>'[19]3B'!J13</f>
        <v>0</v>
      </c>
      <c r="K81" s="515">
        <f t="shared" si="4"/>
        <v>265</v>
      </c>
      <c r="L81" s="515">
        <f t="shared" si="5"/>
        <v>20</v>
      </c>
    </row>
    <row r="82" spans="1:15" ht="15">
      <c r="A82" s="553"/>
      <c r="B82" s="507" t="s">
        <v>541</v>
      </c>
      <c r="C82" s="507" t="s">
        <v>2011</v>
      </c>
      <c r="D82" s="514">
        <f>'[14]3B'!L82</f>
        <v>56</v>
      </c>
      <c r="E82" s="514">
        <f>'[19]3B'!E14</f>
        <v>2822</v>
      </c>
      <c r="F82" s="515">
        <f t="shared" si="3"/>
        <v>2878</v>
      </c>
      <c r="G82" s="514">
        <f>'[19]3B'!G14</f>
        <v>2245</v>
      </c>
      <c r="H82" s="514">
        <f>'[19]3B'!H14</f>
        <v>601</v>
      </c>
      <c r="I82" s="514">
        <f>'[19]3B'!I14</f>
        <v>0</v>
      </c>
      <c r="J82" s="514">
        <f>'[19]3B'!J14</f>
        <v>0</v>
      </c>
      <c r="K82" s="515">
        <f t="shared" si="4"/>
        <v>2846</v>
      </c>
      <c r="L82" s="515">
        <f t="shared" si="5"/>
        <v>32</v>
      </c>
    </row>
    <row r="83" spans="1:15" ht="15">
      <c r="A83" s="553"/>
      <c r="B83" s="507" t="s">
        <v>542</v>
      </c>
      <c r="C83" s="507" t="s">
        <v>2012</v>
      </c>
      <c r="D83" s="514">
        <f>'[14]3B'!L83</f>
        <v>43</v>
      </c>
      <c r="E83" s="514">
        <f>'[19]3B'!E15</f>
        <v>586</v>
      </c>
      <c r="F83" s="515">
        <f t="shared" si="3"/>
        <v>629</v>
      </c>
      <c r="G83" s="514">
        <f>'[19]3B'!G15</f>
        <v>204</v>
      </c>
      <c r="H83" s="514">
        <f>'[19]3B'!H15</f>
        <v>391</v>
      </c>
      <c r="I83" s="514">
        <f>'[19]3B'!I15</f>
        <v>0</v>
      </c>
      <c r="J83" s="514">
        <f>'[19]3B'!J15</f>
        <v>0</v>
      </c>
      <c r="K83" s="515">
        <f t="shared" si="4"/>
        <v>595</v>
      </c>
      <c r="L83" s="515">
        <f t="shared" si="5"/>
        <v>34</v>
      </c>
    </row>
    <row r="84" spans="1:15" ht="15">
      <c r="A84" s="553"/>
      <c r="B84" s="507" t="s">
        <v>543</v>
      </c>
      <c r="C84" s="507" t="s">
        <v>2013</v>
      </c>
      <c r="D84" s="514">
        <f>'[14]3B'!L84</f>
        <v>27</v>
      </c>
      <c r="E84" s="514">
        <f>'[19]3B'!E16</f>
        <v>262</v>
      </c>
      <c r="F84" s="515">
        <f t="shared" si="3"/>
        <v>289</v>
      </c>
      <c r="G84" s="514">
        <f>'[19]3B'!G16</f>
        <v>175</v>
      </c>
      <c r="H84" s="514">
        <f>'[19]3B'!H16</f>
        <v>94</v>
      </c>
      <c r="I84" s="514">
        <f>'[19]3B'!I16</f>
        <v>0</v>
      </c>
      <c r="J84" s="514">
        <f>'[19]3B'!J16</f>
        <v>0</v>
      </c>
      <c r="K84" s="515">
        <f t="shared" si="4"/>
        <v>269</v>
      </c>
      <c r="L84" s="515">
        <f t="shared" si="5"/>
        <v>20</v>
      </c>
    </row>
    <row r="85" spans="1:15" ht="15">
      <c r="A85" s="553"/>
      <c r="B85" s="507" t="s">
        <v>544</v>
      </c>
      <c r="C85" s="507" t="s">
        <v>2014</v>
      </c>
      <c r="D85" s="514">
        <f>'[14]3B'!L85</f>
        <v>26</v>
      </c>
      <c r="E85" s="514">
        <f>'[19]3B'!E17</f>
        <v>52</v>
      </c>
      <c r="F85" s="515">
        <f t="shared" si="3"/>
        <v>78</v>
      </c>
      <c r="G85" s="514">
        <f>'[19]3B'!G17</f>
        <v>35</v>
      </c>
      <c r="H85" s="514">
        <f>'[19]3B'!H17</f>
        <v>19</v>
      </c>
      <c r="I85" s="514">
        <f>'[19]3B'!I17</f>
        <v>0</v>
      </c>
      <c r="J85" s="514">
        <f>'[19]3B'!J17</f>
        <v>0</v>
      </c>
      <c r="K85" s="515">
        <f t="shared" si="4"/>
        <v>54</v>
      </c>
      <c r="L85" s="515">
        <f t="shared" si="5"/>
        <v>24</v>
      </c>
    </row>
    <row r="86" spans="1:15" ht="15">
      <c r="A86" s="553"/>
      <c r="B86" s="507" t="s">
        <v>545</v>
      </c>
      <c r="C86" s="507" t="s">
        <v>2015</v>
      </c>
      <c r="D86" s="514">
        <f>'[14]3B'!L86</f>
        <v>42</v>
      </c>
      <c r="E86" s="514">
        <f>'[19]3B'!E18</f>
        <v>135</v>
      </c>
      <c r="F86" s="515">
        <f t="shared" si="3"/>
        <v>177</v>
      </c>
      <c r="G86" s="514">
        <f>'[19]3B'!G18</f>
        <v>66</v>
      </c>
      <c r="H86" s="514">
        <f>'[19]3B'!H18</f>
        <v>61</v>
      </c>
      <c r="I86" s="514">
        <f>'[19]3B'!I18</f>
        <v>0</v>
      </c>
      <c r="J86" s="514">
        <f>'[19]3B'!J18</f>
        <v>0</v>
      </c>
      <c r="K86" s="515">
        <f t="shared" si="4"/>
        <v>127</v>
      </c>
      <c r="L86" s="515">
        <f t="shared" si="5"/>
        <v>50</v>
      </c>
    </row>
    <row r="87" spans="1:15" ht="15">
      <c r="A87" s="553"/>
      <c r="B87" s="507" t="s">
        <v>546</v>
      </c>
      <c r="C87" s="507" t="s">
        <v>2016</v>
      </c>
      <c r="D87" s="514">
        <f>'[14]3B'!L87</f>
        <v>19</v>
      </c>
      <c r="E87" s="514">
        <f>'[19]3B'!E19</f>
        <v>42</v>
      </c>
      <c r="F87" s="515">
        <f t="shared" si="3"/>
        <v>61</v>
      </c>
      <c r="G87" s="514">
        <f>'[19]3B'!G19</f>
        <v>25</v>
      </c>
      <c r="H87" s="514">
        <f>'[19]3B'!H19</f>
        <v>17</v>
      </c>
      <c r="I87" s="514">
        <f>'[19]3B'!I19</f>
        <v>0</v>
      </c>
      <c r="J87" s="514">
        <f>'[19]3B'!J19</f>
        <v>0</v>
      </c>
      <c r="K87" s="515">
        <f t="shared" si="4"/>
        <v>42</v>
      </c>
      <c r="L87" s="515">
        <f t="shared" si="5"/>
        <v>19</v>
      </c>
    </row>
    <row r="88" spans="1:15" ht="15">
      <c r="A88" s="553"/>
      <c r="B88" s="507" t="s">
        <v>547</v>
      </c>
      <c r="C88" s="507" t="s">
        <v>2017</v>
      </c>
      <c r="D88" s="514">
        <f>'[14]3B'!L88</f>
        <v>36</v>
      </c>
      <c r="E88" s="514">
        <f>'[19]3B'!E20</f>
        <v>260</v>
      </c>
      <c r="F88" s="515">
        <f t="shared" si="3"/>
        <v>296</v>
      </c>
      <c r="G88" s="514">
        <f>'[19]3B'!G20</f>
        <v>136</v>
      </c>
      <c r="H88" s="514">
        <f>'[19]3B'!H20</f>
        <v>128</v>
      </c>
      <c r="I88" s="514">
        <f>'[19]3B'!I20</f>
        <v>0</v>
      </c>
      <c r="J88" s="514">
        <f>'[19]3B'!J20</f>
        <v>0</v>
      </c>
      <c r="K88" s="515">
        <f t="shared" si="4"/>
        <v>264</v>
      </c>
      <c r="L88" s="515">
        <f t="shared" si="5"/>
        <v>32</v>
      </c>
    </row>
    <row r="89" spans="1:15" ht="15">
      <c r="A89" s="553"/>
      <c r="B89" s="507" t="s">
        <v>548</v>
      </c>
      <c r="C89" s="507" t="s">
        <v>2018</v>
      </c>
      <c r="D89" s="514">
        <f>'[14]3B'!L89</f>
        <v>32</v>
      </c>
      <c r="E89" s="514">
        <f>'[19]3B'!E21</f>
        <v>1005</v>
      </c>
      <c r="F89" s="515">
        <f t="shared" si="3"/>
        <v>1037</v>
      </c>
      <c r="G89" s="514">
        <f>'[19]3B'!G21</f>
        <v>429</v>
      </c>
      <c r="H89" s="514">
        <f>'[19]3B'!H21</f>
        <v>571</v>
      </c>
      <c r="I89" s="514">
        <f>'[19]3B'!I21</f>
        <v>0</v>
      </c>
      <c r="J89" s="514">
        <f>'[19]3B'!J21</f>
        <v>0</v>
      </c>
      <c r="K89" s="515">
        <f t="shared" si="4"/>
        <v>1000</v>
      </c>
      <c r="L89" s="515">
        <f t="shared" si="5"/>
        <v>37</v>
      </c>
    </row>
    <row r="90" spans="1:15" ht="15">
      <c r="A90" s="553"/>
      <c r="B90" s="507" t="s">
        <v>549</v>
      </c>
      <c r="C90" s="507" t="s">
        <v>2019</v>
      </c>
      <c r="D90" s="514">
        <f>'[14]3B'!L90</f>
        <v>46</v>
      </c>
      <c r="E90" s="514">
        <f>'[19]3B'!E22</f>
        <v>760</v>
      </c>
      <c r="F90" s="515">
        <f t="shared" si="3"/>
        <v>806</v>
      </c>
      <c r="G90" s="514">
        <f>'[19]3B'!G22</f>
        <v>261</v>
      </c>
      <c r="H90" s="514">
        <f>'[19]3B'!H22</f>
        <v>514</v>
      </c>
      <c r="I90" s="514">
        <f>'[19]3B'!I22</f>
        <v>0</v>
      </c>
      <c r="J90" s="514">
        <f>'[19]3B'!J22</f>
        <v>0</v>
      </c>
      <c r="K90" s="515">
        <f t="shared" si="4"/>
        <v>775</v>
      </c>
      <c r="L90" s="515">
        <f t="shared" si="5"/>
        <v>31</v>
      </c>
    </row>
    <row r="91" spans="1:15" ht="15">
      <c r="A91" s="553"/>
      <c r="B91" s="507" t="s">
        <v>550</v>
      </c>
      <c r="C91" s="507" t="s">
        <v>2020</v>
      </c>
      <c r="D91" s="514">
        <f>'[14]3B'!L91</f>
        <v>23</v>
      </c>
      <c r="E91" s="514">
        <f>'[19]3B'!E23</f>
        <v>2598</v>
      </c>
      <c r="F91" s="515">
        <f t="shared" si="3"/>
        <v>2621</v>
      </c>
      <c r="G91" s="514">
        <f>'[19]3B'!G23</f>
        <v>1258</v>
      </c>
      <c r="H91" s="514">
        <f>'[19]3B'!H23</f>
        <v>1326</v>
      </c>
      <c r="I91" s="514">
        <f>'[19]3B'!I23</f>
        <v>15</v>
      </c>
      <c r="J91" s="514">
        <f>'[19]3B'!J23</f>
        <v>0</v>
      </c>
      <c r="K91" s="515">
        <f t="shared" si="4"/>
        <v>2599</v>
      </c>
      <c r="L91" s="515">
        <f t="shared" si="5"/>
        <v>22</v>
      </c>
    </row>
    <row r="92" spans="1:15" ht="15">
      <c r="A92" s="553" t="s">
        <v>1161</v>
      </c>
      <c r="B92" s="507" t="s">
        <v>534</v>
      </c>
      <c r="C92" s="507" t="s">
        <v>2004</v>
      </c>
      <c r="D92" s="514">
        <f>'[14]3B'!L92</f>
        <v>0</v>
      </c>
      <c r="E92" s="514">
        <f>'[20]3B'!E7</f>
        <v>5756</v>
      </c>
      <c r="F92" s="515">
        <f t="shared" si="3"/>
        <v>5756</v>
      </c>
      <c r="G92" s="514">
        <f>'[20]3B'!G7</f>
        <v>5756</v>
      </c>
      <c r="H92" s="514">
        <f>'[20]3B'!H7</f>
        <v>0</v>
      </c>
      <c r="I92" s="514">
        <f>'[20]3B'!I7</f>
        <v>0</v>
      </c>
      <c r="J92" s="514">
        <f>'[20]3B'!J7</f>
        <v>0</v>
      </c>
      <c r="K92" s="515">
        <f t="shared" si="4"/>
        <v>5756</v>
      </c>
      <c r="L92" s="515">
        <f t="shared" si="5"/>
        <v>0</v>
      </c>
      <c r="O92" s="516"/>
    </row>
    <row r="93" spans="1:15" ht="15">
      <c r="A93" s="553"/>
      <c r="B93" s="507" t="s">
        <v>535</v>
      </c>
      <c r="C93" s="507" t="s">
        <v>2005</v>
      </c>
      <c r="D93" s="514">
        <f>'[14]3B'!L93</f>
        <v>0</v>
      </c>
      <c r="E93" s="514">
        <f>'[20]3B'!E8</f>
        <v>4531</v>
      </c>
      <c r="F93" s="515">
        <f t="shared" si="3"/>
        <v>4531</v>
      </c>
      <c r="G93" s="514">
        <f>'[20]3B'!G8</f>
        <v>4531</v>
      </c>
      <c r="H93" s="514">
        <f>'[20]3B'!H8</f>
        <v>0</v>
      </c>
      <c r="I93" s="514">
        <f>'[20]3B'!I8</f>
        <v>0</v>
      </c>
      <c r="J93" s="514">
        <f>'[20]3B'!J8</f>
        <v>0</v>
      </c>
      <c r="K93" s="515">
        <f t="shared" si="4"/>
        <v>4531</v>
      </c>
      <c r="L93" s="515">
        <f t="shared" si="5"/>
        <v>0</v>
      </c>
      <c r="O93" s="516"/>
    </row>
    <row r="94" spans="1:15" ht="15">
      <c r="A94" s="553"/>
      <c r="B94" s="507" t="s">
        <v>536</v>
      </c>
      <c r="C94" s="507" t="s">
        <v>2006</v>
      </c>
      <c r="D94" s="514">
        <f>'[14]3B'!L94</f>
        <v>0</v>
      </c>
      <c r="E94" s="514">
        <f>'[20]3B'!E9</f>
        <v>800</v>
      </c>
      <c r="F94" s="515">
        <f t="shared" si="3"/>
        <v>800</v>
      </c>
      <c r="G94" s="514">
        <f>'[20]3B'!G9</f>
        <v>800</v>
      </c>
      <c r="H94" s="514">
        <f>'[20]3B'!H9</f>
        <v>0</v>
      </c>
      <c r="I94" s="514">
        <f>'[20]3B'!I9</f>
        <v>0</v>
      </c>
      <c r="J94" s="514">
        <f>'[20]3B'!J9</f>
        <v>0</v>
      </c>
      <c r="K94" s="515">
        <f t="shared" si="4"/>
        <v>800</v>
      </c>
      <c r="L94" s="515">
        <f t="shared" si="5"/>
        <v>0</v>
      </c>
      <c r="O94" s="516"/>
    </row>
    <row r="95" spans="1:15" ht="15">
      <c r="A95" s="553"/>
      <c r="B95" s="507" t="s">
        <v>537</v>
      </c>
      <c r="C95" s="507" t="s">
        <v>2007</v>
      </c>
      <c r="D95" s="514">
        <f>'[14]3B'!L95</f>
        <v>0</v>
      </c>
      <c r="E95" s="514">
        <f>'[20]3B'!E10</f>
        <v>846</v>
      </c>
      <c r="F95" s="515">
        <f t="shared" si="3"/>
        <v>846</v>
      </c>
      <c r="G95" s="514">
        <f>'[20]3B'!G10</f>
        <v>846</v>
      </c>
      <c r="H95" s="514">
        <f>'[20]3B'!H10</f>
        <v>0</v>
      </c>
      <c r="I95" s="514">
        <f>'[20]3B'!I10</f>
        <v>0</v>
      </c>
      <c r="J95" s="514">
        <f>'[20]3B'!J10</f>
        <v>0</v>
      </c>
      <c r="K95" s="515">
        <f t="shared" si="4"/>
        <v>846</v>
      </c>
      <c r="L95" s="515">
        <f t="shared" si="5"/>
        <v>0</v>
      </c>
      <c r="O95" s="516"/>
    </row>
    <row r="96" spans="1:15" ht="15">
      <c r="A96" s="553"/>
      <c r="B96" s="507" t="s">
        <v>538</v>
      </c>
      <c r="C96" s="507" t="s">
        <v>2008</v>
      </c>
      <c r="D96" s="514">
        <f>'[14]3B'!L96</f>
        <v>0</v>
      </c>
      <c r="E96" s="514">
        <f>'[20]3B'!E11</f>
        <v>223</v>
      </c>
      <c r="F96" s="515">
        <f t="shared" si="3"/>
        <v>223</v>
      </c>
      <c r="G96" s="514">
        <f>'[20]3B'!G11</f>
        <v>223</v>
      </c>
      <c r="H96" s="514">
        <f>'[20]3B'!H11</f>
        <v>0</v>
      </c>
      <c r="I96" s="514">
        <f>'[20]3B'!I11</f>
        <v>0</v>
      </c>
      <c r="J96" s="514">
        <f>'[20]3B'!J11</f>
        <v>0</v>
      </c>
      <c r="K96" s="515">
        <f t="shared" si="4"/>
        <v>223</v>
      </c>
      <c r="L96" s="515">
        <f t="shared" si="5"/>
        <v>0</v>
      </c>
      <c r="O96" s="516"/>
    </row>
    <row r="97" spans="1:15" ht="15">
      <c r="A97" s="553"/>
      <c r="B97" s="507" t="s">
        <v>539</v>
      </c>
      <c r="C97" s="507" t="s">
        <v>2009</v>
      </c>
      <c r="D97" s="514">
        <f>'[14]3B'!L97</f>
        <v>0</v>
      </c>
      <c r="E97" s="514">
        <f>'[20]3B'!E12</f>
        <v>451</v>
      </c>
      <c r="F97" s="515">
        <f t="shared" si="3"/>
        <v>451</v>
      </c>
      <c r="G97" s="514">
        <f>'[20]3B'!G12</f>
        <v>451</v>
      </c>
      <c r="H97" s="514">
        <f>'[20]3B'!H12</f>
        <v>0</v>
      </c>
      <c r="I97" s="514">
        <f>'[20]3B'!I12</f>
        <v>0</v>
      </c>
      <c r="J97" s="514">
        <f>'[20]3B'!J12</f>
        <v>0</v>
      </c>
      <c r="K97" s="515">
        <f t="shared" si="4"/>
        <v>451</v>
      </c>
      <c r="L97" s="515">
        <f t="shared" si="5"/>
        <v>0</v>
      </c>
      <c r="O97" s="516"/>
    </row>
    <row r="98" spans="1:15" ht="15">
      <c r="A98" s="553"/>
      <c r="B98" s="507" t="s">
        <v>540</v>
      </c>
      <c r="C98" s="507" t="s">
        <v>2010</v>
      </c>
      <c r="D98" s="514">
        <f>'[14]3B'!L98</f>
        <v>0</v>
      </c>
      <c r="E98" s="514">
        <f>'[20]3B'!E13</f>
        <v>502</v>
      </c>
      <c r="F98" s="515">
        <f t="shared" si="3"/>
        <v>502</v>
      </c>
      <c r="G98" s="514">
        <f>'[20]3B'!G13</f>
        <v>502</v>
      </c>
      <c r="H98" s="514">
        <f>'[20]3B'!H13</f>
        <v>0</v>
      </c>
      <c r="I98" s="514">
        <f>'[20]3B'!I13</f>
        <v>0</v>
      </c>
      <c r="J98" s="514">
        <f>'[20]3B'!J13</f>
        <v>0</v>
      </c>
      <c r="K98" s="515">
        <f t="shared" si="4"/>
        <v>502</v>
      </c>
      <c r="L98" s="515">
        <f t="shared" si="5"/>
        <v>0</v>
      </c>
      <c r="O98" s="516"/>
    </row>
    <row r="99" spans="1:15" ht="15">
      <c r="A99" s="553"/>
      <c r="B99" s="507" t="s">
        <v>541</v>
      </c>
      <c r="C99" s="507" t="s">
        <v>2011</v>
      </c>
      <c r="D99" s="514">
        <f>'[14]3B'!L99</f>
        <v>0</v>
      </c>
      <c r="E99" s="514">
        <f>'[20]3B'!E14</f>
        <v>1087</v>
      </c>
      <c r="F99" s="515">
        <f t="shared" si="3"/>
        <v>1087</v>
      </c>
      <c r="G99" s="514">
        <f>'[20]3B'!G14</f>
        <v>1087</v>
      </c>
      <c r="H99" s="514">
        <f>'[20]3B'!H14</f>
        <v>0</v>
      </c>
      <c r="I99" s="514">
        <f>'[20]3B'!I14</f>
        <v>0</v>
      </c>
      <c r="J99" s="514">
        <f>'[20]3B'!J14</f>
        <v>0</v>
      </c>
      <c r="K99" s="515">
        <f t="shared" si="4"/>
        <v>1087</v>
      </c>
      <c r="L99" s="515">
        <f t="shared" si="5"/>
        <v>0</v>
      </c>
      <c r="O99" s="516"/>
    </row>
    <row r="100" spans="1:15" ht="15">
      <c r="A100" s="553"/>
      <c r="B100" s="507" t="s">
        <v>542</v>
      </c>
      <c r="C100" s="507" t="s">
        <v>2012</v>
      </c>
      <c r="D100" s="514">
        <f>'[14]3B'!L100</f>
        <v>0</v>
      </c>
      <c r="E100" s="514">
        <f>'[20]3B'!E15</f>
        <v>127</v>
      </c>
      <c r="F100" s="515">
        <f t="shared" si="3"/>
        <v>127</v>
      </c>
      <c r="G100" s="514">
        <f>'[20]3B'!G15</f>
        <v>127</v>
      </c>
      <c r="H100" s="514">
        <f>'[20]3B'!H15</f>
        <v>0</v>
      </c>
      <c r="I100" s="514">
        <f>'[20]3B'!I15</f>
        <v>0</v>
      </c>
      <c r="J100" s="514">
        <f>'[20]3B'!J15</f>
        <v>0</v>
      </c>
      <c r="K100" s="515">
        <f t="shared" si="4"/>
        <v>127</v>
      </c>
      <c r="L100" s="515">
        <f t="shared" si="5"/>
        <v>0</v>
      </c>
      <c r="O100" s="516"/>
    </row>
    <row r="101" spans="1:15" ht="15">
      <c r="A101" s="553"/>
      <c r="B101" s="507" t="s">
        <v>543</v>
      </c>
      <c r="C101" s="507" t="s">
        <v>2013</v>
      </c>
      <c r="D101" s="514">
        <f>'[14]3B'!L101</f>
        <v>0</v>
      </c>
      <c r="E101" s="514">
        <f>'[20]3B'!E16</f>
        <v>577</v>
      </c>
      <c r="F101" s="515">
        <f t="shared" si="3"/>
        <v>577</v>
      </c>
      <c r="G101" s="514">
        <f>'[20]3B'!G16</f>
        <v>577</v>
      </c>
      <c r="H101" s="514">
        <f>'[20]3B'!H16</f>
        <v>0</v>
      </c>
      <c r="I101" s="514">
        <f>'[20]3B'!I16</f>
        <v>0</v>
      </c>
      <c r="J101" s="514">
        <f>'[20]3B'!J16</f>
        <v>0</v>
      </c>
      <c r="K101" s="515">
        <f t="shared" si="4"/>
        <v>577</v>
      </c>
      <c r="L101" s="515">
        <f t="shared" si="5"/>
        <v>0</v>
      </c>
      <c r="O101" s="516"/>
    </row>
    <row r="102" spans="1:15" ht="15">
      <c r="A102" s="553"/>
      <c r="B102" s="507" t="s">
        <v>544</v>
      </c>
      <c r="C102" s="507" t="s">
        <v>2014</v>
      </c>
      <c r="D102" s="514">
        <f>'[14]3B'!L102</f>
        <v>0</v>
      </c>
      <c r="E102" s="514">
        <f>'[20]3B'!E17</f>
        <v>684</v>
      </c>
      <c r="F102" s="515">
        <f t="shared" si="3"/>
        <v>684</v>
      </c>
      <c r="G102" s="514">
        <f>'[20]3B'!G17</f>
        <v>684</v>
      </c>
      <c r="H102" s="514">
        <f>'[20]3B'!H17</f>
        <v>0</v>
      </c>
      <c r="I102" s="514">
        <f>'[20]3B'!I17</f>
        <v>0</v>
      </c>
      <c r="J102" s="514">
        <f>'[20]3B'!J17</f>
        <v>0</v>
      </c>
      <c r="K102" s="515">
        <f t="shared" si="4"/>
        <v>684</v>
      </c>
      <c r="L102" s="515">
        <f t="shared" si="5"/>
        <v>0</v>
      </c>
      <c r="O102" s="516"/>
    </row>
    <row r="103" spans="1:15" ht="15">
      <c r="A103" s="553"/>
      <c r="B103" s="507" t="s">
        <v>545</v>
      </c>
      <c r="C103" s="507" t="s">
        <v>2015</v>
      </c>
      <c r="D103" s="514">
        <f>'[14]3B'!L103</f>
        <v>0</v>
      </c>
      <c r="E103" s="514">
        <f>'[20]3B'!E18</f>
        <v>75</v>
      </c>
      <c r="F103" s="515">
        <f t="shared" si="3"/>
        <v>75</v>
      </c>
      <c r="G103" s="514">
        <f>'[20]3B'!G18</f>
        <v>75</v>
      </c>
      <c r="H103" s="514">
        <f>'[20]3B'!H18</f>
        <v>0</v>
      </c>
      <c r="I103" s="514">
        <f>'[20]3B'!I18</f>
        <v>0</v>
      </c>
      <c r="J103" s="514">
        <f>'[20]3B'!J18</f>
        <v>0</v>
      </c>
      <c r="K103" s="515">
        <f t="shared" si="4"/>
        <v>75</v>
      </c>
      <c r="L103" s="515">
        <f t="shared" si="5"/>
        <v>0</v>
      </c>
      <c r="O103" s="516"/>
    </row>
    <row r="104" spans="1:15" ht="15">
      <c r="A104" s="553"/>
      <c r="B104" s="507" t="s">
        <v>546</v>
      </c>
      <c r="C104" s="507" t="s">
        <v>2016</v>
      </c>
      <c r="D104" s="514">
        <f>'[14]3B'!L104</f>
        <v>0</v>
      </c>
      <c r="E104" s="514">
        <f>'[20]3B'!E19</f>
        <v>88</v>
      </c>
      <c r="F104" s="515">
        <f t="shared" si="3"/>
        <v>88</v>
      </c>
      <c r="G104" s="514">
        <f>'[20]3B'!G19</f>
        <v>88</v>
      </c>
      <c r="H104" s="514">
        <f>'[20]3B'!H19</f>
        <v>0</v>
      </c>
      <c r="I104" s="514">
        <f>'[20]3B'!I19</f>
        <v>0</v>
      </c>
      <c r="J104" s="514">
        <f>'[20]3B'!J19</f>
        <v>0</v>
      </c>
      <c r="K104" s="515">
        <f t="shared" si="4"/>
        <v>88</v>
      </c>
      <c r="L104" s="515">
        <f t="shared" si="5"/>
        <v>0</v>
      </c>
      <c r="O104" s="516"/>
    </row>
    <row r="105" spans="1:15" ht="15">
      <c r="A105" s="553"/>
      <c r="B105" s="507" t="s">
        <v>547</v>
      </c>
      <c r="C105" s="507" t="s">
        <v>2017</v>
      </c>
      <c r="D105" s="514">
        <f>'[14]3B'!L105</f>
        <v>0</v>
      </c>
      <c r="E105" s="514">
        <f>'[20]3B'!E20</f>
        <v>389</v>
      </c>
      <c r="F105" s="515">
        <f t="shared" si="3"/>
        <v>389</v>
      </c>
      <c r="G105" s="514">
        <f>'[20]3B'!G20</f>
        <v>389</v>
      </c>
      <c r="H105" s="514">
        <f>'[20]3B'!H20</f>
        <v>0</v>
      </c>
      <c r="I105" s="514">
        <f>'[20]3B'!I20</f>
        <v>0</v>
      </c>
      <c r="J105" s="514">
        <f>'[20]3B'!J20</f>
        <v>0</v>
      </c>
      <c r="K105" s="515">
        <f t="shared" si="4"/>
        <v>389</v>
      </c>
      <c r="L105" s="515">
        <f t="shared" si="5"/>
        <v>0</v>
      </c>
      <c r="O105" s="516"/>
    </row>
    <row r="106" spans="1:15" ht="15">
      <c r="A106" s="553"/>
      <c r="B106" s="507" t="s">
        <v>548</v>
      </c>
      <c r="C106" s="507" t="s">
        <v>2018</v>
      </c>
      <c r="D106" s="514">
        <f>'[14]3B'!L106</f>
        <v>0</v>
      </c>
      <c r="E106" s="514">
        <f>'[20]3B'!E21</f>
        <v>511</v>
      </c>
      <c r="F106" s="515">
        <f t="shared" si="3"/>
        <v>511</v>
      </c>
      <c r="G106" s="514">
        <f>'[20]3B'!G21</f>
        <v>511</v>
      </c>
      <c r="H106" s="514">
        <f>'[20]3B'!H21</f>
        <v>0</v>
      </c>
      <c r="I106" s="514">
        <f>'[20]3B'!I21</f>
        <v>0</v>
      </c>
      <c r="J106" s="514">
        <f>'[20]3B'!J21</f>
        <v>0</v>
      </c>
      <c r="K106" s="515">
        <f t="shared" si="4"/>
        <v>511</v>
      </c>
      <c r="L106" s="515">
        <f t="shared" si="5"/>
        <v>0</v>
      </c>
      <c r="O106" s="516"/>
    </row>
    <row r="107" spans="1:15" ht="15">
      <c r="A107" s="553"/>
      <c r="B107" s="507" t="s">
        <v>549</v>
      </c>
      <c r="C107" s="507" t="s">
        <v>2019</v>
      </c>
      <c r="D107" s="514">
        <f>'[14]3B'!L107</f>
        <v>0</v>
      </c>
      <c r="E107" s="514">
        <f>'[20]3B'!E22</f>
        <v>56</v>
      </c>
      <c r="F107" s="515">
        <f t="shared" si="3"/>
        <v>56</v>
      </c>
      <c r="G107" s="514">
        <f>'[20]3B'!G22</f>
        <v>56</v>
      </c>
      <c r="H107" s="514">
        <f>'[20]3B'!H22</f>
        <v>0</v>
      </c>
      <c r="I107" s="514">
        <f>'[20]3B'!I22</f>
        <v>0</v>
      </c>
      <c r="J107" s="514">
        <f>'[20]3B'!J22</f>
        <v>0</v>
      </c>
      <c r="K107" s="515">
        <f t="shared" si="4"/>
        <v>56</v>
      </c>
      <c r="L107" s="515">
        <f t="shared" si="5"/>
        <v>0</v>
      </c>
      <c r="O107" s="516"/>
    </row>
    <row r="108" spans="1:15" ht="15">
      <c r="A108" s="553"/>
      <c r="B108" s="507" t="s">
        <v>550</v>
      </c>
      <c r="C108" s="507" t="s">
        <v>2020</v>
      </c>
      <c r="D108" s="514">
        <f>'[14]3B'!L108</f>
        <v>0</v>
      </c>
      <c r="E108" s="514">
        <f>'[20]3B'!E23</f>
        <v>3266</v>
      </c>
      <c r="F108" s="515">
        <f t="shared" si="3"/>
        <v>3266</v>
      </c>
      <c r="G108" s="514">
        <f>'[20]3B'!G23</f>
        <v>3266</v>
      </c>
      <c r="H108" s="514">
        <f>'[20]3B'!H23</f>
        <v>0</v>
      </c>
      <c r="I108" s="514">
        <f>'[20]3B'!I23</f>
        <v>0</v>
      </c>
      <c r="J108" s="514">
        <f>'[20]3B'!J23</f>
        <v>0</v>
      </c>
      <c r="K108" s="515">
        <f t="shared" si="4"/>
        <v>3266</v>
      </c>
      <c r="L108" s="515">
        <f t="shared" si="5"/>
        <v>0</v>
      </c>
      <c r="O108" s="516"/>
    </row>
    <row r="109" spans="1:15" ht="15">
      <c r="A109" s="553" t="s">
        <v>2076</v>
      </c>
      <c r="B109" s="507" t="s">
        <v>534</v>
      </c>
      <c r="C109" s="507" t="s">
        <v>2004</v>
      </c>
      <c r="D109" s="514">
        <f>('[14]3B'!L109)-0</f>
        <v>0</v>
      </c>
      <c r="E109" s="514">
        <f>'[21]2023-24'!E7</f>
        <v>3006</v>
      </c>
      <c r="F109" s="515">
        <f t="shared" si="3"/>
        <v>3006</v>
      </c>
      <c r="G109" s="514">
        <f>'[21]2023-24'!G7</f>
        <v>1977</v>
      </c>
      <c r="H109" s="514">
        <f>'[21]2023-24'!H7</f>
        <v>1029</v>
      </c>
      <c r="I109" s="514">
        <f>'[21]2023-24'!I7</f>
        <v>0</v>
      </c>
      <c r="J109" s="514">
        <f>'[21]2023-24'!J7</f>
        <v>0</v>
      </c>
      <c r="K109" s="515">
        <f t="shared" si="4"/>
        <v>3006</v>
      </c>
      <c r="L109" s="515">
        <f t="shared" si="5"/>
        <v>0</v>
      </c>
      <c r="N109" s="509">
        <v>0</v>
      </c>
    </row>
    <row r="110" spans="1:15" ht="15">
      <c r="A110" s="553"/>
      <c r="B110" s="507" t="s">
        <v>535</v>
      </c>
      <c r="C110" s="507" t="s">
        <v>2005</v>
      </c>
      <c r="D110" s="514">
        <f>('[14]3B'!L110)-0</f>
        <v>0</v>
      </c>
      <c r="E110" s="514">
        <f>'[21]2023-24'!E8</f>
        <v>3005</v>
      </c>
      <c r="F110" s="515">
        <f t="shared" si="3"/>
        <v>3005</v>
      </c>
      <c r="G110" s="514">
        <f>'[21]2023-24'!G8</f>
        <v>2448</v>
      </c>
      <c r="H110" s="514">
        <f>'[21]2023-24'!H8</f>
        <v>557</v>
      </c>
      <c r="I110" s="514">
        <f>'[21]2023-24'!I8</f>
        <v>0</v>
      </c>
      <c r="J110" s="514">
        <f>'[21]2023-24'!J8</f>
        <v>0</v>
      </c>
      <c r="K110" s="515">
        <f t="shared" si="4"/>
        <v>3005</v>
      </c>
      <c r="L110" s="515">
        <f t="shared" si="5"/>
        <v>0</v>
      </c>
      <c r="N110" s="509">
        <v>0</v>
      </c>
    </row>
    <row r="111" spans="1:15" ht="15">
      <c r="A111" s="553"/>
      <c r="B111" s="507" t="s">
        <v>536</v>
      </c>
      <c r="C111" s="507" t="s">
        <v>2006</v>
      </c>
      <c r="D111" s="514">
        <f>('[14]3B'!L111)</f>
        <v>0</v>
      </c>
      <c r="E111" s="514">
        <f>'[21]2023-24'!E9</f>
        <v>1888</v>
      </c>
      <c r="F111" s="515">
        <f t="shared" si="3"/>
        <v>1888</v>
      </c>
      <c r="G111" s="514">
        <f>'[21]2023-24'!G9</f>
        <v>1482</v>
      </c>
      <c r="H111" s="514">
        <f>'[21]2023-24'!H9</f>
        <v>406</v>
      </c>
      <c r="I111" s="514">
        <f>'[21]2023-24'!I9</f>
        <v>0</v>
      </c>
      <c r="J111" s="514">
        <f>'[21]2023-24'!J9</f>
        <v>0</v>
      </c>
      <c r="K111" s="515">
        <f t="shared" si="4"/>
        <v>1888</v>
      </c>
      <c r="L111" s="515">
        <f t="shared" si="5"/>
        <v>0</v>
      </c>
      <c r="N111" s="509">
        <v>3</v>
      </c>
    </row>
    <row r="112" spans="1:15" ht="15">
      <c r="A112" s="553"/>
      <c r="B112" s="507" t="s">
        <v>537</v>
      </c>
      <c r="C112" s="507" t="s">
        <v>2007</v>
      </c>
      <c r="D112" s="514">
        <f>('[14]3B'!L112)-0</f>
        <v>0</v>
      </c>
      <c r="E112" s="514">
        <f>'[21]2023-24'!E10</f>
        <v>520</v>
      </c>
      <c r="F112" s="515">
        <f t="shared" si="3"/>
        <v>520</v>
      </c>
      <c r="G112" s="514">
        <f>'[21]2023-24'!G10</f>
        <v>492</v>
      </c>
      <c r="H112" s="514">
        <f>'[21]2023-24'!H10</f>
        <v>28</v>
      </c>
      <c r="I112" s="514">
        <f>'[21]2023-24'!I10</f>
        <v>0</v>
      </c>
      <c r="J112" s="514">
        <f>'[21]2023-24'!J10</f>
        <v>0</v>
      </c>
      <c r="K112" s="515">
        <f t="shared" si="4"/>
        <v>520</v>
      </c>
      <c r="L112" s="515">
        <f t="shared" si="5"/>
        <v>0</v>
      </c>
      <c r="N112" s="509">
        <v>0</v>
      </c>
    </row>
    <row r="113" spans="1:14" ht="15">
      <c r="A113" s="553"/>
      <c r="B113" s="507" t="s">
        <v>538</v>
      </c>
      <c r="C113" s="507" t="s">
        <v>2008</v>
      </c>
      <c r="D113" s="514">
        <f>('[14]3B'!L113)-0</f>
        <v>0</v>
      </c>
      <c r="E113" s="514">
        <f>'[21]2023-24'!E11</f>
        <v>304</v>
      </c>
      <c r="F113" s="515">
        <f t="shared" si="3"/>
        <v>304</v>
      </c>
      <c r="G113" s="514">
        <f>'[21]2023-24'!G11</f>
        <v>272</v>
      </c>
      <c r="H113" s="514">
        <f>'[21]2023-24'!H11</f>
        <v>32</v>
      </c>
      <c r="I113" s="514">
        <f>'[21]2023-24'!I11</f>
        <v>0</v>
      </c>
      <c r="J113" s="514">
        <f>'[21]2023-24'!J11</f>
        <v>0</v>
      </c>
      <c r="K113" s="515">
        <f t="shared" si="4"/>
        <v>304</v>
      </c>
      <c r="L113" s="515">
        <f t="shared" si="5"/>
        <v>0</v>
      </c>
      <c r="N113" s="509">
        <v>0</v>
      </c>
    </row>
    <row r="114" spans="1:14" ht="15">
      <c r="A114" s="553"/>
      <c r="B114" s="507" t="s">
        <v>539</v>
      </c>
      <c r="C114" s="507" t="s">
        <v>2009</v>
      </c>
      <c r="D114" s="514">
        <f>('[14]3B'!L114)-0</f>
        <v>0</v>
      </c>
      <c r="E114" s="514">
        <f>'[21]2023-24'!E12</f>
        <v>2036</v>
      </c>
      <c r="F114" s="515">
        <f t="shared" si="3"/>
        <v>2036</v>
      </c>
      <c r="G114" s="514">
        <f>'[21]2023-24'!G12</f>
        <v>1584</v>
      </c>
      <c r="H114" s="514">
        <f>'[21]2023-24'!H12</f>
        <v>452</v>
      </c>
      <c r="I114" s="514">
        <f>'[21]2023-24'!I12</f>
        <v>0</v>
      </c>
      <c r="J114" s="514">
        <f>'[21]2023-24'!J12</f>
        <v>0</v>
      </c>
      <c r="K114" s="515">
        <f t="shared" si="4"/>
        <v>2036</v>
      </c>
      <c r="L114" s="515">
        <f t="shared" si="5"/>
        <v>0</v>
      </c>
      <c r="N114" s="509">
        <v>0</v>
      </c>
    </row>
    <row r="115" spans="1:14" ht="15">
      <c r="A115" s="553"/>
      <c r="B115" s="507" t="s">
        <v>540</v>
      </c>
      <c r="C115" s="507" t="s">
        <v>2010</v>
      </c>
      <c r="D115" s="514">
        <f>('[14]3B'!L115)</f>
        <v>0</v>
      </c>
      <c r="E115" s="514">
        <f>'[21]2023-24'!E13</f>
        <v>2224</v>
      </c>
      <c r="F115" s="515">
        <f t="shared" si="3"/>
        <v>2224</v>
      </c>
      <c r="G115" s="514">
        <f>'[21]2023-24'!G13</f>
        <v>1991</v>
      </c>
      <c r="H115" s="514">
        <f>'[21]2023-24'!H13</f>
        <v>233</v>
      </c>
      <c r="I115" s="514">
        <f>'[21]2023-24'!I13</f>
        <v>0</v>
      </c>
      <c r="J115" s="514">
        <f>'[21]2023-24'!J13</f>
        <v>0</v>
      </c>
      <c r="K115" s="515">
        <f t="shared" si="4"/>
        <v>2224</v>
      </c>
      <c r="L115" s="515">
        <f t="shared" si="5"/>
        <v>0</v>
      </c>
      <c r="N115" s="509">
        <v>8</v>
      </c>
    </row>
    <row r="116" spans="1:14" ht="15">
      <c r="A116" s="553"/>
      <c r="B116" s="507" t="s">
        <v>541</v>
      </c>
      <c r="C116" s="507" t="s">
        <v>2011</v>
      </c>
      <c r="D116" s="514">
        <f>('[14]3B'!L116)-0</f>
        <v>0</v>
      </c>
      <c r="E116" s="514">
        <f>'[21]2023-24'!E14</f>
        <v>1889</v>
      </c>
      <c r="F116" s="515">
        <f t="shared" si="3"/>
        <v>1889</v>
      </c>
      <c r="G116" s="514">
        <f>'[21]2023-24'!G14</f>
        <v>1618</v>
      </c>
      <c r="H116" s="514">
        <f>'[21]2023-24'!H14</f>
        <v>271</v>
      </c>
      <c r="I116" s="514">
        <f>'[21]2023-24'!I14</f>
        <v>0</v>
      </c>
      <c r="J116" s="514">
        <f>'[21]2023-24'!J14</f>
        <v>0</v>
      </c>
      <c r="K116" s="515">
        <f t="shared" si="4"/>
        <v>1889</v>
      </c>
      <c r="L116" s="515">
        <f t="shared" si="5"/>
        <v>0</v>
      </c>
      <c r="N116" s="509">
        <v>0</v>
      </c>
    </row>
    <row r="117" spans="1:14" ht="15">
      <c r="A117" s="553"/>
      <c r="B117" s="507" t="s">
        <v>542</v>
      </c>
      <c r="C117" s="507" t="s">
        <v>2012</v>
      </c>
      <c r="D117" s="514">
        <f>('[14]3B'!L117)-0</f>
        <v>0</v>
      </c>
      <c r="E117" s="514">
        <f>'[21]2023-24'!E15</f>
        <v>0</v>
      </c>
      <c r="F117" s="515">
        <f t="shared" si="3"/>
        <v>0</v>
      </c>
      <c r="G117" s="514">
        <f>'[21]2023-24'!G15</f>
        <v>0</v>
      </c>
      <c r="H117" s="514">
        <f>'[21]2023-24'!H15</f>
        <v>0</v>
      </c>
      <c r="I117" s="514">
        <f>'[21]2023-24'!I15</f>
        <v>0</v>
      </c>
      <c r="J117" s="514">
        <f>'[21]2023-24'!J15</f>
        <v>0</v>
      </c>
      <c r="K117" s="515">
        <f t="shared" si="4"/>
        <v>0</v>
      </c>
      <c r="L117" s="515">
        <f t="shared" si="5"/>
        <v>0</v>
      </c>
      <c r="N117" s="509">
        <v>0</v>
      </c>
    </row>
    <row r="118" spans="1:14" ht="15">
      <c r="A118" s="553"/>
      <c r="B118" s="507" t="s">
        <v>543</v>
      </c>
      <c r="C118" s="507" t="s">
        <v>2013</v>
      </c>
      <c r="D118" s="514">
        <f>('[14]3B'!L118)-0</f>
        <v>0</v>
      </c>
      <c r="E118" s="514">
        <f>'[21]2023-24'!E16</f>
        <v>1284</v>
      </c>
      <c r="F118" s="515">
        <f t="shared" si="3"/>
        <v>1284</v>
      </c>
      <c r="G118" s="514">
        <f>'[21]2023-24'!G16</f>
        <v>996</v>
      </c>
      <c r="H118" s="514">
        <f>'[21]2023-24'!H16</f>
        <v>288</v>
      </c>
      <c r="I118" s="514">
        <f>'[21]2023-24'!I16</f>
        <v>0</v>
      </c>
      <c r="J118" s="514">
        <f>'[21]2023-24'!J16</f>
        <v>0</v>
      </c>
      <c r="K118" s="515">
        <f t="shared" si="4"/>
        <v>1284</v>
      </c>
      <c r="L118" s="515">
        <f t="shared" si="5"/>
        <v>0</v>
      </c>
      <c r="N118" s="509">
        <v>0</v>
      </c>
    </row>
    <row r="119" spans="1:14" ht="15">
      <c r="A119" s="553"/>
      <c r="B119" s="507" t="s">
        <v>544</v>
      </c>
      <c r="C119" s="507" t="s">
        <v>2014</v>
      </c>
      <c r="D119" s="514">
        <f>('[14]3B'!L119)-0</f>
        <v>0</v>
      </c>
      <c r="E119" s="514">
        <f>'[21]2023-24'!E17</f>
        <v>1298</v>
      </c>
      <c r="F119" s="515">
        <f t="shared" si="3"/>
        <v>1298</v>
      </c>
      <c r="G119" s="514">
        <f>'[21]2023-24'!G17</f>
        <v>1082</v>
      </c>
      <c r="H119" s="514">
        <f>'[21]2023-24'!H17</f>
        <v>216</v>
      </c>
      <c r="I119" s="514">
        <f>'[21]2023-24'!I17</f>
        <v>0</v>
      </c>
      <c r="J119" s="514">
        <f>'[21]2023-24'!J17</f>
        <v>0</v>
      </c>
      <c r="K119" s="515">
        <f t="shared" si="4"/>
        <v>1298</v>
      </c>
      <c r="L119" s="515">
        <f t="shared" si="5"/>
        <v>0</v>
      </c>
      <c r="N119" s="509">
        <v>0</v>
      </c>
    </row>
    <row r="120" spans="1:14" ht="15">
      <c r="A120" s="553"/>
      <c r="B120" s="507" t="s">
        <v>545</v>
      </c>
      <c r="C120" s="507" t="s">
        <v>2015</v>
      </c>
      <c r="D120" s="514">
        <f>('[14]3B'!L120)</f>
        <v>0</v>
      </c>
      <c r="E120" s="514">
        <f>'[21]2023-24'!E18</f>
        <v>276</v>
      </c>
      <c r="F120" s="515">
        <f t="shared" si="3"/>
        <v>276</v>
      </c>
      <c r="G120" s="514">
        <f>'[21]2023-24'!G18</f>
        <v>220</v>
      </c>
      <c r="H120" s="514">
        <f>'[21]2023-24'!H18</f>
        <v>56</v>
      </c>
      <c r="I120" s="514">
        <f>'[21]2023-24'!I18</f>
        <v>0</v>
      </c>
      <c r="J120" s="514">
        <f>'[21]2023-24'!J18</f>
        <v>0</v>
      </c>
      <c r="K120" s="515">
        <f t="shared" si="4"/>
        <v>276</v>
      </c>
      <c r="L120" s="515">
        <f t="shared" si="5"/>
        <v>0</v>
      </c>
      <c r="N120" s="509">
        <v>1</v>
      </c>
    </row>
    <row r="121" spans="1:14" ht="15">
      <c r="A121" s="553"/>
      <c r="B121" s="507" t="s">
        <v>546</v>
      </c>
      <c r="C121" s="507" t="s">
        <v>2016</v>
      </c>
      <c r="D121" s="514">
        <f>('[14]3B'!L121)-0</f>
        <v>0</v>
      </c>
      <c r="E121" s="514">
        <f>'[21]2023-24'!E19</f>
        <v>74</v>
      </c>
      <c r="F121" s="515">
        <f t="shared" si="3"/>
        <v>74</v>
      </c>
      <c r="G121" s="514">
        <f>'[21]2023-24'!G19</f>
        <v>68</v>
      </c>
      <c r="H121" s="514">
        <f>'[21]2023-24'!H19</f>
        <v>6</v>
      </c>
      <c r="I121" s="514">
        <f>'[21]2023-24'!I19</f>
        <v>0</v>
      </c>
      <c r="J121" s="514">
        <f>'[21]2023-24'!J19</f>
        <v>0</v>
      </c>
      <c r="K121" s="515">
        <f t="shared" si="4"/>
        <v>74</v>
      </c>
      <c r="L121" s="515">
        <f t="shared" si="5"/>
        <v>0</v>
      </c>
      <c r="N121" s="509">
        <v>0</v>
      </c>
    </row>
    <row r="122" spans="1:14" ht="15">
      <c r="A122" s="553"/>
      <c r="B122" s="507" t="s">
        <v>547</v>
      </c>
      <c r="C122" s="507" t="s">
        <v>2017</v>
      </c>
      <c r="D122" s="514">
        <f>('[14]3B'!L122)-0</f>
        <v>0</v>
      </c>
      <c r="E122" s="514">
        <f>'[21]2023-24'!E20</f>
        <v>1548</v>
      </c>
      <c r="F122" s="515">
        <f t="shared" si="3"/>
        <v>1548</v>
      </c>
      <c r="G122" s="514">
        <f>'[21]2023-24'!G20</f>
        <v>1462</v>
      </c>
      <c r="H122" s="514">
        <f>'[21]2023-24'!H20</f>
        <v>86</v>
      </c>
      <c r="I122" s="514">
        <f>'[21]2023-24'!I20</f>
        <v>0</v>
      </c>
      <c r="J122" s="514">
        <f>'[21]2023-24'!J20</f>
        <v>0</v>
      </c>
      <c r="K122" s="515">
        <f t="shared" si="4"/>
        <v>1548</v>
      </c>
      <c r="L122" s="515">
        <f t="shared" si="5"/>
        <v>0</v>
      </c>
      <c r="N122" s="509">
        <v>0</v>
      </c>
    </row>
    <row r="123" spans="1:14" ht="15">
      <c r="A123" s="553"/>
      <c r="B123" s="507" t="s">
        <v>548</v>
      </c>
      <c r="C123" s="507" t="s">
        <v>2018</v>
      </c>
      <c r="D123" s="514">
        <f>('[14]3B'!L123)</f>
        <v>0</v>
      </c>
      <c r="E123" s="514">
        <f>'[21]2023-24'!E21</f>
        <v>1469</v>
      </c>
      <c r="F123" s="515">
        <f t="shared" si="3"/>
        <v>1469</v>
      </c>
      <c r="G123" s="514">
        <f>'[21]2023-24'!G21</f>
        <v>1354</v>
      </c>
      <c r="H123" s="514">
        <f>'[21]2023-24'!H21</f>
        <v>115</v>
      </c>
      <c r="I123" s="514">
        <f>'[21]2023-24'!I21</f>
        <v>0</v>
      </c>
      <c r="J123" s="514">
        <f>'[21]2023-24'!J21</f>
        <v>0</v>
      </c>
      <c r="K123" s="515">
        <f t="shared" si="4"/>
        <v>1469</v>
      </c>
      <c r="L123" s="515">
        <f t="shared" si="5"/>
        <v>0</v>
      </c>
      <c r="N123" s="509">
        <v>6</v>
      </c>
    </row>
    <row r="124" spans="1:14" ht="15">
      <c r="A124" s="553"/>
      <c r="B124" s="507" t="s">
        <v>549</v>
      </c>
      <c r="C124" s="507" t="s">
        <v>2019</v>
      </c>
      <c r="D124" s="514">
        <f>('[14]3B'!L124)-0</f>
        <v>0</v>
      </c>
      <c r="E124" s="514">
        <f>'[21]2023-24'!E22</f>
        <v>762</v>
      </c>
      <c r="F124" s="515">
        <f t="shared" si="3"/>
        <v>762</v>
      </c>
      <c r="G124" s="514">
        <f>'[21]2023-24'!G22</f>
        <v>748</v>
      </c>
      <c r="H124" s="514">
        <f>'[21]2023-24'!H22</f>
        <v>14</v>
      </c>
      <c r="I124" s="514">
        <f>'[21]2023-24'!I22</f>
        <v>0</v>
      </c>
      <c r="J124" s="514">
        <f>'[21]2023-24'!J22</f>
        <v>0</v>
      </c>
      <c r="K124" s="515">
        <f t="shared" si="4"/>
        <v>762</v>
      </c>
      <c r="L124" s="515">
        <f t="shared" si="5"/>
        <v>0</v>
      </c>
      <c r="N124" s="509">
        <v>0</v>
      </c>
    </row>
    <row r="125" spans="1:14" ht="15">
      <c r="A125" s="553"/>
      <c r="B125" s="507" t="s">
        <v>550</v>
      </c>
      <c r="C125" s="507" t="s">
        <v>2020</v>
      </c>
      <c r="D125" s="514">
        <f>('[14]3B'!L125)</f>
        <v>0</v>
      </c>
      <c r="E125" s="514">
        <f>'[21]2023-24'!E23</f>
        <v>2526</v>
      </c>
      <c r="F125" s="515">
        <f t="shared" si="3"/>
        <v>2526</v>
      </c>
      <c r="G125" s="514">
        <f>'[21]2023-24'!G23</f>
        <v>2184</v>
      </c>
      <c r="H125" s="514">
        <f>'[21]2023-24'!H23</f>
        <v>342</v>
      </c>
      <c r="I125" s="514">
        <f>'[21]2023-24'!I23</f>
        <v>0</v>
      </c>
      <c r="J125" s="514">
        <f>'[21]2023-24'!J23</f>
        <v>0</v>
      </c>
      <c r="K125" s="515">
        <f t="shared" si="4"/>
        <v>2526</v>
      </c>
      <c r="L125" s="515">
        <f t="shared" si="5"/>
        <v>0</v>
      </c>
      <c r="N125" s="509">
        <v>6</v>
      </c>
    </row>
    <row r="126" spans="1:14" ht="15">
      <c r="A126" s="553" t="s">
        <v>1162</v>
      </c>
      <c r="B126" s="507" t="s">
        <v>534</v>
      </c>
      <c r="C126" s="507" t="s">
        <v>2004</v>
      </c>
      <c r="D126" s="514">
        <f>'[14]3B'!L126</f>
        <v>0</v>
      </c>
      <c r="E126" s="514">
        <f>'[22]3B'!D9</f>
        <v>6775</v>
      </c>
      <c r="F126" s="515">
        <f t="shared" si="3"/>
        <v>6775</v>
      </c>
      <c r="G126" s="514">
        <f>'[22]3B'!F9</f>
        <v>4746</v>
      </c>
      <c r="H126" s="514">
        <f>'[22]3B'!G9</f>
        <v>2029</v>
      </c>
      <c r="I126" s="514">
        <f>'[22]3B'!H9</f>
        <v>0</v>
      </c>
      <c r="J126" s="514">
        <f>'[22]3B'!I9</f>
        <v>0</v>
      </c>
      <c r="K126" s="515">
        <f t="shared" si="4"/>
        <v>6775</v>
      </c>
      <c r="L126" s="515">
        <f t="shared" si="5"/>
        <v>0</v>
      </c>
    </row>
    <row r="127" spans="1:14" ht="15">
      <c r="A127" s="553"/>
      <c r="B127" s="507" t="s">
        <v>535</v>
      </c>
      <c r="C127" s="507" t="s">
        <v>2005</v>
      </c>
      <c r="D127" s="514">
        <f>'[14]3B'!L127</f>
        <v>0</v>
      </c>
      <c r="E127" s="514">
        <f>'[22]3B'!D10</f>
        <v>3001</v>
      </c>
      <c r="F127" s="515">
        <f t="shared" si="3"/>
        <v>3001</v>
      </c>
      <c r="G127" s="514">
        <f>'[22]3B'!F10</f>
        <v>1956</v>
      </c>
      <c r="H127" s="514">
        <f>'[22]3B'!G10</f>
        <v>1045</v>
      </c>
      <c r="I127" s="514">
        <f>'[22]3B'!H10</f>
        <v>0</v>
      </c>
      <c r="J127" s="514">
        <f>'[22]3B'!I10</f>
        <v>0</v>
      </c>
      <c r="K127" s="515">
        <f t="shared" si="4"/>
        <v>3001</v>
      </c>
      <c r="L127" s="515">
        <f t="shared" si="5"/>
        <v>0</v>
      </c>
    </row>
    <row r="128" spans="1:14" ht="15">
      <c r="A128" s="553"/>
      <c r="B128" s="507" t="s">
        <v>536</v>
      </c>
      <c r="C128" s="507" t="s">
        <v>2006</v>
      </c>
      <c r="D128" s="514">
        <f>'[14]3B'!L128</f>
        <v>0</v>
      </c>
      <c r="E128" s="514">
        <f>'[22]3B'!D11</f>
        <v>932</v>
      </c>
      <c r="F128" s="515">
        <f t="shared" si="3"/>
        <v>932</v>
      </c>
      <c r="G128" s="514">
        <f>'[22]3B'!F11</f>
        <v>521</v>
      </c>
      <c r="H128" s="514">
        <f>'[22]3B'!G11</f>
        <v>411</v>
      </c>
      <c r="I128" s="514">
        <f>'[22]3B'!H11</f>
        <v>0</v>
      </c>
      <c r="J128" s="514">
        <f>'[22]3B'!I11</f>
        <v>0</v>
      </c>
      <c r="K128" s="515">
        <f t="shared" si="4"/>
        <v>932</v>
      </c>
      <c r="L128" s="515">
        <f t="shared" si="5"/>
        <v>0</v>
      </c>
    </row>
    <row r="129" spans="1:12" ht="15">
      <c r="A129" s="553"/>
      <c r="B129" s="507" t="s">
        <v>537</v>
      </c>
      <c r="C129" s="507" t="s">
        <v>2007</v>
      </c>
      <c r="D129" s="514">
        <f>'[14]3B'!L129</f>
        <v>0</v>
      </c>
      <c r="E129" s="514">
        <f>'[22]3B'!D12</f>
        <v>70</v>
      </c>
      <c r="F129" s="515">
        <f t="shared" si="3"/>
        <v>70</v>
      </c>
      <c r="G129" s="514">
        <f>'[22]3B'!F12</f>
        <v>62</v>
      </c>
      <c r="H129" s="514">
        <f>'[22]3B'!G12</f>
        <v>8</v>
      </c>
      <c r="I129" s="514">
        <f>'[22]3B'!H12</f>
        <v>0</v>
      </c>
      <c r="J129" s="514">
        <f>'[22]3B'!I12</f>
        <v>0</v>
      </c>
      <c r="K129" s="515">
        <f t="shared" si="4"/>
        <v>70</v>
      </c>
      <c r="L129" s="515">
        <f t="shared" si="5"/>
        <v>0</v>
      </c>
    </row>
    <row r="130" spans="1:12" ht="15">
      <c r="A130" s="553"/>
      <c r="B130" s="507" t="s">
        <v>538</v>
      </c>
      <c r="C130" s="507" t="s">
        <v>2008</v>
      </c>
      <c r="D130" s="514">
        <f>'[14]3B'!L130</f>
        <v>0</v>
      </c>
      <c r="E130" s="514">
        <f>'[22]3B'!D13</f>
        <v>33</v>
      </c>
      <c r="F130" s="515">
        <f t="shared" si="3"/>
        <v>33</v>
      </c>
      <c r="G130" s="514">
        <f>'[22]3B'!F13</f>
        <v>30</v>
      </c>
      <c r="H130" s="514">
        <f>'[22]3B'!G13</f>
        <v>3</v>
      </c>
      <c r="I130" s="514">
        <f>'[22]3B'!H13</f>
        <v>0</v>
      </c>
      <c r="J130" s="514">
        <f>'[22]3B'!I13</f>
        <v>0</v>
      </c>
      <c r="K130" s="515">
        <f t="shared" si="4"/>
        <v>33</v>
      </c>
      <c r="L130" s="515">
        <f t="shared" si="5"/>
        <v>0</v>
      </c>
    </row>
    <row r="131" spans="1:12" ht="15">
      <c r="A131" s="553"/>
      <c r="B131" s="507" t="s">
        <v>539</v>
      </c>
      <c r="C131" s="507" t="s">
        <v>2009</v>
      </c>
      <c r="D131" s="514">
        <f>'[14]3B'!L131</f>
        <v>0</v>
      </c>
      <c r="E131" s="514">
        <f>'[22]3B'!D14</f>
        <v>93</v>
      </c>
      <c r="F131" s="515">
        <f t="shared" si="3"/>
        <v>93</v>
      </c>
      <c r="G131" s="514">
        <f>'[22]3B'!F14</f>
        <v>77</v>
      </c>
      <c r="H131" s="514">
        <f>'[22]3B'!G14</f>
        <v>16</v>
      </c>
      <c r="I131" s="514">
        <f>'[22]3B'!H14</f>
        <v>0</v>
      </c>
      <c r="J131" s="514">
        <f>'[22]3B'!I14</f>
        <v>0</v>
      </c>
      <c r="K131" s="515">
        <f t="shared" si="4"/>
        <v>93</v>
      </c>
      <c r="L131" s="515">
        <f t="shared" si="5"/>
        <v>0</v>
      </c>
    </row>
    <row r="132" spans="1:12" ht="15">
      <c r="A132" s="553"/>
      <c r="B132" s="507" t="s">
        <v>540</v>
      </c>
      <c r="C132" s="507" t="s">
        <v>2010</v>
      </c>
      <c r="D132" s="514">
        <f>'[14]3B'!L132</f>
        <v>0</v>
      </c>
      <c r="E132" s="514">
        <f>'[22]3B'!D15</f>
        <v>102</v>
      </c>
      <c r="F132" s="515">
        <f t="shared" si="3"/>
        <v>102</v>
      </c>
      <c r="G132" s="514">
        <f>'[22]3B'!F15</f>
        <v>78</v>
      </c>
      <c r="H132" s="514">
        <f>'[22]3B'!G15</f>
        <v>24</v>
      </c>
      <c r="I132" s="514">
        <f>'[22]3B'!H15</f>
        <v>0</v>
      </c>
      <c r="J132" s="514">
        <f>'[22]3B'!I15</f>
        <v>0</v>
      </c>
      <c r="K132" s="515">
        <f t="shared" si="4"/>
        <v>102</v>
      </c>
      <c r="L132" s="515">
        <f t="shared" si="5"/>
        <v>0</v>
      </c>
    </row>
    <row r="133" spans="1:12" ht="15">
      <c r="A133" s="553"/>
      <c r="B133" s="507" t="s">
        <v>541</v>
      </c>
      <c r="C133" s="507" t="s">
        <v>2011</v>
      </c>
      <c r="D133" s="514">
        <f>'[14]3B'!L133</f>
        <v>0</v>
      </c>
      <c r="E133" s="514">
        <f>'[22]3B'!D16</f>
        <v>106</v>
      </c>
      <c r="F133" s="515">
        <f t="shared" si="3"/>
        <v>106</v>
      </c>
      <c r="G133" s="514">
        <f>'[22]3B'!F16</f>
        <v>91</v>
      </c>
      <c r="H133" s="514">
        <f>'[22]3B'!G16</f>
        <v>15</v>
      </c>
      <c r="I133" s="514">
        <f>'[22]3B'!H16</f>
        <v>0</v>
      </c>
      <c r="J133" s="514">
        <f>'[22]3B'!I16</f>
        <v>0</v>
      </c>
      <c r="K133" s="515">
        <f t="shared" si="4"/>
        <v>106</v>
      </c>
      <c r="L133" s="515">
        <f t="shared" si="5"/>
        <v>0</v>
      </c>
    </row>
    <row r="134" spans="1:12" ht="15">
      <c r="A134" s="553"/>
      <c r="B134" s="507" t="s">
        <v>542</v>
      </c>
      <c r="C134" s="507" t="s">
        <v>2012</v>
      </c>
      <c r="D134" s="514">
        <f>'[14]3B'!L134</f>
        <v>0</v>
      </c>
      <c r="E134" s="514">
        <f>'[22]3B'!D17</f>
        <v>43</v>
      </c>
      <c r="F134" s="515">
        <f t="shared" si="3"/>
        <v>43</v>
      </c>
      <c r="G134" s="514">
        <f>'[22]3B'!F17</f>
        <v>41</v>
      </c>
      <c r="H134" s="514">
        <f>'[22]3B'!G17</f>
        <v>2</v>
      </c>
      <c r="I134" s="514">
        <f>'[22]3B'!H17</f>
        <v>0</v>
      </c>
      <c r="J134" s="514">
        <f>'[22]3B'!I17</f>
        <v>0</v>
      </c>
      <c r="K134" s="515">
        <f t="shared" si="4"/>
        <v>43</v>
      </c>
      <c r="L134" s="515">
        <f t="shared" si="5"/>
        <v>0</v>
      </c>
    </row>
    <row r="135" spans="1:12" ht="15">
      <c r="A135" s="553"/>
      <c r="B135" s="507" t="s">
        <v>543</v>
      </c>
      <c r="C135" s="507" t="s">
        <v>2013</v>
      </c>
      <c r="D135" s="514">
        <f>'[14]3B'!L135</f>
        <v>0</v>
      </c>
      <c r="E135" s="514">
        <f>'[22]3B'!D18</f>
        <v>55</v>
      </c>
      <c r="F135" s="515">
        <f t="shared" si="3"/>
        <v>55</v>
      </c>
      <c r="G135" s="514">
        <f>'[22]3B'!F18</f>
        <v>53</v>
      </c>
      <c r="H135" s="514">
        <f>'[22]3B'!G18</f>
        <v>2</v>
      </c>
      <c r="I135" s="514">
        <f>'[22]3B'!H18</f>
        <v>0</v>
      </c>
      <c r="J135" s="514">
        <f>'[22]3B'!I18</f>
        <v>0</v>
      </c>
      <c r="K135" s="515">
        <f t="shared" ref="K135:K198" si="6">SUM(G135:J135)</f>
        <v>55</v>
      </c>
      <c r="L135" s="515">
        <f t="shared" si="5"/>
        <v>0</v>
      </c>
    </row>
    <row r="136" spans="1:12" ht="15">
      <c r="A136" s="553"/>
      <c r="B136" s="507" t="s">
        <v>544</v>
      </c>
      <c r="C136" s="507" t="s">
        <v>2014</v>
      </c>
      <c r="D136" s="514">
        <f>'[14]3B'!L136</f>
        <v>0</v>
      </c>
      <c r="E136" s="514">
        <f>'[22]3B'!D19</f>
        <v>54</v>
      </c>
      <c r="F136" s="515">
        <f t="shared" si="3"/>
        <v>54</v>
      </c>
      <c r="G136" s="514">
        <f>'[22]3B'!F19</f>
        <v>54</v>
      </c>
      <c r="H136" s="514">
        <f>'[22]3B'!G19</f>
        <v>0</v>
      </c>
      <c r="I136" s="514">
        <f>'[22]3B'!H19</f>
        <v>0</v>
      </c>
      <c r="J136" s="514">
        <f>'[22]3B'!I19</f>
        <v>0</v>
      </c>
      <c r="K136" s="515">
        <f t="shared" si="6"/>
        <v>54</v>
      </c>
      <c r="L136" s="515">
        <f t="shared" si="5"/>
        <v>0</v>
      </c>
    </row>
    <row r="137" spans="1:12" ht="15">
      <c r="A137" s="553"/>
      <c r="B137" s="507" t="s">
        <v>545</v>
      </c>
      <c r="C137" s="507" t="s">
        <v>2015</v>
      </c>
      <c r="D137" s="514">
        <f>'[14]3B'!L137</f>
        <v>0</v>
      </c>
      <c r="E137" s="514">
        <f>'[22]3B'!D20</f>
        <v>49</v>
      </c>
      <c r="F137" s="515">
        <f t="shared" si="3"/>
        <v>49</v>
      </c>
      <c r="G137" s="514">
        <f>'[22]3B'!F20</f>
        <v>47</v>
      </c>
      <c r="H137" s="514">
        <f>'[22]3B'!G20</f>
        <v>2</v>
      </c>
      <c r="I137" s="514">
        <f>'[22]3B'!H20</f>
        <v>0</v>
      </c>
      <c r="J137" s="514">
        <f>'[22]3B'!I20</f>
        <v>0</v>
      </c>
      <c r="K137" s="515">
        <f t="shared" si="6"/>
        <v>49</v>
      </c>
      <c r="L137" s="515">
        <f t="shared" si="5"/>
        <v>0</v>
      </c>
    </row>
    <row r="138" spans="1:12" ht="15">
      <c r="A138" s="553"/>
      <c r="B138" s="507" t="s">
        <v>546</v>
      </c>
      <c r="C138" s="507" t="s">
        <v>2016</v>
      </c>
      <c r="D138" s="514">
        <f>'[14]3B'!L138</f>
        <v>0</v>
      </c>
      <c r="E138" s="514">
        <f>'[22]3B'!D21</f>
        <v>38</v>
      </c>
      <c r="F138" s="515">
        <f t="shared" si="3"/>
        <v>38</v>
      </c>
      <c r="G138" s="514">
        <f>'[22]3B'!F21</f>
        <v>36</v>
      </c>
      <c r="H138" s="514">
        <f>'[22]3B'!G21</f>
        <v>2</v>
      </c>
      <c r="I138" s="514">
        <f>'[22]3B'!H21</f>
        <v>0</v>
      </c>
      <c r="J138" s="514">
        <f>'[22]3B'!I21</f>
        <v>0</v>
      </c>
      <c r="K138" s="515">
        <f t="shared" si="6"/>
        <v>38</v>
      </c>
      <c r="L138" s="515">
        <f t="shared" si="5"/>
        <v>0</v>
      </c>
    </row>
    <row r="139" spans="1:12" ht="15">
      <c r="A139" s="553"/>
      <c r="B139" s="507" t="s">
        <v>547</v>
      </c>
      <c r="C139" s="507" t="s">
        <v>2017</v>
      </c>
      <c r="D139" s="514">
        <f>'[14]3B'!L139</f>
        <v>0</v>
      </c>
      <c r="E139" s="514">
        <f>'[22]3B'!D22</f>
        <v>42</v>
      </c>
      <c r="F139" s="515">
        <f t="shared" si="3"/>
        <v>42</v>
      </c>
      <c r="G139" s="514">
        <f>'[22]3B'!F22</f>
        <v>40</v>
      </c>
      <c r="H139" s="514">
        <f>'[22]3B'!G22</f>
        <v>2</v>
      </c>
      <c r="I139" s="514">
        <f>'[22]3B'!H22</f>
        <v>0</v>
      </c>
      <c r="J139" s="514">
        <f>'[22]3B'!I22</f>
        <v>0</v>
      </c>
      <c r="K139" s="515">
        <f t="shared" si="6"/>
        <v>42</v>
      </c>
      <c r="L139" s="515">
        <f t="shared" si="5"/>
        <v>0</v>
      </c>
    </row>
    <row r="140" spans="1:12" ht="15">
      <c r="A140" s="553"/>
      <c r="B140" s="507" t="s">
        <v>548</v>
      </c>
      <c r="C140" s="507" t="s">
        <v>2018</v>
      </c>
      <c r="D140" s="514">
        <f>'[14]3B'!L140</f>
        <v>0</v>
      </c>
      <c r="E140" s="514">
        <f>'[22]3B'!D23</f>
        <v>64</v>
      </c>
      <c r="F140" s="515">
        <f t="shared" si="3"/>
        <v>64</v>
      </c>
      <c r="G140" s="514">
        <f>'[22]3B'!F23</f>
        <v>56</v>
      </c>
      <c r="H140" s="514">
        <f>'[22]3B'!G23</f>
        <v>8</v>
      </c>
      <c r="I140" s="514">
        <f>'[22]3B'!H23</f>
        <v>0</v>
      </c>
      <c r="J140" s="514">
        <f>'[22]3B'!I23</f>
        <v>0</v>
      </c>
      <c r="K140" s="515">
        <f t="shared" si="6"/>
        <v>64</v>
      </c>
      <c r="L140" s="515">
        <f t="shared" si="5"/>
        <v>0</v>
      </c>
    </row>
    <row r="141" spans="1:12" ht="15">
      <c r="A141" s="553"/>
      <c r="B141" s="507" t="s">
        <v>549</v>
      </c>
      <c r="C141" s="507" t="s">
        <v>2019</v>
      </c>
      <c r="D141" s="514">
        <f>'[14]3B'!L141</f>
        <v>0</v>
      </c>
      <c r="E141" s="514">
        <f>'[22]3B'!D24</f>
        <v>45</v>
      </c>
      <c r="F141" s="515">
        <f t="shared" si="3"/>
        <v>45</v>
      </c>
      <c r="G141" s="514">
        <f>'[22]3B'!F24</f>
        <v>39</v>
      </c>
      <c r="H141" s="514">
        <f>'[22]3B'!G24</f>
        <v>6</v>
      </c>
      <c r="I141" s="514">
        <f>'[22]3B'!H24</f>
        <v>0</v>
      </c>
      <c r="J141" s="514">
        <f>'[22]3B'!I24</f>
        <v>0</v>
      </c>
      <c r="K141" s="515">
        <f t="shared" si="6"/>
        <v>45</v>
      </c>
      <c r="L141" s="515">
        <f t="shared" si="5"/>
        <v>0</v>
      </c>
    </row>
    <row r="142" spans="1:12" ht="15">
      <c r="A142" s="553"/>
      <c r="B142" s="507" t="s">
        <v>550</v>
      </c>
      <c r="C142" s="507" t="s">
        <v>2020</v>
      </c>
      <c r="D142" s="514">
        <f>'[14]3B'!L142</f>
        <v>0</v>
      </c>
      <c r="E142" s="514">
        <f>'[22]3B'!D25</f>
        <v>39</v>
      </c>
      <c r="F142" s="515">
        <f t="shared" si="3"/>
        <v>39</v>
      </c>
      <c r="G142" s="514">
        <f>'[22]3B'!F25</f>
        <v>28</v>
      </c>
      <c r="H142" s="514">
        <f>'[22]3B'!G25</f>
        <v>11</v>
      </c>
      <c r="I142" s="514">
        <f>'[22]3B'!H25</f>
        <v>0</v>
      </c>
      <c r="J142" s="514">
        <f>'[22]3B'!I25</f>
        <v>0</v>
      </c>
      <c r="K142" s="515">
        <f t="shared" si="6"/>
        <v>39</v>
      </c>
      <c r="L142" s="515">
        <f t="shared" si="5"/>
        <v>0</v>
      </c>
    </row>
    <row r="143" spans="1:12" ht="15">
      <c r="A143" s="553" t="s">
        <v>1163</v>
      </c>
      <c r="B143" s="507" t="s">
        <v>534</v>
      </c>
      <c r="C143" s="507" t="s">
        <v>2004</v>
      </c>
      <c r="D143" s="514">
        <f>'[14]3B'!L143</f>
        <v>0</v>
      </c>
      <c r="E143" s="514">
        <f>[23]BVNC!E7</f>
        <v>11256</v>
      </c>
      <c r="F143" s="515">
        <f t="shared" si="3"/>
        <v>11256</v>
      </c>
      <c r="G143" s="514">
        <f>[23]BVNC!G7</f>
        <v>7028</v>
      </c>
      <c r="H143" s="514">
        <f>[23]BVNC!H7</f>
        <v>4228</v>
      </c>
      <c r="I143" s="514">
        <f>[23]BVNC!I7</f>
        <v>0</v>
      </c>
      <c r="J143" s="514">
        <f>[23]BVNC!J7</f>
        <v>0</v>
      </c>
      <c r="K143" s="515">
        <f t="shared" si="6"/>
        <v>11256</v>
      </c>
      <c r="L143" s="515">
        <f t="shared" si="5"/>
        <v>0</v>
      </c>
    </row>
    <row r="144" spans="1:12" ht="15">
      <c r="A144" s="553"/>
      <c r="B144" s="507" t="s">
        <v>535</v>
      </c>
      <c r="C144" s="507" t="s">
        <v>2005</v>
      </c>
      <c r="D144" s="514">
        <f>'[14]3B'!L144</f>
        <v>0</v>
      </c>
      <c r="E144" s="514">
        <f>[23]BVNC!E8</f>
        <v>1948</v>
      </c>
      <c r="F144" s="515">
        <f t="shared" si="3"/>
        <v>1948</v>
      </c>
      <c r="G144" s="514">
        <f>[23]BVNC!G8</f>
        <v>1208</v>
      </c>
      <c r="H144" s="514">
        <f>[23]BVNC!H8</f>
        <v>740</v>
      </c>
      <c r="I144" s="514">
        <f>[23]BVNC!I8</f>
        <v>0</v>
      </c>
      <c r="J144" s="514">
        <f>[23]BVNC!J8</f>
        <v>0</v>
      </c>
      <c r="K144" s="515">
        <f t="shared" si="6"/>
        <v>1948</v>
      </c>
      <c r="L144" s="515">
        <f t="shared" si="5"/>
        <v>0</v>
      </c>
    </row>
    <row r="145" spans="1:12" ht="15">
      <c r="A145" s="553"/>
      <c r="B145" s="507" t="s">
        <v>536</v>
      </c>
      <c r="C145" s="507" t="s">
        <v>2006</v>
      </c>
      <c r="D145" s="514">
        <f>'[14]3B'!L145</f>
        <v>0</v>
      </c>
      <c r="E145" s="514">
        <f>[23]BVNC!E9</f>
        <v>952</v>
      </c>
      <c r="F145" s="515">
        <f t="shared" si="3"/>
        <v>952</v>
      </c>
      <c r="G145" s="514">
        <f>[23]BVNC!G9</f>
        <v>492</v>
      </c>
      <c r="H145" s="514">
        <f>[23]BVNC!H9</f>
        <v>460</v>
      </c>
      <c r="I145" s="514">
        <f>[23]BVNC!I9</f>
        <v>0</v>
      </c>
      <c r="J145" s="514">
        <f>[23]BVNC!J9</f>
        <v>0</v>
      </c>
      <c r="K145" s="515">
        <f t="shared" si="6"/>
        <v>952</v>
      </c>
      <c r="L145" s="515">
        <f t="shared" si="5"/>
        <v>0</v>
      </c>
    </row>
    <row r="146" spans="1:12" ht="15">
      <c r="A146" s="553"/>
      <c r="B146" s="507" t="s">
        <v>537</v>
      </c>
      <c r="C146" s="507" t="s">
        <v>2007</v>
      </c>
      <c r="D146" s="514">
        <f>'[14]3B'!L146</f>
        <v>0</v>
      </c>
      <c r="E146" s="514">
        <f>[23]BVNC!E10</f>
        <v>64</v>
      </c>
      <c r="F146" s="515">
        <f t="shared" si="3"/>
        <v>64</v>
      </c>
      <c r="G146" s="514">
        <f>[23]BVNC!G10</f>
        <v>40</v>
      </c>
      <c r="H146" s="514">
        <f>[23]BVNC!H10</f>
        <v>24</v>
      </c>
      <c r="I146" s="514">
        <f>[23]BVNC!I10</f>
        <v>0</v>
      </c>
      <c r="J146" s="514">
        <f>[23]BVNC!J10</f>
        <v>0</v>
      </c>
      <c r="K146" s="515">
        <f t="shared" si="6"/>
        <v>64</v>
      </c>
      <c r="L146" s="515">
        <f t="shared" si="5"/>
        <v>0</v>
      </c>
    </row>
    <row r="147" spans="1:12" ht="15">
      <c r="A147" s="553"/>
      <c r="B147" s="507" t="s">
        <v>538</v>
      </c>
      <c r="C147" s="507" t="s">
        <v>2008</v>
      </c>
      <c r="D147" s="514">
        <f>'[14]3B'!L147</f>
        <v>0</v>
      </c>
      <c r="E147" s="514">
        <f>[23]BVNC!E11</f>
        <v>59</v>
      </c>
      <c r="F147" s="515">
        <f t="shared" si="3"/>
        <v>59</v>
      </c>
      <c r="G147" s="514">
        <f>[23]BVNC!G11</f>
        <v>33</v>
      </c>
      <c r="H147" s="514">
        <f>[23]BVNC!H11</f>
        <v>26</v>
      </c>
      <c r="I147" s="514">
        <f>[23]BVNC!I11</f>
        <v>0</v>
      </c>
      <c r="J147" s="514">
        <f>[23]BVNC!J11</f>
        <v>0</v>
      </c>
      <c r="K147" s="515">
        <f t="shared" si="6"/>
        <v>59</v>
      </c>
      <c r="L147" s="515">
        <f t="shared" si="5"/>
        <v>0</v>
      </c>
    </row>
    <row r="148" spans="1:12" ht="15">
      <c r="A148" s="553"/>
      <c r="B148" s="507" t="s">
        <v>539</v>
      </c>
      <c r="C148" s="507" t="s">
        <v>2009</v>
      </c>
      <c r="D148" s="514">
        <f>'[14]3B'!L148</f>
        <v>0</v>
      </c>
      <c r="E148" s="514">
        <f>[23]BVNC!E12</f>
        <v>1872</v>
      </c>
      <c r="F148" s="515">
        <f t="shared" si="3"/>
        <v>1872</v>
      </c>
      <c r="G148" s="514">
        <f>[23]BVNC!G12</f>
        <v>1246</v>
      </c>
      <c r="H148" s="514">
        <f>[23]BVNC!H12</f>
        <v>626</v>
      </c>
      <c r="I148" s="514">
        <f>[23]BVNC!I12</f>
        <v>0</v>
      </c>
      <c r="J148" s="514">
        <f>[23]BVNC!J12</f>
        <v>0</v>
      </c>
      <c r="K148" s="515">
        <f t="shared" si="6"/>
        <v>1872</v>
      </c>
      <c r="L148" s="515">
        <f t="shared" si="5"/>
        <v>0</v>
      </c>
    </row>
    <row r="149" spans="1:12" ht="15">
      <c r="A149" s="553"/>
      <c r="B149" s="507" t="s">
        <v>540</v>
      </c>
      <c r="C149" s="507" t="s">
        <v>2010</v>
      </c>
      <c r="D149" s="514">
        <f>'[14]3B'!L149</f>
        <v>0</v>
      </c>
      <c r="E149" s="514">
        <f>[23]BVNC!E13</f>
        <v>994</v>
      </c>
      <c r="F149" s="515">
        <f t="shared" si="3"/>
        <v>994</v>
      </c>
      <c r="G149" s="514">
        <f>[23]BVNC!G13</f>
        <v>676</v>
      </c>
      <c r="H149" s="514">
        <f>[23]BVNC!H13</f>
        <v>318</v>
      </c>
      <c r="I149" s="514">
        <f>[23]BVNC!I13</f>
        <v>0</v>
      </c>
      <c r="J149" s="514">
        <f>[23]BVNC!J13</f>
        <v>0</v>
      </c>
      <c r="K149" s="515">
        <f t="shared" si="6"/>
        <v>994</v>
      </c>
      <c r="L149" s="515">
        <f t="shared" si="5"/>
        <v>0</v>
      </c>
    </row>
    <row r="150" spans="1:12" ht="15">
      <c r="A150" s="553"/>
      <c r="B150" s="507" t="s">
        <v>541</v>
      </c>
      <c r="C150" s="507" t="s">
        <v>2011</v>
      </c>
      <c r="D150" s="514">
        <f>'[14]3B'!L150</f>
        <v>0</v>
      </c>
      <c r="E150" s="514">
        <f>[23]BVNC!E14</f>
        <v>507</v>
      </c>
      <c r="F150" s="515">
        <f t="shared" si="3"/>
        <v>507</v>
      </c>
      <c r="G150" s="514">
        <f>[23]BVNC!G14</f>
        <v>349</v>
      </c>
      <c r="H150" s="514">
        <f>[23]BVNC!H14</f>
        <v>158</v>
      </c>
      <c r="I150" s="514">
        <f>[23]BVNC!I14</f>
        <v>0</v>
      </c>
      <c r="J150" s="514">
        <f>[23]BVNC!J14</f>
        <v>0</v>
      </c>
      <c r="K150" s="515">
        <f t="shared" si="6"/>
        <v>507</v>
      </c>
      <c r="L150" s="515">
        <f t="shared" si="5"/>
        <v>0</v>
      </c>
    </row>
    <row r="151" spans="1:12" ht="15">
      <c r="A151" s="553"/>
      <c r="B151" s="507" t="s">
        <v>542</v>
      </c>
      <c r="C151" s="507" t="s">
        <v>2012</v>
      </c>
      <c r="D151" s="514">
        <f>'[14]3B'!L151</f>
        <v>0</v>
      </c>
      <c r="E151" s="514">
        <f>[23]BVNC!E15</f>
        <v>166</v>
      </c>
      <c r="F151" s="515">
        <f t="shared" si="3"/>
        <v>166</v>
      </c>
      <c r="G151" s="514">
        <f>[23]BVNC!G15</f>
        <v>132</v>
      </c>
      <c r="H151" s="514">
        <f>[23]BVNC!H15</f>
        <v>34</v>
      </c>
      <c r="I151" s="514">
        <f>[23]BVNC!I15</f>
        <v>0</v>
      </c>
      <c r="J151" s="514">
        <f>[23]BVNC!J15</f>
        <v>0</v>
      </c>
      <c r="K151" s="515">
        <f t="shared" si="6"/>
        <v>166</v>
      </c>
      <c r="L151" s="515">
        <f t="shared" si="5"/>
        <v>0</v>
      </c>
    </row>
    <row r="152" spans="1:12" ht="15">
      <c r="A152" s="553"/>
      <c r="B152" s="507" t="s">
        <v>543</v>
      </c>
      <c r="C152" s="507" t="s">
        <v>2013</v>
      </c>
      <c r="D152" s="514">
        <f>'[14]3B'!L152</f>
        <v>0</v>
      </c>
      <c r="E152" s="514">
        <f>[23]BVNC!E16</f>
        <v>143</v>
      </c>
      <c r="F152" s="515">
        <f t="shared" ref="F152:F210" si="7">E152+D152</f>
        <v>143</v>
      </c>
      <c r="G152" s="514">
        <f>[23]BVNC!G16</f>
        <v>99</v>
      </c>
      <c r="H152" s="514">
        <f>[23]BVNC!H16</f>
        <v>44</v>
      </c>
      <c r="I152" s="514">
        <f>[23]BVNC!I16</f>
        <v>0</v>
      </c>
      <c r="J152" s="514">
        <f>[23]BVNC!J16</f>
        <v>0</v>
      </c>
      <c r="K152" s="515">
        <f t="shared" si="6"/>
        <v>143</v>
      </c>
      <c r="L152" s="515">
        <f t="shared" si="5"/>
        <v>0</v>
      </c>
    </row>
    <row r="153" spans="1:12" ht="15">
      <c r="A153" s="553"/>
      <c r="B153" s="507" t="s">
        <v>544</v>
      </c>
      <c r="C153" s="507" t="s">
        <v>2014</v>
      </c>
      <c r="D153" s="514">
        <f>'[14]3B'!L153</f>
        <v>0</v>
      </c>
      <c r="E153" s="514">
        <f>[23]BVNC!E17</f>
        <v>940</v>
      </c>
      <c r="F153" s="515">
        <f t="shared" si="7"/>
        <v>940</v>
      </c>
      <c r="G153" s="514">
        <f>[23]BVNC!G17</f>
        <v>637</v>
      </c>
      <c r="H153" s="514">
        <f>[23]BVNC!H17</f>
        <v>303</v>
      </c>
      <c r="I153" s="514">
        <f>[23]BVNC!I17</f>
        <v>0</v>
      </c>
      <c r="J153" s="514">
        <f>[23]BVNC!J17</f>
        <v>0</v>
      </c>
      <c r="K153" s="515">
        <f t="shared" si="6"/>
        <v>940</v>
      </c>
      <c r="L153" s="515">
        <f t="shared" ref="L153:L210" si="8">F153-K153</f>
        <v>0</v>
      </c>
    </row>
    <row r="154" spans="1:12" ht="15">
      <c r="A154" s="553"/>
      <c r="B154" s="507" t="s">
        <v>545</v>
      </c>
      <c r="C154" s="507" t="s">
        <v>2015</v>
      </c>
      <c r="D154" s="514">
        <f>'[14]3B'!L154</f>
        <v>0</v>
      </c>
      <c r="E154" s="514">
        <f>[23]BVNC!E18</f>
        <v>80</v>
      </c>
      <c r="F154" s="515">
        <f t="shared" si="7"/>
        <v>80</v>
      </c>
      <c r="G154" s="514">
        <f>[23]BVNC!G18</f>
        <v>43</v>
      </c>
      <c r="H154" s="514">
        <f>[23]BVNC!H18</f>
        <v>37</v>
      </c>
      <c r="I154" s="514">
        <f>[23]BVNC!I18</f>
        <v>0</v>
      </c>
      <c r="J154" s="514">
        <f>[23]BVNC!J18</f>
        <v>0</v>
      </c>
      <c r="K154" s="515">
        <f t="shared" si="6"/>
        <v>80</v>
      </c>
      <c r="L154" s="515">
        <f t="shared" si="8"/>
        <v>0</v>
      </c>
    </row>
    <row r="155" spans="1:12" ht="15">
      <c r="A155" s="553"/>
      <c r="B155" s="507" t="s">
        <v>546</v>
      </c>
      <c r="C155" s="507" t="s">
        <v>2016</v>
      </c>
      <c r="D155" s="514">
        <f>'[14]3B'!L155</f>
        <v>0</v>
      </c>
      <c r="E155" s="514">
        <f>[23]BVNC!E19</f>
        <v>12</v>
      </c>
      <c r="F155" s="515">
        <f t="shared" si="7"/>
        <v>12</v>
      </c>
      <c r="G155" s="514">
        <f>[23]BVNC!G19</f>
        <v>0</v>
      </c>
      <c r="H155" s="514">
        <f>[23]BVNC!H19</f>
        <v>12</v>
      </c>
      <c r="I155" s="514">
        <f>[23]BVNC!I19</f>
        <v>0</v>
      </c>
      <c r="J155" s="514">
        <f>[23]BVNC!J19</f>
        <v>0</v>
      </c>
      <c r="K155" s="515">
        <f t="shared" si="6"/>
        <v>12</v>
      </c>
      <c r="L155" s="515">
        <f t="shared" si="8"/>
        <v>0</v>
      </c>
    </row>
    <row r="156" spans="1:12" ht="15">
      <c r="A156" s="553"/>
      <c r="B156" s="507" t="s">
        <v>547</v>
      </c>
      <c r="C156" s="507" t="s">
        <v>2017</v>
      </c>
      <c r="D156" s="514">
        <f>'[14]3B'!L156</f>
        <v>0</v>
      </c>
      <c r="E156" s="514">
        <f>[23]BVNC!E20</f>
        <v>413</v>
      </c>
      <c r="F156" s="515">
        <f t="shared" si="7"/>
        <v>413</v>
      </c>
      <c r="G156" s="514">
        <f>[23]BVNC!G20</f>
        <v>344</v>
      </c>
      <c r="H156" s="514">
        <f>[23]BVNC!H20</f>
        <v>69</v>
      </c>
      <c r="I156" s="514">
        <f>[23]BVNC!I20</f>
        <v>0</v>
      </c>
      <c r="J156" s="514">
        <f>[23]BVNC!J20</f>
        <v>0</v>
      </c>
      <c r="K156" s="515">
        <f t="shared" si="6"/>
        <v>413</v>
      </c>
      <c r="L156" s="515">
        <f t="shared" si="8"/>
        <v>0</v>
      </c>
    </row>
    <row r="157" spans="1:12" ht="15">
      <c r="A157" s="553"/>
      <c r="B157" s="507" t="s">
        <v>548</v>
      </c>
      <c r="C157" s="507" t="s">
        <v>2018</v>
      </c>
      <c r="D157" s="514">
        <f>'[14]3B'!L157</f>
        <v>0</v>
      </c>
      <c r="E157" s="514">
        <f>[23]BVNC!E21</f>
        <v>1427</v>
      </c>
      <c r="F157" s="515">
        <f t="shared" si="7"/>
        <v>1427</v>
      </c>
      <c r="G157" s="514">
        <f>[23]BVNC!G21</f>
        <v>971</v>
      </c>
      <c r="H157" s="514">
        <f>[23]BVNC!H21</f>
        <v>456</v>
      </c>
      <c r="I157" s="514">
        <f>[23]BVNC!I21</f>
        <v>0</v>
      </c>
      <c r="J157" s="514">
        <f>[23]BVNC!J21</f>
        <v>0</v>
      </c>
      <c r="K157" s="515">
        <f t="shared" si="6"/>
        <v>1427</v>
      </c>
      <c r="L157" s="515">
        <f t="shared" si="8"/>
        <v>0</v>
      </c>
    </row>
    <row r="158" spans="1:12" ht="15">
      <c r="A158" s="553"/>
      <c r="B158" s="507" t="s">
        <v>549</v>
      </c>
      <c r="C158" s="507" t="s">
        <v>2019</v>
      </c>
      <c r="D158" s="514">
        <f>'[14]3B'!L158</f>
        <v>0</v>
      </c>
      <c r="E158" s="514">
        <f>[23]BVNC!E22</f>
        <v>136</v>
      </c>
      <c r="F158" s="515">
        <f t="shared" si="7"/>
        <v>136</v>
      </c>
      <c r="G158" s="514">
        <f>[23]BVNC!G22</f>
        <v>99</v>
      </c>
      <c r="H158" s="514">
        <f>[23]BVNC!H22</f>
        <v>37</v>
      </c>
      <c r="I158" s="514">
        <f>[23]BVNC!I22</f>
        <v>0</v>
      </c>
      <c r="J158" s="514">
        <f>[23]BVNC!J22</f>
        <v>0</v>
      </c>
      <c r="K158" s="515">
        <f t="shared" si="6"/>
        <v>136</v>
      </c>
      <c r="L158" s="515">
        <f t="shared" si="8"/>
        <v>0</v>
      </c>
    </row>
    <row r="159" spans="1:12" ht="15">
      <c r="A159" s="553"/>
      <c r="B159" s="507" t="s">
        <v>550</v>
      </c>
      <c r="C159" s="507" t="s">
        <v>2020</v>
      </c>
      <c r="D159" s="514">
        <f>'[14]3B'!L159</f>
        <v>0</v>
      </c>
      <c r="E159" s="514">
        <f>[23]BVNC!E23</f>
        <v>368</v>
      </c>
      <c r="F159" s="515">
        <f t="shared" si="7"/>
        <v>368</v>
      </c>
      <c r="G159" s="514">
        <f>[23]BVNC!G23</f>
        <v>233</v>
      </c>
      <c r="H159" s="514">
        <f>[23]BVNC!H23</f>
        <v>135</v>
      </c>
      <c r="I159" s="514">
        <f>[23]BVNC!I23</f>
        <v>0</v>
      </c>
      <c r="J159" s="514">
        <f>[23]BVNC!J23</f>
        <v>0</v>
      </c>
      <c r="K159" s="515">
        <f t="shared" si="6"/>
        <v>368</v>
      </c>
      <c r="L159" s="515">
        <f t="shared" si="8"/>
        <v>0</v>
      </c>
    </row>
    <row r="160" spans="1:12" ht="15">
      <c r="A160" s="553" t="s">
        <v>728</v>
      </c>
      <c r="B160" s="507" t="s">
        <v>534</v>
      </c>
      <c r="C160" s="507" t="s">
        <v>2004</v>
      </c>
      <c r="D160" s="514">
        <f>'[14]3B'!L160</f>
        <v>0</v>
      </c>
      <c r="E160" s="514">
        <f>'[24]BTDC 3B'!E7</f>
        <v>2894</v>
      </c>
      <c r="F160" s="515">
        <f t="shared" si="7"/>
        <v>2894</v>
      </c>
      <c r="G160" s="514">
        <f>'[24]BTDC 3B'!G7</f>
        <v>1891</v>
      </c>
      <c r="H160" s="514">
        <f>'[24]BTDC 3B'!H7</f>
        <v>1003</v>
      </c>
      <c r="I160" s="514">
        <f>'[24]BTDC 3B'!I7</f>
        <v>0</v>
      </c>
      <c r="J160" s="514">
        <f>'[24]BTDC 3B'!J7</f>
        <v>0</v>
      </c>
      <c r="K160" s="515">
        <f t="shared" si="6"/>
        <v>2894</v>
      </c>
      <c r="L160" s="515">
        <f t="shared" si="8"/>
        <v>0</v>
      </c>
    </row>
    <row r="161" spans="1:12" ht="15">
      <c r="A161" s="553"/>
      <c r="B161" s="507" t="s">
        <v>535</v>
      </c>
      <c r="C161" s="507" t="s">
        <v>2005</v>
      </c>
      <c r="D161" s="514">
        <f>'[14]3B'!L161</f>
        <v>0</v>
      </c>
      <c r="E161" s="514">
        <f>'[24]BTDC 3B'!E8</f>
        <v>1001</v>
      </c>
      <c r="F161" s="515">
        <f t="shared" si="7"/>
        <v>1001</v>
      </c>
      <c r="G161" s="514">
        <f>'[24]BTDC 3B'!G8</f>
        <v>693</v>
      </c>
      <c r="H161" s="514">
        <f>'[24]BTDC 3B'!H8</f>
        <v>308</v>
      </c>
      <c r="I161" s="514">
        <f>'[24]BTDC 3B'!I8</f>
        <v>0</v>
      </c>
      <c r="J161" s="514">
        <f>'[24]BTDC 3B'!J8</f>
        <v>0</v>
      </c>
      <c r="K161" s="515">
        <f t="shared" si="6"/>
        <v>1001</v>
      </c>
      <c r="L161" s="515">
        <f t="shared" si="8"/>
        <v>0</v>
      </c>
    </row>
    <row r="162" spans="1:12" ht="15">
      <c r="A162" s="553"/>
      <c r="B162" s="507" t="s">
        <v>536</v>
      </c>
      <c r="C162" s="507" t="s">
        <v>2006</v>
      </c>
      <c r="D162" s="514">
        <f>'[14]3B'!L162</f>
        <v>0</v>
      </c>
      <c r="E162" s="514">
        <f>'[24]BTDC 3B'!E9</f>
        <v>383</v>
      </c>
      <c r="F162" s="515">
        <f t="shared" si="7"/>
        <v>383</v>
      </c>
      <c r="G162" s="514">
        <f>'[24]BTDC 3B'!G9</f>
        <v>236</v>
      </c>
      <c r="H162" s="514">
        <f>'[24]BTDC 3B'!H9</f>
        <v>147</v>
      </c>
      <c r="I162" s="514">
        <f>'[24]BTDC 3B'!I9</f>
        <v>0</v>
      </c>
      <c r="J162" s="514">
        <f>'[24]BTDC 3B'!J9</f>
        <v>0</v>
      </c>
      <c r="K162" s="515">
        <f t="shared" si="6"/>
        <v>383</v>
      </c>
      <c r="L162" s="515">
        <f t="shared" si="8"/>
        <v>0</v>
      </c>
    </row>
    <row r="163" spans="1:12" ht="15">
      <c r="A163" s="553"/>
      <c r="B163" s="507" t="s">
        <v>537</v>
      </c>
      <c r="C163" s="507" t="s">
        <v>2007</v>
      </c>
      <c r="D163" s="514">
        <f>'[14]3B'!L163</f>
        <v>0</v>
      </c>
      <c r="E163" s="514">
        <f>'[24]BTDC 3B'!E10</f>
        <v>24</v>
      </c>
      <c r="F163" s="515">
        <f t="shared" si="7"/>
        <v>24</v>
      </c>
      <c r="G163" s="514">
        <f>'[24]BTDC 3B'!G10</f>
        <v>15</v>
      </c>
      <c r="H163" s="514">
        <f>'[24]BTDC 3B'!H10</f>
        <v>9</v>
      </c>
      <c r="I163" s="514">
        <f>'[24]BTDC 3B'!I10</f>
        <v>0</v>
      </c>
      <c r="J163" s="514">
        <f>'[24]BTDC 3B'!J10</f>
        <v>0</v>
      </c>
      <c r="K163" s="515">
        <f t="shared" si="6"/>
        <v>24</v>
      </c>
      <c r="L163" s="515">
        <f t="shared" si="8"/>
        <v>0</v>
      </c>
    </row>
    <row r="164" spans="1:12" ht="15">
      <c r="A164" s="553"/>
      <c r="B164" s="507" t="s">
        <v>538</v>
      </c>
      <c r="C164" s="507" t="s">
        <v>2008</v>
      </c>
      <c r="D164" s="514">
        <f>'[14]3B'!L164</f>
        <v>0</v>
      </c>
      <c r="E164" s="514">
        <f>'[24]BTDC 3B'!E11</f>
        <v>105</v>
      </c>
      <c r="F164" s="515">
        <f t="shared" si="7"/>
        <v>105</v>
      </c>
      <c r="G164" s="514">
        <f>'[24]BTDC 3B'!G11</f>
        <v>72</v>
      </c>
      <c r="H164" s="514">
        <f>'[24]BTDC 3B'!H11</f>
        <v>33</v>
      </c>
      <c r="I164" s="514">
        <f>'[24]BTDC 3B'!I11</f>
        <v>0</v>
      </c>
      <c r="J164" s="514">
        <f>'[24]BTDC 3B'!J11</f>
        <v>0</v>
      </c>
      <c r="K164" s="515">
        <f t="shared" si="6"/>
        <v>105</v>
      </c>
      <c r="L164" s="515">
        <f t="shared" si="8"/>
        <v>0</v>
      </c>
    </row>
    <row r="165" spans="1:12" ht="15">
      <c r="A165" s="553"/>
      <c r="B165" s="507" t="s">
        <v>539</v>
      </c>
      <c r="C165" s="507" t="s">
        <v>2009</v>
      </c>
      <c r="D165" s="514">
        <f>'[14]3B'!L165</f>
        <v>0</v>
      </c>
      <c r="E165" s="514">
        <f>'[24]BTDC 3B'!E12</f>
        <v>759</v>
      </c>
      <c r="F165" s="515">
        <f t="shared" si="7"/>
        <v>759</v>
      </c>
      <c r="G165" s="514">
        <f>'[24]BTDC 3B'!G12</f>
        <v>563</v>
      </c>
      <c r="H165" s="514">
        <f>'[24]BTDC 3B'!H12</f>
        <v>196</v>
      </c>
      <c r="I165" s="514">
        <f>'[24]BTDC 3B'!I12</f>
        <v>0</v>
      </c>
      <c r="J165" s="514">
        <f>'[24]BTDC 3B'!J12</f>
        <v>0</v>
      </c>
      <c r="K165" s="515">
        <f t="shared" si="6"/>
        <v>759</v>
      </c>
      <c r="L165" s="515">
        <f t="shared" si="8"/>
        <v>0</v>
      </c>
    </row>
    <row r="166" spans="1:12" ht="15">
      <c r="A166" s="553"/>
      <c r="B166" s="507" t="s">
        <v>540</v>
      </c>
      <c r="C166" s="507" t="s">
        <v>2010</v>
      </c>
      <c r="D166" s="514">
        <f>'[14]3B'!L166</f>
        <v>0</v>
      </c>
      <c r="E166" s="514">
        <f>'[24]BTDC 3B'!E13</f>
        <v>349</v>
      </c>
      <c r="F166" s="515">
        <f t="shared" si="7"/>
        <v>349</v>
      </c>
      <c r="G166" s="514">
        <f>'[24]BTDC 3B'!G13</f>
        <v>238</v>
      </c>
      <c r="H166" s="514">
        <f>'[24]BTDC 3B'!H13</f>
        <v>111</v>
      </c>
      <c r="I166" s="514">
        <f>'[24]BTDC 3B'!I13</f>
        <v>0</v>
      </c>
      <c r="J166" s="514">
        <f>'[24]BTDC 3B'!J13</f>
        <v>0</v>
      </c>
      <c r="K166" s="515">
        <f t="shared" si="6"/>
        <v>349</v>
      </c>
      <c r="L166" s="515">
        <f t="shared" si="8"/>
        <v>0</v>
      </c>
    </row>
    <row r="167" spans="1:12" ht="15">
      <c r="A167" s="553"/>
      <c r="B167" s="507" t="s">
        <v>541</v>
      </c>
      <c r="C167" s="507" t="s">
        <v>2011</v>
      </c>
      <c r="D167" s="514">
        <f>'[14]3B'!L167</f>
        <v>0</v>
      </c>
      <c r="E167" s="514">
        <f>'[24]BTDC 3B'!E14</f>
        <v>236</v>
      </c>
      <c r="F167" s="515">
        <f t="shared" si="7"/>
        <v>236</v>
      </c>
      <c r="G167" s="514">
        <f>'[24]BTDC 3B'!G14</f>
        <v>173</v>
      </c>
      <c r="H167" s="514">
        <f>'[24]BTDC 3B'!H14</f>
        <v>63</v>
      </c>
      <c r="I167" s="514">
        <f>'[24]BTDC 3B'!I14</f>
        <v>0</v>
      </c>
      <c r="J167" s="514">
        <f>'[24]BTDC 3B'!J14</f>
        <v>0</v>
      </c>
      <c r="K167" s="515">
        <f t="shared" si="6"/>
        <v>236</v>
      </c>
      <c r="L167" s="515">
        <f t="shared" si="8"/>
        <v>0</v>
      </c>
    </row>
    <row r="168" spans="1:12" ht="15">
      <c r="A168" s="553"/>
      <c r="B168" s="507" t="s">
        <v>542</v>
      </c>
      <c r="C168" s="507" t="s">
        <v>2012</v>
      </c>
      <c r="D168" s="514">
        <f>'[14]3B'!L168</f>
        <v>0</v>
      </c>
      <c r="E168" s="514">
        <f>'[24]BTDC 3B'!E15</f>
        <v>36</v>
      </c>
      <c r="F168" s="515">
        <f t="shared" si="7"/>
        <v>36</v>
      </c>
      <c r="G168" s="514">
        <f>'[24]BTDC 3B'!G15</f>
        <v>21</v>
      </c>
      <c r="H168" s="514">
        <f>'[24]BTDC 3B'!H15</f>
        <v>15</v>
      </c>
      <c r="I168" s="514">
        <f>'[24]BTDC 3B'!I15</f>
        <v>0</v>
      </c>
      <c r="J168" s="514">
        <f>'[24]BTDC 3B'!J15</f>
        <v>0</v>
      </c>
      <c r="K168" s="515">
        <f t="shared" si="6"/>
        <v>36</v>
      </c>
      <c r="L168" s="515">
        <f t="shared" si="8"/>
        <v>0</v>
      </c>
    </row>
    <row r="169" spans="1:12" ht="15">
      <c r="A169" s="553"/>
      <c r="B169" s="507" t="s">
        <v>543</v>
      </c>
      <c r="C169" s="507" t="s">
        <v>2013</v>
      </c>
      <c r="D169" s="514">
        <f>'[14]3B'!L169</f>
        <v>0</v>
      </c>
      <c r="E169" s="514">
        <f>'[24]BTDC 3B'!E16</f>
        <v>18</v>
      </c>
      <c r="F169" s="515">
        <f t="shared" si="7"/>
        <v>18</v>
      </c>
      <c r="G169" s="514">
        <f>'[24]BTDC 3B'!G16</f>
        <v>13</v>
      </c>
      <c r="H169" s="514">
        <f>'[24]BTDC 3B'!H16</f>
        <v>5</v>
      </c>
      <c r="I169" s="514">
        <f>'[24]BTDC 3B'!I16</f>
        <v>0</v>
      </c>
      <c r="J169" s="514">
        <f>'[24]BTDC 3B'!J16</f>
        <v>0</v>
      </c>
      <c r="K169" s="515">
        <f t="shared" si="6"/>
        <v>18</v>
      </c>
      <c r="L169" s="515">
        <f t="shared" si="8"/>
        <v>0</v>
      </c>
    </row>
    <row r="170" spans="1:12" ht="15">
      <c r="A170" s="553"/>
      <c r="B170" s="507" t="s">
        <v>544</v>
      </c>
      <c r="C170" s="507" t="s">
        <v>2014</v>
      </c>
      <c r="D170" s="514">
        <f>'[14]3B'!L170</f>
        <v>0</v>
      </c>
      <c r="E170" s="514">
        <f>'[24]BTDC 3B'!E17</f>
        <v>18</v>
      </c>
      <c r="F170" s="515">
        <f t="shared" si="7"/>
        <v>18</v>
      </c>
      <c r="G170" s="514">
        <f>'[24]BTDC 3B'!G17</f>
        <v>10</v>
      </c>
      <c r="H170" s="514">
        <f>'[24]BTDC 3B'!H17</f>
        <v>8</v>
      </c>
      <c r="I170" s="514">
        <f>'[24]BTDC 3B'!I17</f>
        <v>0</v>
      </c>
      <c r="J170" s="514">
        <f>'[24]BTDC 3B'!J17</f>
        <v>0</v>
      </c>
      <c r="K170" s="515">
        <f t="shared" si="6"/>
        <v>18</v>
      </c>
      <c r="L170" s="515">
        <f t="shared" si="8"/>
        <v>0</v>
      </c>
    </row>
    <row r="171" spans="1:12" ht="15">
      <c r="A171" s="553"/>
      <c r="B171" s="507" t="s">
        <v>545</v>
      </c>
      <c r="C171" s="507" t="s">
        <v>2015</v>
      </c>
      <c r="D171" s="514">
        <f>'[14]3B'!L171</f>
        <v>0</v>
      </c>
      <c r="E171" s="514">
        <f>'[24]BTDC 3B'!E18</f>
        <v>12</v>
      </c>
      <c r="F171" s="515">
        <f t="shared" si="7"/>
        <v>12</v>
      </c>
      <c r="G171" s="514">
        <f>'[24]BTDC 3B'!G18</f>
        <v>8</v>
      </c>
      <c r="H171" s="514">
        <f>'[24]BTDC 3B'!H18</f>
        <v>4</v>
      </c>
      <c r="I171" s="514">
        <f>'[24]BTDC 3B'!I18</f>
        <v>0</v>
      </c>
      <c r="J171" s="514">
        <f>'[24]BTDC 3B'!J18</f>
        <v>0</v>
      </c>
      <c r="K171" s="515">
        <f t="shared" si="6"/>
        <v>12</v>
      </c>
      <c r="L171" s="515">
        <f t="shared" si="8"/>
        <v>0</v>
      </c>
    </row>
    <row r="172" spans="1:12" ht="15">
      <c r="A172" s="553"/>
      <c r="B172" s="507" t="s">
        <v>546</v>
      </c>
      <c r="C172" s="507" t="s">
        <v>2016</v>
      </c>
      <c r="D172" s="514">
        <f>'[14]3B'!L172</f>
        <v>0</v>
      </c>
      <c r="E172" s="514">
        <f>'[24]BTDC 3B'!E19</f>
        <v>18</v>
      </c>
      <c r="F172" s="515">
        <f t="shared" si="7"/>
        <v>18</v>
      </c>
      <c r="G172" s="514">
        <f>'[24]BTDC 3B'!G19</f>
        <v>12</v>
      </c>
      <c r="H172" s="514">
        <f>'[24]BTDC 3B'!H19</f>
        <v>6</v>
      </c>
      <c r="I172" s="514">
        <f>'[24]BTDC 3B'!I19</f>
        <v>0</v>
      </c>
      <c r="J172" s="514">
        <f>'[24]BTDC 3B'!J19</f>
        <v>0</v>
      </c>
      <c r="K172" s="515">
        <f t="shared" si="6"/>
        <v>18</v>
      </c>
      <c r="L172" s="515">
        <f t="shared" si="8"/>
        <v>0</v>
      </c>
    </row>
    <row r="173" spans="1:12" ht="15">
      <c r="A173" s="553"/>
      <c r="B173" s="507" t="s">
        <v>547</v>
      </c>
      <c r="C173" s="507" t="s">
        <v>2017</v>
      </c>
      <c r="D173" s="514">
        <f>'[14]3B'!L173</f>
        <v>0</v>
      </c>
      <c r="E173" s="514">
        <f>'[24]BTDC 3B'!E20</f>
        <v>47</v>
      </c>
      <c r="F173" s="515">
        <f t="shared" si="7"/>
        <v>47</v>
      </c>
      <c r="G173" s="514">
        <f>'[24]BTDC 3B'!G20</f>
        <v>35</v>
      </c>
      <c r="H173" s="514">
        <f>'[24]BTDC 3B'!H20</f>
        <v>12</v>
      </c>
      <c r="I173" s="514">
        <f>'[24]BTDC 3B'!I20</f>
        <v>0</v>
      </c>
      <c r="J173" s="514">
        <f>'[24]BTDC 3B'!J20</f>
        <v>0</v>
      </c>
      <c r="K173" s="515">
        <f t="shared" si="6"/>
        <v>47</v>
      </c>
      <c r="L173" s="515">
        <f t="shared" si="8"/>
        <v>0</v>
      </c>
    </row>
    <row r="174" spans="1:12" ht="15">
      <c r="A174" s="553"/>
      <c r="B174" s="507" t="s">
        <v>548</v>
      </c>
      <c r="C174" s="507" t="s">
        <v>2018</v>
      </c>
      <c r="D174" s="514">
        <f>'[14]3B'!L174</f>
        <v>0</v>
      </c>
      <c r="E174" s="514">
        <f>'[24]BTDC 3B'!E21</f>
        <v>110</v>
      </c>
      <c r="F174" s="515">
        <f t="shared" si="7"/>
        <v>110</v>
      </c>
      <c r="G174" s="514">
        <f>'[24]BTDC 3B'!G21</f>
        <v>72</v>
      </c>
      <c r="H174" s="514">
        <f>'[24]BTDC 3B'!H21</f>
        <v>38</v>
      </c>
      <c r="I174" s="514">
        <f>'[24]BTDC 3B'!I21</f>
        <v>0</v>
      </c>
      <c r="J174" s="514">
        <f>'[24]BTDC 3B'!J21</f>
        <v>0</v>
      </c>
      <c r="K174" s="515">
        <f t="shared" si="6"/>
        <v>110</v>
      </c>
      <c r="L174" s="515">
        <f t="shared" si="8"/>
        <v>0</v>
      </c>
    </row>
    <row r="175" spans="1:12" ht="15">
      <c r="A175" s="553"/>
      <c r="B175" s="507" t="s">
        <v>549</v>
      </c>
      <c r="C175" s="507" t="s">
        <v>2019</v>
      </c>
      <c r="D175" s="514">
        <f>'[14]3B'!L175</f>
        <v>0</v>
      </c>
      <c r="E175" s="514">
        <f>'[24]BTDC 3B'!E22</f>
        <v>21</v>
      </c>
      <c r="F175" s="515">
        <f t="shared" si="7"/>
        <v>21</v>
      </c>
      <c r="G175" s="514">
        <f>'[24]BTDC 3B'!G22</f>
        <v>15</v>
      </c>
      <c r="H175" s="514">
        <f>'[24]BTDC 3B'!H22</f>
        <v>6</v>
      </c>
      <c r="I175" s="514">
        <f>'[24]BTDC 3B'!I22</f>
        <v>0</v>
      </c>
      <c r="J175" s="514">
        <f>'[24]BTDC 3B'!J22</f>
        <v>0</v>
      </c>
      <c r="K175" s="515">
        <f t="shared" si="6"/>
        <v>21</v>
      </c>
      <c r="L175" s="515">
        <f t="shared" si="8"/>
        <v>0</v>
      </c>
    </row>
    <row r="176" spans="1:12" ht="15">
      <c r="A176" s="553"/>
      <c r="B176" s="507" t="s">
        <v>550</v>
      </c>
      <c r="C176" s="507" t="s">
        <v>2020</v>
      </c>
      <c r="D176" s="514">
        <f>'[14]3B'!L176</f>
        <v>0</v>
      </c>
      <c r="E176" s="514">
        <f>'[24]BTDC 3B'!E23</f>
        <v>100</v>
      </c>
      <c r="F176" s="515">
        <f t="shared" si="7"/>
        <v>100</v>
      </c>
      <c r="G176" s="514">
        <f>'[24]BTDC 3B'!G23</f>
        <v>79</v>
      </c>
      <c r="H176" s="514">
        <f>'[24]BTDC 3B'!H23</f>
        <v>21</v>
      </c>
      <c r="I176" s="514">
        <f>'[24]BTDC 3B'!I23</f>
        <v>0</v>
      </c>
      <c r="J176" s="514">
        <f>'[24]BTDC 3B'!J23</f>
        <v>0</v>
      </c>
      <c r="K176" s="515">
        <f t="shared" si="6"/>
        <v>100</v>
      </c>
      <c r="L176" s="515">
        <f t="shared" si="8"/>
        <v>0</v>
      </c>
    </row>
    <row r="177" spans="1:12" ht="15">
      <c r="A177" s="553" t="s">
        <v>1164</v>
      </c>
      <c r="B177" s="507" t="s">
        <v>534</v>
      </c>
      <c r="C177" s="507" t="s">
        <v>2004</v>
      </c>
      <c r="D177" s="514">
        <f>'[14]3B'!L177</f>
        <v>0</v>
      </c>
      <c r="E177" s="514">
        <f>'[25]3B'!E7</f>
        <v>15013</v>
      </c>
      <c r="F177" s="515">
        <f t="shared" si="7"/>
        <v>15013</v>
      </c>
      <c r="G177" s="514">
        <f>'[25]3B'!G7</f>
        <v>7337</v>
      </c>
      <c r="H177" s="514">
        <f>'[25]3B'!H7</f>
        <v>7602</v>
      </c>
      <c r="I177" s="514">
        <f>'[25]3B'!I7</f>
        <v>74</v>
      </c>
      <c r="J177" s="514">
        <f>'[25]3B'!J7</f>
        <v>0</v>
      </c>
      <c r="K177" s="515">
        <f t="shared" si="6"/>
        <v>15013</v>
      </c>
      <c r="L177" s="515">
        <f t="shared" si="8"/>
        <v>0</v>
      </c>
    </row>
    <row r="178" spans="1:12" ht="15">
      <c r="A178" s="553"/>
      <c r="B178" s="507" t="s">
        <v>535</v>
      </c>
      <c r="C178" s="507" t="s">
        <v>2005</v>
      </c>
      <c r="D178" s="514">
        <f>'[14]3B'!L178</f>
        <v>0</v>
      </c>
      <c r="E178" s="514">
        <f>'[25]3B'!E8</f>
        <v>15819</v>
      </c>
      <c r="F178" s="515">
        <f t="shared" si="7"/>
        <v>15819</v>
      </c>
      <c r="G178" s="514">
        <f>'[25]3B'!G8</f>
        <v>5967</v>
      </c>
      <c r="H178" s="514">
        <f>'[25]3B'!H8</f>
        <v>9777</v>
      </c>
      <c r="I178" s="514">
        <f>'[25]3B'!I8</f>
        <v>75</v>
      </c>
      <c r="J178" s="514">
        <f>'[25]3B'!J8</f>
        <v>0</v>
      </c>
      <c r="K178" s="515">
        <f t="shared" si="6"/>
        <v>15819</v>
      </c>
      <c r="L178" s="515">
        <f t="shared" si="8"/>
        <v>0</v>
      </c>
    </row>
    <row r="179" spans="1:12" ht="15">
      <c r="A179" s="553"/>
      <c r="B179" s="507" t="s">
        <v>536</v>
      </c>
      <c r="C179" s="507" t="s">
        <v>2006</v>
      </c>
      <c r="D179" s="514">
        <f>'[14]3B'!L179</f>
        <v>0</v>
      </c>
      <c r="E179" s="514">
        <f>'[25]3B'!E9</f>
        <v>2281</v>
      </c>
      <c r="F179" s="515">
        <f t="shared" si="7"/>
        <v>2281</v>
      </c>
      <c r="G179" s="514">
        <f>'[25]3B'!G9</f>
        <v>496</v>
      </c>
      <c r="H179" s="514">
        <f>'[25]3B'!H9</f>
        <v>1766</v>
      </c>
      <c r="I179" s="514">
        <f>'[25]3B'!I9</f>
        <v>19</v>
      </c>
      <c r="J179" s="514">
        <f>'[25]3B'!J9</f>
        <v>0</v>
      </c>
      <c r="K179" s="515">
        <f t="shared" si="6"/>
        <v>2281</v>
      </c>
      <c r="L179" s="515">
        <f t="shared" si="8"/>
        <v>0</v>
      </c>
    </row>
    <row r="180" spans="1:12" ht="15">
      <c r="A180" s="553"/>
      <c r="B180" s="507" t="s">
        <v>537</v>
      </c>
      <c r="C180" s="507" t="s">
        <v>2007</v>
      </c>
      <c r="D180" s="514">
        <f>'[14]3B'!L180</f>
        <v>0</v>
      </c>
      <c r="E180" s="514">
        <f>'[25]3B'!E10</f>
        <v>1498</v>
      </c>
      <c r="F180" s="515">
        <f t="shared" si="7"/>
        <v>1498</v>
      </c>
      <c r="G180" s="514">
        <f>'[25]3B'!G10</f>
        <v>504</v>
      </c>
      <c r="H180" s="514">
        <f>'[25]3B'!H10</f>
        <v>956</v>
      </c>
      <c r="I180" s="514">
        <f>'[25]3B'!I10</f>
        <v>38</v>
      </c>
      <c r="J180" s="514">
        <f>'[25]3B'!J10</f>
        <v>0</v>
      </c>
      <c r="K180" s="515">
        <f t="shared" si="6"/>
        <v>1498</v>
      </c>
      <c r="L180" s="515">
        <f t="shared" si="8"/>
        <v>0</v>
      </c>
    </row>
    <row r="181" spans="1:12" ht="15">
      <c r="A181" s="553"/>
      <c r="B181" s="507" t="s">
        <v>538</v>
      </c>
      <c r="C181" s="507" t="s">
        <v>2008</v>
      </c>
      <c r="D181" s="514">
        <f>'[14]3B'!L181</f>
        <v>0</v>
      </c>
      <c r="E181" s="514">
        <f>'[25]3B'!E11</f>
        <v>70</v>
      </c>
      <c r="F181" s="515">
        <f t="shared" si="7"/>
        <v>70</v>
      </c>
      <c r="G181" s="514">
        <f>'[25]3B'!G11</f>
        <v>40</v>
      </c>
      <c r="H181" s="514">
        <f>'[25]3B'!H11</f>
        <v>30</v>
      </c>
      <c r="I181" s="514">
        <f>'[25]3B'!I11</f>
        <v>0</v>
      </c>
      <c r="J181" s="514">
        <f>'[25]3B'!J11</f>
        <v>0</v>
      </c>
      <c r="K181" s="515">
        <f t="shared" si="6"/>
        <v>70</v>
      </c>
      <c r="L181" s="515">
        <f t="shared" si="8"/>
        <v>0</v>
      </c>
    </row>
    <row r="182" spans="1:12" ht="15">
      <c r="A182" s="553"/>
      <c r="B182" s="507" t="s">
        <v>539</v>
      </c>
      <c r="C182" s="507" t="s">
        <v>2009</v>
      </c>
      <c r="D182" s="514">
        <f>'[14]3B'!L182</f>
        <v>221</v>
      </c>
      <c r="E182" s="514">
        <f>'[25]3B'!E12</f>
        <v>4192</v>
      </c>
      <c r="F182" s="515">
        <f t="shared" si="7"/>
        <v>4413</v>
      </c>
      <c r="G182" s="514">
        <f>'[25]3B'!G12</f>
        <v>774</v>
      </c>
      <c r="H182" s="514">
        <f>'[25]3B'!H12</f>
        <v>2232</v>
      </c>
      <c r="I182" s="514">
        <f>'[25]3B'!I12</f>
        <v>87</v>
      </c>
      <c r="J182" s="514">
        <f>'[25]3B'!J12</f>
        <v>0</v>
      </c>
      <c r="K182" s="515">
        <f t="shared" si="6"/>
        <v>3093</v>
      </c>
      <c r="L182" s="515">
        <f t="shared" si="8"/>
        <v>1320</v>
      </c>
    </row>
    <row r="183" spans="1:12" ht="15">
      <c r="A183" s="553"/>
      <c r="B183" s="507" t="s">
        <v>540</v>
      </c>
      <c r="C183" s="507" t="s">
        <v>2010</v>
      </c>
      <c r="D183" s="514">
        <f>'[14]3B'!L183</f>
        <v>0</v>
      </c>
      <c r="E183" s="514">
        <f>'[25]3B'!E13</f>
        <v>349</v>
      </c>
      <c r="F183" s="515">
        <f t="shared" si="7"/>
        <v>349</v>
      </c>
      <c r="G183" s="514">
        <f>'[25]3B'!G13</f>
        <v>142</v>
      </c>
      <c r="H183" s="514">
        <f>'[25]3B'!H13</f>
        <v>207</v>
      </c>
      <c r="I183" s="514">
        <f>'[25]3B'!I13</f>
        <v>0</v>
      </c>
      <c r="J183" s="514">
        <f>'[25]3B'!J13</f>
        <v>0</v>
      </c>
      <c r="K183" s="515">
        <f t="shared" si="6"/>
        <v>349</v>
      </c>
      <c r="L183" s="515">
        <f t="shared" si="8"/>
        <v>0</v>
      </c>
    </row>
    <row r="184" spans="1:12" ht="15">
      <c r="A184" s="553"/>
      <c r="B184" s="507" t="s">
        <v>541</v>
      </c>
      <c r="C184" s="507" t="s">
        <v>2011</v>
      </c>
      <c r="D184" s="514">
        <f>'[14]3B'!L184</f>
        <v>0</v>
      </c>
      <c r="E184" s="514">
        <f>'[25]3B'!E14</f>
        <v>1351</v>
      </c>
      <c r="F184" s="515">
        <f t="shared" si="7"/>
        <v>1351</v>
      </c>
      <c r="G184" s="514">
        <f>'[25]3B'!G14</f>
        <v>166</v>
      </c>
      <c r="H184" s="514">
        <f>'[25]3B'!H14</f>
        <v>1185</v>
      </c>
      <c r="I184" s="514">
        <f>'[25]3B'!I14</f>
        <v>0</v>
      </c>
      <c r="J184" s="514">
        <f>'[25]3B'!J14</f>
        <v>0</v>
      </c>
      <c r="K184" s="515">
        <f t="shared" si="6"/>
        <v>1351</v>
      </c>
      <c r="L184" s="515">
        <f t="shared" si="8"/>
        <v>0</v>
      </c>
    </row>
    <row r="185" spans="1:12" ht="15">
      <c r="A185" s="553"/>
      <c r="B185" s="507" t="s">
        <v>542</v>
      </c>
      <c r="C185" s="507" t="s">
        <v>2012</v>
      </c>
      <c r="D185" s="514">
        <f>'[14]3B'!L185</f>
        <v>0</v>
      </c>
      <c r="E185" s="514">
        <f>'[25]3B'!E15</f>
        <v>105</v>
      </c>
      <c r="F185" s="515">
        <f t="shared" si="7"/>
        <v>105</v>
      </c>
      <c r="G185" s="514">
        <f>'[25]3B'!G15</f>
        <v>42</v>
      </c>
      <c r="H185" s="514">
        <f>'[25]3B'!H15</f>
        <v>56</v>
      </c>
      <c r="I185" s="514">
        <f>'[25]3B'!I15</f>
        <v>7</v>
      </c>
      <c r="J185" s="514">
        <f>'[25]3B'!J15</f>
        <v>0</v>
      </c>
      <c r="K185" s="515">
        <f t="shared" si="6"/>
        <v>105</v>
      </c>
      <c r="L185" s="515">
        <f t="shared" si="8"/>
        <v>0</v>
      </c>
    </row>
    <row r="186" spans="1:12" ht="15">
      <c r="A186" s="553"/>
      <c r="B186" s="507" t="s">
        <v>543</v>
      </c>
      <c r="C186" s="507" t="s">
        <v>2013</v>
      </c>
      <c r="D186" s="514">
        <f>'[14]3B'!L186</f>
        <v>180</v>
      </c>
      <c r="E186" s="514">
        <f>'[25]3B'!E16</f>
        <v>1058</v>
      </c>
      <c r="F186" s="515">
        <f t="shared" si="7"/>
        <v>1238</v>
      </c>
      <c r="G186" s="514">
        <f>'[25]3B'!G16</f>
        <v>416</v>
      </c>
      <c r="H186" s="514">
        <f>'[25]3B'!H16</f>
        <v>599</v>
      </c>
      <c r="I186" s="514">
        <f>'[25]3B'!I16</f>
        <v>62</v>
      </c>
      <c r="J186" s="514">
        <f>'[25]3B'!J16</f>
        <v>0</v>
      </c>
      <c r="K186" s="515">
        <f t="shared" si="6"/>
        <v>1077</v>
      </c>
      <c r="L186" s="515">
        <f t="shared" si="8"/>
        <v>161</v>
      </c>
    </row>
    <row r="187" spans="1:12" ht="15">
      <c r="A187" s="553"/>
      <c r="B187" s="507" t="s">
        <v>544</v>
      </c>
      <c r="C187" s="507" t="s">
        <v>2014</v>
      </c>
      <c r="D187" s="514">
        <f>'[14]3B'!L187</f>
        <v>0</v>
      </c>
      <c r="E187" s="514">
        <f>'[25]3B'!E17</f>
        <v>420</v>
      </c>
      <c r="F187" s="515">
        <f t="shared" si="7"/>
        <v>420</v>
      </c>
      <c r="G187" s="514">
        <f>'[25]3B'!G17</f>
        <v>119</v>
      </c>
      <c r="H187" s="514">
        <f>'[25]3B'!H17</f>
        <v>301</v>
      </c>
      <c r="I187" s="514">
        <f>'[25]3B'!I17</f>
        <v>0</v>
      </c>
      <c r="J187" s="514">
        <f>'[25]3B'!J17</f>
        <v>0</v>
      </c>
      <c r="K187" s="515">
        <f t="shared" si="6"/>
        <v>420</v>
      </c>
      <c r="L187" s="515">
        <f t="shared" si="8"/>
        <v>0</v>
      </c>
    </row>
    <row r="188" spans="1:12" ht="15">
      <c r="A188" s="553"/>
      <c r="B188" s="507" t="s">
        <v>545</v>
      </c>
      <c r="C188" s="507" t="s">
        <v>2015</v>
      </c>
      <c r="D188" s="514">
        <f>'[14]3B'!L188</f>
        <v>0</v>
      </c>
      <c r="E188" s="514">
        <f>'[25]3B'!E18</f>
        <v>592</v>
      </c>
      <c r="F188" s="515">
        <f t="shared" si="7"/>
        <v>592</v>
      </c>
      <c r="G188" s="514">
        <f>'[25]3B'!G18</f>
        <v>129</v>
      </c>
      <c r="H188" s="514">
        <f>'[25]3B'!H18</f>
        <v>463</v>
      </c>
      <c r="I188" s="514">
        <f>'[25]3B'!I18</f>
        <v>0</v>
      </c>
      <c r="J188" s="514">
        <f>'[25]3B'!J18</f>
        <v>0</v>
      </c>
      <c r="K188" s="515">
        <f t="shared" si="6"/>
        <v>592</v>
      </c>
      <c r="L188" s="515">
        <f t="shared" si="8"/>
        <v>0</v>
      </c>
    </row>
    <row r="189" spans="1:12" ht="15">
      <c r="A189" s="553"/>
      <c r="B189" s="507" t="s">
        <v>546</v>
      </c>
      <c r="C189" s="507" t="s">
        <v>2016</v>
      </c>
      <c r="D189" s="514">
        <f>'[14]3B'!L189</f>
        <v>0</v>
      </c>
      <c r="E189" s="514">
        <f>'[25]3B'!E19</f>
        <v>115</v>
      </c>
      <c r="F189" s="515">
        <f t="shared" si="7"/>
        <v>115</v>
      </c>
      <c r="G189" s="514">
        <f>'[25]3B'!G19</f>
        <v>23</v>
      </c>
      <c r="H189" s="514">
        <f>'[25]3B'!H19</f>
        <v>92</v>
      </c>
      <c r="I189" s="514">
        <f>'[25]3B'!I19</f>
        <v>0</v>
      </c>
      <c r="J189" s="514">
        <f>'[25]3B'!J19</f>
        <v>0</v>
      </c>
      <c r="K189" s="515">
        <f t="shared" si="6"/>
        <v>115</v>
      </c>
      <c r="L189" s="515">
        <f t="shared" si="8"/>
        <v>0</v>
      </c>
    </row>
    <row r="190" spans="1:12" ht="15">
      <c r="A190" s="553"/>
      <c r="B190" s="507" t="s">
        <v>547</v>
      </c>
      <c r="C190" s="507" t="s">
        <v>2017</v>
      </c>
      <c r="D190" s="514">
        <f>'[14]3B'!L190</f>
        <v>0</v>
      </c>
      <c r="E190" s="514">
        <f>'[25]3B'!E20</f>
        <v>235</v>
      </c>
      <c r="F190" s="515">
        <f t="shared" si="7"/>
        <v>235</v>
      </c>
      <c r="G190" s="514">
        <f>'[25]3B'!G20</f>
        <v>47</v>
      </c>
      <c r="H190" s="514">
        <f>'[25]3B'!H20</f>
        <v>188</v>
      </c>
      <c r="I190" s="514">
        <f>'[25]3B'!I20</f>
        <v>0</v>
      </c>
      <c r="J190" s="514">
        <f>'[25]3B'!J20</f>
        <v>0</v>
      </c>
      <c r="K190" s="515">
        <f t="shared" si="6"/>
        <v>235</v>
      </c>
      <c r="L190" s="515">
        <f t="shared" si="8"/>
        <v>0</v>
      </c>
    </row>
    <row r="191" spans="1:12" ht="15">
      <c r="A191" s="553"/>
      <c r="B191" s="507" t="s">
        <v>548</v>
      </c>
      <c r="C191" s="507" t="s">
        <v>2018</v>
      </c>
      <c r="D191" s="514">
        <f>'[14]3B'!L191</f>
        <v>0</v>
      </c>
      <c r="E191" s="514">
        <f>'[25]3B'!E21</f>
        <v>220</v>
      </c>
      <c r="F191" s="515">
        <f t="shared" si="7"/>
        <v>220</v>
      </c>
      <c r="G191" s="514">
        <f>'[25]3B'!G21</f>
        <v>65</v>
      </c>
      <c r="H191" s="514">
        <f>'[25]3B'!H21</f>
        <v>143</v>
      </c>
      <c r="I191" s="514">
        <f>'[25]3B'!I21</f>
        <v>12</v>
      </c>
      <c r="J191" s="514">
        <f>'[25]3B'!J21</f>
        <v>0</v>
      </c>
      <c r="K191" s="515">
        <f t="shared" si="6"/>
        <v>220</v>
      </c>
      <c r="L191" s="515">
        <f t="shared" si="8"/>
        <v>0</v>
      </c>
    </row>
    <row r="192" spans="1:12" ht="15">
      <c r="A192" s="553"/>
      <c r="B192" s="507" t="s">
        <v>549</v>
      </c>
      <c r="C192" s="507" t="s">
        <v>2019</v>
      </c>
      <c r="D192" s="514">
        <f>'[14]3B'!L192</f>
        <v>0</v>
      </c>
      <c r="E192" s="514">
        <f>'[25]3B'!E22</f>
        <v>108</v>
      </c>
      <c r="F192" s="515">
        <f t="shared" si="7"/>
        <v>108</v>
      </c>
      <c r="G192" s="514">
        <f>'[25]3B'!G22</f>
        <v>22</v>
      </c>
      <c r="H192" s="514">
        <f>'[25]3B'!H22</f>
        <v>86</v>
      </c>
      <c r="I192" s="514">
        <f>'[25]3B'!I22</f>
        <v>0</v>
      </c>
      <c r="J192" s="514">
        <f>'[25]3B'!J22</f>
        <v>0</v>
      </c>
      <c r="K192" s="515">
        <f t="shared" si="6"/>
        <v>108</v>
      </c>
      <c r="L192" s="515">
        <f t="shared" si="8"/>
        <v>0</v>
      </c>
    </row>
    <row r="193" spans="1:12" ht="15">
      <c r="A193" s="553"/>
      <c r="B193" s="507" t="s">
        <v>550</v>
      </c>
      <c r="C193" s="507" t="s">
        <v>2020</v>
      </c>
      <c r="D193" s="514">
        <f>'[14]3B'!L193</f>
        <v>2</v>
      </c>
      <c r="E193" s="514">
        <f>'[25]3B'!E23</f>
        <v>8465</v>
      </c>
      <c r="F193" s="515">
        <f t="shared" si="7"/>
        <v>8467</v>
      </c>
      <c r="G193" s="514">
        <f>'[25]3B'!G23</f>
        <v>2971</v>
      </c>
      <c r="H193" s="514">
        <f>'[25]3B'!H23</f>
        <v>5464</v>
      </c>
      <c r="I193" s="514">
        <f>'[25]3B'!I23</f>
        <v>32</v>
      </c>
      <c r="J193" s="514">
        <f>'[25]3B'!J23</f>
        <v>0</v>
      </c>
      <c r="K193" s="515">
        <f t="shared" si="6"/>
        <v>8467</v>
      </c>
      <c r="L193" s="515">
        <f t="shared" si="8"/>
        <v>0</v>
      </c>
    </row>
    <row r="194" spans="1:12" ht="15">
      <c r="A194" s="553" t="s">
        <v>1165</v>
      </c>
      <c r="B194" s="507" t="s">
        <v>534</v>
      </c>
      <c r="C194" s="507" t="s">
        <v>2004</v>
      </c>
      <c r="D194" s="514">
        <f>'[14]3B'!L194</f>
        <v>0</v>
      </c>
      <c r="E194" s="514">
        <f>'[26]3B'!E7</f>
        <v>1515</v>
      </c>
      <c r="F194" s="515">
        <f t="shared" si="7"/>
        <v>1515</v>
      </c>
      <c r="G194" s="514">
        <f>'[26]3B'!G7</f>
        <v>921</v>
      </c>
      <c r="H194" s="514">
        <f>'[26]3B'!H7</f>
        <v>490</v>
      </c>
      <c r="I194" s="514">
        <f>'[26]3B'!I7</f>
        <v>84</v>
      </c>
      <c r="J194" s="514">
        <f>'[26]3B'!J7</f>
        <v>20</v>
      </c>
      <c r="K194" s="515">
        <f t="shared" si="6"/>
        <v>1515</v>
      </c>
      <c r="L194" s="515">
        <f t="shared" si="8"/>
        <v>0</v>
      </c>
    </row>
    <row r="195" spans="1:12" ht="15">
      <c r="A195" s="553"/>
      <c r="B195" s="507" t="s">
        <v>535</v>
      </c>
      <c r="C195" s="507" t="s">
        <v>2005</v>
      </c>
      <c r="D195" s="514">
        <f>'[14]3B'!L195</f>
        <v>0</v>
      </c>
      <c r="E195" s="514">
        <f>'[26]3B'!E8</f>
        <v>1425</v>
      </c>
      <c r="F195" s="515">
        <f t="shared" si="7"/>
        <v>1425</v>
      </c>
      <c r="G195" s="514">
        <f>'[26]3B'!G8</f>
        <v>845</v>
      </c>
      <c r="H195" s="514">
        <f>'[26]3B'!H8</f>
        <v>485</v>
      </c>
      <c r="I195" s="514">
        <f>'[26]3B'!I8</f>
        <v>80</v>
      </c>
      <c r="J195" s="514">
        <f>'[26]3B'!J8</f>
        <v>15</v>
      </c>
      <c r="K195" s="515">
        <f t="shared" si="6"/>
        <v>1425</v>
      </c>
      <c r="L195" s="515">
        <f t="shared" si="8"/>
        <v>0</v>
      </c>
    </row>
    <row r="196" spans="1:12" ht="15">
      <c r="A196" s="553"/>
      <c r="B196" s="507" t="s">
        <v>536</v>
      </c>
      <c r="C196" s="507" t="s">
        <v>2006</v>
      </c>
      <c r="D196" s="514">
        <f>'[14]3B'!L196</f>
        <v>0</v>
      </c>
      <c r="E196" s="514">
        <f>'[26]3B'!E9</f>
        <v>1314</v>
      </c>
      <c r="F196" s="515">
        <f t="shared" si="7"/>
        <v>1314</v>
      </c>
      <c r="G196" s="514">
        <f>'[26]3B'!G9</f>
        <v>809</v>
      </c>
      <c r="H196" s="514">
        <f>'[26]3B'!H9</f>
        <v>434</v>
      </c>
      <c r="I196" s="514">
        <f>'[26]3B'!I9</f>
        <v>61</v>
      </c>
      <c r="J196" s="514">
        <f>'[26]3B'!J9</f>
        <v>10</v>
      </c>
      <c r="K196" s="515">
        <f t="shared" si="6"/>
        <v>1314</v>
      </c>
      <c r="L196" s="515">
        <f t="shared" si="8"/>
        <v>0</v>
      </c>
    </row>
    <row r="197" spans="1:12" ht="15">
      <c r="A197" s="553"/>
      <c r="B197" s="507" t="s">
        <v>537</v>
      </c>
      <c r="C197" s="507" t="s">
        <v>2007</v>
      </c>
      <c r="D197" s="514">
        <f>'[14]3B'!L197</f>
        <v>0</v>
      </c>
      <c r="E197" s="514">
        <f>'[26]3B'!E10</f>
        <v>467</v>
      </c>
      <c r="F197" s="515">
        <f t="shared" si="7"/>
        <v>467</v>
      </c>
      <c r="G197" s="514">
        <f>'[26]3B'!G10</f>
        <v>205</v>
      </c>
      <c r="H197" s="514">
        <f>'[26]3B'!H10</f>
        <v>237</v>
      </c>
      <c r="I197" s="514">
        <f>'[26]3B'!I10</f>
        <v>25</v>
      </c>
      <c r="J197" s="514">
        <f>'[26]3B'!J10</f>
        <v>0</v>
      </c>
      <c r="K197" s="515">
        <f t="shared" si="6"/>
        <v>467</v>
      </c>
      <c r="L197" s="515">
        <f t="shared" si="8"/>
        <v>0</v>
      </c>
    </row>
    <row r="198" spans="1:12" ht="15">
      <c r="A198" s="553"/>
      <c r="B198" s="507" t="s">
        <v>538</v>
      </c>
      <c r="C198" s="507" t="s">
        <v>2008</v>
      </c>
      <c r="D198" s="514">
        <f>'[14]3B'!L198</f>
        <v>30</v>
      </c>
      <c r="E198" s="514">
        <f>'[26]3B'!E11</f>
        <v>260</v>
      </c>
      <c r="F198" s="515">
        <f t="shared" si="7"/>
        <v>290</v>
      </c>
      <c r="G198" s="514">
        <f>'[26]3B'!G11</f>
        <v>110</v>
      </c>
      <c r="H198" s="514">
        <f>'[26]3B'!H11</f>
        <v>120</v>
      </c>
      <c r="I198" s="514">
        <f>'[26]3B'!I11</f>
        <v>23</v>
      </c>
      <c r="J198" s="514">
        <f>'[26]3B'!J11</f>
        <v>7</v>
      </c>
      <c r="K198" s="515">
        <f t="shared" si="6"/>
        <v>260</v>
      </c>
      <c r="L198" s="515">
        <f t="shared" si="8"/>
        <v>30</v>
      </c>
    </row>
    <row r="199" spans="1:12" ht="15">
      <c r="A199" s="553"/>
      <c r="B199" s="507" t="s">
        <v>539</v>
      </c>
      <c r="C199" s="507" t="s">
        <v>2009</v>
      </c>
      <c r="D199" s="514">
        <f>'[14]3B'!L199</f>
        <v>0</v>
      </c>
      <c r="E199" s="514">
        <f>'[26]3B'!E12</f>
        <v>640</v>
      </c>
      <c r="F199" s="515">
        <f t="shared" si="7"/>
        <v>640</v>
      </c>
      <c r="G199" s="514">
        <f>'[26]3B'!G12</f>
        <v>355</v>
      </c>
      <c r="H199" s="514">
        <f>'[26]3B'!H12</f>
        <v>275</v>
      </c>
      <c r="I199" s="514">
        <f>'[26]3B'!I12</f>
        <v>10</v>
      </c>
      <c r="J199" s="514">
        <f>'[26]3B'!J12</f>
        <v>0</v>
      </c>
      <c r="K199" s="515">
        <f t="shared" ref="K199:K227" si="9">SUM(G199:J199)</f>
        <v>640</v>
      </c>
      <c r="L199" s="515">
        <f t="shared" si="8"/>
        <v>0</v>
      </c>
    </row>
    <row r="200" spans="1:12" ht="15">
      <c r="A200" s="553"/>
      <c r="B200" s="507" t="s">
        <v>540</v>
      </c>
      <c r="C200" s="507" t="s">
        <v>2010</v>
      </c>
      <c r="D200" s="514">
        <f>'[14]3B'!L200</f>
        <v>0</v>
      </c>
      <c r="E200" s="514">
        <f>'[26]3B'!E13</f>
        <v>855</v>
      </c>
      <c r="F200" s="515">
        <f t="shared" si="7"/>
        <v>855</v>
      </c>
      <c r="G200" s="514">
        <f>'[26]3B'!G13</f>
        <v>510</v>
      </c>
      <c r="H200" s="514">
        <f>'[26]3B'!H13</f>
        <v>290</v>
      </c>
      <c r="I200" s="514">
        <f>'[26]3B'!I13</f>
        <v>50</v>
      </c>
      <c r="J200" s="514">
        <f>'[26]3B'!J13</f>
        <v>5</v>
      </c>
      <c r="K200" s="515">
        <f t="shared" si="9"/>
        <v>855</v>
      </c>
      <c r="L200" s="515">
        <f t="shared" si="8"/>
        <v>0</v>
      </c>
    </row>
    <row r="201" spans="1:12" ht="15">
      <c r="A201" s="553"/>
      <c r="B201" s="507" t="s">
        <v>541</v>
      </c>
      <c r="C201" s="507" t="s">
        <v>2011</v>
      </c>
      <c r="D201" s="514">
        <f>'[14]3B'!L201</f>
        <v>0</v>
      </c>
      <c r="E201" s="514">
        <f>'[26]3B'!E14</f>
        <v>376</v>
      </c>
      <c r="F201" s="515">
        <f t="shared" si="7"/>
        <v>376</v>
      </c>
      <c r="G201" s="514">
        <f>'[26]3B'!G14</f>
        <v>195</v>
      </c>
      <c r="H201" s="514">
        <f>'[26]3B'!H14</f>
        <v>151</v>
      </c>
      <c r="I201" s="514">
        <f>'[26]3B'!I14</f>
        <v>30</v>
      </c>
      <c r="J201" s="514">
        <f>'[26]3B'!J14</f>
        <v>0</v>
      </c>
      <c r="K201" s="515">
        <f t="shared" si="9"/>
        <v>376</v>
      </c>
      <c r="L201" s="515">
        <f t="shared" si="8"/>
        <v>0</v>
      </c>
    </row>
    <row r="202" spans="1:12" ht="15">
      <c r="A202" s="553"/>
      <c r="B202" s="507" t="s">
        <v>542</v>
      </c>
      <c r="C202" s="507" t="s">
        <v>2012</v>
      </c>
      <c r="D202" s="514">
        <f>'[14]3B'!L202</f>
        <v>0</v>
      </c>
      <c r="E202" s="514">
        <f>'[26]3B'!E15</f>
        <v>360</v>
      </c>
      <c r="F202" s="515">
        <f t="shared" si="7"/>
        <v>360</v>
      </c>
      <c r="G202" s="514">
        <f>'[26]3B'!G15</f>
        <v>232</v>
      </c>
      <c r="H202" s="514">
        <f>'[26]3B'!H15</f>
        <v>114</v>
      </c>
      <c r="I202" s="514">
        <f>'[26]3B'!I15</f>
        <v>10</v>
      </c>
      <c r="J202" s="514">
        <f>'[26]3B'!J15</f>
        <v>4</v>
      </c>
      <c r="K202" s="515">
        <f t="shared" si="9"/>
        <v>360</v>
      </c>
      <c r="L202" s="515">
        <f t="shared" si="8"/>
        <v>0</v>
      </c>
    </row>
    <row r="203" spans="1:12" ht="15">
      <c r="A203" s="553"/>
      <c r="B203" s="507" t="s">
        <v>543</v>
      </c>
      <c r="C203" s="507" t="s">
        <v>2013</v>
      </c>
      <c r="D203" s="514">
        <f>'[14]3B'!L203</f>
        <v>0</v>
      </c>
      <c r="E203" s="514">
        <f>'[26]3B'!E16</f>
        <v>470</v>
      </c>
      <c r="F203" s="515">
        <f t="shared" si="7"/>
        <v>470</v>
      </c>
      <c r="G203" s="514">
        <f>'[26]3B'!G16</f>
        <v>305</v>
      </c>
      <c r="H203" s="514">
        <f>'[26]3B'!H16</f>
        <v>140</v>
      </c>
      <c r="I203" s="514">
        <f>'[26]3B'!I16</f>
        <v>20</v>
      </c>
      <c r="J203" s="514">
        <f>'[26]3B'!J16</f>
        <v>5</v>
      </c>
      <c r="K203" s="515">
        <f t="shared" si="9"/>
        <v>470</v>
      </c>
      <c r="L203" s="515">
        <f t="shared" si="8"/>
        <v>0</v>
      </c>
    </row>
    <row r="204" spans="1:12" ht="15">
      <c r="A204" s="553"/>
      <c r="B204" s="507" t="s">
        <v>544</v>
      </c>
      <c r="C204" s="507" t="s">
        <v>2014</v>
      </c>
      <c r="D204" s="514">
        <f>'[14]3B'!L204</f>
        <v>0</v>
      </c>
      <c r="E204" s="514">
        <f>'[26]3B'!E17</f>
        <v>103</v>
      </c>
      <c r="F204" s="515">
        <f t="shared" si="7"/>
        <v>103</v>
      </c>
      <c r="G204" s="514">
        <f>'[26]3B'!G17</f>
        <v>41</v>
      </c>
      <c r="H204" s="514">
        <f>'[26]3B'!H17</f>
        <v>55</v>
      </c>
      <c r="I204" s="514">
        <f>'[26]3B'!I17</f>
        <v>4</v>
      </c>
      <c r="J204" s="514">
        <f>'[26]3B'!J17</f>
        <v>3</v>
      </c>
      <c r="K204" s="515">
        <f t="shared" si="9"/>
        <v>103</v>
      </c>
      <c r="L204" s="515">
        <f t="shared" si="8"/>
        <v>0</v>
      </c>
    </row>
    <row r="205" spans="1:12" ht="15">
      <c r="A205" s="553"/>
      <c r="B205" s="507" t="s">
        <v>545</v>
      </c>
      <c r="C205" s="507" t="s">
        <v>2015</v>
      </c>
      <c r="D205" s="514">
        <f>'[14]3B'!L205</f>
        <v>0</v>
      </c>
      <c r="E205" s="514">
        <f>'[26]3B'!E18</f>
        <v>120</v>
      </c>
      <c r="F205" s="515">
        <f t="shared" si="7"/>
        <v>120</v>
      </c>
      <c r="G205" s="514">
        <f>'[26]3B'!G18</f>
        <v>69</v>
      </c>
      <c r="H205" s="514">
        <f>'[26]3B'!H18</f>
        <v>37</v>
      </c>
      <c r="I205" s="514">
        <f>'[26]3B'!I18</f>
        <v>13</v>
      </c>
      <c r="J205" s="514">
        <f>'[26]3B'!J18</f>
        <v>1</v>
      </c>
      <c r="K205" s="515">
        <f t="shared" si="9"/>
        <v>120</v>
      </c>
      <c r="L205" s="515">
        <f t="shared" si="8"/>
        <v>0</v>
      </c>
    </row>
    <row r="206" spans="1:12" ht="15">
      <c r="A206" s="553"/>
      <c r="B206" s="507" t="s">
        <v>546</v>
      </c>
      <c r="C206" s="507" t="s">
        <v>2016</v>
      </c>
      <c r="D206" s="514">
        <f>'[14]3B'!L206</f>
        <v>0</v>
      </c>
      <c r="E206" s="514">
        <f>'[26]3B'!E19</f>
        <v>115</v>
      </c>
      <c r="F206" s="515">
        <f t="shared" si="7"/>
        <v>115</v>
      </c>
      <c r="G206" s="514">
        <f>'[26]3B'!G19</f>
        <v>45</v>
      </c>
      <c r="H206" s="514">
        <f>'[26]3B'!H19</f>
        <v>65</v>
      </c>
      <c r="I206" s="514">
        <f>'[26]3B'!I19</f>
        <v>3</v>
      </c>
      <c r="J206" s="514">
        <f>'[26]3B'!J19</f>
        <v>2</v>
      </c>
      <c r="K206" s="515">
        <f t="shared" si="9"/>
        <v>115</v>
      </c>
      <c r="L206" s="515">
        <f t="shared" si="8"/>
        <v>0</v>
      </c>
    </row>
    <row r="207" spans="1:12" ht="15">
      <c r="A207" s="553"/>
      <c r="B207" s="507" t="s">
        <v>547</v>
      </c>
      <c r="C207" s="507" t="s">
        <v>2017</v>
      </c>
      <c r="D207" s="514">
        <f>'[14]3B'!L207</f>
        <v>0</v>
      </c>
      <c r="E207" s="514">
        <f>'[26]3B'!E20</f>
        <v>300</v>
      </c>
      <c r="F207" s="515">
        <f t="shared" si="7"/>
        <v>300</v>
      </c>
      <c r="G207" s="514">
        <f>'[26]3B'!G20</f>
        <v>163</v>
      </c>
      <c r="H207" s="514">
        <f>'[26]3B'!H20</f>
        <v>102</v>
      </c>
      <c r="I207" s="514">
        <f>'[26]3B'!I20</f>
        <v>30</v>
      </c>
      <c r="J207" s="514">
        <f>'[26]3B'!J20</f>
        <v>5</v>
      </c>
      <c r="K207" s="515">
        <f t="shared" si="9"/>
        <v>300</v>
      </c>
      <c r="L207" s="515">
        <f t="shared" si="8"/>
        <v>0</v>
      </c>
    </row>
    <row r="208" spans="1:12" ht="15">
      <c r="A208" s="553"/>
      <c r="B208" s="507" t="s">
        <v>548</v>
      </c>
      <c r="C208" s="507" t="s">
        <v>2018</v>
      </c>
      <c r="D208" s="514">
        <f>'[14]3B'!L208</f>
        <v>0</v>
      </c>
      <c r="E208" s="514">
        <f>'[26]3B'!E21</f>
        <v>210</v>
      </c>
      <c r="F208" s="515">
        <f t="shared" si="7"/>
        <v>210</v>
      </c>
      <c r="G208" s="514">
        <f>'[26]3B'!G21</f>
        <v>100</v>
      </c>
      <c r="H208" s="514">
        <f>'[26]3B'!H21</f>
        <v>90</v>
      </c>
      <c r="I208" s="514">
        <f>'[26]3B'!I21</f>
        <v>15</v>
      </c>
      <c r="J208" s="514">
        <f>'[26]3B'!J21</f>
        <v>5</v>
      </c>
      <c r="K208" s="515">
        <f t="shared" si="9"/>
        <v>210</v>
      </c>
      <c r="L208" s="515">
        <f t="shared" si="8"/>
        <v>0</v>
      </c>
    </row>
    <row r="209" spans="1:12" ht="15">
      <c r="A209" s="553"/>
      <c r="B209" s="507" t="s">
        <v>549</v>
      </c>
      <c r="C209" s="507" t="s">
        <v>2019</v>
      </c>
      <c r="D209" s="514">
        <f>'[14]3B'!L209</f>
        <v>0</v>
      </c>
      <c r="E209" s="514">
        <f>'[26]3B'!E22</f>
        <v>226</v>
      </c>
      <c r="F209" s="515">
        <f t="shared" si="7"/>
        <v>226</v>
      </c>
      <c r="G209" s="514">
        <f>'[26]3B'!G22</f>
        <v>110</v>
      </c>
      <c r="H209" s="514">
        <f>'[26]3B'!H22</f>
        <v>96</v>
      </c>
      <c r="I209" s="514">
        <f>'[26]3B'!I22</f>
        <v>20</v>
      </c>
      <c r="J209" s="514">
        <f>'[26]3B'!J22</f>
        <v>0</v>
      </c>
      <c r="K209" s="515">
        <f t="shared" si="9"/>
        <v>226</v>
      </c>
      <c r="L209" s="515">
        <f t="shared" si="8"/>
        <v>0</v>
      </c>
    </row>
    <row r="210" spans="1:12" ht="15">
      <c r="A210" s="553"/>
      <c r="B210" s="507" t="s">
        <v>550</v>
      </c>
      <c r="C210" s="507" t="s">
        <v>2020</v>
      </c>
      <c r="D210" s="514">
        <f>'[14]3B'!L210</f>
        <v>0</v>
      </c>
      <c r="E210" s="514">
        <f>'[26]3B'!E23</f>
        <v>789</v>
      </c>
      <c r="F210" s="515">
        <f t="shared" si="7"/>
        <v>789</v>
      </c>
      <c r="G210" s="514">
        <f>'[26]3B'!G23</f>
        <v>385</v>
      </c>
      <c r="H210" s="514">
        <f>'[26]3B'!H23</f>
        <v>379</v>
      </c>
      <c r="I210" s="514">
        <f>'[26]3B'!I23</f>
        <v>25</v>
      </c>
      <c r="J210" s="514">
        <f>'[26]3B'!J23</f>
        <v>0</v>
      </c>
      <c r="K210" s="515">
        <f t="shared" si="9"/>
        <v>789</v>
      </c>
      <c r="L210" s="515">
        <f t="shared" si="8"/>
        <v>0</v>
      </c>
    </row>
    <row r="211" spans="1:12" ht="15">
      <c r="A211" s="553" t="s">
        <v>402</v>
      </c>
      <c r="B211" s="507" t="s">
        <v>534</v>
      </c>
      <c r="C211" s="507" t="s">
        <v>2004</v>
      </c>
      <c r="D211" s="514">
        <f t="shared" ref="D211:E226" si="10">+D7+D24+D41+D58+D75+D92+D109+D126+D143+D160+D177+D194</f>
        <v>505</v>
      </c>
      <c r="E211" s="514">
        <f t="shared" si="10"/>
        <v>90181</v>
      </c>
      <c r="F211" s="514">
        <f t="shared" ref="F211:F227" si="11">F7+F24+F41+F58+F75+F92+F126+F143+F160+F177+F194</f>
        <v>87680</v>
      </c>
      <c r="G211" s="514">
        <f t="shared" ref="G211:J226" si="12">+G7+G24+G41+G58+G75+G92+G109+G126+G143+G160+G177+G194</f>
        <v>46883</v>
      </c>
      <c r="H211" s="514">
        <f t="shared" si="12"/>
        <v>43098</v>
      </c>
      <c r="I211" s="514">
        <f t="shared" si="12"/>
        <v>158</v>
      </c>
      <c r="J211" s="514">
        <f t="shared" si="12"/>
        <v>20</v>
      </c>
      <c r="K211" s="514">
        <f t="shared" si="9"/>
        <v>90159</v>
      </c>
      <c r="L211" s="514">
        <f t="shared" ref="L211:L227" si="13">L7+L24+L41+L58+L75+L92+L126+L143+L160+L177+L194</f>
        <v>527</v>
      </c>
    </row>
    <row r="212" spans="1:12" ht="15">
      <c r="A212" s="553"/>
      <c r="B212" s="507" t="s">
        <v>535</v>
      </c>
      <c r="C212" s="507" t="s">
        <v>2005</v>
      </c>
      <c r="D212" s="514">
        <f t="shared" si="10"/>
        <v>26</v>
      </c>
      <c r="E212" s="514">
        <f t="shared" si="10"/>
        <v>70591</v>
      </c>
      <c r="F212" s="514">
        <f t="shared" si="11"/>
        <v>67612</v>
      </c>
      <c r="G212" s="514">
        <f t="shared" si="12"/>
        <v>37810</v>
      </c>
      <c r="H212" s="514">
        <f t="shared" si="12"/>
        <v>32597</v>
      </c>
      <c r="I212" s="514">
        <f t="shared" si="12"/>
        <v>155</v>
      </c>
      <c r="J212" s="514">
        <f t="shared" si="12"/>
        <v>15</v>
      </c>
      <c r="K212" s="514">
        <f t="shared" si="9"/>
        <v>70577</v>
      </c>
      <c r="L212" s="514">
        <f t="shared" si="13"/>
        <v>40</v>
      </c>
    </row>
    <row r="213" spans="1:12" ht="15">
      <c r="A213" s="553"/>
      <c r="B213" s="507" t="s">
        <v>536</v>
      </c>
      <c r="C213" s="507" t="s">
        <v>2006</v>
      </c>
      <c r="D213" s="514">
        <f t="shared" si="10"/>
        <v>40</v>
      </c>
      <c r="E213" s="514">
        <f t="shared" si="10"/>
        <v>17975</v>
      </c>
      <c r="F213" s="514">
        <f t="shared" si="11"/>
        <v>16127</v>
      </c>
      <c r="G213" s="514">
        <f t="shared" si="12"/>
        <v>10235</v>
      </c>
      <c r="H213" s="514">
        <f t="shared" si="12"/>
        <v>7594</v>
      </c>
      <c r="I213" s="514">
        <f t="shared" si="12"/>
        <v>130</v>
      </c>
      <c r="J213" s="514">
        <f t="shared" si="12"/>
        <v>10</v>
      </c>
      <c r="K213" s="514">
        <f t="shared" si="9"/>
        <v>17969</v>
      </c>
      <c r="L213" s="514">
        <f t="shared" si="13"/>
        <v>46</v>
      </c>
    </row>
    <row r="214" spans="1:12" ht="15">
      <c r="A214" s="553"/>
      <c r="B214" s="507" t="s">
        <v>537</v>
      </c>
      <c r="C214" s="507" t="s">
        <v>2007</v>
      </c>
      <c r="D214" s="514">
        <f t="shared" si="10"/>
        <v>72</v>
      </c>
      <c r="E214" s="514">
        <f t="shared" si="10"/>
        <v>5379</v>
      </c>
      <c r="F214" s="514">
        <f t="shared" si="11"/>
        <v>4931</v>
      </c>
      <c r="G214" s="514">
        <f t="shared" si="12"/>
        <v>3124</v>
      </c>
      <c r="H214" s="514">
        <f t="shared" si="12"/>
        <v>2173</v>
      </c>
      <c r="I214" s="514">
        <f t="shared" si="12"/>
        <v>68</v>
      </c>
      <c r="J214" s="514">
        <f t="shared" si="12"/>
        <v>0</v>
      </c>
      <c r="K214" s="514">
        <f t="shared" si="9"/>
        <v>5365</v>
      </c>
      <c r="L214" s="514">
        <f t="shared" si="13"/>
        <v>86</v>
      </c>
    </row>
    <row r="215" spans="1:12" ht="15">
      <c r="A215" s="553"/>
      <c r="B215" s="507" t="s">
        <v>538</v>
      </c>
      <c r="C215" s="507" t="s">
        <v>2008</v>
      </c>
      <c r="D215" s="514">
        <f t="shared" si="10"/>
        <v>96</v>
      </c>
      <c r="E215" s="514">
        <f t="shared" si="10"/>
        <v>1863</v>
      </c>
      <c r="F215" s="514">
        <f t="shared" si="11"/>
        <v>1655</v>
      </c>
      <c r="G215" s="514">
        <f t="shared" si="12"/>
        <v>1119</v>
      </c>
      <c r="H215" s="514">
        <f t="shared" si="12"/>
        <v>703</v>
      </c>
      <c r="I215" s="514">
        <f t="shared" si="12"/>
        <v>27</v>
      </c>
      <c r="J215" s="514">
        <f t="shared" si="12"/>
        <v>7</v>
      </c>
      <c r="K215" s="514">
        <f t="shared" si="9"/>
        <v>1856</v>
      </c>
      <c r="L215" s="514">
        <f t="shared" si="13"/>
        <v>103</v>
      </c>
    </row>
    <row r="216" spans="1:12" ht="15">
      <c r="A216" s="553"/>
      <c r="B216" s="507" t="s">
        <v>539</v>
      </c>
      <c r="C216" s="507" t="s">
        <v>2009</v>
      </c>
      <c r="D216" s="514">
        <f t="shared" si="10"/>
        <v>247</v>
      </c>
      <c r="E216" s="514">
        <f t="shared" si="10"/>
        <v>22746</v>
      </c>
      <c r="F216" s="514">
        <f t="shared" si="11"/>
        <v>20957</v>
      </c>
      <c r="G216" s="514">
        <f t="shared" si="12"/>
        <v>10735</v>
      </c>
      <c r="H216" s="514">
        <f t="shared" si="12"/>
        <v>10815</v>
      </c>
      <c r="I216" s="514">
        <f t="shared" si="12"/>
        <v>97</v>
      </c>
      <c r="J216" s="514">
        <f t="shared" si="12"/>
        <v>0</v>
      </c>
      <c r="K216" s="514">
        <f t="shared" si="9"/>
        <v>21647</v>
      </c>
      <c r="L216" s="514">
        <f t="shared" si="13"/>
        <v>1346</v>
      </c>
    </row>
    <row r="217" spans="1:12" ht="15">
      <c r="A217" s="553"/>
      <c r="B217" s="507" t="s">
        <v>540</v>
      </c>
      <c r="C217" s="507" t="s">
        <v>2010</v>
      </c>
      <c r="D217" s="514">
        <f t="shared" si="10"/>
        <v>49</v>
      </c>
      <c r="E217" s="514">
        <f t="shared" si="10"/>
        <v>7824</v>
      </c>
      <c r="F217" s="514">
        <f t="shared" si="11"/>
        <v>5649</v>
      </c>
      <c r="G217" s="514">
        <f t="shared" si="12"/>
        <v>5296</v>
      </c>
      <c r="H217" s="514">
        <f t="shared" si="12"/>
        <v>2502</v>
      </c>
      <c r="I217" s="514">
        <f t="shared" si="12"/>
        <v>50</v>
      </c>
      <c r="J217" s="514">
        <f t="shared" si="12"/>
        <v>5</v>
      </c>
      <c r="K217" s="514">
        <f t="shared" si="9"/>
        <v>7853</v>
      </c>
      <c r="L217" s="514">
        <f t="shared" si="13"/>
        <v>20</v>
      </c>
    </row>
    <row r="218" spans="1:12" ht="15">
      <c r="A218" s="553"/>
      <c r="B218" s="507" t="s">
        <v>541</v>
      </c>
      <c r="C218" s="507" t="s">
        <v>2011</v>
      </c>
      <c r="D218" s="514">
        <f t="shared" si="10"/>
        <v>57</v>
      </c>
      <c r="E218" s="514">
        <f t="shared" si="10"/>
        <v>14430</v>
      </c>
      <c r="F218" s="514">
        <f t="shared" si="11"/>
        <v>12598</v>
      </c>
      <c r="G218" s="514">
        <f t="shared" si="12"/>
        <v>8532</v>
      </c>
      <c r="H218" s="514">
        <f t="shared" si="12"/>
        <v>5892</v>
      </c>
      <c r="I218" s="514">
        <f t="shared" si="12"/>
        <v>30</v>
      </c>
      <c r="J218" s="514">
        <f t="shared" si="12"/>
        <v>0</v>
      </c>
      <c r="K218" s="514">
        <f t="shared" si="9"/>
        <v>14454</v>
      </c>
      <c r="L218" s="514">
        <f t="shared" si="13"/>
        <v>33</v>
      </c>
    </row>
    <row r="219" spans="1:12" ht="15">
      <c r="A219" s="553"/>
      <c r="B219" s="507" t="s">
        <v>542</v>
      </c>
      <c r="C219" s="507" t="s">
        <v>2012</v>
      </c>
      <c r="D219" s="514">
        <f t="shared" si="10"/>
        <v>43</v>
      </c>
      <c r="E219" s="514">
        <f t="shared" si="10"/>
        <v>1562</v>
      </c>
      <c r="F219" s="514">
        <f t="shared" si="11"/>
        <v>1605</v>
      </c>
      <c r="G219" s="514">
        <f t="shared" si="12"/>
        <v>880</v>
      </c>
      <c r="H219" s="514">
        <f t="shared" si="12"/>
        <v>670</v>
      </c>
      <c r="I219" s="514">
        <f t="shared" si="12"/>
        <v>17</v>
      </c>
      <c r="J219" s="514">
        <f t="shared" si="12"/>
        <v>4</v>
      </c>
      <c r="K219" s="514">
        <f t="shared" si="9"/>
        <v>1571</v>
      </c>
      <c r="L219" s="514">
        <f t="shared" si="13"/>
        <v>34</v>
      </c>
    </row>
    <row r="220" spans="1:12" ht="15">
      <c r="A220" s="553"/>
      <c r="B220" s="507" t="s">
        <v>543</v>
      </c>
      <c r="C220" s="507" t="s">
        <v>2013</v>
      </c>
      <c r="D220" s="514">
        <f t="shared" si="10"/>
        <v>207</v>
      </c>
      <c r="E220" s="514">
        <f t="shared" si="10"/>
        <v>6898</v>
      </c>
      <c r="F220" s="514">
        <f t="shared" si="11"/>
        <v>5821</v>
      </c>
      <c r="G220" s="514">
        <f t="shared" si="12"/>
        <v>4240</v>
      </c>
      <c r="H220" s="514">
        <f t="shared" si="12"/>
        <v>2597</v>
      </c>
      <c r="I220" s="514">
        <f t="shared" si="12"/>
        <v>82</v>
      </c>
      <c r="J220" s="514">
        <f t="shared" si="12"/>
        <v>5</v>
      </c>
      <c r="K220" s="514">
        <f t="shared" si="9"/>
        <v>6924</v>
      </c>
      <c r="L220" s="514">
        <f t="shared" si="13"/>
        <v>181</v>
      </c>
    </row>
    <row r="221" spans="1:12" ht="15">
      <c r="A221" s="553"/>
      <c r="B221" s="507" t="s">
        <v>544</v>
      </c>
      <c r="C221" s="507" t="s">
        <v>2014</v>
      </c>
      <c r="D221" s="514">
        <f t="shared" si="10"/>
        <v>27</v>
      </c>
      <c r="E221" s="514">
        <f t="shared" si="10"/>
        <v>4874</v>
      </c>
      <c r="F221" s="514">
        <f t="shared" si="11"/>
        <v>3603</v>
      </c>
      <c r="G221" s="514">
        <f t="shared" si="12"/>
        <v>3109</v>
      </c>
      <c r="H221" s="514">
        <f t="shared" si="12"/>
        <v>1760</v>
      </c>
      <c r="I221" s="514">
        <f t="shared" si="12"/>
        <v>4</v>
      </c>
      <c r="J221" s="514">
        <f t="shared" si="12"/>
        <v>3</v>
      </c>
      <c r="K221" s="514">
        <f t="shared" si="9"/>
        <v>4876</v>
      </c>
      <c r="L221" s="514">
        <f t="shared" si="13"/>
        <v>25</v>
      </c>
    </row>
    <row r="222" spans="1:12" ht="15">
      <c r="A222" s="553"/>
      <c r="B222" s="507" t="s">
        <v>545</v>
      </c>
      <c r="C222" s="507" t="s">
        <v>2015</v>
      </c>
      <c r="D222" s="514">
        <f t="shared" si="10"/>
        <v>42</v>
      </c>
      <c r="E222" s="514">
        <f t="shared" si="10"/>
        <v>4984</v>
      </c>
      <c r="F222" s="514">
        <f t="shared" si="11"/>
        <v>4750</v>
      </c>
      <c r="G222" s="514">
        <f t="shared" si="12"/>
        <v>2754</v>
      </c>
      <c r="H222" s="514">
        <f t="shared" si="12"/>
        <v>2208</v>
      </c>
      <c r="I222" s="514">
        <f t="shared" si="12"/>
        <v>13</v>
      </c>
      <c r="J222" s="514">
        <f t="shared" si="12"/>
        <v>1</v>
      </c>
      <c r="K222" s="514">
        <f t="shared" si="9"/>
        <v>4976</v>
      </c>
      <c r="L222" s="514">
        <f t="shared" si="13"/>
        <v>50</v>
      </c>
    </row>
    <row r="223" spans="1:12" ht="15">
      <c r="A223" s="553"/>
      <c r="B223" s="507" t="s">
        <v>546</v>
      </c>
      <c r="C223" s="507" t="s">
        <v>2016</v>
      </c>
      <c r="D223" s="514">
        <f t="shared" si="10"/>
        <v>19</v>
      </c>
      <c r="E223" s="514">
        <f t="shared" si="10"/>
        <v>910</v>
      </c>
      <c r="F223" s="514">
        <f t="shared" si="11"/>
        <v>855</v>
      </c>
      <c r="G223" s="514">
        <f t="shared" si="12"/>
        <v>389</v>
      </c>
      <c r="H223" s="514">
        <f t="shared" si="12"/>
        <v>516</v>
      </c>
      <c r="I223" s="514">
        <f t="shared" si="12"/>
        <v>3</v>
      </c>
      <c r="J223" s="514">
        <f t="shared" si="12"/>
        <v>2</v>
      </c>
      <c r="K223" s="514">
        <f t="shared" si="9"/>
        <v>910</v>
      </c>
      <c r="L223" s="514">
        <f t="shared" si="13"/>
        <v>19</v>
      </c>
    </row>
    <row r="224" spans="1:12" ht="15">
      <c r="A224" s="553"/>
      <c r="B224" s="507" t="s">
        <v>547</v>
      </c>
      <c r="C224" s="507" t="s">
        <v>2017</v>
      </c>
      <c r="D224" s="514">
        <f t="shared" si="10"/>
        <v>36</v>
      </c>
      <c r="E224" s="514">
        <f t="shared" si="10"/>
        <v>6653</v>
      </c>
      <c r="F224" s="514">
        <f t="shared" si="11"/>
        <v>5141</v>
      </c>
      <c r="G224" s="514">
        <f t="shared" si="12"/>
        <v>3981</v>
      </c>
      <c r="H224" s="514">
        <f t="shared" si="12"/>
        <v>2641</v>
      </c>
      <c r="I224" s="514">
        <f t="shared" si="12"/>
        <v>30</v>
      </c>
      <c r="J224" s="514">
        <f t="shared" si="12"/>
        <v>5</v>
      </c>
      <c r="K224" s="514">
        <f t="shared" si="9"/>
        <v>6657</v>
      </c>
      <c r="L224" s="514">
        <f t="shared" si="13"/>
        <v>32</v>
      </c>
    </row>
    <row r="225" spans="1:12" ht="15">
      <c r="A225" s="553"/>
      <c r="B225" s="507" t="s">
        <v>548</v>
      </c>
      <c r="C225" s="507" t="s">
        <v>2018</v>
      </c>
      <c r="D225" s="514">
        <f t="shared" si="10"/>
        <v>33</v>
      </c>
      <c r="E225" s="514">
        <f t="shared" si="10"/>
        <v>12625</v>
      </c>
      <c r="F225" s="514">
        <f t="shared" si="11"/>
        <v>11189</v>
      </c>
      <c r="G225" s="514">
        <f t="shared" si="12"/>
        <v>5429</v>
      </c>
      <c r="H225" s="514">
        <f t="shared" si="12"/>
        <v>7159</v>
      </c>
      <c r="I225" s="514">
        <f t="shared" si="12"/>
        <v>27</v>
      </c>
      <c r="J225" s="514">
        <f t="shared" si="12"/>
        <v>5</v>
      </c>
      <c r="K225" s="514">
        <f t="shared" si="9"/>
        <v>12620</v>
      </c>
      <c r="L225" s="514">
        <f t="shared" si="13"/>
        <v>38</v>
      </c>
    </row>
    <row r="226" spans="1:12" ht="15">
      <c r="A226" s="553"/>
      <c r="B226" s="507" t="s">
        <v>549</v>
      </c>
      <c r="C226" s="507" t="s">
        <v>2019</v>
      </c>
      <c r="D226" s="514">
        <f t="shared" si="10"/>
        <v>46</v>
      </c>
      <c r="E226" s="514">
        <f t="shared" si="10"/>
        <v>2792</v>
      </c>
      <c r="F226" s="514">
        <f t="shared" si="11"/>
        <v>2076</v>
      </c>
      <c r="G226" s="514">
        <f t="shared" si="12"/>
        <v>1556</v>
      </c>
      <c r="H226" s="514">
        <f t="shared" si="12"/>
        <v>1231</v>
      </c>
      <c r="I226" s="514">
        <f t="shared" si="12"/>
        <v>20</v>
      </c>
      <c r="J226" s="514">
        <f t="shared" si="12"/>
        <v>0</v>
      </c>
      <c r="K226" s="514">
        <f t="shared" si="9"/>
        <v>2807</v>
      </c>
      <c r="L226" s="514">
        <f t="shared" si="13"/>
        <v>31</v>
      </c>
    </row>
    <row r="227" spans="1:12" ht="15">
      <c r="A227" s="553"/>
      <c r="B227" s="507" t="s">
        <v>550</v>
      </c>
      <c r="C227" s="507" t="s">
        <v>2020</v>
      </c>
      <c r="D227" s="514">
        <f>+D23+D40+D57+D74+D91+D108+D125+D142+D159+D176+D193+D210</f>
        <v>272</v>
      </c>
      <c r="E227" s="514">
        <f>+E23+E40+E57+E74+E91+E108+E125+E142+E159+E176+E193+E210</f>
        <v>29654</v>
      </c>
      <c r="F227" s="514">
        <f t="shared" si="11"/>
        <v>27400</v>
      </c>
      <c r="G227" s="514">
        <f>+G23+G40+G57+G74+G91+G108+G125+G142+G159+G176+G193+G210</f>
        <v>16422</v>
      </c>
      <c r="H227" s="514">
        <f>+H23+H40+H57+H74+H91+H108+H125+H142+H159+H176+H193+H210</f>
        <v>13163</v>
      </c>
      <c r="I227" s="514">
        <f>+I23+I40+I57+I74+I91+I108+I125+I142+I159+I176+I193+I210</f>
        <v>72</v>
      </c>
      <c r="J227" s="514">
        <f>+J23+J40+J57+J74+J91+J108+J125+J142+J159+J176+J193+J210</f>
        <v>0</v>
      </c>
      <c r="K227" s="514">
        <f t="shared" si="9"/>
        <v>29657</v>
      </c>
      <c r="L227" s="514">
        <f t="shared" si="13"/>
        <v>269</v>
      </c>
    </row>
    <row r="228" spans="1:12">
      <c r="D228" s="510">
        <f>SUM(D211:D227)</f>
        <v>1817</v>
      </c>
      <c r="E228" s="510">
        <f t="shared" ref="E228:L228" si="14">SUM(E211:E227)</f>
        <v>301941</v>
      </c>
      <c r="F228" s="510">
        <f t="shared" si="14"/>
        <v>279649</v>
      </c>
      <c r="G228" s="510">
        <f t="shared" si="14"/>
        <v>162494</v>
      </c>
      <c r="H228" s="510">
        <f t="shared" si="14"/>
        <v>137319</v>
      </c>
      <c r="I228" s="510">
        <f t="shared" si="14"/>
        <v>983</v>
      </c>
      <c r="J228" s="510">
        <f t="shared" si="14"/>
        <v>82</v>
      </c>
      <c r="K228" s="510">
        <f t="shared" si="14"/>
        <v>300878</v>
      </c>
      <c r="L228" s="510">
        <f t="shared" si="14"/>
        <v>2880</v>
      </c>
    </row>
    <row r="229" spans="1:12" ht="38.25">
      <c r="C229" s="517" t="s">
        <v>2077</v>
      </c>
      <c r="E229" s="508" t="s">
        <v>2078</v>
      </c>
      <c r="F229" s="508" t="s">
        <v>2079</v>
      </c>
      <c r="G229" s="563" t="s">
        <v>2078</v>
      </c>
      <c r="H229" s="563"/>
      <c r="I229" s="563"/>
      <c r="J229" s="563"/>
      <c r="K229" s="508" t="s">
        <v>2079</v>
      </c>
      <c r="L229" s="508" t="s">
        <v>2080</v>
      </c>
    </row>
  </sheetData>
  <autoFilter ref="A6:O229"/>
  <mergeCells count="24">
    <mergeCell ref="A194:A210"/>
    <mergeCell ref="A211:A227"/>
    <mergeCell ref="G229:J229"/>
    <mergeCell ref="A126:A142"/>
    <mergeCell ref="A92:A108"/>
    <mergeCell ref="A109:A125"/>
    <mergeCell ref="A143:A159"/>
    <mergeCell ref="A160:A176"/>
    <mergeCell ref="A177:A193"/>
    <mergeCell ref="B3:C5"/>
    <mergeCell ref="D3:D5"/>
    <mergeCell ref="E3:E5"/>
    <mergeCell ref="L3:L5"/>
    <mergeCell ref="G4:H4"/>
    <mergeCell ref="I4:J4"/>
    <mergeCell ref="K4:K5"/>
    <mergeCell ref="F3:F5"/>
    <mergeCell ref="G3:K3"/>
    <mergeCell ref="A41:A57"/>
    <mergeCell ref="A58:A74"/>
    <mergeCell ref="A75:A91"/>
    <mergeCell ref="A24:A40"/>
    <mergeCell ref="A3:A5"/>
    <mergeCell ref="A7:A23"/>
  </mergeCells>
  <conditionalFormatting sqref="L1:L108 K7:K108 D7:D227 F7:F210 K126:L210 E211:L227 L229:L65530">
    <cfRule type="cellIs" dxfId="8" priority="2" stopIfTrue="1" operator="lessThan">
      <formula>0</formula>
    </cfRule>
  </conditionalFormatting>
  <conditionalFormatting sqref="K109:L125">
    <cfRule type="cellIs" dxfId="7" priority="1" stopIfTrue="1" operator="lessThan">
      <formula>0</formula>
    </cfRule>
  </conditionalFormatting>
  <printOptions horizontalCentered="1" verticalCentered="1"/>
  <pageMargins left="0.23622047244094491" right="0" top="0" bottom="0" header="0.31496062992125984" footer="0.31496062992125984"/>
  <pageSetup paperSize="9" scale="1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SheetLayoutView="100" workbookViewId="0">
      <pane xSplit="2" ySplit="2" topLeftCell="C3" activePane="bottomRight" state="frozen"/>
      <selection activeCell="C12" sqref="C12:C14"/>
      <selection pane="topRight" activeCell="C12" sqref="C12:C14"/>
      <selection pane="bottomLeft" activeCell="C12" sqref="C12:C14"/>
      <selection pane="bottomRight" activeCell="C12" sqref="C12:C14"/>
    </sheetView>
  </sheetViews>
  <sheetFormatPr defaultRowHeight="12.75"/>
  <cols>
    <col min="1" max="1" width="5" style="487" customWidth="1"/>
    <col min="2" max="2" width="20.140625" style="392" bestFit="1" customWidth="1"/>
    <col min="3" max="3" width="43.28515625" style="487" customWidth="1"/>
    <col min="4" max="4" width="20.5703125" style="445" customWidth="1"/>
    <col min="5" max="246" width="9" style="487"/>
    <col min="247" max="247" width="5" style="487" customWidth="1"/>
    <col min="248" max="248" width="9" style="487"/>
    <col min="249" max="249" width="43.28515625" style="487" customWidth="1"/>
    <col min="250" max="250" width="20.5703125" style="487" customWidth="1"/>
    <col min="251" max="256" width="9" style="487"/>
    <col min="257" max="259" width="0" style="487" hidden="1" customWidth="1"/>
    <col min="260" max="502" width="9" style="487"/>
    <col min="503" max="503" width="5" style="487" customWidth="1"/>
    <col min="504" max="504" width="9" style="487"/>
    <col min="505" max="505" width="43.28515625" style="487" customWidth="1"/>
    <col min="506" max="506" width="20.5703125" style="487" customWidth="1"/>
    <col min="507" max="512" width="9" style="487"/>
    <col min="513" max="515" width="0" style="487" hidden="1" customWidth="1"/>
    <col min="516" max="758" width="9" style="487"/>
    <col min="759" max="759" width="5" style="487" customWidth="1"/>
    <col min="760" max="760" width="9" style="487"/>
    <col min="761" max="761" width="43.28515625" style="487" customWidth="1"/>
    <col min="762" max="762" width="20.5703125" style="487" customWidth="1"/>
    <col min="763" max="768" width="9" style="487"/>
    <col min="769" max="771" width="0" style="487" hidden="1" customWidth="1"/>
    <col min="772" max="1014" width="9" style="487"/>
    <col min="1015" max="1015" width="5" style="487" customWidth="1"/>
    <col min="1016" max="1016" width="9" style="487"/>
    <col min="1017" max="1017" width="43.28515625" style="487" customWidth="1"/>
    <col min="1018" max="1018" width="20.5703125" style="487" customWidth="1"/>
    <col min="1019" max="1024" width="9" style="487"/>
    <col min="1025" max="1027" width="0" style="487" hidden="1" customWidth="1"/>
    <col min="1028" max="1270" width="9" style="487"/>
    <col min="1271" max="1271" width="5" style="487" customWidth="1"/>
    <col min="1272" max="1272" width="9" style="487"/>
    <col min="1273" max="1273" width="43.28515625" style="487" customWidth="1"/>
    <col min="1274" max="1274" width="20.5703125" style="487" customWidth="1"/>
    <col min="1275" max="1280" width="9" style="487"/>
    <col min="1281" max="1283" width="0" style="487" hidden="1" customWidth="1"/>
    <col min="1284" max="1526" width="9" style="487"/>
    <col min="1527" max="1527" width="5" style="487" customWidth="1"/>
    <col min="1528" max="1528" width="9" style="487"/>
    <col min="1529" max="1529" width="43.28515625" style="487" customWidth="1"/>
    <col min="1530" max="1530" width="20.5703125" style="487" customWidth="1"/>
    <col min="1531" max="1536" width="9" style="487"/>
    <col min="1537" max="1539" width="0" style="487" hidden="1" customWidth="1"/>
    <col min="1540" max="1782" width="9" style="487"/>
    <col min="1783" max="1783" width="5" style="487" customWidth="1"/>
    <col min="1784" max="1784" width="9" style="487"/>
    <col min="1785" max="1785" width="43.28515625" style="487" customWidth="1"/>
    <col min="1786" max="1786" width="20.5703125" style="487" customWidth="1"/>
    <col min="1787" max="1792" width="9" style="487"/>
    <col min="1793" max="1795" width="0" style="487" hidden="1" customWidth="1"/>
    <col min="1796" max="2038" width="9" style="487"/>
    <col min="2039" max="2039" width="5" style="487" customWidth="1"/>
    <col min="2040" max="2040" width="9" style="487"/>
    <col min="2041" max="2041" width="43.28515625" style="487" customWidth="1"/>
    <col min="2042" max="2042" width="20.5703125" style="487" customWidth="1"/>
    <col min="2043" max="2048" width="9" style="487"/>
    <col min="2049" max="2051" width="0" style="487" hidden="1" customWidth="1"/>
    <col min="2052" max="2294" width="9" style="487"/>
    <col min="2295" max="2295" width="5" style="487" customWidth="1"/>
    <col min="2296" max="2296" width="9" style="487"/>
    <col min="2297" max="2297" width="43.28515625" style="487" customWidth="1"/>
    <col min="2298" max="2298" width="20.5703125" style="487" customWidth="1"/>
    <col min="2299" max="2304" width="9" style="487"/>
    <col min="2305" max="2307" width="0" style="487" hidden="1" customWidth="1"/>
    <col min="2308" max="2550" width="9" style="487"/>
    <col min="2551" max="2551" width="5" style="487" customWidth="1"/>
    <col min="2552" max="2552" width="9" style="487"/>
    <col min="2553" max="2553" width="43.28515625" style="487" customWidth="1"/>
    <col min="2554" max="2554" width="20.5703125" style="487" customWidth="1"/>
    <col min="2555" max="2560" width="9" style="487"/>
    <col min="2561" max="2563" width="0" style="487" hidden="1" customWidth="1"/>
    <col min="2564" max="2806" width="9" style="487"/>
    <col min="2807" max="2807" width="5" style="487" customWidth="1"/>
    <col min="2808" max="2808" width="9" style="487"/>
    <col min="2809" max="2809" width="43.28515625" style="487" customWidth="1"/>
    <col min="2810" max="2810" width="20.5703125" style="487" customWidth="1"/>
    <col min="2811" max="2816" width="9" style="487"/>
    <col min="2817" max="2819" width="0" style="487" hidden="1" customWidth="1"/>
    <col min="2820" max="3062" width="9" style="487"/>
    <col min="3063" max="3063" width="5" style="487" customWidth="1"/>
    <col min="3064" max="3064" width="9" style="487"/>
    <col min="3065" max="3065" width="43.28515625" style="487" customWidth="1"/>
    <col min="3066" max="3066" width="20.5703125" style="487" customWidth="1"/>
    <col min="3067" max="3072" width="9" style="487"/>
    <col min="3073" max="3075" width="0" style="487" hidden="1" customWidth="1"/>
    <col min="3076" max="3318" width="9" style="487"/>
    <col min="3319" max="3319" width="5" style="487" customWidth="1"/>
    <col min="3320" max="3320" width="9" style="487"/>
    <col min="3321" max="3321" width="43.28515625" style="487" customWidth="1"/>
    <col min="3322" max="3322" width="20.5703125" style="487" customWidth="1"/>
    <col min="3323" max="3328" width="9" style="487"/>
    <col min="3329" max="3331" width="0" style="487" hidden="1" customWidth="1"/>
    <col min="3332" max="3574" width="9" style="487"/>
    <col min="3575" max="3575" width="5" style="487" customWidth="1"/>
    <col min="3576" max="3576" width="9" style="487"/>
    <col min="3577" max="3577" width="43.28515625" style="487" customWidth="1"/>
    <col min="3578" max="3578" width="20.5703125" style="487" customWidth="1"/>
    <col min="3579" max="3584" width="9" style="487"/>
    <col min="3585" max="3587" width="0" style="487" hidden="1" customWidth="1"/>
    <col min="3588" max="3830" width="9" style="487"/>
    <col min="3831" max="3831" width="5" style="487" customWidth="1"/>
    <col min="3832" max="3832" width="9" style="487"/>
    <col min="3833" max="3833" width="43.28515625" style="487" customWidth="1"/>
    <col min="3834" max="3834" width="20.5703125" style="487" customWidth="1"/>
    <col min="3835" max="3840" width="9" style="487"/>
    <col min="3841" max="3843" width="0" style="487" hidden="1" customWidth="1"/>
    <col min="3844" max="4086" width="9" style="487"/>
    <col min="4087" max="4087" width="5" style="487" customWidth="1"/>
    <col min="4088" max="4088" width="9" style="487"/>
    <col min="4089" max="4089" width="43.28515625" style="487" customWidth="1"/>
    <col min="4090" max="4090" width="20.5703125" style="487" customWidth="1"/>
    <col min="4091" max="4096" width="9" style="487"/>
    <col min="4097" max="4099" width="0" style="487" hidden="1" customWidth="1"/>
    <col min="4100" max="4342" width="9" style="487"/>
    <col min="4343" max="4343" width="5" style="487" customWidth="1"/>
    <col min="4344" max="4344" width="9" style="487"/>
    <col min="4345" max="4345" width="43.28515625" style="487" customWidth="1"/>
    <col min="4346" max="4346" width="20.5703125" style="487" customWidth="1"/>
    <col min="4347" max="4352" width="9" style="487"/>
    <col min="4353" max="4355" width="0" style="487" hidden="1" customWidth="1"/>
    <col min="4356" max="4598" width="9" style="487"/>
    <col min="4599" max="4599" width="5" style="487" customWidth="1"/>
    <col min="4600" max="4600" width="9" style="487"/>
    <col min="4601" max="4601" width="43.28515625" style="487" customWidth="1"/>
    <col min="4602" max="4602" width="20.5703125" style="487" customWidth="1"/>
    <col min="4603" max="4608" width="9" style="487"/>
    <col min="4609" max="4611" width="0" style="487" hidden="1" customWidth="1"/>
    <col min="4612" max="4854" width="9" style="487"/>
    <col min="4855" max="4855" width="5" style="487" customWidth="1"/>
    <col min="4856" max="4856" width="9" style="487"/>
    <col min="4857" max="4857" width="43.28515625" style="487" customWidth="1"/>
    <col min="4858" max="4858" width="20.5703125" style="487" customWidth="1"/>
    <col min="4859" max="4864" width="9" style="487"/>
    <col min="4865" max="4867" width="0" style="487" hidden="1" customWidth="1"/>
    <col min="4868" max="5110" width="9" style="487"/>
    <col min="5111" max="5111" width="5" style="487" customWidth="1"/>
    <col min="5112" max="5112" width="9" style="487"/>
    <col min="5113" max="5113" width="43.28515625" style="487" customWidth="1"/>
    <col min="5114" max="5114" width="20.5703125" style="487" customWidth="1"/>
    <col min="5115" max="5120" width="9" style="487"/>
    <col min="5121" max="5123" width="0" style="487" hidden="1" customWidth="1"/>
    <col min="5124" max="5366" width="9" style="487"/>
    <col min="5367" max="5367" width="5" style="487" customWidth="1"/>
    <col min="5368" max="5368" width="9" style="487"/>
    <col min="5369" max="5369" width="43.28515625" style="487" customWidth="1"/>
    <col min="5370" max="5370" width="20.5703125" style="487" customWidth="1"/>
    <col min="5371" max="5376" width="9" style="487"/>
    <col min="5377" max="5379" width="0" style="487" hidden="1" customWidth="1"/>
    <col min="5380" max="5622" width="9" style="487"/>
    <col min="5623" max="5623" width="5" style="487" customWidth="1"/>
    <col min="5624" max="5624" width="9" style="487"/>
    <col min="5625" max="5625" width="43.28515625" style="487" customWidth="1"/>
    <col min="5626" max="5626" width="20.5703125" style="487" customWidth="1"/>
    <col min="5627" max="5632" width="9" style="487"/>
    <col min="5633" max="5635" width="0" style="487" hidden="1" customWidth="1"/>
    <col min="5636" max="5878" width="9" style="487"/>
    <col min="5879" max="5879" width="5" style="487" customWidth="1"/>
    <col min="5880" max="5880" width="9" style="487"/>
    <col min="5881" max="5881" width="43.28515625" style="487" customWidth="1"/>
    <col min="5882" max="5882" width="20.5703125" style="487" customWidth="1"/>
    <col min="5883" max="5888" width="9" style="487"/>
    <col min="5889" max="5891" width="0" style="487" hidden="1" customWidth="1"/>
    <col min="5892" max="6134" width="9" style="487"/>
    <col min="6135" max="6135" width="5" style="487" customWidth="1"/>
    <col min="6136" max="6136" width="9" style="487"/>
    <col min="6137" max="6137" width="43.28515625" style="487" customWidth="1"/>
    <col min="6138" max="6138" width="20.5703125" style="487" customWidth="1"/>
    <col min="6139" max="6144" width="9" style="487"/>
    <col min="6145" max="6147" width="0" style="487" hidden="1" customWidth="1"/>
    <col min="6148" max="6390" width="9" style="487"/>
    <col min="6391" max="6391" width="5" style="487" customWidth="1"/>
    <col min="6392" max="6392" width="9" style="487"/>
    <col min="6393" max="6393" width="43.28515625" style="487" customWidth="1"/>
    <col min="6394" max="6394" width="20.5703125" style="487" customWidth="1"/>
    <col min="6395" max="6400" width="9" style="487"/>
    <col min="6401" max="6403" width="0" style="487" hidden="1" customWidth="1"/>
    <col min="6404" max="6646" width="9" style="487"/>
    <col min="6647" max="6647" width="5" style="487" customWidth="1"/>
    <col min="6648" max="6648" width="9" style="487"/>
    <col min="6649" max="6649" width="43.28515625" style="487" customWidth="1"/>
    <col min="6650" max="6650" width="20.5703125" style="487" customWidth="1"/>
    <col min="6651" max="6656" width="9" style="487"/>
    <col min="6657" max="6659" width="0" style="487" hidden="1" customWidth="1"/>
    <col min="6660" max="6902" width="9" style="487"/>
    <col min="6903" max="6903" width="5" style="487" customWidth="1"/>
    <col min="6904" max="6904" width="9" style="487"/>
    <col min="6905" max="6905" width="43.28515625" style="487" customWidth="1"/>
    <col min="6906" max="6906" width="20.5703125" style="487" customWidth="1"/>
    <col min="6907" max="6912" width="9" style="487"/>
    <col min="6913" max="6915" width="0" style="487" hidden="1" customWidth="1"/>
    <col min="6916" max="7158" width="9" style="487"/>
    <col min="7159" max="7159" width="5" style="487" customWidth="1"/>
    <col min="7160" max="7160" width="9" style="487"/>
    <col min="7161" max="7161" width="43.28515625" style="487" customWidth="1"/>
    <col min="7162" max="7162" width="20.5703125" style="487" customWidth="1"/>
    <col min="7163" max="7168" width="9" style="487"/>
    <col min="7169" max="7171" width="0" style="487" hidden="1" customWidth="1"/>
    <col min="7172" max="7414" width="9" style="487"/>
    <col min="7415" max="7415" width="5" style="487" customWidth="1"/>
    <col min="7416" max="7416" width="9" style="487"/>
    <col min="7417" max="7417" width="43.28515625" style="487" customWidth="1"/>
    <col min="7418" max="7418" width="20.5703125" style="487" customWidth="1"/>
    <col min="7419" max="7424" width="9" style="487"/>
    <col min="7425" max="7427" width="0" style="487" hidden="1" customWidth="1"/>
    <col min="7428" max="7670" width="9" style="487"/>
    <col min="7671" max="7671" width="5" style="487" customWidth="1"/>
    <col min="7672" max="7672" width="9" style="487"/>
    <col min="7673" max="7673" width="43.28515625" style="487" customWidth="1"/>
    <col min="7674" max="7674" width="20.5703125" style="487" customWidth="1"/>
    <col min="7675" max="7680" width="9" style="487"/>
    <col min="7681" max="7683" width="0" style="487" hidden="1" customWidth="1"/>
    <col min="7684" max="7926" width="9" style="487"/>
    <col min="7927" max="7927" width="5" style="487" customWidth="1"/>
    <col min="7928" max="7928" width="9" style="487"/>
    <col min="7929" max="7929" width="43.28515625" style="487" customWidth="1"/>
    <col min="7930" max="7930" width="20.5703125" style="487" customWidth="1"/>
    <col min="7931" max="7936" width="9" style="487"/>
    <col min="7937" max="7939" width="0" style="487" hidden="1" customWidth="1"/>
    <col min="7940" max="8182" width="9" style="487"/>
    <col min="8183" max="8183" width="5" style="487" customWidth="1"/>
    <col min="8184" max="8184" width="9" style="487"/>
    <col min="8185" max="8185" width="43.28515625" style="487" customWidth="1"/>
    <col min="8186" max="8186" width="20.5703125" style="487" customWidth="1"/>
    <col min="8187" max="8192" width="9" style="487"/>
    <col min="8193" max="8195" width="0" style="487" hidden="1" customWidth="1"/>
    <col min="8196" max="8438" width="9" style="487"/>
    <col min="8439" max="8439" width="5" style="487" customWidth="1"/>
    <col min="8440" max="8440" width="9" style="487"/>
    <col min="8441" max="8441" width="43.28515625" style="487" customWidth="1"/>
    <col min="8442" max="8442" width="20.5703125" style="487" customWidth="1"/>
    <col min="8443" max="8448" width="9" style="487"/>
    <col min="8449" max="8451" width="0" style="487" hidden="1" customWidth="1"/>
    <col min="8452" max="8694" width="9" style="487"/>
    <col min="8695" max="8695" width="5" style="487" customWidth="1"/>
    <col min="8696" max="8696" width="9" style="487"/>
    <col min="8697" max="8697" width="43.28515625" style="487" customWidth="1"/>
    <col min="8698" max="8698" width="20.5703125" style="487" customWidth="1"/>
    <col min="8699" max="8704" width="9" style="487"/>
    <col min="8705" max="8707" width="0" style="487" hidden="1" customWidth="1"/>
    <col min="8708" max="8950" width="9" style="487"/>
    <col min="8951" max="8951" width="5" style="487" customWidth="1"/>
    <col min="8952" max="8952" width="9" style="487"/>
    <col min="8953" max="8953" width="43.28515625" style="487" customWidth="1"/>
    <col min="8954" max="8954" width="20.5703125" style="487" customWidth="1"/>
    <col min="8955" max="8960" width="9" style="487"/>
    <col min="8961" max="8963" width="0" style="487" hidden="1" customWidth="1"/>
    <col min="8964" max="9206" width="9" style="487"/>
    <col min="9207" max="9207" width="5" style="487" customWidth="1"/>
    <col min="9208" max="9208" width="9" style="487"/>
    <col min="9209" max="9209" width="43.28515625" style="487" customWidth="1"/>
    <col min="9210" max="9210" width="20.5703125" style="487" customWidth="1"/>
    <col min="9211" max="9216" width="9" style="487"/>
    <col min="9217" max="9219" width="0" style="487" hidden="1" customWidth="1"/>
    <col min="9220" max="9462" width="9" style="487"/>
    <col min="9463" max="9463" width="5" style="487" customWidth="1"/>
    <col min="9464" max="9464" width="9" style="487"/>
    <col min="9465" max="9465" width="43.28515625" style="487" customWidth="1"/>
    <col min="9466" max="9466" width="20.5703125" style="487" customWidth="1"/>
    <col min="9467" max="9472" width="9" style="487"/>
    <col min="9473" max="9475" width="0" style="487" hidden="1" customWidth="1"/>
    <col min="9476" max="9718" width="9" style="487"/>
    <col min="9719" max="9719" width="5" style="487" customWidth="1"/>
    <col min="9720" max="9720" width="9" style="487"/>
    <col min="9721" max="9721" width="43.28515625" style="487" customWidth="1"/>
    <col min="9722" max="9722" width="20.5703125" style="487" customWidth="1"/>
    <col min="9723" max="9728" width="9" style="487"/>
    <col min="9729" max="9731" width="0" style="487" hidden="1" customWidth="1"/>
    <col min="9732" max="9974" width="9" style="487"/>
    <col min="9975" max="9975" width="5" style="487" customWidth="1"/>
    <col min="9976" max="9976" width="9" style="487"/>
    <col min="9977" max="9977" width="43.28515625" style="487" customWidth="1"/>
    <col min="9978" max="9978" width="20.5703125" style="487" customWidth="1"/>
    <col min="9979" max="9984" width="9" style="487"/>
    <col min="9985" max="9987" width="0" style="487" hidden="1" customWidth="1"/>
    <col min="9988" max="10230" width="9" style="487"/>
    <col min="10231" max="10231" width="5" style="487" customWidth="1"/>
    <col min="10232" max="10232" width="9" style="487"/>
    <col min="10233" max="10233" width="43.28515625" style="487" customWidth="1"/>
    <col min="10234" max="10234" width="20.5703125" style="487" customWidth="1"/>
    <col min="10235" max="10240" width="9" style="487"/>
    <col min="10241" max="10243" width="0" style="487" hidden="1" customWidth="1"/>
    <col min="10244" max="10486" width="9" style="487"/>
    <col min="10487" max="10487" width="5" style="487" customWidth="1"/>
    <col min="10488" max="10488" width="9" style="487"/>
    <col min="10489" max="10489" width="43.28515625" style="487" customWidth="1"/>
    <col min="10490" max="10490" width="20.5703125" style="487" customWidth="1"/>
    <col min="10491" max="10496" width="9" style="487"/>
    <col min="10497" max="10499" width="0" style="487" hidden="1" customWidth="1"/>
    <col min="10500" max="10742" width="9" style="487"/>
    <col min="10743" max="10743" width="5" style="487" customWidth="1"/>
    <col min="10744" max="10744" width="9" style="487"/>
    <col min="10745" max="10745" width="43.28515625" style="487" customWidth="1"/>
    <col min="10746" max="10746" width="20.5703125" style="487" customWidth="1"/>
    <col min="10747" max="10752" width="9" style="487"/>
    <col min="10753" max="10755" width="0" style="487" hidden="1" customWidth="1"/>
    <col min="10756" max="10998" width="9" style="487"/>
    <col min="10999" max="10999" width="5" style="487" customWidth="1"/>
    <col min="11000" max="11000" width="9" style="487"/>
    <col min="11001" max="11001" width="43.28515625" style="487" customWidth="1"/>
    <col min="11002" max="11002" width="20.5703125" style="487" customWidth="1"/>
    <col min="11003" max="11008" width="9" style="487"/>
    <col min="11009" max="11011" width="0" style="487" hidden="1" customWidth="1"/>
    <col min="11012" max="11254" width="9" style="487"/>
    <col min="11255" max="11255" width="5" style="487" customWidth="1"/>
    <col min="11256" max="11256" width="9" style="487"/>
    <col min="11257" max="11257" width="43.28515625" style="487" customWidth="1"/>
    <col min="11258" max="11258" width="20.5703125" style="487" customWidth="1"/>
    <col min="11259" max="11264" width="9" style="487"/>
    <col min="11265" max="11267" width="0" style="487" hidden="1" customWidth="1"/>
    <col min="11268" max="11510" width="9" style="487"/>
    <col min="11511" max="11511" width="5" style="487" customWidth="1"/>
    <col min="11512" max="11512" width="9" style="487"/>
    <col min="11513" max="11513" width="43.28515625" style="487" customWidth="1"/>
    <col min="11514" max="11514" width="20.5703125" style="487" customWidth="1"/>
    <col min="11515" max="11520" width="9" style="487"/>
    <col min="11521" max="11523" width="0" style="487" hidden="1" customWidth="1"/>
    <col min="11524" max="11766" width="9" style="487"/>
    <col min="11767" max="11767" width="5" style="487" customWidth="1"/>
    <col min="11768" max="11768" width="9" style="487"/>
    <col min="11769" max="11769" width="43.28515625" style="487" customWidth="1"/>
    <col min="11770" max="11770" width="20.5703125" style="487" customWidth="1"/>
    <col min="11771" max="11776" width="9" style="487"/>
    <col min="11777" max="11779" width="0" style="487" hidden="1" customWidth="1"/>
    <col min="11780" max="12022" width="9" style="487"/>
    <col min="12023" max="12023" width="5" style="487" customWidth="1"/>
    <col min="12024" max="12024" width="9" style="487"/>
    <col min="12025" max="12025" width="43.28515625" style="487" customWidth="1"/>
    <col min="12026" max="12026" width="20.5703125" style="487" customWidth="1"/>
    <col min="12027" max="12032" width="9" style="487"/>
    <col min="12033" max="12035" width="0" style="487" hidden="1" customWidth="1"/>
    <col min="12036" max="12278" width="9" style="487"/>
    <col min="12279" max="12279" width="5" style="487" customWidth="1"/>
    <col min="12280" max="12280" width="9" style="487"/>
    <col min="12281" max="12281" width="43.28515625" style="487" customWidth="1"/>
    <col min="12282" max="12282" width="20.5703125" style="487" customWidth="1"/>
    <col min="12283" max="12288" width="9" style="487"/>
    <col min="12289" max="12291" width="0" style="487" hidden="1" customWidth="1"/>
    <col min="12292" max="12534" width="9" style="487"/>
    <col min="12535" max="12535" width="5" style="487" customWidth="1"/>
    <col min="12536" max="12536" width="9" style="487"/>
    <col min="12537" max="12537" width="43.28515625" style="487" customWidth="1"/>
    <col min="12538" max="12538" width="20.5703125" style="487" customWidth="1"/>
    <col min="12539" max="12544" width="9" style="487"/>
    <col min="12545" max="12547" width="0" style="487" hidden="1" customWidth="1"/>
    <col min="12548" max="12790" width="9" style="487"/>
    <col min="12791" max="12791" width="5" style="487" customWidth="1"/>
    <col min="12792" max="12792" width="9" style="487"/>
    <col min="12793" max="12793" width="43.28515625" style="487" customWidth="1"/>
    <col min="12794" max="12794" width="20.5703125" style="487" customWidth="1"/>
    <col min="12795" max="12800" width="9" style="487"/>
    <col min="12801" max="12803" width="0" style="487" hidden="1" customWidth="1"/>
    <col min="12804" max="13046" width="9" style="487"/>
    <col min="13047" max="13047" width="5" style="487" customWidth="1"/>
    <col min="13048" max="13048" width="9" style="487"/>
    <col min="13049" max="13049" width="43.28515625" style="487" customWidth="1"/>
    <col min="13050" max="13050" width="20.5703125" style="487" customWidth="1"/>
    <col min="13051" max="13056" width="9" style="487"/>
    <col min="13057" max="13059" width="0" style="487" hidden="1" customWidth="1"/>
    <col min="13060" max="13302" width="9" style="487"/>
    <col min="13303" max="13303" width="5" style="487" customWidth="1"/>
    <col min="13304" max="13304" width="9" style="487"/>
    <col min="13305" max="13305" width="43.28515625" style="487" customWidth="1"/>
    <col min="13306" max="13306" width="20.5703125" style="487" customWidth="1"/>
    <col min="13307" max="13312" width="9" style="487"/>
    <col min="13313" max="13315" width="0" style="487" hidden="1" customWidth="1"/>
    <col min="13316" max="13558" width="9" style="487"/>
    <col min="13559" max="13559" width="5" style="487" customWidth="1"/>
    <col min="13560" max="13560" width="9" style="487"/>
    <col min="13561" max="13561" width="43.28515625" style="487" customWidth="1"/>
    <col min="13562" max="13562" width="20.5703125" style="487" customWidth="1"/>
    <col min="13563" max="13568" width="9" style="487"/>
    <col min="13569" max="13571" width="0" style="487" hidden="1" customWidth="1"/>
    <col min="13572" max="13814" width="9" style="487"/>
    <col min="13815" max="13815" width="5" style="487" customWidth="1"/>
    <col min="13816" max="13816" width="9" style="487"/>
    <col min="13817" max="13817" width="43.28515625" style="487" customWidth="1"/>
    <col min="13818" max="13818" width="20.5703125" style="487" customWidth="1"/>
    <col min="13819" max="13824" width="9" style="487"/>
    <col min="13825" max="13827" width="0" style="487" hidden="1" customWidth="1"/>
    <col min="13828" max="14070" width="9" style="487"/>
    <col min="14071" max="14071" width="5" style="487" customWidth="1"/>
    <col min="14072" max="14072" width="9" style="487"/>
    <col min="14073" max="14073" width="43.28515625" style="487" customWidth="1"/>
    <col min="14074" max="14074" width="20.5703125" style="487" customWidth="1"/>
    <col min="14075" max="14080" width="9" style="487"/>
    <col min="14081" max="14083" width="0" style="487" hidden="1" customWidth="1"/>
    <col min="14084" max="14326" width="9" style="487"/>
    <col min="14327" max="14327" width="5" style="487" customWidth="1"/>
    <col min="14328" max="14328" width="9" style="487"/>
    <col min="14329" max="14329" width="43.28515625" style="487" customWidth="1"/>
    <col min="14330" max="14330" width="20.5703125" style="487" customWidth="1"/>
    <col min="14331" max="14336" width="9" style="487"/>
    <col min="14337" max="14339" width="0" style="487" hidden="1" customWidth="1"/>
    <col min="14340" max="14582" width="9" style="487"/>
    <col min="14583" max="14583" width="5" style="487" customWidth="1"/>
    <col min="14584" max="14584" width="9" style="487"/>
    <col min="14585" max="14585" width="43.28515625" style="487" customWidth="1"/>
    <col min="14586" max="14586" width="20.5703125" style="487" customWidth="1"/>
    <col min="14587" max="14592" width="9" style="487"/>
    <col min="14593" max="14595" width="0" style="487" hidden="1" customWidth="1"/>
    <col min="14596" max="14838" width="9" style="487"/>
    <col min="14839" max="14839" width="5" style="487" customWidth="1"/>
    <col min="14840" max="14840" width="9" style="487"/>
    <col min="14841" max="14841" width="43.28515625" style="487" customWidth="1"/>
    <col min="14842" max="14842" width="20.5703125" style="487" customWidth="1"/>
    <col min="14843" max="14848" width="9" style="487"/>
    <col min="14849" max="14851" width="0" style="487" hidden="1" customWidth="1"/>
    <col min="14852" max="15094" width="9" style="487"/>
    <col min="15095" max="15095" width="5" style="487" customWidth="1"/>
    <col min="15096" max="15096" width="9" style="487"/>
    <col min="15097" max="15097" width="43.28515625" style="487" customWidth="1"/>
    <col min="15098" max="15098" width="20.5703125" style="487" customWidth="1"/>
    <col min="15099" max="15104" width="9" style="487"/>
    <col min="15105" max="15107" width="0" style="487" hidden="1" customWidth="1"/>
    <col min="15108" max="15350" width="9" style="487"/>
    <col min="15351" max="15351" width="5" style="487" customWidth="1"/>
    <col min="15352" max="15352" width="9" style="487"/>
    <col min="15353" max="15353" width="43.28515625" style="487" customWidth="1"/>
    <col min="15354" max="15354" width="20.5703125" style="487" customWidth="1"/>
    <col min="15355" max="15360" width="9" style="487"/>
    <col min="15361" max="15363" width="0" style="487" hidden="1" customWidth="1"/>
    <col min="15364" max="15606" width="9" style="487"/>
    <col min="15607" max="15607" width="5" style="487" customWidth="1"/>
    <col min="15608" max="15608" width="9" style="487"/>
    <col min="15609" max="15609" width="43.28515625" style="487" customWidth="1"/>
    <col min="15610" max="15610" width="20.5703125" style="487" customWidth="1"/>
    <col min="15611" max="15616" width="9" style="487"/>
    <col min="15617" max="15619" width="0" style="487" hidden="1" customWidth="1"/>
    <col min="15620" max="15862" width="9" style="487"/>
    <col min="15863" max="15863" width="5" style="487" customWidth="1"/>
    <col min="15864" max="15864" width="9" style="487"/>
    <col min="15865" max="15865" width="43.28515625" style="487" customWidth="1"/>
    <col min="15866" max="15866" width="20.5703125" style="487" customWidth="1"/>
    <col min="15867" max="15872" width="9" style="487"/>
    <col min="15873" max="15875" width="0" style="487" hidden="1" customWidth="1"/>
    <col min="15876" max="16118" width="9" style="487"/>
    <col min="16119" max="16119" width="5" style="487" customWidth="1"/>
    <col min="16120" max="16120" width="9" style="487"/>
    <col min="16121" max="16121" width="43.28515625" style="487" customWidth="1"/>
    <col min="16122" max="16122" width="20.5703125" style="487" customWidth="1"/>
    <col min="16123" max="16128" width="9" style="487"/>
    <col min="16129" max="16131" width="0" style="487" hidden="1" customWidth="1"/>
    <col min="16132" max="16374" width="9" style="487"/>
    <col min="16375" max="16384" width="9" style="487" customWidth="1"/>
  </cols>
  <sheetData>
    <row r="1" spans="1:4" ht="15.75">
      <c r="A1" s="379" t="s">
        <v>1155</v>
      </c>
    </row>
    <row r="2" spans="1:4" ht="43.5" customHeight="1">
      <c r="A2" s="380" t="s">
        <v>1764</v>
      </c>
      <c r="B2" s="391" t="s">
        <v>1047</v>
      </c>
      <c r="C2" s="380" t="s">
        <v>382</v>
      </c>
      <c r="D2" s="380" t="s">
        <v>835</v>
      </c>
    </row>
    <row r="3" spans="1:4" ht="75">
      <c r="A3" s="693">
        <v>1</v>
      </c>
      <c r="B3" s="695" t="s">
        <v>2091</v>
      </c>
      <c r="C3" s="695" t="s">
        <v>2092</v>
      </c>
      <c r="D3" s="694">
        <v>7859</v>
      </c>
    </row>
    <row r="4" spans="1:4" ht="30">
      <c r="A4" s="693">
        <f>A3+1</f>
        <v>2</v>
      </c>
      <c r="B4" s="695" t="s">
        <v>2091</v>
      </c>
      <c r="C4" s="695" t="s">
        <v>2093</v>
      </c>
      <c r="D4" s="694">
        <v>8160</v>
      </c>
    </row>
    <row r="5" spans="1:4" ht="75">
      <c r="A5" s="693">
        <f t="shared" ref="A5:A38" si="0">A4+1</f>
        <v>3</v>
      </c>
      <c r="B5" s="695" t="s">
        <v>2094</v>
      </c>
      <c r="C5" s="695" t="s">
        <v>2092</v>
      </c>
      <c r="D5" s="694">
        <v>8727</v>
      </c>
    </row>
    <row r="6" spans="1:4" ht="30">
      <c r="A6" s="693">
        <f t="shared" si="0"/>
        <v>4</v>
      </c>
      <c r="B6" s="695" t="s">
        <v>2094</v>
      </c>
      <c r="C6" s="695" t="s">
        <v>2093</v>
      </c>
      <c r="D6" s="694">
        <v>32940</v>
      </c>
    </row>
    <row r="7" spans="1:4" ht="45">
      <c r="A7" s="693">
        <f t="shared" si="0"/>
        <v>5</v>
      </c>
      <c r="B7" s="695" t="s">
        <v>2095</v>
      </c>
      <c r="C7" s="696" t="s">
        <v>2097</v>
      </c>
      <c r="D7" s="693">
        <v>7930</v>
      </c>
    </row>
    <row r="8" spans="1:4" ht="45">
      <c r="A8" s="693">
        <f t="shared" si="0"/>
        <v>6</v>
      </c>
      <c r="B8" s="695" t="s">
        <v>2096</v>
      </c>
      <c r="C8" s="695" t="s">
        <v>2097</v>
      </c>
      <c r="D8" s="694">
        <v>7473</v>
      </c>
    </row>
    <row r="9" spans="1:4" ht="15">
      <c r="A9" s="693">
        <f t="shared" si="0"/>
        <v>7</v>
      </c>
      <c r="B9" s="696" t="s">
        <v>2096</v>
      </c>
      <c r="C9" s="696" t="s">
        <v>2154</v>
      </c>
      <c r="D9" s="693">
        <v>2426</v>
      </c>
    </row>
    <row r="10" spans="1:4" ht="45">
      <c r="A10" s="693">
        <f t="shared" si="0"/>
        <v>8</v>
      </c>
      <c r="B10" s="696" t="s">
        <v>2096</v>
      </c>
      <c r="C10" s="696" t="s">
        <v>2155</v>
      </c>
      <c r="D10" s="693">
        <v>384</v>
      </c>
    </row>
    <row r="11" spans="1:4" ht="30">
      <c r="A11" s="693">
        <f t="shared" si="0"/>
        <v>9</v>
      </c>
      <c r="B11" s="696" t="s">
        <v>2096</v>
      </c>
      <c r="C11" s="696" t="s">
        <v>2156</v>
      </c>
      <c r="D11" s="693">
        <v>513</v>
      </c>
    </row>
    <row r="12" spans="1:4" ht="30">
      <c r="A12" s="693">
        <f t="shared" si="0"/>
        <v>10</v>
      </c>
      <c r="B12" s="696" t="s">
        <v>2096</v>
      </c>
      <c r="C12" s="696" t="s">
        <v>2157</v>
      </c>
      <c r="D12" s="693">
        <v>2841</v>
      </c>
    </row>
    <row r="13" spans="1:4" ht="15">
      <c r="A13" s="693">
        <f t="shared" si="0"/>
        <v>11</v>
      </c>
      <c r="B13" s="696" t="s">
        <v>2096</v>
      </c>
      <c r="C13" s="696" t="s">
        <v>2098</v>
      </c>
      <c r="D13" s="693">
        <v>323</v>
      </c>
    </row>
    <row r="14" spans="1:4" ht="15">
      <c r="A14" s="693">
        <f t="shared" si="0"/>
        <v>12</v>
      </c>
      <c r="B14" s="696" t="s">
        <v>2096</v>
      </c>
      <c r="C14" s="696" t="s">
        <v>2158</v>
      </c>
      <c r="D14" s="693">
        <v>323</v>
      </c>
    </row>
    <row r="15" spans="1:4" ht="75">
      <c r="A15" s="693">
        <f t="shared" si="0"/>
        <v>13</v>
      </c>
      <c r="B15" s="697" t="s">
        <v>2099</v>
      </c>
      <c r="C15" s="695" t="s">
        <v>2100</v>
      </c>
      <c r="D15" s="694">
        <v>12472</v>
      </c>
    </row>
    <row r="16" spans="1:4" ht="45">
      <c r="A16" s="693">
        <f t="shared" si="0"/>
        <v>14</v>
      </c>
      <c r="B16" s="697" t="s">
        <v>2099</v>
      </c>
      <c r="C16" s="695" t="s">
        <v>2097</v>
      </c>
      <c r="D16" s="694">
        <v>906</v>
      </c>
    </row>
    <row r="17" spans="1:4" ht="15">
      <c r="A17" s="693">
        <f t="shared" si="0"/>
        <v>15</v>
      </c>
      <c r="B17" s="697" t="s">
        <v>2099</v>
      </c>
      <c r="C17" s="695" t="s">
        <v>2101</v>
      </c>
      <c r="D17" s="694">
        <v>1700</v>
      </c>
    </row>
    <row r="18" spans="1:4" ht="30">
      <c r="A18" s="693">
        <f t="shared" si="0"/>
        <v>16</v>
      </c>
      <c r="B18" s="697" t="s">
        <v>2099</v>
      </c>
      <c r="C18" s="695" t="s">
        <v>2159</v>
      </c>
      <c r="D18" s="694">
        <v>1053</v>
      </c>
    </row>
    <row r="19" spans="1:4" ht="15">
      <c r="A19" s="693">
        <f t="shared" si="0"/>
        <v>17</v>
      </c>
      <c r="B19" s="695" t="s">
        <v>2104</v>
      </c>
      <c r="C19" s="695" t="s">
        <v>2160</v>
      </c>
      <c r="D19" s="694">
        <v>9925</v>
      </c>
    </row>
    <row r="20" spans="1:4" ht="15">
      <c r="A20" s="693">
        <f t="shared" si="0"/>
        <v>18</v>
      </c>
      <c r="B20" s="695" t="s">
        <v>2104</v>
      </c>
      <c r="C20" s="695" t="s">
        <v>2101</v>
      </c>
      <c r="D20" s="694">
        <v>430</v>
      </c>
    </row>
    <row r="21" spans="1:4" ht="15">
      <c r="A21" s="693">
        <f t="shared" si="0"/>
        <v>19</v>
      </c>
      <c r="B21" s="698" t="s">
        <v>2102</v>
      </c>
      <c r="C21" s="518" t="s">
        <v>2112</v>
      </c>
      <c r="D21" s="445">
        <v>2567</v>
      </c>
    </row>
    <row r="22" spans="1:4" ht="75">
      <c r="A22" s="693">
        <f t="shared" si="0"/>
        <v>20</v>
      </c>
      <c r="B22" s="695" t="s">
        <v>2113</v>
      </c>
      <c r="C22" s="695" t="s">
        <v>2112</v>
      </c>
      <c r="D22" s="693">
        <v>1767</v>
      </c>
    </row>
    <row r="23" spans="1:4" ht="75">
      <c r="A23" s="693">
        <f t="shared" si="0"/>
        <v>21</v>
      </c>
      <c r="B23" s="695" t="s">
        <v>2114</v>
      </c>
      <c r="C23" s="695" t="s">
        <v>2112</v>
      </c>
      <c r="D23" s="693">
        <v>1276</v>
      </c>
    </row>
    <row r="24" spans="1:4" ht="30">
      <c r="A24" s="693">
        <f t="shared" si="0"/>
        <v>22</v>
      </c>
      <c r="B24" s="695" t="s">
        <v>2161</v>
      </c>
      <c r="C24" s="695" t="s">
        <v>2162</v>
      </c>
      <c r="D24" s="693">
        <v>65</v>
      </c>
    </row>
    <row r="25" spans="1:4" ht="30">
      <c r="A25" s="693">
        <f t="shared" si="0"/>
        <v>23</v>
      </c>
      <c r="B25" s="695" t="s">
        <v>2161</v>
      </c>
      <c r="C25" s="695" t="s">
        <v>2163</v>
      </c>
      <c r="D25" s="693">
        <v>3121</v>
      </c>
    </row>
    <row r="26" spans="1:4" ht="75">
      <c r="A26" s="693">
        <f t="shared" si="0"/>
        <v>24</v>
      </c>
      <c r="B26" s="695" t="s">
        <v>2103</v>
      </c>
      <c r="C26" s="695" t="s">
        <v>2164</v>
      </c>
      <c r="D26" s="693">
        <v>2569</v>
      </c>
    </row>
    <row r="27" spans="1:4" ht="45">
      <c r="A27" s="693">
        <f t="shared" si="0"/>
        <v>25</v>
      </c>
      <c r="B27" s="695" t="s">
        <v>2103</v>
      </c>
      <c r="C27" s="695" t="s">
        <v>2120</v>
      </c>
      <c r="D27" s="693">
        <v>1967</v>
      </c>
    </row>
    <row r="28" spans="1:4" ht="30">
      <c r="A28" s="693">
        <f t="shared" si="0"/>
        <v>26</v>
      </c>
      <c r="B28" s="695" t="s">
        <v>2103</v>
      </c>
      <c r="C28" s="695" t="s">
        <v>2165</v>
      </c>
      <c r="D28" s="693">
        <v>423</v>
      </c>
    </row>
    <row r="29" spans="1:4" ht="15">
      <c r="A29" s="693">
        <f t="shared" si="0"/>
        <v>27</v>
      </c>
      <c r="B29" s="695" t="s">
        <v>2103</v>
      </c>
      <c r="C29" s="695" t="s">
        <v>2115</v>
      </c>
      <c r="D29" s="693">
        <v>445</v>
      </c>
    </row>
    <row r="30" spans="1:4" ht="15">
      <c r="A30" s="693">
        <f t="shared" si="0"/>
        <v>28</v>
      </c>
      <c r="B30" s="695" t="s">
        <v>2103</v>
      </c>
      <c r="C30" s="695" t="s">
        <v>2166</v>
      </c>
      <c r="D30" s="693">
        <v>14</v>
      </c>
    </row>
    <row r="31" spans="1:4" ht="30">
      <c r="A31" s="693">
        <f t="shared" si="0"/>
        <v>29</v>
      </c>
      <c r="B31" s="696" t="s">
        <v>2167</v>
      </c>
      <c r="C31" s="696" t="s">
        <v>2105</v>
      </c>
      <c r="D31" s="693">
        <v>10539</v>
      </c>
    </row>
    <row r="32" spans="1:4" ht="30">
      <c r="A32" s="693">
        <f t="shared" si="0"/>
        <v>30</v>
      </c>
      <c r="B32" s="696" t="s">
        <v>2167</v>
      </c>
      <c r="C32" s="696" t="s">
        <v>2106</v>
      </c>
      <c r="D32" s="693">
        <v>1861</v>
      </c>
    </row>
    <row r="33" spans="1:4" ht="15">
      <c r="A33" s="693">
        <f t="shared" si="0"/>
        <v>31</v>
      </c>
      <c r="B33" s="696" t="s">
        <v>2167</v>
      </c>
      <c r="C33" s="696" t="s">
        <v>2168</v>
      </c>
      <c r="D33" s="693">
        <v>1929</v>
      </c>
    </row>
    <row r="34" spans="1:4" ht="45">
      <c r="A34" s="693">
        <f t="shared" si="0"/>
        <v>32</v>
      </c>
      <c r="B34" s="696" t="s">
        <v>2107</v>
      </c>
      <c r="C34" s="696" t="s">
        <v>2169</v>
      </c>
      <c r="D34" s="693">
        <v>5410</v>
      </c>
    </row>
    <row r="35" spans="1:4" ht="30">
      <c r="A35" s="693">
        <f t="shared" si="0"/>
        <v>33</v>
      </c>
      <c r="B35" s="696" t="s">
        <v>2108</v>
      </c>
      <c r="C35" s="696" t="s">
        <v>2109</v>
      </c>
      <c r="D35" s="693">
        <v>10944</v>
      </c>
    </row>
    <row r="36" spans="1:4" ht="15">
      <c r="A36" s="693">
        <f t="shared" si="0"/>
        <v>34</v>
      </c>
      <c r="B36" s="696" t="s">
        <v>2108</v>
      </c>
      <c r="C36" s="696" t="s">
        <v>2170</v>
      </c>
      <c r="D36" s="693">
        <v>443</v>
      </c>
    </row>
    <row r="37" spans="1:4" ht="15">
      <c r="A37" s="693">
        <f t="shared" si="0"/>
        <v>35</v>
      </c>
      <c r="B37" s="696" t="s">
        <v>2121</v>
      </c>
      <c r="C37" s="696" t="s">
        <v>2171</v>
      </c>
      <c r="D37" s="693">
        <v>16001</v>
      </c>
    </row>
    <row r="38" spans="1:4" ht="30">
      <c r="A38" s="693">
        <f t="shared" si="0"/>
        <v>36</v>
      </c>
      <c r="B38" s="696" t="s">
        <v>2121</v>
      </c>
      <c r="C38" s="696" t="s">
        <v>2093</v>
      </c>
      <c r="D38" s="693">
        <v>13000</v>
      </c>
    </row>
  </sheetData>
  <autoFilter ref="A2:D2"/>
  <printOptions horizontalCentered="1" verticalCentered="1"/>
  <pageMargins left="0.23622047244094491" right="0" top="0.23622047244094491" bottom="0" header="0.51181102362204722" footer="0.51181102362204722"/>
  <pageSetup paperSize="9" orientation="portrait" r:id="rId1"/>
  <headerFooter alignWithMargins="0"/>
  <rowBreaks count="1" manualBreakCount="1">
    <brk id="13"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145" zoomScaleNormal="145" zoomScaleSheetLayoutView="85" workbookViewId="0">
      <selection activeCell="C12" sqref="C12:C14"/>
    </sheetView>
  </sheetViews>
  <sheetFormatPr defaultColWidth="9" defaultRowHeight="12.75"/>
  <cols>
    <col min="1" max="2" width="8.5703125" style="467" customWidth="1"/>
    <col min="3" max="3" width="15.7109375" style="467" customWidth="1"/>
    <col min="4" max="4" width="19.42578125" style="467" customWidth="1"/>
    <col min="5" max="5" width="22" style="467" hidden="1" customWidth="1"/>
    <col min="6" max="6" width="24.28515625" style="467" customWidth="1"/>
    <col min="7" max="7" width="24.42578125" style="467" customWidth="1"/>
    <col min="8" max="16384" width="9" style="467"/>
  </cols>
  <sheetData>
    <row r="1" spans="1:8" ht="36.950000000000003" customHeight="1">
      <c r="A1" s="564" t="s">
        <v>2147</v>
      </c>
      <c r="B1" s="564"/>
      <c r="C1" s="564"/>
      <c r="D1" s="564"/>
      <c r="E1" s="564"/>
      <c r="F1" s="564"/>
      <c r="G1" s="564"/>
    </row>
    <row r="2" spans="1:8" ht="69.95" customHeight="1">
      <c r="A2" s="496" t="s">
        <v>1764</v>
      </c>
      <c r="B2" s="497" t="s">
        <v>1047</v>
      </c>
      <c r="C2" s="496" t="s">
        <v>2031</v>
      </c>
      <c r="D2" s="496" t="s">
        <v>1765</v>
      </c>
      <c r="E2" s="496" t="s">
        <v>1766</v>
      </c>
      <c r="F2" s="496" t="s">
        <v>1767</v>
      </c>
      <c r="G2" s="498" t="s">
        <v>2072</v>
      </c>
      <c r="H2" s="453"/>
    </row>
    <row r="3" spans="1:8" s="454" customFormat="1" ht="12.75" customHeight="1">
      <c r="A3" s="565">
        <v>1</v>
      </c>
      <c r="B3" s="565" t="s">
        <v>1157</v>
      </c>
      <c r="C3" s="567" t="s">
        <v>2117</v>
      </c>
      <c r="D3" s="499" t="s">
        <v>2148</v>
      </c>
      <c r="E3" s="500" t="s">
        <v>2021</v>
      </c>
      <c r="F3" s="501">
        <v>0</v>
      </c>
      <c r="G3" s="501">
        <v>0</v>
      </c>
    </row>
    <row r="4" spans="1:8" s="454" customFormat="1" ht="12.75" customHeight="1">
      <c r="A4" s="566"/>
      <c r="B4" s="566"/>
      <c r="C4" s="568"/>
      <c r="D4" s="499" t="s">
        <v>2149</v>
      </c>
      <c r="E4" s="500" t="s">
        <v>2021</v>
      </c>
      <c r="F4" s="501">
        <v>0</v>
      </c>
      <c r="G4" s="501">
        <v>0</v>
      </c>
    </row>
    <row r="5" spans="1:8" s="454" customFormat="1" ht="12.75" customHeight="1">
      <c r="A5" s="566"/>
      <c r="B5" s="566"/>
      <c r="C5" s="569"/>
      <c r="D5" s="499" t="s">
        <v>2150</v>
      </c>
      <c r="E5" s="500" t="s">
        <v>2021</v>
      </c>
      <c r="F5" s="501">
        <v>0</v>
      </c>
      <c r="G5" s="501">
        <v>0</v>
      </c>
    </row>
    <row r="6" spans="1:8" s="454" customFormat="1" ht="12.75" customHeight="1">
      <c r="A6" s="565">
        <v>2</v>
      </c>
      <c r="B6" s="565" t="s">
        <v>2090</v>
      </c>
      <c r="C6" s="567" t="str">
        <f>C3</f>
        <v xml:space="preserve">4th Quarter  </v>
      </c>
      <c r="D6" s="499" t="str">
        <f>D3</f>
        <v>1st Month (Jan-24)</v>
      </c>
      <c r="E6" s="500" t="s">
        <v>2021</v>
      </c>
      <c r="F6" s="501">
        <v>0</v>
      </c>
      <c r="G6" s="501">
        <v>0</v>
      </c>
    </row>
    <row r="7" spans="1:8" s="454" customFormat="1" ht="12.75" customHeight="1">
      <c r="A7" s="566"/>
      <c r="B7" s="566"/>
      <c r="C7" s="568"/>
      <c r="D7" s="499" t="str">
        <f t="shared" ref="D7:D38" si="0">D4</f>
        <v>2nd Month (Feb-24)</v>
      </c>
      <c r="E7" s="500" t="s">
        <v>2021</v>
      </c>
      <c r="F7" s="501">
        <v>0</v>
      </c>
      <c r="G7" s="501">
        <v>0</v>
      </c>
    </row>
    <row r="8" spans="1:8" s="454" customFormat="1" ht="12.75" customHeight="1">
      <c r="A8" s="566"/>
      <c r="B8" s="566"/>
      <c r="C8" s="569"/>
      <c r="D8" s="499" t="str">
        <f t="shared" si="0"/>
        <v>3rd Month (Mar-24)</v>
      </c>
      <c r="E8" s="500" t="s">
        <v>2021</v>
      </c>
      <c r="F8" s="501">
        <v>0</v>
      </c>
      <c r="G8" s="501">
        <v>0</v>
      </c>
    </row>
    <row r="9" spans="1:8" s="454" customFormat="1" ht="12.75" customHeight="1">
      <c r="A9" s="565">
        <v>3</v>
      </c>
      <c r="B9" s="565" t="s">
        <v>727</v>
      </c>
      <c r="C9" s="567" t="str">
        <f>C6</f>
        <v xml:space="preserve">4th Quarter  </v>
      </c>
      <c r="D9" s="499" t="str">
        <f t="shared" si="0"/>
        <v>1st Month (Jan-24)</v>
      </c>
      <c r="E9" s="500" t="s">
        <v>2021</v>
      </c>
      <c r="F9" s="501">
        <v>0</v>
      </c>
      <c r="G9" s="501">
        <v>0</v>
      </c>
    </row>
    <row r="10" spans="1:8" s="454" customFormat="1" ht="12.75" customHeight="1">
      <c r="A10" s="566"/>
      <c r="B10" s="566"/>
      <c r="C10" s="568"/>
      <c r="D10" s="499" t="str">
        <f t="shared" si="0"/>
        <v>2nd Month (Feb-24)</v>
      </c>
      <c r="E10" s="500" t="s">
        <v>2021</v>
      </c>
      <c r="F10" s="501">
        <v>0</v>
      </c>
      <c r="G10" s="501">
        <v>0</v>
      </c>
    </row>
    <row r="11" spans="1:8" s="454" customFormat="1" ht="12.75" customHeight="1">
      <c r="A11" s="566"/>
      <c r="B11" s="566"/>
      <c r="C11" s="569"/>
      <c r="D11" s="499" t="str">
        <f t="shared" si="0"/>
        <v>3rd Month (Mar-24)</v>
      </c>
      <c r="E11" s="500" t="s">
        <v>2021</v>
      </c>
      <c r="F11" s="501">
        <v>0</v>
      </c>
      <c r="G11" s="501">
        <v>0</v>
      </c>
    </row>
    <row r="12" spans="1:8" s="454" customFormat="1" ht="12.75" customHeight="1">
      <c r="A12" s="565">
        <v>4</v>
      </c>
      <c r="B12" s="565" t="s">
        <v>1159</v>
      </c>
      <c r="C12" s="567" t="str">
        <f>C9</f>
        <v xml:space="preserve">4th Quarter  </v>
      </c>
      <c r="D12" s="499" t="str">
        <f t="shared" si="0"/>
        <v>1st Month (Jan-24)</v>
      </c>
      <c r="E12" s="500" t="s">
        <v>2021</v>
      </c>
      <c r="F12" s="501">
        <v>0</v>
      </c>
      <c r="G12" s="501">
        <v>0</v>
      </c>
    </row>
    <row r="13" spans="1:8" s="454" customFormat="1" ht="12.75" customHeight="1">
      <c r="A13" s="566"/>
      <c r="B13" s="566"/>
      <c r="C13" s="568"/>
      <c r="D13" s="499" t="str">
        <f t="shared" si="0"/>
        <v>2nd Month (Feb-24)</v>
      </c>
      <c r="E13" s="500" t="s">
        <v>2021</v>
      </c>
      <c r="F13" s="501">
        <v>0</v>
      </c>
      <c r="G13" s="501">
        <v>0</v>
      </c>
    </row>
    <row r="14" spans="1:8" s="454" customFormat="1" ht="12.75" customHeight="1">
      <c r="A14" s="566"/>
      <c r="B14" s="566"/>
      <c r="C14" s="569"/>
      <c r="D14" s="499" t="str">
        <f t="shared" si="0"/>
        <v>3rd Month (Mar-24)</v>
      </c>
      <c r="E14" s="500" t="s">
        <v>2021</v>
      </c>
      <c r="F14" s="501">
        <v>0</v>
      </c>
      <c r="G14" s="501">
        <v>0</v>
      </c>
    </row>
    <row r="15" spans="1:8" s="454" customFormat="1" ht="12.75" customHeight="1">
      <c r="A15" s="570">
        <v>5</v>
      </c>
      <c r="B15" s="565" t="s">
        <v>1160</v>
      </c>
      <c r="C15" s="572" t="str">
        <f>C12</f>
        <v xml:space="preserve">4th Quarter  </v>
      </c>
      <c r="D15" s="495" t="str">
        <f t="shared" si="0"/>
        <v>1st Month (Jan-24)</v>
      </c>
      <c r="E15" s="457" t="s">
        <v>2021</v>
      </c>
      <c r="F15" s="458">
        <v>0</v>
      </c>
      <c r="G15" s="458">
        <v>0</v>
      </c>
    </row>
    <row r="16" spans="1:8" s="454" customFormat="1" ht="12.75" customHeight="1">
      <c r="A16" s="571"/>
      <c r="B16" s="566"/>
      <c r="C16" s="573"/>
      <c r="D16" s="495" t="str">
        <f t="shared" si="0"/>
        <v>2nd Month (Feb-24)</v>
      </c>
      <c r="E16" s="457" t="s">
        <v>2021</v>
      </c>
      <c r="F16" s="458">
        <v>0</v>
      </c>
      <c r="G16" s="458">
        <v>0</v>
      </c>
    </row>
    <row r="17" spans="1:7" s="454" customFormat="1" ht="12.75" customHeight="1">
      <c r="A17" s="571"/>
      <c r="B17" s="566"/>
      <c r="C17" s="574"/>
      <c r="D17" s="495" t="str">
        <f t="shared" si="0"/>
        <v>3rd Month (Mar-24)</v>
      </c>
      <c r="E17" s="457" t="s">
        <v>2021</v>
      </c>
      <c r="F17" s="458">
        <v>0</v>
      </c>
      <c r="G17" s="458">
        <v>0</v>
      </c>
    </row>
    <row r="18" spans="1:7" s="454" customFormat="1" ht="12.75" customHeight="1">
      <c r="A18" s="565">
        <v>6</v>
      </c>
      <c r="B18" s="565" t="s">
        <v>1162</v>
      </c>
      <c r="C18" s="567" t="str">
        <f>C15</f>
        <v xml:space="preserve">4th Quarter  </v>
      </c>
      <c r="D18" s="499" t="str">
        <f t="shared" si="0"/>
        <v>1st Month (Jan-24)</v>
      </c>
      <c r="E18" s="500" t="s">
        <v>2021</v>
      </c>
      <c r="F18" s="501">
        <v>3</v>
      </c>
      <c r="G18" s="501">
        <v>0</v>
      </c>
    </row>
    <row r="19" spans="1:7" s="454" customFormat="1" ht="12.75" customHeight="1">
      <c r="A19" s="566"/>
      <c r="B19" s="566"/>
      <c r="C19" s="568"/>
      <c r="D19" s="499" t="str">
        <f t="shared" si="0"/>
        <v>2nd Month (Feb-24)</v>
      </c>
      <c r="E19" s="500" t="s">
        <v>2021</v>
      </c>
      <c r="F19" s="501">
        <v>2</v>
      </c>
      <c r="G19" s="501">
        <v>0</v>
      </c>
    </row>
    <row r="20" spans="1:7" s="454" customFormat="1" ht="12.75" customHeight="1">
      <c r="A20" s="566"/>
      <c r="B20" s="566"/>
      <c r="C20" s="569"/>
      <c r="D20" s="499" t="str">
        <f t="shared" si="0"/>
        <v>3rd Month (Mar-24)</v>
      </c>
      <c r="E20" s="500" t="s">
        <v>2021</v>
      </c>
      <c r="F20" s="501">
        <v>1</v>
      </c>
      <c r="G20" s="501">
        <v>0</v>
      </c>
    </row>
    <row r="21" spans="1:7" s="454" customFormat="1" ht="12.75" customHeight="1">
      <c r="A21" s="565">
        <v>7</v>
      </c>
      <c r="B21" s="565" t="s">
        <v>289</v>
      </c>
      <c r="C21" s="567" t="str">
        <f>C18</f>
        <v xml:space="preserve">4th Quarter  </v>
      </c>
      <c r="D21" s="499" t="str">
        <f t="shared" si="0"/>
        <v>1st Month (Jan-24)</v>
      </c>
      <c r="E21" s="500" t="s">
        <v>2021</v>
      </c>
      <c r="F21" s="501">
        <v>0</v>
      </c>
      <c r="G21" s="501">
        <v>0</v>
      </c>
    </row>
    <row r="22" spans="1:7" s="454" customFormat="1" ht="12.75" customHeight="1">
      <c r="A22" s="566"/>
      <c r="B22" s="566"/>
      <c r="C22" s="568"/>
      <c r="D22" s="499" t="str">
        <f t="shared" si="0"/>
        <v>2nd Month (Feb-24)</v>
      </c>
      <c r="E22" s="500" t="s">
        <v>2021</v>
      </c>
      <c r="F22" s="501">
        <v>0</v>
      </c>
      <c r="G22" s="501">
        <v>0</v>
      </c>
    </row>
    <row r="23" spans="1:7" s="454" customFormat="1" ht="12.75" customHeight="1">
      <c r="A23" s="566"/>
      <c r="B23" s="566"/>
      <c r="C23" s="569"/>
      <c r="D23" s="499" t="str">
        <f t="shared" si="0"/>
        <v>3rd Month (Mar-24)</v>
      </c>
      <c r="E23" s="500" t="s">
        <v>2021</v>
      </c>
      <c r="F23" s="501">
        <v>0</v>
      </c>
      <c r="G23" s="501">
        <v>0</v>
      </c>
    </row>
    <row r="24" spans="1:7" s="454" customFormat="1" ht="12.75" customHeight="1">
      <c r="A24" s="570">
        <v>8</v>
      </c>
      <c r="B24" s="575" t="s">
        <v>2022</v>
      </c>
      <c r="C24" s="572" t="str">
        <f>C21</f>
        <v xml:space="preserve">4th Quarter  </v>
      </c>
      <c r="D24" s="495" t="str">
        <f t="shared" si="0"/>
        <v>1st Month (Jan-24)</v>
      </c>
      <c r="E24" s="457" t="s">
        <v>2021</v>
      </c>
      <c r="F24" s="458">
        <v>0</v>
      </c>
      <c r="G24" s="458">
        <v>0</v>
      </c>
    </row>
    <row r="25" spans="1:7" s="454" customFormat="1" ht="12.75" customHeight="1">
      <c r="A25" s="571"/>
      <c r="B25" s="576"/>
      <c r="C25" s="573"/>
      <c r="D25" s="495" t="str">
        <f t="shared" si="0"/>
        <v>2nd Month (Feb-24)</v>
      </c>
      <c r="E25" s="457" t="s">
        <v>2021</v>
      </c>
      <c r="F25" s="458">
        <v>0</v>
      </c>
      <c r="G25" s="458">
        <v>0</v>
      </c>
    </row>
    <row r="26" spans="1:7" s="454" customFormat="1" ht="12.75" customHeight="1">
      <c r="A26" s="571"/>
      <c r="B26" s="576"/>
      <c r="C26" s="574"/>
      <c r="D26" s="495" t="str">
        <f t="shared" si="0"/>
        <v>3rd Month (Mar-24)</v>
      </c>
      <c r="E26" s="457" t="s">
        <v>2021</v>
      </c>
      <c r="F26" s="458">
        <v>0</v>
      </c>
      <c r="G26" s="458">
        <v>0</v>
      </c>
    </row>
    <row r="27" spans="1:7" s="454" customFormat="1" ht="12.75" customHeight="1">
      <c r="A27" s="565">
        <v>9</v>
      </c>
      <c r="B27" s="565" t="s">
        <v>1163</v>
      </c>
      <c r="C27" s="567" t="str">
        <f>C24</f>
        <v xml:space="preserve">4th Quarter  </v>
      </c>
      <c r="D27" s="499" t="str">
        <f t="shared" si="0"/>
        <v>1st Month (Jan-24)</v>
      </c>
      <c r="E27" s="500" t="s">
        <v>2021</v>
      </c>
      <c r="F27" s="501">
        <v>1</v>
      </c>
      <c r="G27" s="501">
        <v>0</v>
      </c>
    </row>
    <row r="28" spans="1:7" s="454" customFormat="1" ht="12.75" customHeight="1">
      <c r="A28" s="566"/>
      <c r="B28" s="566"/>
      <c r="C28" s="568"/>
      <c r="D28" s="499" t="str">
        <f t="shared" si="0"/>
        <v>2nd Month (Feb-24)</v>
      </c>
      <c r="E28" s="500" t="s">
        <v>2021</v>
      </c>
      <c r="F28" s="501">
        <v>2</v>
      </c>
      <c r="G28" s="501">
        <v>0</v>
      </c>
    </row>
    <row r="29" spans="1:7" s="454" customFormat="1" ht="12.75" customHeight="1">
      <c r="A29" s="566"/>
      <c r="B29" s="566"/>
      <c r="C29" s="569"/>
      <c r="D29" s="499" t="str">
        <f t="shared" si="0"/>
        <v>3rd Month (Mar-24)</v>
      </c>
      <c r="E29" s="500" t="s">
        <v>2021</v>
      </c>
      <c r="F29" s="501">
        <v>0</v>
      </c>
      <c r="G29" s="501">
        <v>0</v>
      </c>
    </row>
    <row r="30" spans="1:7" s="454" customFormat="1" ht="12.75" customHeight="1">
      <c r="A30" s="570">
        <v>10</v>
      </c>
      <c r="B30" s="565" t="s">
        <v>728</v>
      </c>
      <c r="C30" s="572" t="str">
        <f>C27</f>
        <v xml:space="preserve">4th Quarter  </v>
      </c>
      <c r="D30" s="495" t="str">
        <f t="shared" si="0"/>
        <v>1st Month (Jan-24)</v>
      </c>
      <c r="E30" s="457" t="s">
        <v>2021</v>
      </c>
      <c r="F30" s="458">
        <v>0</v>
      </c>
      <c r="G30" s="458">
        <v>0</v>
      </c>
    </row>
    <row r="31" spans="1:7" s="454" customFormat="1" ht="12.75" customHeight="1">
      <c r="A31" s="571"/>
      <c r="B31" s="566"/>
      <c r="C31" s="573"/>
      <c r="D31" s="495" t="str">
        <f t="shared" si="0"/>
        <v>2nd Month (Feb-24)</v>
      </c>
      <c r="E31" s="457" t="s">
        <v>2021</v>
      </c>
      <c r="F31" s="458">
        <v>0</v>
      </c>
      <c r="G31" s="458">
        <v>0</v>
      </c>
    </row>
    <row r="32" spans="1:7" s="454" customFormat="1" ht="12.75" customHeight="1">
      <c r="A32" s="571"/>
      <c r="B32" s="566"/>
      <c r="C32" s="574"/>
      <c r="D32" s="495" t="str">
        <f t="shared" si="0"/>
        <v>3rd Month (Mar-24)</v>
      </c>
      <c r="E32" s="457" t="s">
        <v>2021</v>
      </c>
      <c r="F32" s="458">
        <v>0</v>
      </c>
      <c r="G32" s="458">
        <v>0</v>
      </c>
    </row>
    <row r="33" spans="1:7" s="454" customFormat="1" ht="12.75" customHeight="1">
      <c r="A33" s="570">
        <v>11</v>
      </c>
      <c r="B33" s="575" t="s">
        <v>1164</v>
      </c>
      <c r="C33" s="572" t="str">
        <f>C30</f>
        <v xml:space="preserve">4th Quarter  </v>
      </c>
      <c r="D33" s="495" t="str">
        <f t="shared" si="0"/>
        <v>1st Month (Jan-24)</v>
      </c>
      <c r="E33" s="457" t="s">
        <v>2021</v>
      </c>
      <c r="F33" s="458">
        <v>0</v>
      </c>
      <c r="G33" s="458">
        <v>0</v>
      </c>
    </row>
    <row r="34" spans="1:7" s="454" customFormat="1" ht="12.75" customHeight="1">
      <c r="A34" s="571"/>
      <c r="B34" s="576"/>
      <c r="C34" s="573"/>
      <c r="D34" s="495" t="str">
        <f t="shared" si="0"/>
        <v>2nd Month (Feb-24)</v>
      </c>
      <c r="E34" s="457" t="s">
        <v>2021</v>
      </c>
      <c r="F34" s="458">
        <v>1</v>
      </c>
      <c r="G34" s="458">
        <v>0</v>
      </c>
    </row>
    <row r="35" spans="1:7" s="454" customFormat="1" ht="12.75" customHeight="1">
      <c r="A35" s="571"/>
      <c r="B35" s="576"/>
      <c r="C35" s="574"/>
      <c r="D35" s="495" t="str">
        <f t="shared" si="0"/>
        <v>3rd Month (Mar-24)</v>
      </c>
      <c r="E35" s="457" t="s">
        <v>2021</v>
      </c>
      <c r="F35" s="458">
        <v>0</v>
      </c>
      <c r="G35" s="458">
        <v>0</v>
      </c>
    </row>
    <row r="36" spans="1:7" s="454" customFormat="1" ht="12.75" customHeight="1">
      <c r="A36" s="565">
        <v>12</v>
      </c>
      <c r="B36" s="565" t="s">
        <v>1165</v>
      </c>
      <c r="C36" s="567" t="str">
        <f>C33</f>
        <v xml:space="preserve">4th Quarter  </v>
      </c>
      <c r="D36" s="499" t="str">
        <f t="shared" si="0"/>
        <v>1st Month (Jan-24)</v>
      </c>
      <c r="E36" s="500" t="s">
        <v>2021</v>
      </c>
      <c r="F36" s="501">
        <v>0</v>
      </c>
      <c r="G36" s="501">
        <v>0</v>
      </c>
    </row>
    <row r="37" spans="1:7" s="454" customFormat="1" ht="12.75" customHeight="1">
      <c r="A37" s="566"/>
      <c r="B37" s="566"/>
      <c r="C37" s="568"/>
      <c r="D37" s="499" t="str">
        <f t="shared" si="0"/>
        <v>2nd Month (Feb-24)</v>
      </c>
      <c r="E37" s="500" t="s">
        <v>2021</v>
      </c>
      <c r="F37" s="501">
        <v>0</v>
      </c>
      <c r="G37" s="501">
        <v>0</v>
      </c>
    </row>
    <row r="38" spans="1:7" s="454" customFormat="1" ht="12.75" customHeight="1">
      <c r="A38" s="566"/>
      <c r="B38" s="566"/>
      <c r="C38" s="569"/>
      <c r="D38" s="499" t="str">
        <f t="shared" si="0"/>
        <v>3rd Month (Mar-24)</v>
      </c>
      <c r="E38" s="500" t="s">
        <v>2021</v>
      </c>
      <c r="F38" s="501">
        <v>0</v>
      </c>
      <c r="G38" s="501">
        <v>0</v>
      </c>
    </row>
    <row r="39" spans="1:7" s="454" customFormat="1" ht="12.75" customHeight="1">
      <c r="A39" s="577"/>
      <c r="B39" s="578" t="s">
        <v>402</v>
      </c>
      <c r="C39" s="572" t="str">
        <f>C36</f>
        <v xml:space="preserve">4th Quarter  </v>
      </c>
      <c r="D39" s="495" t="str">
        <f>D36</f>
        <v>1st Month (Jan-24)</v>
      </c>
      <c r="E39" s="459" t="s">
        <v>2021</v>
      </c>
      <c r="F39" s="460">
        <f>SUM(F3+F6+F9+F12+F15+F18+F21+F24+F27+F30+F33+F36)</f>
        <v>4</v>
      </c>
      <c r="G39" s="460">
        <f>SUM(G3+G6+G9+G12+G15+G18+G21+G24+G27+G30+G33+G36)</f>
        <v>0</v>
      </c>
    </row>
    <row r="40" spans="1:7" s="454" customFormat="1" ht="12.75" customHeight="1">
      <c r="A40" s="577"/>
      <c r="B40" s="578"/>
      <c r="C40" s="573"/>
      <c r="D40" s="495" t="str">
        <f>D37</f>
        <v>2nd Month (Feb-24)</v>
      </c>
      <c r="E40" s="459" t="s">
        <v>2021</v>
      </c>
      <c r="F40" s="460">
        <f t="shared" ref="F40:G41" si="1">SUM(F4+F7+F10+F13+F16+F19+F22+F25+F28+F31+F34+F37)</f>
        <v>5</v>
      </c>
      <c r="G40" s="460">
        <f t="shared" si="1"/>
        <v>0</v>
      </c>
    </row>
    <row r="41" spans="1:7" s="454" customFormat="1" ht="12.75" customHeight="1">
      <c r="A41" s="577"/>
      <c r="B41" s="578"/>
      <c r="C41" s="574"/>
      <c r="D41" s="495" t="str">
        <f>D38</f>
        <v>3rd Month (Mar-24)</v>
      </c>
      <c r="E41" s="459" t="s">
        <v>2021</v>
      </c>
      <c r="F41" s="460">
        <f t="shared" si="1"/>
        <v>1</v>
      </c>
      <c r="G41" s="460">
        <f t="shared" si="1"/>
        <v>0</v>
      </c>
    </row>
    <row r="42" spans="1:7" s="454" customFormat="1" ht="12.75" customHeight="1">
      <c r="A42" s="577"/>
      <c r="B42" s="578"/>
      <c r="C42" s="461"/>
      <c r="D42" s="461"/>
      <c r="E42" s="459" t="s">
        <v>405</v>
      </c>
      <c r="F42" s="460">
        <f>SUM(F39:F41)</f>
        <v>10</v>
      </c>
      <c r="G42" s="460">
        <f>SUM(G39:G41)</f>
        <v>0</v>
      </c>
    </row>
  </sheetData>
  <mergeCells count="40">
    <mergeCell ref="A39:A42"/>
    <mergeCell ref="B39:B42"/>
    <mergeCell ref="C39:C41"/>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A15:A17"/>
    <mergeCell ref="B15:B17"/>
    <mergeCell ref="C15:C17"/>
    <mergeCell ref="A18:A20"/>
    <mergeCell ref="B18:B20"/>
    <mergeCell ref="C18:C20"/>
    <mergeCell ref="A9:A11"/>
    <mergeCell ref="B9:B11"/>
    <mergeCell ref="C9:C11"/>
    <mergeCell ref="A12:A14"/>
    <mergeCell ref="B12:B14"/>
    <mergeCell ref="C12:C14"/>
    <mergeCell ref="A1:G1"/>
    <mergeCell ref="A3:A5"/>
    <mergeCell ref="B3:B5"/>
    <mergeCell ref="C3:C5"/>
    <mergeCell ref="A6:A8"/>
    <mergeCell ref="B6:B8"/>
    <mergeCell ref="C6:C8"/>
  </mergeCells>
  <printOptions horizontalCentered="1" verticalCentered="1"/>
  <pageMargins left="0.25" right="0.5" top="0.75" bottom="0.75" header="0.5" footer="0.5"/>
  <pageSetup paperSize="9"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BreakPreview" zoomScale="115" zoomScaleNormal="100" zoomScaleSheetLayoutView="115" workbookViewId="0">
      <selection activeCell="C12" sqref="C12:C14"/>
    </sheetView>
  </sheetViews>
  <sheetFormatPr defaultRowHeight="12.75"/>
  <cols>
    <col min="1" max="1" width="5.5703125" style="494" customWidth="1"/>
    <col min="2" max="2" width="7" style="494" bestFit="1" customWidth="1"/>
    <col min="3" max="3" width="16.85546875" style="494" customWidth="1"/>
    <col min="4" max="4" width="13" style="494" customWidth="1"/>
    <col min="5" max="5" width="11.5703125" style="494" customWidth="1"/>
    <col min="6" max="6" width="11.28515625" style="494" customWidth="1"/>
    <col min="7" max="7" width="13.7109375" style="494" customWidth="1"/>
    <col min="8" max="8" width="23.42578125" style="494" customWidth="1"/>
    <col min="9" max="9" width="14.7109375" style="494" bestFit="1" customWidth="1"/>
    <col min="10" max="12" width="9" style="494"/>
    <col min="13" max="13" width="3" style="494" bestFit="1" customWidth="1"/>
    <col min="14" max="14" width="23.7109375" style="494" bestFit="1" customWidth="1"/>
    <col min="15" max="256" width="9" style="494"/>
    <col min="257" max="257" width="5.5703125" style="494" customWidth="1"/>
    <col min="258" max="258" width="7" style="494" bestFit="1" customWidth="1"/>
    <col min="259" max="259" width="16.85546875" style="494" customWidth="1"/>
    <col min="260" max="260" width="13" style="494" customWidth="1"/>
    <col min="261" max="261" width="11.5703125" style="494" customWidth="1"/>
    <col min="262" max="262" width="11.28515625" style="494" customWidth="1"/>
    <col min="263" max="263" width="13.7109375" style="494" customWidth="1"/>
    <col min="264" max="264" width="23.42578125" style="494" customWidth="1"/>
    <col min="265" max="265" width="14.7109375" style="494" bestFit="1" customWidth="1"/>
    <col min="266" max="268" width="9" style="494"/>
    <col min="269" max="269" width="3" style="494" bestFit="1" customWidth="1"/>
    <col min="270" max="270" width="23.7109375" style="494" bestFit="1" customWidth="1"/>
    <col min="271" max="512" width="9" style="494"/>
    <col min="513" max="513" width="5.5703125" style="494" customWidth="1"/>
    <col min="514" max="514" width="7" style="494" bestFit="1" customWidth="1"/>
    <col min="515" max="515" width="16.85546875" style="494" customWidth="1"/>
    <col min="516" max="516" width="13" style="494" customWidth="1"/>
    <col min="517" max="517" width="11.5703125" style="494" customWidth="1"/>
    <col min="518" max="518" width="11.28515625" style="494" customWidth="1"/>
    <col min="519" max="519" width="13.7109375" style="494" customWidth="1"/>
    <col min="520" max="520" width="23.42578125" style="494" customWidth="1"/>
    <col min="521" max="521" width="14.7109375" style="494" bestFit="1" customWidth="1"/>
    <col min="522" max="524" width="9" style="494"/>
    <col min="525" max="525" width="3" style="494" bestFit="1" customWidth="1"/>
    <col min="526" max="526" width="23.7109375" style="494" bestFit="1" customWidth="1"/>
    <col min="527" max="768" width="9" style="494"/>
    <col min="769" max="769" width="5.5703125" style="494" customWidth="1"/>
    <col min="770" max="770" width="7" style="494" bestFit="1" customWidth="1"/>
    <col min="771" max="771" width="16.85546875" style="494" customWidth="1"/>
    <col min="772" max="772" width="13" style="494" customWidth="1"/>
    <col min="773" max="773" width="11.5703125" style="494" customWidth="1"/>
    <col min="774" max="774" width="11.28515625" style="494" customWidth="1"/>
    <col min="775" max="775" width="13.7109375" style="494" customWidth="1"/>
    <col min="776" max="776" width="23.42578125" style="494" customWidth="1"/>
    <col min="777" max="777" width="14.7109375" style="494" bestFit="1" customWidth="1"/>
    <col min="778" max="780" width="9" style="494"/>
    <col min="781" max="781" width="3" style="494" bestFit="1" customWidth="1"/>
    <col min="782" max="782" width="23.7109375" style="494" bestFit="1" customWidth="1"/>
    <col min="783" max="1024" width="9" style="494"/>
    <col min="1025" max="1025" width="5.5703125" style="494" customWidth="1"/>
    <col min="1026" max="1026" width="7" style="494" bestFit="1" customWidth="1"/>
    <col min="1027" max="1027" width="16.85546875" style="494" customWidth="1"/>
    <col min="1028" max="1028" width="13" style="494" customWidth="1"/>
    <col min="1029" max="1029" width="11.5703125" style="494" customWidth="1"/>
    <col min="1030" max="1030" width="11.28515625" style="494" customWidth="1"/>
    <col min="1031" max="1031" width="13.7109375" style="494" customWidth="1"/>
    <col min="1032" max="1032" width="23.42578125" style="494" customWidth="1"/>
    <col min="1033" max="1033" width="14.7109375" style="494" bestFit="1" customWidth="1"/>
    <col min="1034" max="1036" width="9" style="494"/>
    <col min="1037" max="1037" width="3" style="494" bestFit="1" customWidth="1"/>
    <col min="1038" max="1038" width="23.7109375" style="494" bestFit="1" customWidth="1"/>
    <col min="1039" max="1280" width="9" style="494"/>
    <col min="1281" max="1281" width="5.5703125" style="494" customWidth="1"/>
    <col min="1282" max="1282" width="7" style="494" bestFit="1" customWidth="1"/>
    <col min="1283" max="1283" width="16.85546875" style="494" customWidth="1"/>
    <col min="1284" max="1284" width="13" style="494" customWidth="1"/>
    <col min="1285" max="1285" width="11.5703125" style="494" customWidth="1"/>
    <col min="1286" max="1286" width="11.28515625" style="494" customWidth="1"/>
    <col min="1287" max="1287" width="13.7109375" style="494" customWidth="1"/>
    <col min="1288" max="1288" width="23.42578125" style="494" customWidth="1"/>
    <col min="1289" max="1289" width="14.7109375" style="494" bestFit="1" customWidth="1"/>
    <col min="1290" max="1292" width="9" style="494"/>
    <col min="1293" max="1293" width="3" style="494" bestFit="1" customWidth="1"/>
    <col min="1294" max="1294" width="23.7109375" style="494" bestFit="1" customWidth="1"/>
    <col min="1295" max="1536" width="9" style="494"/>
    <col min="1537" max="1537" width="5.5703125" style="494" customWidth="1"/>
    <col min="1538" max="1538" width="7" style="494" bestFit="1" customWidth="1"/>
    <col min="1539" max="1539" width="16.85546875" style="494" customWidth="1"/>
    <col min="1540" max="1540" width="13" style="494" customWidth="1"/>
    <col min="1541" max="1541" width="11.5703125" style="494" customWidth="1"/>
    <col min="1542" max="1542" width="11.28515625" style="494" customWidth="1"/>
    <col min="1543" max="1543" width="13.7109375" style="494" customWidth="1"/>
    <col min="1544" max="1544" width="23.42578125" style="494" customWidth="1"/>
    <col min="1545" max="1545" width="14.7109375" style="494" bestFit="1" customWidth="1"/>
    <col min="1546" max="1548" width="9" style="494"/>
    <col min="1549" max="1549" width="3" style="494" bestFit="1" customWidth="1"/>
    <col min="1550" max="1550" width="23.7109375" style="494" bestFit="1" customWidth="1"/>
    <col min="1551" max="1792" width="9" style="494"/>
    <col min="1793" max="1793" width="5.5703125" style="494" customWidth="1"/>
    <col min="1794" max="1794" width="7" style="494" bestFit="1" customWidth="1"/>
    <col min="1795" max="1795" width="16.85546875" style="494" customWidth="1"/>
    <col min="1796" max="1796" width="13" style="494" customWidth="1"/>
    <col min="1797" max="1797" width="11.5703125" style="494" customWidth="1"/>
    <col min="1798" max="1798" width="11.28515625" style="494" customWidth="1"/>
    <col min="1799" max="1799" width="13.7109375" style="494" customWidth="1"/>
    <col min="1800" max="1800" width="23.42578125" style="494" customWidth="1"/>
    <col min="1801" max="1801" width="14.7109375" style="494" bestFit="1" customWidth="1"/>
    <col min="1802" max="1804" width="9" style="494"/>
    <col min="1805" max="1805" width="3" style="494" bestFit="1" customWidth="1"/>
    <col min="1806" max="1806" width="23.7109375" style="494" bestFit="1" customWidth="1"/>
    <col min="1807" max="2048" width="9" style="494"/>
    <col min="2049" max="2049" width="5.5703125" style="494" customWidth="1"/>
    <col min="2050" max="2050" width="7" style="494" bestFit="1" customWidth="1"/>
    <col min="2051" max="2051" width="16.85546875" style="494" customWidth="1"/>
    <col min="2052" max="2052" width="13" style="494" customWidth="1"/>
    <col min="2053" max="2053" width="11.5703125" style="494" customWidth="1"/>
    <col min="2054" max="2054" width="11.28515625" style="494" customWidth="1"/>
    <col min="2055" max="2055" width="13.7109375" style="494" customWidth="1"/>
    <col min="2056" max="2056" width="23.42578125" style="494" customWidth="1"/>
    <col min="2057" max="2057" width="14.7109375" style="494" bestFit="1" customWidth="1"/>
    <col min="2058" max="2060" width="9" style="494"/>
    <col min="2061" max="2061" width="3" style="494" bestFit="1" customWidth="1"/>
    <col min="2062" max="2062" width="23.7109375" style="494" bestFit="1" customWidth="1"/>
    <col min="2063" max="2304" width="9" style="494"/>
    <col min="2305" max="2305" width="5.5703125" style="494" customWidth="1"/>
    <col min="2306" max="2306" width="7" style="494" bestFit="1" customWidth="1"/>
    <col min="2307" max="2307" width="16.85546875" style="494" customWidth="1"/>
    <col min="2308" max="2308" width="13" style="494" customWidth="1"/>
    <col min="2309" max="2309" width="11.5703125" style="494" customWidth="1"/>
    <col min="2310" max="2310" width="11.28515625" style="494" customWidth="1"/>
    <col min="2311" max="2311" width="13.7109375" style="494" customWidth="1"/>
    <col min="2312" max="2312" width="23.42578125" style="494" customWidth="1"/>
    <col min="2313" max="2313" width="14.7109375" style="494" bestFit="1" customWidth="1"/>
    <col min="2314" max="2316" width="9" style="494"/>
    <col min="2317" max="2317" width="3" style="494" bestFit="1" customWidth="1"/>
    <col min="2318" max="2318" width="23.7109375" style="494" bestFit="1" customWidth="1"/>
    <col min="2319" max="2560" width="9" style="494"/>
    <col min="2561" max="2561" width="5.5703125" style="494" customWidth="1"/>
    <col min="2562" max="2562" width="7" style="494" bestFit="1" customWidth="1"/>
    <col min="2563" max="2563" width="16.85546875" style="494" customWidth="1"/>
    <col min="2564" max="2564" width="13" style="494" customWidth="1"/>
    <col min="2565" max="2565" width="11.5703125" style="494" customWidth="1"/>
    <col min="2566" max="2566" width="11.28515625" style="494" customWidth="1"/>
    <col min="2567" max="2567" width="13.7109375" style="494" customWidth="1"/>
    <col min="2568" max="2568" width="23.42578125" style="494" customWidth="1"/>
    <col min="2569" max="2569" width="14.7109375" style="494" bestFit="1" customWidth="1"/>
    <col min="2570" max="2572" width="9" style="494"/>
    <col min="2573" max="2573" width="3" style="494" bestFit="1" customWidth="1"/>
    <col min="2574" max="2574" width="23.7109375" style="494" bestFit="1" customWidth="1"/>
    <col min="2575" max="2816" width="9" style="494"/>
    <col min="2817" max="2817" width="5.5703125" style="494" customWidth="1"/>
    <col min="2818" max="2818" width="7" style="494" bestFit="1" customWidth="1"/>
    <col min="2819" max="2819" width="16.85546875" style="494" customWidth="1"/>
    <col min="2820" max="2820" width="13" style="494" customWidth="1"/>
    <col min="2821" max="2821" width="11.5703125" style="494" customWidth="1"/>
    <col min="2822" max="2822" width="11.28515625" style="494" customWidth="1"/>
    <col min="2823" max="2823" width="13.7109375" style="494" customWidth="1"/>
    <col min="2824" max="2824" width="23.42578125" style="494" customWidth="1"/>
    <col min="2825" max="2825" width="14.7109375" style="494" bestFit="1" customWidth="1"/>
    <col min="2826" max="2828" width="9" style="494"/>
    <col min="2829" max="2829" width="3" style="494" bestFit="1" customWidth="1"/>
    <col min="2830" max="2830" width="23.7109375" style="494" bestFit="1" customWidth="1"/>
    <col min="2831" max="3072" width="9" style="494"/>
    <col min="3073" max="3073" width="5.5703125" style="494" customWidth="1"/>
    <col min="3074" max="3074" width="7" style="494" bestFit="1" customWidth="1"/>
    <col min="3075" max="3075" width="16.85546875" style="494" customWidth="1"/>
    <col min="3076" max="3076" width="13" style="494" customWidth="1"/>
    <col min="3077" max="3077" width="11.5703125" style="494" customWidth="1"/>
    <col min="3078" max="3078" width="11.28515625" style="494" customWidth="1"/>
    <col min="3079" max="3079" width="13.7109375" style="494" customWidth="1"/>
    <col min="3080" max="3080" width="23.42578125" style="494" customWidth="1"/>
    <col min="3081" max="3081" width="14.7109375" style="494" bestFit="1" customWidth="1"/>
    <col min="3082" max="3084" width="9" style="494"/>
    <col min="3085" max="3085" width="3" style="494" bestFit="1" customWidth="1"/>
    <col min="3086" max="3086" width="23.7109375" style="494" bestFit="1" customWidth="1"/>
    <col min="3087" max="3328" width="9" style="494"/>
    <col min="3329" max="3329" width="5.5703125" style="494" customWidth="1"/>
    <col min="3330" max="3330" width="7" style="494" bestFit="1" customWidth="1"/>
    <col min="3331" max="3331" width="16.85546875" style="494" customWidth="1"/>
    <col min="3332" max="3332" width="13" style="494" customWidth="1"/>
    <col min="3333" max="3333" width="11.5703125" style="494" customWidth="1"/>
    <col min="3334" max="3334" width="11.28515625" style="494" customWidth="1"/>
    <col min="3335" max="3335" width="13.7109375" style="494" customWidth="1"/>
    <col min="3336" max="3336" width="23.42578125" style="494" customWidth="1"/>
    <col min="3337" max="3337" width="14.7109375" style="494" bestFit="1" customWidth="1"/>
    <col min="3338" max="3340" width="9" style="494"/>
    <col min="3341" max="3341" width="3" style="494" bestFit="1" customWidth="1"/>
    <col min="3342" max="3342" width="23.7109375" style="494" bestFit="1" customWidth="1"/>
    <col min="3343" max="3584" width="9" style="494"/>
    <col min="3585" max="3585" width="5.5703125" style="494" customWidth="1"/>
    <col min="3586" max="3586" width="7" style="494" bestFit="1" customWidth="1"/>
    <col min="3587" max="3587" width="16.85546875" style="494" customWidth="1"/>
    <col min="3588" max="3588" width="13" style="494" customWidth="1"/>
    <col min="3589" max="3589" width="11.5703125" style="494" customWidth="1"/>
    <col min="3590" max="3590" width="11.28515625" style="494" customWidth="1"/>
    <col min="3591" max="3591" width="13.7109375" style="494" customWidth="1"/>
    <col min="3592" max="3592" width="23.42578125" style="494" customWidth="1"/>
    <col min="3593" max="3593" width="14.7109375" style="494" bestFit="1" customWidth="1"/>
    <col min="3594" max="3596" width="9" style="494"/>
    <col min="3597" max="3597" width="3" style="494" bestFit="1" customWidth="1"/>
    <col min="3598" max="3598" width="23.7109375" style="494" bestFit="1" customWidth="1"/>
    <col min="3599" max="3840" width="9" style="494"/>
    <col min="3841" max="3841" width="5.5703125" style="494" customWidth="1"/>
    <col min="3842" max="3842" width="7" style="494" bestFit="1" customWidth="1"/>
    <col min="3843" max="3843" width="16.85546875" style="494" customWidth="1"/>
    <col min="3844" max="3844" width="13" style="494" customWidth="1"/>
    <col min="3845" max="3845" width="11.5703125" style="494" customWidth="1"/>
    <col min="3846" max="3846" width="11.28515625" style="494" customWidth="1"/>
    <col min="3847" max="3847" width="13.7109375" style="494" customWidth="1"/>
    <col min="3848" max="3848" width="23.42578125" style="494" customWidth="1"/>
    <col min="3849" max="3849" width="14.7109375" style="494" bestFit="1" customWidth="1"/>
    <col min="3850" max="3852" width="9" style="494"/>
    <col min="3853" max="3853" width="3" style="494" bestFit="1" customWidth="1"/>
    <col min="3854" max="3854" width="23.7109375" style="494" bestFit="1" customWidth="1"/>
    <col min="3855" max="4096" width="9" style="494"/>
    <col min="4097" max="4097" width="5.5703125" style="494" customWidth="1"/>
    <col min="4098" max="4098" width="7" style="494" bestFit="1" customWidth="1"/>
    <col min="4099" max="4099" width="16.85546875" style="494" customWidth="1"/>
    <col min="4100" max="4100" width="13" style="494" customWidth="1"/>
    <col min="4101" max="4101" width="11.5703125" style="494" customWidth="1"/>
    <col min="4102" max="4102" width="11.28515625" style="494" customWidth="1"/>
    <col min="4103" max="4103" width="13.7109375" style="494" customWidth="1"/>
    <col min="4104" max="4104" width="23.42578125" style="494" customWidth="1"/>
    <col min="4105" max="4105" width="14.7109375" style="494" bestFit="1" customWidth="1"/>
    <col min="4106" max="4108" width="9" style="494"/>
    <col min="4109" max="4109" width="3" style="494" bestFit="1" customWidth="1"/>
    <col min="4110" max="4110" width="23.7109375" style="494" bestFit="1" customWidth="1"/>
    <col min="4111" max="4352" width="9" style="494"/>
    <col min="4353" max="4353" width="5.5703125" style="494" customWidth="1"/>
    <col min="4354" max="4354" width="7" style="494" bestFit="1" customWidth="1"/>
    <col min="4355" max="4355" width="16.85546875" style="494" customWidth="1"/>
    <col min="4356" max="4356" width="13" style="494" customWidth="1"/>
    <col min="4357" max="4357" width="11.5703125" style="494" customWidth="1"/>
    <col min="4358" max="4358" width="11.28515625" style="494" customWidth="1"/>
    <col min="4359" max="4359" width="13.7109375" style="494" customWidth="1"/>
    <col min="4360" max="4360" width="23.42578125" style="494" customWidth="1"/>
    <col min="4361" max="4361" width="14.7109375" style="494" bestFit="1" customWidth="1"/>
    <col min="4362" max="4364" width="9" style="494"/>
    <col min="4365" max="4365" width="3" style="494" bestFit="1" customWidth="1"/>
    <col min="4366" max="4366" width="23.7109375" style="494" bestFit="1" customWidth="1"/>
    <col min="4367" max="4608" width="9" style="494"/>
    <col min="4609" max="4609" width="5.5703125" style="494" customWidth="1"/>
    <col min="4610" max="4610" width="7" style="494" bestFit="1" customWidth="1"/>
    <col min="4611" max="4611" width="16.85546875" style="494" customWidth="1"/>
    <col min="4612" max="4612" width="13" style="494" customWidth="1"/>
    <col min="4613" max="4613" width="11.5703125" style="494" customWidth="1"/>
    <col min="4614" max="4614" width="11.28515625" style="494" customWidth="1"/>
    <col min="4615" max="4615" width="13.7109375" style="494" customWidth="1"/>
    <col min="4616" max="4616" width="23.42578125" style="494" customWidth="1"/>
    <col min="4617" max="4617" width="14.7109375" style="494" bestFit="1" customWidth="1"/>
    <col min="4618" max="4620" width="9" style="494"/>
    <col min="4621" max="4621" width="3" style="494" bestFit="1" customWidth="1"/>
    <col min="4622" max="4622" width="23.7109375" style="494" bestFit="1" customWidth="1"/>
    <col min="4623" max="4864" width="9" style="494"/>
    <col min="4865" max="4865" width="5.5703125" style="494" customWidth="1"/>
    <col min="4866" max="4866" width="7" style="494" bestFit="1" customWidth="1"/>
    <col min="4867" max="4867" width="16.85546875" style="494" customWidth="1"/>
    <col min="4868" max="4868" width="13" style="494" customWidth="1"/>
    <col min="4869" max="4869" width="11.5703125" style="494" customWidth="1"/>
    <col min="4870" max="4870" width="11.28515625" style="494" customWidth="1"/>
    <col min="4871" max="4871" width="13.7109375" style="494" customWidth="1"/>
    <col min="4872" max="4872" width="23.42578125" style="494" customWidth="1"/>
    <col min="4873" max="4873" width="14.7109375" style="494" bestFit="1" customWidth="1"/>
    <col min="4874" max="4876" width="9" style="494"/>
    <col min="4877" max="4877" width="3" style="494" bestFit="1" customWidth="1"/>
    <col min="4878" max="4878" width="23.7109375" style="494" bestFit="1" customWidth="1"/>
    <col min="4879" max="5120" width="9" style="494"/>
    <col min="5121" max="5121" width="5.5703125" style="494" customWidth="1"/>
    <col min="5122" max="5122" width="7" style="494" bestFit="1" customWidth="1"/>
    <col min="5123" max="5123" width="16.85546875" style="494" customWidth="1"/>
    <col min="5124" max="5124" width="13" style="494" customWidth="1"/>
    <col min="5125" max="5125" width="11.5703125" style="494" customWidth="1"/>
    <col min="5126" max="5126" width="11.28515625" style="494" customWidth="1"/>
    <col min="5127" max="5127" width="13.7109375" style="494" customWidth="1"/>
    <col min="5128" max="5128" width="23.42578125" style="494" customWidth="1"/>
    <col min="5129" max="5129" width="14.7109375" style="494" bestFit="1" customWidth="1"/>
    <col min="5130" max="5132" width="9" style="494"/>
    <col min="5133" max="5133" width="3" style="494" bestFit="1" customWidth="1"/>
    <col min="5134" max="5134" width="23.7109375" style="494" bestFit="1" customWidth="1"/>
    <col min="5135" max="5376" width="9" style="494"/>
    <col min="5377" max="5377" width="5.5703125" style="494" customWidth="1"/>
    <col min="5378" max="5378" width="7" style="494" bestFit="1" customWidth="1"/>
    <col min="5379" max="5379" width="16.85546875" style="494" customWidth="1"/>
    <col min="5380" max="5380" width="13" style="494" customWidth="1"/>
    <col min="5381" max="5381" width="11.5703125" style="494" customWidth="1"/>
    <col min="5382" max="5382" width="11.28515625" style="494" customWidth="1"/>
    <col min="5383" max="5383" width="13.7109375" style="494" customWidth="1"/>
    <col min="5384" max="5384" width="23.42578125" style="494" customWidth="1"/>
    <col min="5385" max="5385" width="14.7109375" style="494" bestFit="1" customWidth="1"/>
    <col min="5386" max="5388" width="9" style="494"/>
    <col min="5389" max="5389" width="3" style="494" bestFit="1" customWidth="1"/>
    <col min="5390" max="5390" width="23.7109375" style="494" bestFit="1" customWidth="1"/>
    <col min="5391" max="5632" width="9" style="494"/>
    <col min="5633" max="5633" width="5.5703125" style="494" customWidth="1"/>
    <col min="5634" max="5634" width="7" style="494" bestFit="1" customWidth="1"/>
    <col min="5635" max="5635" width="16.85546875" style="494" customWidth="1"/>
    <col min="5636" max="5636" width="13" style="494" customWidth="1"/>
    <col min="5637" max="5637" width="11.5703125" style="494" customWidth="1"/>
    <col min="5638" max="5638" width="11.28515625" style="494" customWidth="1"/>
    <col min="5639" max="5639" width="13.7109375" style="494" customWidth="1"/>
    <col min="5640" max="5640" width="23.42578125" style="494" customWidth="1"/>
    <col min="5641" max="5641" width="14.7109375" style="494" bestFit="1" customWidth="1"/>
    <col min="5642" max="5644" width="9" style="494"/>
    <col min="5645" max="5645" width="3" style="494" bestFit="1" customWidth="1"/>
    <col min="5646" max="5646" width="23.7109375" style="494" bestFit="1" customWidth="1"/>
    <col min="5647" max="5888" width="9" style="494"/>
    <col min="5889" max="5889" width="5.5703125" style="494" customWidth="1"/>
    <col min="5890" max="5890" width="7" style="494" bestFit="1" customWidth="1"/>
    <col min="5891" max="5891" width="16.85546875" style="494" customWidth="1"/>
    <col min="5892" max="5892" width="13" style="494" customWidth="1"/>
    <col min="5893" max="5893" width="11.5703125" style="494" customWidth="1"/>
    <col min="5894" max="5894" width="11.28515625" style="494" customWidth="1"/>
    <col min="5895" max="5895" width="13.7109375" style="494" customWidth="1"/>
    <col min="5896" max="5896" width="23.42578125" style="494" customWidth="1"/>
    <col min="5897" max="5897" width="14.7109375" style="494" bestFit="1" customWidth="1"/>
    <col min="5898" max="5900" width="9" style="494"/>
    <col min="5901" max="5901" width="3" style="494" bestFit="1" customWidth="1"/>
    <col min="5902" max="5902" width="23.7109375" style="494" bestFit="1" customWidth="1"/>
    <col min="5903" max="6144" width="9" style="494"/>
    <col min="6145" max="6145" width="5.5703125" style="494" customWidth="1"/>
    <col min="6146" max="6146" width="7" style="494" bestFit="1" customWidth="1"/>
    <col min="6147" max="6147" width="16.85546875" style="494" customWidth="1"/>
    <col min="6148" max="6148" width="13" style="494" customWidth="1"/>
    <col min="6149" max="6149" width="11.5703125" style="494" customWidth="1"/>
    <col min="6150" max="6150" width="11.28515625" style="494" customWidth="1"/>
    <col min="6151" max="6151" width="13.7109375" style="494" customWidth="1"/>
    <col min="6152" max="6152" width="23.42578125" style="494" customWidth="1"/>
    <col min="6153" max="6153" width="14.7109375" style="494" bestFit="1" customWidth="1"/>
    <col min="6154" max="6156" width="9" style="494"/>
    <col min="6157" max="6157" width="3" style="494" bestFit="1" customWidth="1"/>
    <col min="6158" max="6158" width="23.7109375" style="494" bestFit="1" customWidth="1"/>
    <col min="6159" max="6400" width="9" style="494"/>
    <col min="6401" max="6401" width="5.5703125" style="494" customWidth="1"/>
    <col min="6402" max="6402" width="7" style="494" bestFit="1" customWidth="1"/>
    <col min="6403" max="6403" width="16.85546875" style="494" customWidth="1"/>
    <col min="6404" max="6404" width="13" style="494" customWidth="1"/>
    <col min="6405" max="6405" width="11.5703125" style="494" customWidth="1"/>
    <col min="6406" max="6406" width="11.28515625" style="494" customWidth="1"/>
    <col min="6407" max="6407" width="13.7109375" style="494" customWidth="1"/>
    <col min="6408" max="6408" width="23.42578125" style="494" customWidth="1"/>
    <col min="6409" max="6409" width="14.7109375" style="494" bestFit="1" customWidth="1"/>
    <col min="6410" max="6412" width="9" style="494"/>
    <col min="6413" max="6413" width="3" style="494" bestFit="1" customWidth="1"/>
    <col min="6414" max="6414" width="23.7109375" style="494" bestFit="1" customWidth="1"/>
    <col min="6415" max="6656" width="9" style="494"/>
    <col min="6657" max="6657" width="5.5703125" style="494" customWidth="1"/>
    <col min="6658" max="6658" width="7" style="494" bestFit="1" customWidth="1"/>
    <col min="6659" max="6659" width="16.85546875" style="494" customWidth="1"/>
    <col min="6660" max="6660" width="13" style="494" customWidth="1"/>
    <col min="6661" max="6661" width="11.5703125" style="494" customWidth="1"/>
    <col min="6662" max="6662" width="11.28515625" style="494" customWidth="1"/>
    <col min="6663" max="6663" width="13.7109375" style="494" customWidth="1"/>
    <col min="6664" max="6664" width="23.42578125" style="494" customWidth="1"/>
    <col min="6665" max="6665" width="14.7109375" style="494" bestFit="1" customWidth="1"/>
    <col min="6666" max="6668" width="9" style="494"/>
    <col min="6669" max="6669" width="3" style="494" bestFit="1" customWidth="1"/>
    <col min="6670" max="6670" width="23.7109375" style="494" bestFit="1" customWidth="1"/>
    <col min="6671" max="6912" width="9" style="494"/>
    <col min="6913" max="6913" width="5.5703125" style="494" customWidth="1"/>
    <col min="6914" max="6914" width="7" style="494" bestFit="1" customWidth="1"/>
    <col min="6915" max="6915" width="16.85546875" style="494" customWidth="1"/>
    <col min="6916" max="6916" width="13" style="494" customWidth="1"/>
    <col min="6917" max="6917" width="11.5703125" style="494" customWidth="1"/>
    <col min="6918" max="6918" width="11.28515625" style="494" customWidth="1"/>
    <col min="6919" max="6919" width="13.7109375" style="494" customWidth="1"/>
    <col min="6920" max="6920" width="23.42578125" style="494" customWidth="1"/>
    <col min="6921" max="6921" width="14.7109375" style="494" bestFit="1" customWidth="1"/>
    <col min="6922" max="6924" width="9" style="494"/>
    <col min="6925" max="6925" width="3" style="494" bestFit="1" customWidth="1"/>
    <col min="6926" max="6926" width="23.7109375" style="494" bestFit="1" customWidth="1"/>
    <col min="6927" max="7168" width="9" style="494"/>
    <col min="7169" max="7169" width="5.5703125" style="494" customWidth="1"/>
    <col min="7170" max="7170" width="7" style="494" bestFit="1" customWidth="1"/>
    <col min="7171" max="7171" width="16.85546875" style="494" customWidth="1"/>
    <col min="7172" max="7172" width="13" style="494" customWidth="1"/>
    <col min="7173" max="7173" width="11.5703125" style="494" customWidth="1"/>
    <col min="7174" max="7174" width="11.28515625" style="494" customWidth="1"/>
    <col min="7175" max="7175" width="13.7109375" style="494" customWidth="1"/>
    <col min="7176" max="7176" width="23.42578125" style="494" customWidth="1"/>
    <col min="7177" max="7177" width="14.7109375" style="494" bestFit="1" customWidth="1"/>
    <col min="7178" max="7180" width="9" style="494"/>
    <col min="7181" max="7181" width="3" style="494" bestFit="1" customWidth="1"/>
    <col min="7182" max="7182" width="23.7109375" style="494" bestFit="1" customWidth="1"/>
    <col min="7183" max="7424" width="9" style="494"/>
    <col min="7425" max="7425" width="5.5703125" style="494" customWidth="1"/>
    <col min="7426" max="7426" width="7" style="494" bestFit="1" customWidth="1"/>
    <col min="7427" max="7427" width="16.85546875" style="494" customWidth="1"/>
    <col min="7428" max="7428" width="13" style="494" customWidth="1"/>
    <col min="7429" max="7429" width="11.5703125" style="494" customWidth="1"/>
    <col min="7430" max="7430" width="11.28515625" style="494" customWidth="1"/>
    <col min="7431" max="7431" width="13.7109375" style="494" customWidth="1"/>
    <col min="7432" max="7432" width="23.42578125" style="494" customWidth="1"/>
    <col min="7433" max="7433" width="14.7109375" style="494" bestFit="1" customWidth="1"/>
    <col min="7434" max="7436" width="9" style="494"/>
    <col min="7437" max="7437" width="3" style="494" bestFit="1" customWidth="1"/>
    <col min="7438" max="7438" width="23.7109375" style="494" bestFit="1" customWidth="1"/>
    <col min="7439" max="7680" width="9" style="494"/>
    <col min="7681" max="7681" width="5.5703125" style="494" customWidth="1"/>
    <col min="7682" max="7682" width="7" style="494" bestFit="1" customWidth="1"/>
    <col min="7683" max="7683" width="16.85546875" style="494" customWidth="1"/>
    <col min="7684" max="7684" width="13" style="494" customWidth="1"/>
    <col min="7685" max="7685" width="11.5703125" style="494" customWidth="1"/>
    <col min="7686" max="7686" width="11.28515625" style="494" customWidth="1"/>
    <col min="7687" max="7687" width="13.7109375" style="494" customWidth="1"/>
    <col min="7688" max="7688" width="23.42578125" style="494" customWidth="1"/>
    <col min="7689" max="7689" width="14.7109375" style="494" bestFit="1" customWidth="1"/>
    <col min="7690" max="7692" width="9" style="494"/>
    <col min="7693" max="7693" width="3" style="494" bestFit="1" customWidth="1"/>
    <col min="7694" max="7694" width="23.7109375" style="494" bestFit="1" customWidth="1"/>
    <col min="7695" max="7936" width="9" style="494"/>
    <col min="7937" max="7937" width="5.5703125" style="494" customWidth="1"/>
    <col min="7938" max="7938" width="7" style="494" bestFit="1" customWidth="1"/>
    <col min="7939" max="7939" width="16.85546875" style="494" customWidth="1"/>
    <col min="7940" max="7940" width="13" style="494" customWidth="1"/>
    <col min="7941" max="7941" width="11.5703125" style="494" customWidth="1"/>
    <col min="7942" max="7942" width="11.28515625" style="494" customWidth="1"/>
    <col min="7943" max="7943" width="13.7109375" style="494" customWidth="1"/>
    <col min="7944" max="7944" width="23.42578125" style="494" customWidth="1"/>
    <col min="7945" max="7945" width="14.7109375" style="494" bestFit="1" customWidth="1"/>
    <col min="7946" max="7948" width="9" style="494"/>
    <col min="7949" max="7949" width="3" style="494" bestFit="1" customWidth="1"/>
    <col min="7950" max="7950" width="23.7109375" style="494" bestFit="1" customWidth="1"/>
    <col min="7951" max="8192" width="9" style="494"/>
    <col min="8193" max="8193" width="5.5703125" style="494" customWidth="1"/>
    <col min="8194" max="8194" width="7" style="494" bestFit="1" customWidth="1"/>
    <col min="8195" max="8195" width="16.85546875" style="494" customWidth="1"/>
    <col min="8196" max="8196" width="13" style="494" customWidth="1"/>
    <col min="8197" max="8197" width="11.5703125" style="494" customWidth="1"/>
    <col min="8198" max="8198" width="11.28515625" style="494" customWidth="1"/>
    <col min="8199" max="8199" width="13.7109375" style="494" customWidth="1"/>
    <col min="8200" max="8200" width="23.42578125" style="494" customWidth="1"/>
    <col min="8201" max="8201" width="14.7109375" style="494" bestFit="1" customWidth="1"/>
    <col min="8202" max="8204" width="9" style="494"/>
    <col min="8205" max="8205" width="3" style="494" bestFit="1" customWidth="1"/>
    <col min="8206" max="8206" width="23.7109375" style="494" bestFit="1" customWidth="1"/>
    <col min="8207" max="8448" width="9" style="494"/>
    <col min="8449" max="8449" width="5.5703125" style="494" customWidth="1"/>
    <col min="8450" max="8450" width="7" style="494" bestFit="1" customWidth="1"/>
    <col min="8451" max="8451" width="16.85546875" style="494" customWidth="1"/>
    <col min="8452" max="8452" width="13" style="494" customWidth="1"/>
    <col min="8453" max="8453" width="11.5703125" style="494" customWidth="1"/>
    <col min="8454" max="8454" width="11.28515625" style="494" customWidth="1"/>
    <col min="8455" max="8455" width="13.7109375" style="494" customWidth="1"/>
    <col min="8456" max="8456" width="23.42578125" style="494" customWidth="1"/>
    <col min="8457" max="8457" width="14.7109375" style="494" bestFit="1" customWidth="1"/>
    <col min="8458" max="8460" width="9" style="494"/>
    <col min="8461" max="8461" width="3" style="494" bestFit="1" customWidth="1"/>
    <col min="8462" max="8462" width="23.7109375" style="494" bestFit="1" customWidth="1"/>
    <col min="8463" max="8704" width="9" style="494"/>
    <col min="8705" max="8705" width="5.5703125" style="494" customWidth="1"/>
    <col min="8706" max="8706" width="7" style="494" bestFit="1" customWidth="1"/>
    <col min="8707" max="8707" width="16.85546875" style="494" customWidth="1"/>
    <col min="8708" max="8708" width="13" style="494" customWidth="1"/>
    <col min="8709" max="8709" width="11.5703125" style="494" customWidth="1"/>
    <col min="8710" max="8710" width="11.28515625" style="494" customWidth="1"/>
    <col min="8711" max="8711" width="13.7109375" style="494" customWidth="1"/>
    <col min="8712" max="8712" width="23.42578125" style="494" customWidth="1"/>
    <col min="8713" max="8713" width="14.7109375" style="494" bestFit="1" customWidth="1"/>
    <col min="8714" max="8716" width="9" style="494"/>
    <col min="8717" max="8717" width="3" style="494" bestFit="1" customWidth="1"/>
    <col min="8718" max="8718" width="23.7109375" style="494" bestFit="1" customWidth="1"/>
    <col min="8719" max="8960" width="9" style="494"/>
    <col min="8961" max="8961" width="5.5703125" style="494" customWidth="1"/>
    <col min="8962" max="8962" width="7" style="494" bestFit="1" customWidth="1"/>
    <col min="8963" max="8963" width="16.85546875" style="494" customWidth="1"/>
    <col min="8964" max="8964" width="13" style="494" customWidth="1"/>
    <col min="8965" max="8965" width="11.5703125" style="494" customWidth="1"/>
    <col min="8966" max="8966" width="11.28515625" style="494" customWidth="1"/>
    <col min="8967" max="8967" width="13.7109375" style="494" customWidth="1"/>
    <col min="8968" max="8968" width="23.42578125" style="494" customWidth="1"/>
    <col min="8969" max="8969" width="14.7109375" style="494" bestFit="1" customWidth="1"/>
    <col min="8970" max="8972" width="9" style="494"/>
    <col min="8973" max="8973" width="3" style="494" bestFit="1" customWidth="1"/>
    <col min="8974" max="8974" width="23.7109375" style="494" bestFit="1" customWidth="1"/>
    <col min="8975" max="9216" width="9" style="494"/>
    <col min="9217" max="9217" width="5.5703125" style="494" customWidth="1"/>
    <col min="9218" max="9218" width="7" style="494" bestFit="1" customWidth="1"/>
    <col min="9219" max="9219" width="16.85546875" style="494" customWidth="1"/>
    <col min="9220" max="9220" width="13" style="494" customWidth="1"/>
    <col min="9221" max="9221" width="11.5703125" style="494" customWidth="1"/>
    <col min="9222" max="9222" width="11.28515625" style="494" customWidth="1"/>
    <col min="9223" max="9223" width="13.7109375" style="494" customWidth="1"/>
    <col min="9224" max="9224" width="23.42578125" style="494" customWidth="1"/>
    <col min="9225" max="9225" width="14.7109375" style="494" bestFit="1" customWidth="1"/>
    <col min="9226" max="9228" width="9" style="494"/>
    <col min="9229" max="9229" width="3" style="494" bestFit="1" customWidth="1"/>
    <col min="9230" max="9230" width="23.7109375" style="494" bestFit="1" customWidth="1"/>
    <col min="9231" max="9472" width="9" style="494"/>
    <col min="9473" max="9473" width="5.5703125" style="494" customWidth="1"/>
    <col min="9474" max="9474" width="7" style="494" bestFit="1" customWidth="1"/>
    <col min="9475" max="9475" width="16.85546875" style="494" customWidth="1"/>
    <col min="9476" max="9476" width="13" style="494" customWidth="1"/>
    <col min="9477" max="9477" width="11.5703125" style="494" customWidth="1"/>
    <col min="9478" max="9478" width="11.28515625" style="494" customWidth="1"/>
    <col min="9479" max="9479" width="13.7109375" style="494" customWidth="1"/>
    <col min="9480" max="9480" width="23.42578125" style="494" customWidth="1"/>
    <col min="9481" max="9481" width="14.7109375" style="494" bestFit="1" customWidth="1"/>
    <col min="9482" max="9484" width="9" style="494"/>
    <col min="9485" max="9485" width="3" style="494" bestFit="1" customWidth="1"/>
    <col min="9486" max="9486" width="23.7109375" style="494" bestFit="1" customWidth="1"/>
    <col min="9487" max="9728" width="9" style="494"/>
    <col min="9729" max="9729" width="5.5703125" style="494" customWidth="1"/>
    <col min="9730" max="9730" width="7" style="494" bestFit="1" customWidth="1"/>
    <col min="9731" max="9731" width="16.85546875" style="494" customWidth="1"/>
    <col min="9732" max="9732" width="13" style="494" customWidth="1"/>
    <col min="9733" max="9733" width="11.5703125" style="494" customWidth="1"/>
    <col min="9734" max="9734" width="11.28515625" style="494" customWidth="1"/>
    <col min="9735" max="9735" width="13.7109375" style="494" customWidth="1"/>
    <col min="9736" max="9736" width="23.42578125" style="494" customWidth="1"/>
    <col min="9737" max="9737" width="14.7109375" style="494" bestFit="1" customWidth="1"/>
    <col min="9738" max="9740" width="9" style="494"/>
    <col min="9741" max="9741" width="3" style="494" bestFit="1" customWidth="1"/>
    <col min="9742" max="9742" width="23.7109375" style="494" bestFit="1" customWidth="1"/>
    <col min="9743" max="9984" width="9" style="494"/>
    <col min="9985" max="9985" width="5.5703125" style="494" customWidth="1"/>
    <col min="9986" max="9986" width="7" style="494" bestFit="1" customWidth="1"/>
    <col min="9987" max="9987" width="16.85546875" style="494" customWidth="1"/>
    <col min="9988" max="9988" width="13" style="494" customWidth="1"/>
    <col min="9989" max="9989" width="11.5703125" style="494" customWidth="1"/>
    <col min="9990" max="9990" width="11.28515625" style="494" customWidth="1"/>
    <col min="9991" max="9991" width="13.7109375" style="494" customWidth="1"/>
    <col min="9992" max="9992" width="23.42578125" style="494" customWidth="1"/>
    <col min="9993" max="9993" width="14.7109375" style="494" bestFit="1" customWidth="1"/>
    <col min="9994" max="9996" width="9" style="494"/>
    <col min="9997" max="9997" width="3" style="494" bestFit="1" customWidth="1"/>
    <col min="9998" max="9998" width="23.7109375" style="494" bestFit="1" customWidth="1"/>
    <col min="9999" max="10240" width="9" style="494"/>
    <col min="10241" max="10241" width="5.5703125" style="494" customWidth="1"/>
    <col min="10242" max="10242" width="7" style="494" bestFit="1" customWidth="1"/>
    <col min="10243" max="10243" width="16.85546875" style="494" customWidth="1"/>
    <col min="10244" max="10244" width="13" style="494" customWidth="1"/>
    <col min="10245" max="10245" width="11.5703125" style="494" customWidth="1"/>
    <col min="10246" max="10246" width="11.28515625" style="494" customWidth="1"/>
    <col min="10247" max="10247" width="13.7109375" style="494" customWidth="1"/>
    <col min="10248" max="10248" width="23.42578125" style="494" customWidth="1"/>
    <col min="10249" max="10249" width="14.7109375" style="494" bestFit="1" customWidth="1"/>
    <col min="10250" max="10252" width="9" style="494"/>
    <col min="10253" max="10253" width="3" style="494" bestFit="1" customWidth="1"/>
    <col min="10254" max="10254" width="23.7109375" style="494" bestFit="1" customWidth="1"/>
    <col min="10255" max="10496" width="9" style="494"/>
    <col min="10497" max="10497" width="5.5703125" style="494" customWidth="1"/>
    <col min="10498" max="10498" width="7" style="494" bestFit="1" customWidth="1"/>
    <col min="10499" max="10499" width="16.85546875" style="494" customWidth="1"/>
    <col min="10500" max="10500" width="13" style="494" customWidth="1"/>
    <col min="10501" max="10501" width="11.5703125" style="494" customWidth="1"/>
    <col min="10502" max="10502" width="11.28515625" style="494" customWidth="1"/>
    <col min="10503" max="10503" width="13.7109375" style="494" customWidth="1"/>
    <col min="10504" max="10504" width="23.42578125" style="494" customWidth="1"/>
    <col min="10505" max="10505" width="14.7109375" style="494" bestFit="1" customWidth="1"/>
    <col min="10506" max="10508" width="9" style="494"/>
    <col min="10509" max="10509" width="3" style="494" bestFit="1" customWidth="1"/>
    <col min="10510" max="10510" width="23.7109375" style="494" bestFit="1" customWidth="1"/>
    <col min="10511" max="10752" width="9" style="494"/>
    <col min="10753" max="10753" width="5.5703125" style="494" customWidth="1"/>
    <col min="10754" max="10754" width="7" style="494" bestFit="1" customWidth="1"/>
    <col min="10755" max="10755" width="16.85546875" style="494" customWidth="1"/>
    <col min="10756" max="10756" width="13" style="494" customWidth="1"/>
    <col min="10757" max="10757" width="11.5703125" style="494" customWidth="1"/>
    <col min="10758" max="10758" width="11.28515625" style="494" customWidth="1"/>
    <col min="10759" max="10759" width="13.7109375" style="494" customWidth="1"/>
    <col min="10760" max="10760" width="23.42578125" style="494" customWidth="1"/>
    <col min="10761" max="10761" width="14.7109375" style="494" bestFit="1" customWidth="1"/>
    <col min="10762" max="10764" width="9" style="494"/>
    <col min="10765" max="10765" width="3" style="494" bestFit="1" customWidth="1"/>
    <col min="10766" max="10766" width="23.7109375" style="494" bestFit="1" customWidth="1"/>
    <col min="10767" max="11008" width="9" style="494"/>
    <col min="11009" max="11009" width="5.5703125" style="494" customWidth="1"/>
    <col min="11010" max="11010" width="7" style="494" bestFit="1" customWidth="1"/>
    <col min="11011" max="11011" width="16.85546875" style="494" customWidth="1"/>
    <col min="11012" max="11012" width="13" style="494" customWidth="1"/>
    <col min="11013" max="11013" width="11.5703125" style="494" customWidth="1"/>
    <col min="11014" max="11014" width="11.28515625" style="494" customWidth="1"/>
    <col min="11015" max="11015" width="13.7109375" style="494" customWidth="1"/>
    <col min="11016" max="11016" width="23.42578125" style="494" customWidth="1"/>
    <col min="11017" max="11017" width="14.7109375" style="494" bestFit="1" customWidth="1"/>
    <col min="11018" max="11020" width="9" style="494"/>
    <col min="11021" max="11021" width="3" style="494" bestFit="1" customWidth="1"/>
    <col min="11022" max="11022" width="23.7109375" style="494" bestFit="1" customWidth="1"/>
    <col min="11023" max="11264" width="9" style="494"/>
    <col min="11265" max="11265" width="5.5703125" style="494" customWidth="1"/>
    <col min="11266" max="11266" width="7" style="494" bestFit="1" customWidth="1"/>
    <col min="11267" max="11267" width="16.85546875" style="494" customWidth="1"/>
    <col min="11268" max="11268" width="13" style="494" customWidth="1"/>
    <col min="11269" max="11269" width="11.5703125" style="494" customWidth="1"/>
    <col min="11270" max="11270" width="11.28515625" style="494" customWidth="1"/>
    <col min="11271" max="11271" width="13.7109375" style="494" customWidth="1"/>
    <col min="11272" max="11272" width="23.42578125" style="494" customWidth="1"/>
    <col min="11273" max="11273" width="14.7109375" style="494" bestFit="1" customWidth="1"/>
    <col min="11274" max="11276" width="9" style="494"/>
    <col min="11277" max="11277" width="3" style="494" bestFit="1" customWidth="1"/>
    <col min="11278" max="11278" width="23.7109375" style="494" bestFit="1" customWidth="1"/>
    <col min="11279" max="11520" width="9" style="494"/>
    <col min="11521" max="11521" width="5.5703125" style="494" customWidth="1"/>
    <col min="11522" max="11522" width="7" style="494" bestFit="1" customWidth="1"/>
    <col min="11523" max="11523" width="16.85546875" style="494" customWidth="1"/>
    <col min="11524" max="11524" width="13" style="494" customWidth="1"/>
    <col min="11525" max="11525" width="11.5703125" style="494" customWidth="1"/>
    <col min="11526" max="11526" width="11.28515625" style="494" customWidth="1"/>
    <col min="11527" max="11527" width="13.7109375" style="494" customWidth="1"/>
    <col min="11528" max="11528" width="23.42578125" style="494" customWidth="1"/>
    <col min="11529" max="11529" width="14.7109375" style="494" bestFit="1" customWidth="1"/>
    <col min="11530" max="11532" width="9" style="494"/>
    <col min="11533" max="11533" width="3" style="494" bestFit="1" customWidth="1"/>
    <col min="11534" max="11534" width="23.7109375" style="494" bestFit="1" customWidth="1"/>
    <col min="11535" max="11776" width="9" style="494"/>
    <col min="11777" max="11777" width="5.5703125" style="494" customWidth="1"/>
    <col min="11778" max="11778" width="7" style="494" bestFit="1" customWidth="1"/>
    <col min="11779" max="11779" width="16.85546875" style="494" customWidth="1"/>
    <col min="11780" max="11780" width="13" style="494" customWidth="1"/>
    <col min="11781" max="11781" width="11.5703125" style="494" customWidth="1"/>
    <col min="11782" max="11782" width="11.28515625" style="494" customWidth="1"/>
    <col min="11783" max="11783" width="13.7109375" style="494" customWidth="1"/>
    <col min="11784" max="11784" width="23.42578125" style="494" customWidth="1"/>
    <col min="11785" max="11785" width="14.7109375" style="494" bestFit="1" customWidth="1"/>
    <col min="11786" max="11788" width="9" style="494"/>
    <col min="11789" max="11789" width="3" style="494" bestFit="1" customWidth="1"/>
    <col min="11790" max="11790" width="23.7109375" style="494" bestFit="1" customWidth="1"/>
    <col min="11791" max="12032" width="9" style="494"/>
    <col min="12033" max="12033" width="5.5703125" style="494" customWidth="1"/>
    <col min="12034" max="12034" width="7" style="494" bestFit="1" customWidth="1"/>
    <col min="12035" max="12035" width="16.85546875" style="494" customWidth="1"/>
    <col min="12036" max="12036" width="13" style="494" customWidth="1"/>
    <col min="12037" max="12037" width="11.5703125" style="494" customWidth="1"/>
    <col min="12038" max="12038" width="11.28515625" style="494" customWidth="1"/>
    <col min="12039" max="12039" width="13.7109375" style="494" customWidth="1"/>
    <col min="12040" max="12040" width="23.42578125" style="494" customWidth="1"/>
    <col min="12041" max="12041" width="14.7109375" style="494" bestFit="1" customWidth="1"/>
    <col min="12042" max="12044" width="9" style="494"/>
    <col min="12045" max="12045" width="3" style="494" bestFit="1" customWidth="1"/>
    <col min="12046" max="12046" width="23.7109375" style="494" bestFit="1" customWidth="1"/>
    <col min="12047" max="12288" width="9" style="494"/>
    <col min="12289" max="12289" width="5.5703125" style="494" customWidth="1"/>
    <col min="12290" max="12290" width="7" style="494" bestFit="1" customWidth="1"/>
    <col min="12291" max="12291" width="16.85546875" style="494" customWidth="1"/>
    <col min="12292" max="12292" width="13" style="494" customWidth="1"/>
    <col min="12293" max="12293" width="11.5703125" style="494" customWidth="1"/>
    <col min="12294" max="12294" width="11.28515625" style="494" customWidth="1"/>
    <col min="12295" max="12295" width="13.7109375" style="494" customWidth="1"/>
    <col min="12296" max="12296" width="23.42578125" style="494" customWidth="1"/>
    <col min="12297" max="12297" width="14.7109375" style="494" bestFit="1" customWidth="1"/>
    <col min="12298" max="12300" width="9" style="494"/>
    <col min="12301" max="12301" width="3" style="494" bestFit="1" customWidth="1"/>
    <col min="12302" max="12302" width="23.7109375" style="494" bestFit="1" customWidth="1"/>
    <col min="12303" max="12544" width="9" style="494"/>
    <col min="12545" max="12545" width="5.5703125" style="494" customWidth="1"/>
    <col min="12546" max="12546" width="7" style="494" bestFit="1" customWidth="1"/>
    <col min="12547" max="12547" width="16.85546875" style="494" customWidth="1"/>
    <col min="12548" max="12548" width="13" style="494" customWidth="1"/>
    <col min="12549" max="12549" width="11.5703125" style="494" customWidth="1"/>
    <col min="12550" max="12550" width="11.28515625" style="494" customWidth="1"/>
    <col min="12551" max="12551" width="13.7109375" style="494" customWidth="1"/>
    <col min="12552" max="12552" width="23.42578125" style="494" customWidth="1"/>
    <col min="12553" max="12553" width="14.7109375" style="494" bestFit="1" customWidth="1"/>
    <col min="12554" max="12556" width="9" style="494"/>
    <col min="12557" max="12557" width="3" style="494" bestFit="1" customWidth="1"/>
    <col min="12558" max="12558" width="23.7109375" style="494" bestFit="1" customWidth="1"/>
    <col min="12559" max="12800" width="9" style="494"/>
    <col min="12801" max="12801" width="5.5703125" style="494" customWidth="1"/>
    <col min="12802" max="12802" width="7" style="494" bestFit="1" customWidth="1"/>
    <col min="12803" max="12803" width="16.85546875" style="494" customWidth="1"/>
    <col min="12804" max="12804" width="13" style="494" customWidth="1"/>
    <col min="12805" max="12805" width="11.5703125" style="494" customWidth="1"/>
    <col min="12806" max="12806" width="11.28515625" style="494" customWidth="1"/>
    <col min="12807" max="12807" width="13.7109375" style="494" customWidth="1"/>
    <col min="12808" max="12808" width="23.42578125" style="494" customWidth="1"/>
    <col min="12809" max="12809" width="14.7109375" style="494" bestFit="1" customWidth="1"/>
    <col min="12810" max="12812" width="9" style="494"/>
    <col min="12813" max="12813" width="3" style="494" bestFit="1" customWidth="1"/>
    <col min="12814" max="12814" width="23.7109375" style="494" bestFit="1" customWidth="1"/>
    <col min="12815" max="13056" width="9" style="494"/>
    <col min="13057" max="13057" width="5.5703125" style="494" customWidth="1"/>
    <col min="13058" max="13058" width="7" style="494" bestFit="1" customWidth="1"/>
    <col min="13059" max="13059" width="16.85546875" style="494" customWidth="1"/>
    <col min="13060" max="13060" width="13" style="494" customWidth="1"/>
    <col min="13061" max="13061" width="11.5703125" style="494" customWidth="1"/>
    <col min="13062" max="13062" width="11.28515625" style="494" customWidth="1"/>
    <col min="13063" max="13063" width="13.7109375" style="494" customWidth="1"/>
    <col min="13064" max="13064" width="23.42578125" style="494" customWidth="1"/>
    <col min="13065" max="13065" width="14.7109375" style="494" bestFit="1" customWidth="1"/>
    <col min="13066" max="13068" width="9" style="494"/>
    <col min="13069" max="13069" width="3" style="494" bestFit="1" customWidth="1"/>
    <col min="13070" max="13070" width="23.7109375" style="494" bestFit="1" customWidth="1"/>
    <col min="13071" max="13312" width="9" style="494"/>
    <col min="13313" max="13313" width="5.5703125" style="494" customWidth="1"/>
    <col min="13314" max="13314" width="7" style="494" bestFit="1" customWidth="1"/>
    <col min="13315" max="13315" width="16.85546875" style="494" customWidth="1"/>
    <col min="13316" max="13316" width="13" style="494" customWidth="1"/>
    <col min="13317" max="13317" width="11.5703125" style="494" customWidth="1"/>
    <col min="13318" max="13318" width="11.28515625" style="494" customWidth="1"/>
    <col min="13319" max="13319" width="13.7109375" style="494" customWidth="1"/>
    <col min="13320" max="13320" width="23.42578125" style="494" customWidth="1"/>
    <col min="13321" max="13321" width="14.7109375" style="494" bestFit="1" customWidth="1"/>
    <col min="13322" max="13324" width="9" style="494"/>
    <col min="13325" max="13325" width="3" style="494" bestFit="1" customWidth="1"/>
    <col min="13326" max="13326" width="23.7109375" style="494" bestFit="1" customWidth="1"/>
    <col min="13327" max="13568" width="9" style="494"/>
    <col min="13569" max="13569" width="5.5703125" style="494" customWidth="1"/>
    <col min="13570" max="13570" width="7" style="494" bestFit="1" customWidth="1"/>
    <col min="13571" max="13571" width="16.85546875" style="494" customWidth="1"/>
    <col min="13572" max="13572" width="13" style="494" customWidth="1"/>
    <col min="13573" max="13573" width="11.5703125" style="494" customWidth="1"/>
    <col min="13574" max="13574" width="11.28515625" style="494" customWidth="1"/>
    <col min="13575" max="13575" width="13.7109375" style="494" customWidth="1"/>
    <col min="13576" max="13576" width="23.42578125" style="494" customWidth="1"/>
    <col min="13577" max="13577" width="14.7109375" style="494" bestFit="1" customWidth="1"/>
    <col min="13578" max="13580" width="9" style="494"/>
    <col min="13581" max="13581" width="3" style="494" bestFit="1" customWidth="1"/>
    <col min="13582" max="13582" width="23.7109375" style="494" bestFit="1" customWidth="1"/>
    <col min="13583" max="13824" width="9" style="494"/>
    <col min="13825" max="13825" width="5.5703125" style="494" customWidth="1"/>
    <col min="13826" max="13826" width="7" style="494" bestFit="1" customWidth="1"/>
    <col min="13827" max="13827" width="16.85546875" style="494" customWidth="1"/>
    <col min="13828" max="13828" width="13" style="494" customWidth="1"/>
    <col min="13829" max="13829" width="11.5703125" style="494" customWidth="1"/>
    <col min="13830" max="13830" width="11.28515625" style="494" customWidth="1"/>
    <col min="13831" max="13831" width="13.7109375" style="494" customWidth="1"/>
    <col min="13832" max="13832" width="23.42578125" style="494" customWidth="1"/>
    <col min="13833" max="13833" width="14.7109375" style="494" bestFit="1" customWidth="1"/>
    <col min="13834" max="13836" width="9" style="494"/>
    <col min="13837" max="13837" width="3" style="494" bestFit="1" customWidth="1"/>
    <col min="13838" max="13838" width="23.7109375" style="494" bestFit="1" customWidth="1"/>
    <col min="13839" max="14080" width="9" style="494"/>
    <col min="14081" max="14081" width="5.5703125" style="494" customWidth="1"/>
    <col min="14082" max="14082" width="7" style="494" bestFit="1" customWidth="1"/>
    <col min="14083" max="14083" width="16.85546875" style="494" customWidth="1"/>
    <col min="14084" max="14084" width="13" style="494" customWidth="1"/>
    <col min="14085" max="14085" width="11.5703125" style="494" customWidth="1"/>
    <col min="14086" max="14086" width="11.28515625" style="494" customWidth="1"/>
    <col min="14087" max="14087" width="13.7109375" style="494" customWidth="1"/>
    <col min="14088" max="14088" width="23.42578125" style="494" customWidth="1"/>
    <col min="14089" max="14089" width="14.7109375" style="494" bestFit="1" customWidth="1"/>
    <col min="14090" max="14092" width="9" style="494"/>
    <col min="14093" max="14093" width="3" style="494" bestFit="1" customWidth="1"/>
    <col min="14094" max="14094" width="23.7109375" style="494" bestFit="1" customWidth="1"/>
    <col min="14095" max="14336" width="9" style="494"/>
    <col min="14337" max="14337" width="5.5703125" style="494" customWidth="1"/>
    <col min="14338" max="14338" width="7" style="494" bestFit="1" customWidth="1"/>
    <col min="14339" max="14339" width="16.85546875" style="494" customWidth="1"/>
    <col min="14340" max="14340" width="13" style="494" customWidth="1"/>
    <col min="14341" max="14341" width="11.5703125" style="494" customWidth="1"/>
    <col min="14342" max="14342" width="11.28515625" style="494" customWidth="1"/>
    <col min="14343" max="14343" width="13.7109375" style="494" customWidth="1"/>
    <col min="14344" max="14344" width="23.42578125" style="494" customWidth="1"/>
    <col min="14345" max="14345" width="14.7109375" style="494" bestFit="1" customWidth="1"/>
    <col min="14346" max="14348" width="9" style="494"/>
    <col min="14349" max="14349" width="3" style="494" bestFit="1" customWidth="1"/>
    <col min="14350" max="14350" width="23.7109375" style="494" bestFit="1" customWidth="1"/>
    <col min="14351" max="14592" width="9" style="494"/>
    <col min="14593" max="14593" width="5.5703125" style="494" customWidth="1"/>
    <col min="14594" max="14594" width="7" style="494" bestFit="1" customWidth="1"/>
    <col min="14595" max="14595" width="16.85546875" style="494" customWidth="1"/>
    <col min="14596" max="14596" width="13" style="494" customWidth="1"/>
    <col min="14597" max="14597" width="11.5703125" style="494" customWidth="1"/>
    <col min="14598" max="14598" width="11.28515625" style="494" customWidth="1"/>
    <col min="14599" max="14599" width="13.7109375" style="494" customWidth="1"/>
    <col min="14600" max="14600" width="23.42578125" style="494" customWidth="1"/>
    <col min="14601" max="14601" width="14.7109375" style="494" bestFit="1" customWidth="1"/>
    <col min="14602" max="14604" width="9" style="494"/>
    <col min="14605" max="14605" width="3" style="494" bestFit="1" customWidth="1"/>
    <col min="14606" max="14606" width="23.7109375" style="494" bestFit="1" customWidth="1"/>
    <col min="14607" max="14848" width="9" style="494"/>
    <col min="14849" max="14849" width="5.5703125" style="494" customWidth="1"/>
    <col min="14850" max="14850" width="7" style="494" bestFit="1" customWidth="1"/>
    <col min="14851" max="14851" width="16.85546875" style="494" customWidth="1"/>
    <col min="14852" max="14852" width="13" style="494" customWidth="1"/>
    <col min="14853" max="14853" width="11.5703125" style="494" customWidth="1"/>
    <col min="14854" max="14854" width="11.28515625" style="494" customWidth="1"/>
    <col min="14855" max="14855" width="13.7109375" style="494" customWidth="1"/>
    <col min="14856" max="14856" width="23.42578125" style="494" customWidth="1"/>
    <col min="14857" max="14857" width="14.7109375" style="494" bestFit="1" customWidth="1"/>
    <col min="14858" max="14860" width="9" style="494"/>
    <col min="14861" max="14861" width="3" style="494" bestFit="1" customWidth="1"/>
    <col min="14862" max="14862" width="23.7109375" style="494" bestFit="1" customWidth="1"/>
    <col min="14863" max="15104" width="9" style="494"/>
    <col min="15105" max="15105" width="5.5703125" style="494" customWidth="1"/>
    <col min="15106" max="15106" width="7" style="494" bestFit="1" customWidth="1"/>
    <col min="15107" max="15107" width="16.85546875" style="494" customWidth="1"/>
    <col min="15108" max="15108" width="13" style="494" customWidth="1"/>
    <col min="15109" max="15109" width="11.5703125" style="494" customWidth="1"/>
    <col min="15110" max="15110" width="11.28515625" style="494" customWidth="1"/>
    <col min="15111" max="15111" width="13.7109375" style="494" customWidth="1"/>
    <col min="15112" max="15112" width="23.42578125" style="494" customWidth="1"/>
    <col min="15113" max="15113" width="14.7109375" style="494" bestFit="1" customWidth="1"/>
    <col min="15114" max="15116" width="9" style="494"/>
    <col min="15117" max="15117" width="3" style="494" bestFit="1" customWidth="1"/>
    <col min="15118" max="15118" width="23.7109375" style="494" bestFit="1" customWidth="1"/>
    <col min="15119" max="15360" width="9" style="494"/>
    <col min="15361" max="15361" width="5.5703125" style="494" customWidth="1"/>
    <col min="15362" max="15362" width="7" style="494" bestFit="1" customWidth="1"/>
    <col min="15363" max="15363" width="16.85546875" style="494" customWidth="1"/>
    <col min="15364" max="15364" width="13" style="494" customWidth="1"/>
    <col min="15365" max="15365" width="11.5703125" style="494" customWidth="1"/>
    <col min="15366" max="15366" width="11.28515625" style="494" customWidth="1"/>
    <col min="15367" max="15367" width="13.7109375" style="494" customWidth="1"/>
    <col min="15368" max="15368" width="23.42578125" style="494" customWidth="1"/>
    <col min="15369" max="15369" width="14.7109375" style="494" bestFit="1" customWidth="1"/>
    <col min="15370" max="15372" width="9" style="494"/>
    <col min="15373" max="15373" width="3" style="494" bestFit="1" customWidth="1"/>
    <col min="15374" max="15374" width="23.7109375" style="494" bestFit="1" customWidth="1"/>
    <col min="15375" max="15616" width="9" style="494"/>
    <col min="15617" max="15617" width="5.5703125" style="494" customWidth="1"/>
    <col min="15618" max="15618" width="7" style="494" bestFit="1" customWidth="1"/>
    <col min="15619" max="15619" width="16.85546875" style="494" customWidth="1"/>
    <col min="15620" max="15620" width="13" style="494" customWidth="1"/>
    <col min="15621" max="15621" width="11.5703125" style="494" customWidth="1"/>
    <col min="15622" max="15622" width="11.28515625" style="494" customWidth="1"/>
    <col min="15623" max="15623" width="13.7109375" style="494" customWidth="1"/>
    <col min="15624" max="15624" width="23.42578125" style="494" customWidth="1"/>
    <col min="15625" max="15625" width="14.7109375" style="494" bestFit="1" customWidth="1"/>
    <col min="15626" max="15628" width="9" style="494"/>
    <col min="15629" max="15629" width="3" style="494" bestFit="1" customWidth="1"/>
    <col min="15630" max="15630" width="23.7109375" style="494" bestFit="1" customWidth="1"/>
    <col min="15631" max="15872" width="9" style="494"/>
    <col min="15873" max="15873" width="5.5703125" style="494" customWidth="1"/>
    <col min="15874" max="15874" width="7" style="494" bestFit="1" customWidth="1"/>
    <col min="15875" max="15875" width="16.85546875" style="494" customWidth="1"/>
    <col min="15876" max="15876" width="13" style="494" customWidth="1"/>
    <col min="15877" max="15877" width="11.5703125" style="494" customWidth="1"/>
    <col min="15878" max="15878" width="11.28515625" style="494" customWidth="1"/>
    <col min="15879" max="15879" width="13.7109375" style="494" customWidth="1"/>
    <col min="15880" max="15880" width="23.42578125" style="494" customWidth="1"/>
    <col min="15881" max="15881" width="14.7109375" style="494" bestFit="1" customWidth="1"/>
    <col min="15882" max="15884" width="9" style="494"/>
    <col min="15885" max="15885" width="3" style="494" bestFit="1" customWidth="1"/>
    <col min="15886" max="15886" width="23.7109375" style="494" bestFit="1" customWidth="1"/>
    <col min="15887" max="16128" width="9" style="494"/>
    <col min="16129" max="16129" width="5.5703125" style="494" customWidth="1"/>
    <col min="16130" max="16130" width="7" style="494" bestFit="1" customWidth="1"/>
    <col min="16131" max="16131" width="16.85546875" style="494" customWidth="1"/>
    <col min="16132" max="16132" width="13" style="494" customWidth="1"/>
    <col min="16133" max="16133" width="11.5703125" style="494" customWidth="1"/>
    <col min="16134" max="16134" width="11.28515625" style="494" customWidth="1"/>
    <col min="16135" max="16135" width="13.7109375" style="494" customWidth="1"/>
    <col min="16136" max="16136" width="23.42578125" style="494" customWidth="1"/>
    <col min="16137" max="16137" width="14.7109375" style="494" bestFit="1" customWidth="1"/>
    <col min="16138" max="16140" width="9" style="494"/>
    <col min="16141" max="16141" width="3" style="494" bestFit="1" customWidth="1"/>
    <col min="16142" max="16142" width="23.7109375" style="494" bestFit="1" customWidth="1"/>
    <col min="16143" max="16384" width="9" style="494"/>
  </cols>
  <sheetData>
    <row r="1" spans="1:8" ht="15.75" customHeight="1" thickBot="1">
      <c r="A1" s="379" t="s">
        <v>379</v>
      </c>
      <c r="B1" s="379"/>
      <c r="E1" s="381"/>
      <c r="F1" s="381"/>
      <c r="G1" s="381"/>
    </row>
    <row r="2" spans="1:8" ht="77.25" thickBot="1">
      <c r="A2" s="382" t="s">
        <v>840</v>
      </c>
      <c r="B2" s="383" t="s">
        <v>1047</v>
      </c>
      <c r="C2" s="384" t="s">
        <v>837</v>
      </c>
      <c r="D2" s="384" t="s">
        <v>1156</v>
      </c>
      <c r="E2" s="384" t="s">
        <v>838</v>
      </c>
      <c r="F2" s="384" t="s">
        <v>839</v>
      </c>
      <c r="G2" s="384" t="s">
        <v>841</v>
      </c>
      <c r="H2" s="385" t="s">
        <v>27</v>
      </c>
    </row>
    <row r="3" spans="1:8" ht="14.25" thickBot="1">
      <c r="A3" s="386"/>
      <c r="B3" s="387"/>
      <c r="C3" s="388" t="s">
        <v>842</v>
      </c>
      <c r="D3" s="388" t="s">
        <v>843</v>
      </c>
      <c r="E3" s="388" t="s">
        <v>844</v>
      </c>
      <c r="F3" s="388" t="s">
        <v>845</v>
      </c>
      <c r="G3" s="389" t="s">
        <v>846</v>
      </c>
      <c r="H3" s="390"/>
    </row>
    <row r="4" spans="1:8">
      <c r="A4" s="446">
        <v>1</v>
      </c>
      <c r="B4" s="447" t="s">
        <v>1157</v>
      </c>
      <c r="C4" s="468">
        <f t="shared" ref="C4:G16" si="0">C18</f>
        <v>16733</v>
      </c>
      <c r="D4" s="468">
        <f t="shared" si="0"/>
        <v>119</v>
      </c>
      <c r="E4" s="468">
        <f t="shared" si="0"/>
        <v>16852</v>
      </c>
      <c r="F4" s="468">
        <f t="shared" si="0"/>
        <v>101</v>
      </c>
      <c r="G4" s="469">
        <f t="shared" si="0"/>
        <v>0.59933539045810591</v>
      </c>
      <c r="H4" s="470"/>
    </row>
    <row r="5" spans="1:8">
      <c r="A5" s="448">
        <v>2</v>
      </c>
      <c r="B5" s="449" t="s">
        <v>1158</v>
      </c>
      <c r="C5" s="471">
        <f t="shared" si="0"/>
        <v>188177</v>
      </c>
      <c r="D5" s="472">
        <f t="shared" si="0"/>
        <v>1876</v>
      </c>
      <c r="E5" s="471">
        <f t="shared" si="0"/>
        <v>190053</v>
      </c>
      <c r="F5" s="471">
        <f t="shared" si="0"/>
        <v>2325</v>
      </c>
      <c r="G5" s="473">
        <f t="shared" si="0"/>
        <v>1.2233429622263263</v>
      </c>
      <c r="H5" s="474"/>
    </row>
    <row r="6" spans="1:8">
      <c r="A6" s="448">
        <v>3</v>
      </c>
      <c r="B6" s="449" t="s">
        <v>727</v>
      </c>
      <c r="C6" s="471">
        <f t="shared" si="0"/>
        <v>68701</v>
      </c>
      <c r="D6" s="472">
        <f t="shared" si="0"/>
        <v>1199</v>
      </c>
      <c r="E6" s="471">
        <f t="shared" si="0"/>
        <v>69900</v>
      </c>
      <c r="F6" s="471">
        <f t="shared" si="0"/>
        <v>1377</v>
      </c>
      <c r="G6" s="473">
        <f t="shared" si="0"/>
        <v>1.9699570815450644</v>
      </c>
      <c r="H6" s="474"/>
    </row>
    <row r="7" spans="1:8">
      <c r="A7" s="448">
        <v>4</v>
      </c>
      <c r="B7" s="449" t="s">
        <v>1159</v>
      </c>
      <c r="C7" s="471">
        <f t="shared" si="0"/>
        <v>83647</v>
      </c>
      <c r="D7" s="472">
        <f t="shared" si="0"/>
        <v>327</v>
      </c>
      <c r="E7" s="471">
        <f t="shared" si="0"/>
        <v>83974</v>
      </c>
      <c r="F7" s="471">
        <f t="shared" si="0"/>
        <v>1480</v>
      </c>
      <c r="G7" s="473">
        <f t="shared" si="0"/>
        <v>1.7624502822302142</v>
      </c>
      <c r="H7" s="474"/>
    </row>
    <row r="8" spans="1:8">
      <c r="A8" s="448">
        <v>5</v>
      </c>
      <c r="B8" s="449" t="s">
        <v>1160</v>
      </c>
      <c r="C8" s="471">
        <f t="shared" si="0"/>
        <v>171584</v>
      </c>
      <c r="D8" s="472">
        <f t="shared" si="0"/>
        <v>2246</v>
      </c>
      <c r="E8" s="471">
        <f t="shared" si="0"/>
        <v>173830</v>
      </c>
      <c r="F8" s="471">
        <f t="shared" si="0"/>
        <v>3296</v>
      </c>
      <c r="G8" s="473">
        <f t="shared" si="0"/>
        <v>1.8961053903238796</v>
      </c>
      <c r="H8" s="474"/>
    </row>
    <row r="9" spans="1:8">
      <c r="A9" s="448">
        <v>6</v>
      </c>
      <c r="B9" s="449" t="s">
        <v>1161</v>
      </c>
      <c r="C9" s="471">
        <f t="shared" si="0"/>
        <v>55436</v>
      </c>
      <c r="D9" s="472">
        <f t="shared" si="0"/>
        <v>789</v>
      </c>
      <c r="E9" s="471">
        <f t="shared" si="0"/>
        <v>56225</v>
      </c>
      <c r="F9" s="471">
        <f t="shared" si="0"/>
        <v>1238</v>
      </c>
      <c r="G9" s="473">
        <f t="shared" si="0"/>
        <v>2.2018674966651846</v>
      </c>
      <c r="H9" s="474"/>
    </row>
    <row r="10" spans="1:8">
      <c r="A10" s="448">
        <v>7</v>
      </c>
      <c r="B10" s="416" t="s">
        <v>2076</v>
      </c>
      <c r="C10" s="471">
        <f t="shared" si="0"/>
        <v>33837</v>
      </c>
      <c r="D10" s="472">
        <f t="shared" si="0"/>
        <v>821</v>
      </c>
      <c r="E10" s="471">
        <f t="shared" si="0"/>
        <v>34658</v>
      </c>
      <c r="F10" s="471">
        <f t="shared" si="0"/>
        <v>583</v>
      </c>
      <c r="G10" s="473">
        <f t="shared" si="0"/>
        <v>1.6821513070575336</v>
      </c>
      <c r="H10" s="474"/>
    </row>
    <row r="11" spans="1:8">
      <c r="A11" s="448">
        <v>8</v>
      </c>
      <c r="B11" s="449" t="s">
        <v>1162</v>
      </c>
      <c r="C11" s="471">
        <f t="shared" si="0"/>
        <v>91418</v>
      </c>
      <c r="D11" s="472">
        <f t="shared" si="0"/>
        <v>891</v>
      </c>
      <c r="E11" s="471">
        <f t="shared" si="0"/>
        <v>92309</v>
      </c>
      <c r="F11" s="471">
        <f t="shared" si="0"/>
        <v>1315</v>
      </c>
      <c r="G11" s="473">
        <f t="shared" si="0"/>
        <v>1.424563152022013</v>
      </c>
      <c r="H11" s="474"/>
    </row>
    <row r="12" spans="1:8">
      <c r="A12" s="448">
        <v>9</v>
      </c>
      <c r="B12" s="449" t="s">
        <v>1163</v>
      </c>
      <c r="C12" s="471">
        <f t="shared" si="0"/>
        <v>103431</v>
      </c>
      <c r="D12" s="472">
        <f t="shared" si="0"/>
        <v>982</v>
      </c>
      <c r="E12" s="471">
        <f t="shared" si="0"/>
        <v>104413</v>
      </c>
      <c r="F12" s="471">
        <f t="shared" si="0"/>
        <v>1701</v>
      </c>
      <c r="G12" s="473">
        <f t="shared" si="0"/>
        <v>1.6291074866156514</v>
      </c>
      <c r="H12" s="474"/>
    </row>
    <row r="13" spans="1:8">
      <c r="A13" s="448">
        <v>10</v>
      </c>
      <c r="B13" s="449" t="s">
        <v>728</v>
      </c>
      <c r="C13" s="471">
        <f t="shared" si="0"/>
        <v>62088</v>
      </c>
      <c r="D13" s="472">
        <f t="shared" si="0"/>
        <v>2680</v>
      </c>
      <c r="E13" s="471">
        <f t="shared" si="0"/>
        <v>64768</v>
      </c>
      <c r="F13" s="471">
        <f t="shared" si="0"/>
        <v>515</v>
      </c>
      <c r="G13" s="473">
        <f t="shared" si="0"/>
        <v>0.79514575098814233</v>
      </c>
      <c r="H13" s="474"/>
    </row>
    <row r="14" spans="1:8">
      <c r="A14" s="448">
        <v>11</v>
      </c>
      <c r="B14" s="449" t="s">
        <v>1164</v>
      </c>
      <c r="C14" s="471">
        <f t="shared" si="0"/>
        <v>154402</v>
      </c>
      <c r="D14" s="472">
        <f t="shared" si="0"/>
        <v>1654</v>
      </c>
      <c r="E14" s="471">
        <f t="shared" si="0"/>
        <v>156056</v>
      </c>
      <c r="F14" s="471">
        <f t="shared" si="0"/>
        <v>2832</v>
      </c>
      <c r="G14" s="473">
        <f t="shared" si="0"/>
        <v>1.8147331727072333</v>
      </c>
      <c r="H14" s="474"/>
    </row>
    <row r="15" spans="1:8" ht="13.5" thickBot="1">
      <c r="A15" s="450">
        <v>12</v>
      </c>
      <c r="B15" s="451" t="s">
        <v>1165</v>
      </c>
      <c r="C15" s="475">
        <f t="shared" si="0"/>
        <v>81685</v>
      </c>
      <c r="D15" s="476">
        <f t="shared" si="0"/>
        <v>1497</v>
      </c>
      <c r="E15" s="475">
        <f t="shared" si="0"/>
        <v>83182</v>
      </c>
      <c r="F15" s="475">
        <f t="shared" si="0"/>
        <v>1165</v>
      </c>
      <c r="G15" s="477">
        <f t="shared" si="0"/>
        <v>1.4005433867904113</v>
      </c>
      <c r="H15" s="478"/>
    </row>
    <row r="16" spans="1:8" ht="13.5" thickBot="1">
      <c r="A16" s="579" t="s">
        <v>402</v>
      </c>
      <c r="B16" s="580"/>
      <c r="C16" s="476">
        <f t="shared" si="0"/>
        <v>1111139</v>
      </c>
      <c r="D16" s="476">
        <f t="shared" si="0"/>
        <v>15081</v>
      </c>
      <c r="E16" s="476">
        <f t="shared" si="0"/>
        <v>1126220</v>
      </c>
      <c r="F16" s="476">
        <f t="shared" si="0"/>
        <v>17928</v>
      </c>
      <c r="G16" s="477">
        <f t="shared" si="0"/>
        <v>1.5918737014082507</v>
      </c>
      <c r="H16" s="479"/>
    </row>
    <row r="17" spans="1:9" hidden="1">
      <c r="A17" s="452"/>
      <c r="B17" s="452"/>
      <c r="C17" s="417"/>
      <c r="D17" s="417"/>
      <c r="E17" s="417"/>
      <c r="F17" s="418" t="s">
        <v>2081</v>
      </c>
      <c r="G17" s="419"/>
      <c r="H17" s="420" t="s">
        <v>2082</v>
      </c>
      <c r="I17" s="421" t="s">
        <v>2083</v>
      </c>
    </row>
    <row r="18" spans="1:9" hidden="1">
      <c r="A18" s="581" t="s">
        <v>2084</v>
      </c>
      <c r="B18" s="581"/>
      <c r="C18" s="415">
        <f>E32</f>
        <v>16733</v>
      </c>
      <c r="D18" s="423">
        <f>E18-C18</f>
        <v>119</v>
      </c>
      <c r="E18" s="415">
        <f>'[27]SDn Data'!AK311</f>
        <v>16852</v>
      </c>
      <c r="F18" s="424">
        <f>H18-H32</f>
        <v>101</v>
      </c>
      <c r="G18" s="425">
        <f>F18*100/E18</f>
        <v>0.59933539045810591</v>
      </c>
      <c r="H18" s="415">
        <f>'[27]SDn Data'!CM311</f>
        <v>492</v>
      </c>
      <c r="I18" s="426">
        <f>H18-F32-F47-F61</f>
        <v>101</v>
      </c>
    </row>
    <row r="19" spans="1:9" hidden="1">
      <c r="A19" s="581"/>
      <c r="B19" s="581"/>
      <c r="C19" s="415">
        <f t="shared" ref="C19:C29" si="1">E33</f>
        <v>188177</v>
      </c>
      <c r="D19" s="423">
        <f t="shared" ref="D19:D29" si="2">E19-C19</f>
        <v>1876</v>
      </c>
      <c r="E19" s="415">
        <f>'[27]SDn Data'!AK312</f>
        <v>190053</v>
      </c>
      <c r="F19" s="424">
        <f t="shared" ref="F19:F29" si="3">H19-H33</f>
        <v>2325</v>
      </c>
      <c r="G19" s="425">
        <f>F19*100/E19</f>
        <v>1.2233429622263263</v>
      </c>
      <c r="H19" s="415">
        <f>'[27]SDn Data'!CM312</f>
        <v>15884</v>
      </c>
      <c r="I19" s="426">
        <f t="shared" ref="I19:I30" si="4">H19-F33-F48-F62</f>
        <v>2325</v>
      </c>
    </row>
    <row r="20" spans="1:9" hidden="1">
      <c r="A20" s="581"/>
      <c r="B20" s="581"/>
      <c r="C20" s="415">
        <f t="shared" si="1"/>
        <v>68701</v>
      </c>
      <c r="D20" s="423">
        <f t="shared" si="2"/>
        <v>1199</v>
      </c>
      <c r="E20" s="415">
        <f>'[27]SDn Data'!AK313</f>
        <v>69900</v>
      </c>
      <c r="F20" s="424">
        <f t="shared" si="3"/>
        <v>1377</v>
      </c>
      <c r="G20" s="425">
        <f t="shared" ref="G20:G29" si="5">F20*100/E20</f>
        <v>1.9699570815450644</v>
      </c>
      <c r="H20" s="415">
        <f>'[27]SDn Data'!CM313</f>
        <v>7074</v>
      </c>
      <c r="I20" s="426">
        <f t="shared" si="4"/>
        <v>1377</v>
      </c>
    </row>
    <row r="21" spans="1:9" hidden="1">
      <c r="A21" s="581"/>
      <c r="B21" s="581"/>
      <c r="C21" s="415">
        <f t="shared" si="1"/>
        <v>83647</v>
      </c>
      <c r="D21" s="423">
        <f t="shared" si="2"/>
        <v>327</v>
      </c>
      <c r="E21" s="415">
        <f>'[27]SDn Data'!AK314</f>
        <v>83974</v>
      </c>
      <c r="F21" s="424">
        <f t="shared" si="3"/>
        <v>1480</v>
      </c>
      <c r="G21" s="425">
        <f t="shared" si="5"/>
        <v>1.7624502822302142</v>
      </c>
      <c r="H21" s="415">
        <f>'[27]SDn Data'!CM314</f>
        <v>10174</v>
      </c>
      <c r="I21" s="426">
        <f t="shared" si="4"/>
        <v>1480</v>
      </c>
    </row>
    <row r="22" spans="1:9" hidden="1">
      <c r="A22" s="581"/>
      <c r="B22" s="581"/>
      <c r="C22" s="415">
        <f t="shared" si="1"/>
        <v>171584</v>
      </c>
      <c r="D22" s="423">
        <f t="shared" si="2"/>
        <v>2246</v>
      </c>
      <c r="E22" s="415">
        <f>'[27]SDn Data'!AK315</f>
        <v>173830</v>
      </c>
      <c r="F22" s="424">
        <f t="shared" si="3"/>
        <v>3296</v>
      </c>
      <c r="G22" s="425">
        <f t="shared" si="5"/>
        <v>1.8961053903238796</v>
      </c>
      <c r="H22" s="415">
        <f>'[27]SDn Data'!CM315</f>
        <v>24892</v>
      </c>
      <c r="I22" s="426">
        <f t="shared" si="4"/>
        <v>3296</v>
      </c>
    </row>
    <row r="23" spans="1:9" hidden="1">
      <c r="A23" s="581"/>
      <c r="B23" s="581"/>
      <c r="C23" s="415">
        <f t="shared" si="1"/>
        <v>55436</v>
      </c>
      <c r="D23" s="423">
        <f t="shared" si="2"/>
        <v>789</v>
      </c>
      <c r="E23" s="415">
        <f>'[27]SDn Data'!AK316</f>
        <v>56225</v>
      </c>
      <c r="F23" s="424">
        <f t="shared" si="3"/>
        <v>1238</v>
      </c>
      <c r="G23" s="425">
        <f t="shared" si="5"/>
        <v>2.2018674966651846</v>
      </c>
      <c r="H23" s="415">
        <f>'[27]SDn Data'!CM316</f>
        <v>6011</v>
      </c>
      <c r="I23" s="426">
        <f t="shared" si="4"/>
        <v>1238</v>
      </c>
    </row>
    <row r="24" spans="1:9" hidden="1">
      <c r="A24" s="581"/>
      <c r="B24" s="581"/>
      <c r="C24" s="415">
        <f t="shared" si="1"/>
        <v>33837</v>
      </c>
      <c r="D24" s="423">
        <f t="shared" si="2"/>
        <v>821</v>
      </c>
      <c r="E24" s="415">
        <f>'[27]SDn Data'!AK317</f>
        <v>34658</v>
      </c>
      <c r="F24" s="424">
        <f t="shared" si="3"/>
        <v>583</v>
      </c>
      <c r="G24" s="425">
        <f t="shared" si="5"/>
        <v>1.6821513070575336</v>
      </c>
      <c r="H24" s="415">
        <f>'[27]SDn Data'!CM317</f>
        <v>3538</v>
      </c>
      <c r="I24" s="426">
        <f t="shared" si="4"/>
        <v>583</v>
      </c>
    </row>
    <row r="25" spans="1:9" hidden="1">
      <c r="A25" s="581"/>
      <c r="B25" s="581"/>
      <c r="C25" s="415">
        <f t="shared" si="1"/>
        <v>91418</v>
      </c>
      <c r="D25" s="423">
        <f t="shared" si="2"/>
        <v>891</v>
      </c>
      <c r="E25" s="415">
        <f>'[27]SDn Data'!AK318</f>
        <v>92309</v>
      </c>
      <c r="F25" s="424">
        <f t="shared" si="3"/>
        <v>1315</v>
      </c>
      <c r="G25" s="425">
        <f t="shared" si="5"/>
        <v>1.424563152022013</v>
      </c>
      <c r="H25" s="415">
        <f>'[27]SDn Data'!CM318</f>
        <v>9449</v>
      </c>
      <c r="I25" s="426">
        <f t="shared" si="4"/>
        <v>1315</v>
      </c>
    </row>
    <row r="26" spans="1:9" hidden="1">
      <c r="A26" s="581"/>
      <c r="B26" s="581"/>
      <c r="C26" s="415">
        <f t="shared" si="1"/>
        <v>103431</v>
      </c>
      <c r="D26" s="423">
        <f t="shared" si="2"/>
        <v>982</v>
      </c>
      <c r="E26" s="415">
        <f>'[27]SDn Data'!AK319</f>
        <v>104413</v>
      </c>
      <c r="F26" s="424">
        <f t="shared" si="3"/>
        <v>1701</v>
      </c>
      <c r="G26" s="425">
        <f t="shared" si="5"/>
        <v>1.6291074866156514</v>
      </c>
      <c r="H26" s="415">
        <f>'[27]SDn Data'!CM319</f>
        <v>9514</v>
      </c>
      <c r="I26" s="426">
        <f t="shared" si="4"/>
        <v>1701</v>
      </c>
    </row>
    <row r="27" spans="1:9" hidden="1">
      <c r="A27" s="581"/>
      <c r="B27" s="581"/>
      <c r="C27" s="415">
        <f t="shared" si="1"/>
        <v>62088</v>
      </c>
      <c r="D27" s="423">
        <f t="shared" si="2"/>
        <v>2680</v>
      </c>
      <c r="E27" s="415">
        <f>'[27]SDn Data'!AK320</f>
        <v>64768</v>
      </c>
      <c r="F27" s="424">
        <f t="shared" si="3"/>
        <v>515</v>
      </c>
      <c r="G27" s="425">
        <f t="shared" si="5"/>
        <v>0.79514575098814233</v>
      </c>
      <c r="H27" s="415">
        <f>'[27]SDn Data'!CM320</f>
        <v>5244</v>
      </c>
      <c r="I27" s="426">
        <f t="shared" si="4"/>
        <v>515</v>
      </c>
    </row>
    <row r="28" spans="1:9" hidden="1">
      <c r="A28" s="581"/>
      <c r="B28" s="581"/>
      <c r="C28" s="415">
        <f t="shared" si="1"/>
        <v>154402</v>
      </c>
      <c r="D28" s="423">
        <f t="shared" si="2"/>
        <v>1654</v>
      </c>
      <c r="E28" s="415">
        <f>'[27]SDn Data'!AK321</f>
        <v>156056</v>
      </c>
      <c r="F28" s="424">
        <f t="shared" si="3"/>
        <v>2832</v>
      </c>
      <c r="G28" s="425">
        <f t="shared" si="5"/>
        <v>1.8147331727072333</v>
      </c>
      <c r="H28" s="415">
        <f>'[27]SDn Data'!CM321</f>
        <v>21090</v>
      </c>
      <c r="I28" s="426">
        <f t="shared" si="4"/>
        <v>2832</v>
      </c>
    </row>
    <row r="29" spans="1:9" hidden="1">
      <c r="A29" s="581"/>
      <c r="B29" s="581"/>
      <c r="C29" s="415">
        <f t="shared" si="1"/>
        <v>81685</v>
      </c>
      <c r="D29" s="423">
        <f t="shared" si="2"/>
        <v>1497</v>
      </c>
      <c r="E29" s="415">
        <f>'[27]SDn Data'!AK322</f>
        <v>83182</v>
      </c>
      <c r="F29" s="424">
        <f t="shared" si="3"/>
        <v>1165</v>
      </c>
      <c r="G29" s="425">
        <f t="shared" si="5"/>
        <v>1.4005433867904113</v>
      </c>
      <c r="H29" s="415">
        <f>'[27]SDn Data'!CM322</f>
        <v>8224</v>
      </c>
      <c r="I29" s="426">
        <f t="shared" si="4"/>
        <v>1165</v>
      </c>
    </row>
    <row r="30" spans="1:9" hidden="1">
      <c r="A30" s="581"/>
      <c r="B30" s="581"/>
      <c r="C30" s="423">
        <f>SUM(C18:C29)</f>
        <v>1111139</v>
      </c>
      <c r="D30" s="423">
        <f>SUM(D18:D29)</f>
        <v>15081</v>
      </c>
      <c r="E30" s="423">
        <f>SUM(E18:E29)</f>
        <v>1126220</v>
      </c>
      <c r="F30" s="424">
        <f>SUM(F18:F29)</f>
        <v>17928</v>
      </c>
      <c r="G30" s="427">
        <f>F30*100/E30</f>
        <v>1.5918737014082507</v>
      </c>
      <c r="H30" s="423">
        <f>SUM(H18:H29)</f>
        <v>121586</v>
      </c>
      <c r="I30" s="426">
        <f t="shared" si="4"/>
        <v>17928</v>
      </c>
    </row>
    <row r="31" spans="1:9" hidden="1">
      <c r="F31" s="418" t="s">
        <v>2081</v>
      </c>
      <c r="H31" s="420" t="s">
        <v>2085</v>
      </c>
      <c r="I31" s="421" t="s">
        <v>2083</v>
      </c>
    </row>
    <row r="32" spans="1:9" hidden="1">
      <c r="A32" s="581" t="s">
        <v>2086</v>
      </c>
      <c r="B32" s="581"/>
      <c r="C32" s="415">
        <f>E47</f>
        <v>16557</v>
      </c>
      <c r="D32" s="423">
        <f>E32-C32</f>
        <v>176</v>
      </c>
      <c r="E32" s="415">
        <f>'[28]SDn Data'!AK311</f>
        <v>16733</v>
      </c>
      <c r="F32" s="424">
        <f>H32-H47</f>
        <v>114</v>
      </c>
      <c r="G32" s="425">
        <f>F32*100/E32</f>
        <v>0.68128847188191</v>
      </c>
      <c r="H32" s="415">
        <f>'[28]SDn Data'!CM311</f>
        <v>391</v>
      </c>
      <c r="I32" s="426">
        <f>H32-F47-F61</f>
        <v>114</v>
      </c>
    </row>
    <row r="33" spans="1:9" hidden="1">
      <c r="A33" s="581"/>
      <c r="B33" s="581"/>
      <c r="C33" s="415">
        <f t="shared" ref="C33:C43" si="6">E48</f>
        <v>186623</v>
      </c>
      <c r="D33" s="423">
        <f t="shared" ref="D33:D43" si="7">E33-C33</f>
        <v>1554</v>
      </c>
      <c r="E33" s="415">
        <f>'[28]SDn Data'!AK312</f>
        <v>188177</v>
      </c>
      <c r="F33" s="424">
        <f t="shared" ref="F33:F43" si="8">H33-H48</f>
        <v>5043</v>
      </c>
      <c r="G33" s="425">
        <f>F33*100/E33</f>
        <v>2.6799236888673961</v>
      </c>
      <c r="H33" s="415">
        <f>'[28]SDn Data'!CM312</f>
        <v>13559</v>
      </c>
      <c r="I33" s="426">
        <f t="shared" ref="I33:I44" si="9">H33-F48-F62</f>
        <v>5043</v>
      </c>
    </row>
    <row r="34" spans="1:9" hidden="1">
      <c r="A34" s="581"/>
      <c r="B34" s="581"/>
      <c r="C34" s="415">
        <f t="shared" si="6"/>
        <v>68006</v>
      </c>
      <c r="D34" s="423">
        <f t="shared" si="7"/>
        <v>695</v>
      </c>
      <c r="E34" s="415">
        <f>'[28]SDn Data'!AK313</f>
        <v>68701</v>
      </c>
      <c r="F34" s="424">
        <f t="shared" si="8"/>
        <v>1912</v>
      </c>
      <c r="G34" s="425">
        <f t="shared" ref="G34:G43" si="10">F34*100/E34</f>
        <v>2.7830744821763878</v>
      </c>
      <c r="H34" s="415">
        <f>'[28]SDn Data'!CM313</f>
        <v>5697</v>
      </c>
      <c r="I34" s="426">
        <f t="shared" si="9"/>
        <v>1912</v>
      </c>
    </row>
    <row r="35" spans="1:9" hidden="1">
      <c r="A35" s="581"/>
      <c r="B35" s="581"/>
      <c r="C35" s="415">
        <f t="shared" si="6"/>
        <v>83388</v>
      </c>
      <c r="D35" s="423">
        <f t="shared" si="7"/>
        <v>259</v>
      </c>
      <c r="E35" s="415">
        <f>'[28]SDn Data'!AK314</f>
        <v>83647</v>
      </c>
      <c r="F35" s="424">
        <f t="shared" si="8"/>
        <v>2955</v>
      </c>
      <c r="G35" s="425">
        <f t="shared" si="10"/>
        <v>3.5327029062608344</v>
      </c>
      <c r="H35" s="415">
        <f>'[28]SDn Data'!CM314</f>
        <v>8694</v>
      </c>
      <c r="I35" s="426">
        <f t="shared" si="9"/>
        <v>2955</v>
      </c>
    </row>
    <row r="36" spans="1:9" hidden="1">
      <c r="A36" s="581"/>
      <c r="B36" s="581"/>
      <c r="C36" s="415">
        <f t="shared" si="6"/>
        <v>170051</v>
      </c>
      <c r="D36" s="423">
        <f t="shared" si="7"/>
        <v>1533</v>
      </c>
      <c r="E36" s="415">
        <f>'[28]SDn Data'!AK315</f>
        <v>171584</v>
      </c>
      <c r="F36" s="424">
        <f t="shared" si="8"/>
        <v>6544</v>
      </c>
      <c r="G36" s="425">
        <f t="shared" si="10"/>
        <v>3.8138754196195448</v>
      </c>
      <c r="H36" s="415">
        <f>'[28]SDn Data'!CM315</f>
        <v>21596</v>
      </c>
      <c r="I36" s="426">
        <f t="shared" si="9"/>
        <v>6544</v>
      </c>
    </row>
    <row r="37" spans="1:9" hidden="1">
      <c r="A37" s="581"/>
      <c r="B37" s="581"/>
      <c r="C37" s="415">
        <f t="shared" si="6"/>
        <v>54495</v>
      </c>
      <c r="D37" s="423">
        <f t="shared" si="7"/>
        <v>941</v>
      </c>
      <c r="E37" s="415">
        <f>'[28]SDn Data'!AK316</f>
        <v>55436</v>
      </c>
      <c r="F37" s="424">
        <f t="shared" si="8"/>
        <v>1929</v>
      </c>
      <c r="G37" s="425">
        <f t="shared" si="10"/>
        <v>3.4796882891983549</v>
      </c>
      <c r="H37" s="415">
        <f>'[28]SDn Data'!CM316</f>
        <v>4773</v>
      </c>
      <c r="I37" s="426">
        <f t="shared" si="9"/>
        <v>1929</v>
      </c>
    </row>
    <row r="38" spans="1:9" hidden="1">
      <c r="A38" s="581"/>
      <c r="B38" s="581"/>
      <c r="C38" s="415">
        <f t="shared" si="6"/>
        <v>33705</v>
      </c>
      <c r="D38" s="423">
        <f t="shared" si="7"/>
        <v>132</v>
      </c>
      <c r="E38" s="415">
        <f>'[28]SDn Data'!AK317</f>
        <v>33837</v>
      </c>
      <c r="F38" s="424">
        <f t="shared" si="8"/>
        <v>1080</v>
      </c>
      <c r="G38" s="425">
        <f t="shared" si="10"/>
        <v>3.1917723202411561</v>
      </c>
      <c r="H38" s="415">
        <f>'[28]SDn Data'!CM317</f>
        <v>2955</v>
      </c>
      <c r="I38" s="426">
        <f t="shared" si="9"/>
        <v>1080</v>
      </c>
    </row>
    <row r="39" spans="1:9" hidden="1">
      <c r="A39" s="581"/>
      <c r="B39" s="581"/>
      <c r="C39" s="415">
        <f t="shared" si="6"/>
        <v>90365</v>
      </c>
      <c r="D39" s="423">
        <f t="shared" si="7"/>
        <v>1053</v>
      </c>
      <c r="E39" s="415">
        <f>'[28]SDn Data'!AK318</f>
        <v>91418</v>
      </c>
      <c r="F39" s="424">
        <f t="shared" si="8"/>
        <v>3247</v>
      </c>
      <c r="G39" s="425">
        <f t="shared" si="10"/>
        <v>3.5518169288323964</v>
      </c>
      <c r="H39" s="415">
        <f>'[28]SDn Data'!CM318</f>
        <v>8134</v>
      </c>
      <c r="I39" s="426">
        <f t="shared" si="9"/>
        <v>3247</v>
      </c>
    </row>
    <row r="40" spans="1:9" hidden="1">
      <c r="A40" s="581"/>
      <c r="B40" s="581"/>
      <c r="C40" s="415">
        <f t="shared" si="6"/>
        <v>101827</v>
      </c>
      <c r="D40" s="423">
        <f t="shared" si="7"/>
        <v>1604</v>
      </c>
      <c r="E40" s="415">
        <f>'[28]SDn Data'!AK319</f>
        <v>103431</v>
      </c>
      <c r="F40" s="424">
        <f t="shared" si="8"/>
        <v>2588</v>
      </c>
      <c r="G40" s="425">
        <f t="shared" si="10"/>
        <v>2.5021511925824944</v>
      </c>
      <c r="H40" s="415">
        <f>'[28]SDn Data'!CM319</f>
        <v>7813</v>
      </c>
      <c r="I40" s="426">
        <f t="shared" si="9"/>
        <v>2588</v>
      </c>
    </row>
    <row r="41" spans="1:9" hidden="1">
      <c r="A41" s="581"/>
      <c r="B41" s="581"/>
      <c r="C41" s="415">
        <f t="shared" si="6"/>
        <v>61236</v>
      </c>
      <c r="D41" s="423">
        <f t="shared" si="7"/>
        <v>852</v>
      </c>
      <c r="E41" s="415">
        <f>'[28]SDn Data'!AK320</f>
        <v>62088</v>
      </c>
      <c r="F41" s="424">
        <f t="shared" si="8"/>
        <v>1204</v>
      </c>
      <c r="G41" s="425">
        <f t="shared" si="10"/>
        <v>1.9391830949619895</v>
      </c>
      <c r="H41" s="415">
        <f>'[28]SDn Data'!CM320</f>
        <v>4729</v>
      </c>
      <c r="I41" s="426">
        <f t="shared" si="9"/>
        <v>1204</v>
      </c>
    </row>
    <row r="42" spans="1:9" hidden="1">
      <c r="A42" s="581"/>
      <c r="B42" s="581"/>
      <c r="C42" s="415">
        <f t="shared" si="6"/>
        <v>153241</v>
      </c>
      <c r="D42" s="423">
        <f t="shared" si="7"/>
        <v>1161</v>
      </c>
      <c r="E42" s="415">
        <f>'[28]SDn Data'!AK321</f>
        <v>154402</v>
      </c>
      <c r="F42" s="424">
        <f t="shared" si="8"/>
        <v>5740</v>
      </c>
      <c r="G42" s="425">
        <f t="shared" si="10"/>
        <v>3.7175684252794654</v>
      </c>
      <c r="H42" s="415">
        <f>'[28]SDn Data'!CM321</f>
        <v>18258</v>
      </c>
      <c r="I42" s="426">
        <f t="shared" si="9"/>
        <v>5740</v>
      </c>
    </row>
    <row r="43" spans="1:9" hidden="1">
      <c r="A43" s="581"/>
      <c r="B43" s="581"/>
      <c r="C43" s="415">
        <f t="shared" si="6"/>
        <v>79917</v>
      </c>
      <c r="D43" s="423">
        <f t="shared" si="7"/>
        <v>1768</v>
      </c>
      <c r="E43" s="415">
        <f>'[28]SDn Data'!AK322</f>
        <v>81685</v>
      </c>
      <c r="F43" s="424">
        <f t="shared" si="8"/>
        <v>2233</v>
      </c>
      <c r="G43" s="425">
        <f t="shared" si="10"/>
        <v>2.7336720328089612</v>
      </c>
      <c r="H43" s="415">
        <f>'[28]SDn Data'!CM322</f>
        <v>7059</v>
      </c>
      <c r="I43" s="426">
        <f t="shared" si="9"/>
        <v>2233</v>
      </c>
    </row>
    <row r="44" spans="1:9" hidden="1">
      <c r="A44" s="581"/>
      <c r="B44" s="581"/>
      <c r="C44" s="423">
        <f>SUM(C32:C43)</f>
        <v>1099411</v>
      </c>
      <c r="D44" s="423">
        <f>SUM(D32:D43)</f>
        <v>11728</v>
      </c>
      <c r="E44" s="423">
        <f>SUM(E32:E43)</f>
        <v>1111139</v>
      </c>
      <c r="F44" s="423">
        <f>SUM(F32:F43)</f>
        <v>34589</v>
      </c>
      <c r="G44" s="427">
        <f>F44*100/E44</f>
        <v>3.1129318654101783</v>
      </c>
      <c r="H44" s="423">
        <f>SUM(H32:H43)</f>
        <v>103658</v>
      </c>
      <c r="I44" s="426">
        <f t="shared" si="9"/>
        <v>34589</v>
      </c>
    </row>
    <row r="45" spans="1:9" hidden="1"/>
    <row r="46" spans="1:9" hidden="1">
      <c r="H46" s="420" t="s">
        <v>2087</v>
      </c>
    </row>
    <row r="47" spans="1:9" hidden="1">
      <c r="A47" s="581" t="s">
        <v>2088</v>
      </c>
      <c r="B47" s="581"/>
      <c r="C47" s="415">
        <f t="shared" ref="C47:C59" si="11">E61</f>
        <v>16303</v>
      </c>
      <c r="D47" s="422">
        <f>E47-C47</f>
        <v>254</v>
      </c>
      <c r="E47" s="415">
        <f>'[29]SDn Data'!AK311</f>
        <v>16557</v>
      </c>
      <c r="F47" s="422">
        <f t="shared" ref="F47:F58" si="12">H47-F61</f>
        <v>141</v>
      </c>
      <c r="G47" s="429">
        <f>F47*100/E47</f>
        <v>0.85160355136800148</v>
      </c>
      <c r="H47" s="415">
        <f>'[29]SDn Data'!CM311</f>
        <v>277</v>
      </c>
      <c r="I47" s="494">
        <f>H47-F61</f>
        <v>141</v>
      </c>
    </row>
    <row r="48" spans="1:9" hidden="1">
      <c r="A48" s="581"/>
      <c r="B48" s="581"/>
      <c r="C48" s="415">
        <f t="shared" si="11"/>
        <v>185217</v>
      </c>
      <c r="D48" s="422">
        <f t="shared" ref="D48:D58" si="13">E48-C48</f>
        <v>1406</v>
      </c>
      <c r="E48" s="415">
        <f>'[29]SDn Data'!AK312</f>
        <v>186623</v>
      </c>
      <c r="F48" s="422">
        <f t="shared" si="12"/>
        <v>5508</v>
      </c>
      <c r="G48" s="429">
        <f>F48*100/E48</f>
        <v>2.9514047036003066</v>
      </c>
      <c r="H48" s="415">
        <f>'[29]SDn Data'!CM312</f>
        <v>8516</v>
      </c>
      <c r="I48" s="494">
        <f t="shared" ref="I48:I59" si="14">H48-F62</f>
        <v>5508</v>
      </c>
    </row>
    <row r="49" spans="1:14" hidden="1">
      <c r="A49" s="581"/>
      <c r="B49" s="581"/>
      <c r="C49" s="415">
        <f t="shared" si="11"/>
        <v>67087</v>
      </c>
      <c r="D49" s="422">
        <f t="shared" si="13"/>
        <v>919</v>
      </c>
      <c r="E49" s="415">
        <f>'[29]SDn Data'!AK313</f>
        <v>68006</v>
      </c>
      <c r="F49" s="422">
        <f t="shared" si="12"/>
        <v>2242</v>
      </c>
      <c r="G49" s="429">
        <f t="shared" ref="G49:G58" si="15">F49*100/E49</f>
        <v>3.2967679322412726</v>
      </c>
      <c r="H49" s="415">
        <f>'[29]SDn Data'!CM313</f>
        <v>3785</v>
      </c>
      <c r="I49" s="494">
        <f t="shared" si="14"/>
        <v>2242</v>
      </c>
    </row>
    <row r="50" spans="1:14" hidden="1">
      <c r="A50" s="581"/>
      <c r="B50" s="581"/>
      <c r="C50" s="415">
        <f t="shared" si="11"/>
        <v>83104</v>
      </c>
      <c r="D50" s="422">
        <f t="shared" si="13"/>
        <v>284</v>
      </c>
      <c r="E50" s="415">
        <f>'[29]SDn Data'!AK314</f>
        <v>83388</v>
      </c>
      <c r="F50" s="422">
        <f t="shared" si="12"/>
        <v>4000</v>
      </c>
      <c r="G50" s="429">
        <f t="shared" si="15"/>
        <v>4.7968532642586466</v>
      </c>
      <c r="H50" s="415">
        <f>'[29]SDn Data'!CM314</f>
        <v>5739</v>
      </c>
      <c r="I50" s="494">
        <f t="shared" si="14"/>
        <v>4000</v>
      </c>
    </row>
    <row r="51" spans="1:14" hidden="1">
      <c r="A51" s="581"/>
      <c r="B51" s="581"/>
      <c r="C51" s="415">
        <f t="shared" si="11"/>
        <v>168565</v>
      </c>
      <c r="D51" s="422">
        <f t="shared" si="13"/>
        <v>1486</v>
      </c>
      <c r="E51" s="415">
        <f>'[29]SDn Data'!AK315</f>
        <v>170051</v>
      </c>
      <c r="F51" s="422">
        <f t="shared" si="12"/>
        <v>11205</v>
      </c>
      <c r="G51" s="429">
        <f t="shared" si="15"/>
        <v>6.5891997106750324</v>
      </c>
      <c r="H51" s="415">
        <f>'[29]SDn Data'!CM315</f>
        <v>15052</v>
      </c>
      <c r="I51" s="494">
        <f t="shared" si="14"/>
        <v>11205</v>
      </c>
    </row>
    <row r="52" spans="1:14" hidden="1">
      <c r="A52" s="581"/>
      <c r="B52" s="581"/>
      <c r="C52" s="415">
        <f t="shared" si="11"/>
        <v>54055</v>
      </c>
      <c r="D52" s="422">
        <f t="shared" si="13"/>
        <v>440</v>
      </c>
      <c r="E52" s="415">
        <f>'[29]SDn Data'!AK316</f>
        <v>54495</v>
      </c>
      <c r="F52" s="422">
        <f t="shared" si="12"/>
        <v>1539</v>
      </c>
      <c r="G52" s="429">
        <f t="shared" si="15"/>
        <v>2.82411230388109</v>
      </c>
      <c r="H52" s="415">
        <f>'[29]SDn Data'!CM316</f>
        <v>2844</v>
      </c>
      <c r="I52" s="494">
        <f t="shared" si="14"/>
        <v>1539</v>
      </c>
    </row>
    <row r="53" spans="1:14" hidden="1">
      <c r="A53" s="581"/>
      <c r="B53" s="581"/>
      <c r="C53" s="415">
        <f t="shared" si="11"/>
        <v>33500</v>
      </c>
      <c r="D53" s="422">
        <f t="shared" si="13"/>
        <v>205</v>
      </c>
      <c r="E53" s="415">
        <f>'[29]SDn Data'!AK317</f>
        <v>33705</v>
      </c>
      <c r="F53" s="422">
        <f t="shared" si="12"/>
        <v>1119</v>
      </c>
      <c r="G53" s="429">
        <f t="shared" si="15"/>
        <v>3.3199821984868714</v>
      </c>
      <c r="H53" s="415">
        <f>'[29]SDn Data'!CM317</f>
        <v>1875</v>
      </c>
      <c r="I53" s="494">
        <f t="shared" si="14"/>
        <v>1119</v>
      </c>
    </row>
    <row r="54" spans="1:14" hidden="1">
      <c r="A54" s="581"/>
      <c r="B54" s="581"/>
      <c r="C54" s="415">
        <f t="shared" si="11"/>
        <v>89884</v>
      </c>
      <c r="D54" s="422">
        <f t="shared" si="13"/>
        <v>481</v>
      </c>
      <c r="E54" s="415">
        <f>'[29]SDn Data'!AK318</f>
        <v>90365</v>
      </c>
      <c r="F54" s="422">
        <f t="shared" si="12"/>
        <v>3034</v>
      </c>
      <c r="G54" s="429">
        <f t="shared" si="15"/>
        <v>3.357494605212195</v>
      </c>
      <c r="H54" s="415">
        <f>'[29]SDn Data'!CM318</f>
        <v>4887</v>
      </c>
      <c r="I54" s="494">
        <f t="shared" si="14"/>
        <v>3034</v>
      </c>
    </row>
    <row r="55" spans="1:14" hidden="1">
      <c r="A55" s="581"/>
      <c r="B55" s="581"/>
      <c r="C55" s="415">
        <f t="shared" si="11"/>
        <v>101222</v>
      </c>
      <c r="D55" s="422">
        <f t="shared" si="13"/>
        <v>605</v>
      </c>
      <c r="E55" s="415">
        <f>'[29]SDn Data'!AK319</f>
        <v>101827</v>
      </c>
      <c r="F55" s="422">
        <f t="shared" si="12"/>
        <v>3107</v>
      </c>
      <c r="G55" s="429">
        <f t="shared" si="15"/>
        <v>3.0512535967867067</v>
      </c>
      <c r="H55" s="415">
        <f>'[29]SDn Data'!CM319</f>
        <v>5225</v>
      </c>
      <c r="I55" s="494">
        <f t="shared" si="14"/>
        <v>3107</v>
      </c>
    </row>
    <row r="56" spans="1:14" hidden="1">
      <c r="A56" s="581"/>
      <c r="B56" s="581"/>
      <c r="C56" s="415">
        <f t="shared" si="11"/>
        <v>60587</v>
      </c>
      <c r="D56" s="422">
        <f t="shared" si="13"/>
        <v>649</v>
      </c>
      <c r="E56" s="415">
        <f>'[29]SDn Data'!AK320</f>
        <v>61236</v>
      </c>
      <c r="F56" s="422">
        <f t="shared" si="12"/>
        <v>2138</v>
      </c>
      <c r="G56" s="429">
        <f t="shared" si="15"/>
        <v>3.4914102815337382</v>
      </c>
      <c r="H56" s="415">
        <f>'[29]SDn Data'!CM320</f>
        <v>3525</v>
      </c>
      <c r="I56" s="494">
        <f t="shared" si="14"/>
        <v>2138</v>
      </c>
    </row>
    <row r="57" spans="1:14" hidden="1">
      <c r="A57" s="581"/>
      <c r="B57" s="581"/>
      <c r="C57" s="415">
        <f t="shared" si="11"/>
        <v>152544</v>
      </c>
      <c r="D57" s="422">
        <f t="shared" si="13"/>
        <v>697</v>
      </c>
      <c r="E57" s="415">
        <f>'[29]SDn Data'!AK321</f>
        <v>153241</v>
      </c>
      <c r="F57" s="422">
        <f t="shared" si="12"/>
        <v>7881</v>
      </c>
      <c r="G57" s="429">
        <f t="shared" si="15"/>
        <v>5.1428795165784615</v>
      </c>
      <c r="H57" s="415">
        <f>'[29]SDn Data'!CM321</f>
        <v>12518</v>
      </c>
      <c r="I57" s="494">
        <f t="shared" si="14"/>
        <v>7881</v>
      </c>
    </row>
    <row r="58" spans="1:14" hidden="1">
      <c r="A58" s="581"/>
      <c r="B58" s="581"/>
      <c r="C58" s="415">
        <f t="shared" si="11"/>
        <v>78515</v>
      </c>
      <c r="D58" s="422">
        <f t="shared" si="13"/>
        <v>1402</v>
      </c>
      <c r="E58" s="415">
        <f>'[29]SDn Data'!AK322</f>
        <v>79917</v>
      </c>
      <c r="F58" s="422">
        <f t="shared" si="12"/>
        <v>3100</v>
      </c>
      <c r="G58" s="429">
        <f t="shared" si="15"/>
        <v>3.8790244879062028</v>
      </c>
      <c r="H58" s="415">
        <f>'[29]SDn Data'!CM322</f>
        <v>4826</v>
      </c>
      <c r="I58" s="494">
        <f t="shared" si="14"/>
        <v>3100</v>
      </c>
    </row>
    <row r="59" spans="1:14" hidden="1">
      <c r="A59" s="581"/>
      <c r="B59" s="581"/>
      <c r="C59" s="424">
        <f t="shared" si="11"/>
        <v>1090583</v>
      </c>
      <c r="D59" s="423">
        <f>SUM(D47:D58)</f>
        <v>8828</v>
      </c>
      <c r="E59" s="423">
        <f>SUM(E47:E58)</f>
        <v>1099411</v>
      </c>
      <c r="F59" s="423">
        <f>SUM(F47:F58)</f>
        <v>45014</v>
      </c>
      <c r="G59" s="425">
        <f>F59*100/E59</f>
        <v>4.0943741694416378</v>
      </c>
      <c r="H59" s="423">
        <f>SUM(H47:H58)</f>
        <v>69069</v>
      </c>
      <c r="I59" s="494">
        <f t="shared" si="14"/>
        <v>45014</v>
      </c>
      <c r="J59" s="430"/>
    </row>
    <row r="60" spans="1:14" ht="7.5" hidden="1" customHeight="1"/>
    <row r="61" spans="1:14" hidden="1">
      <c r="A61" s="581" t="s">
        <v>2089</v>
      </c>
      <c r="B61" s="581"/>
      <c r="C61" s="428">
        <f>'[30]SDn Data'!AK309</f>
        <v>16021</v>
      </c>
      <c r="D61" s="431">
        <f>E61-C61</f>
        <v>282</v>
      </c>
      <c r="E61" s="415">
        <f>'[31]SDn Data'!AK311</f>
        <v>16303</v>
      </c>
      <c r="F61" s="415">
        <f>'[31]SDn Data'!CM311</f>
        <v>136</v>
      </c>
      <c r="G61" s="432">
        <f>F61*100/E61</f>
        <v>0.83420229405630864</v>
      </c>
      <c r="M61" s="494">
        <v>28</v>
      </c>
      <c r="N61" s="494" t="s">
        <v>2122</v>
      </c>
    </row>
    <row r="62" spans="1:14" hidden="1">
      <c r="A62" s="581"/>
      <c r="B62" s="581"/>
      <c r="C62" s="428">
        <f>'[30]SDn Data'!AK310</f>
        <v>184415</v>
      </c>
      <c r="D62" s="431">
        <f t="shared" ref="D62:D72" si="16">E62-C62</f>
        <v>802</v>
      </c>
      <c r="E62" s="415">
        <f>'[31]SDn Data'!AK312</f>
        <v>185217</v>
      </c>
      <c r="F62" s="415">
        <f>'[31]SDn Data'!CM312</f>
        <v>3008</v>
      </c>
      <c r="G62" s="432">
        <f>F62*100/E62</f>
        <v>1.6240409897579595</v>
      </c>
      <c r="M62" s="494">
        <v>40</v>
      </c>
      <c r="N62" s="494" t="s">
        <v>2123</v>
      </c>
    </row>
    <row r="63" spans="1:14" hidden="1">
      <c r="A63" s="581"/>
      <c r="B63" s="581"/>
      <c r="C63" s="428">
        <f>'[30]SDn Data'!AK311</f>
        <v>66034</v>
      </c>
      <c r="D63" s="431">
        <f t="shared" si="16"/>
        <v>1053</v>
      </c>
      <c r="E63" s="415">
        <f>'[31]SDn Data'!AK313</f>
        <v>67087</v>
      </c>
      <c r="F63" s="415">
        <f>'[31]SDn Data'!CM313</f>
        <v>1543</v>
      </c>
      <c r="G63" s="432">
        <f t="shared" ref="G63:G72" si="17">F63*100/E63</f>
        <v>2.299998509398244</v>
      </c>
      <c r="M63" s="494">
        <v>42</v>
      </c>
      <c r="N63" s="494" t="s">
        <v>1786</v>
      </c>
    </row>
    <row r="64" spans="1:14" hidden="1">
      <c r="A64" s="581"/>
      <c r="B64" s="581"/>
      <c r="C64" s="428">
        <f>'[30]SDn Data'!AK312</f>
        <v>82934</v>
      </c>
      <c r="D64" s="431">
        <f t="shared" si="16"/>
        <v>170</v>
      </c>
      <c r="E64" s="415">
        <f>'[31]SDn Data'!AK314</f>
        <v>83104</v>
      </c>
      <c r="F64" s="415">
        <f>'[31]SDn Data'!CM314</f>
        <v>1739</v>
      </c>
      <c r="G64" s="432">
        <f t="shared" si="17"/>
        <v>2.0925587216018484</v>
      </c>
      <c r="M64" s="494">
        <v>26</v>
      </c>
      <c r="N64" s="494" t="s">
        <v>2124</v>
      </c>
    </row>
    <row r="65" spans="1:14" hidden="1">
      <c r="A65" s="581"/>
      <c r="B65" s="581"/>
      <c r="C65" s="428">
        <f>'[30]SDn Data'!AK313</f>
        <v>168567</v>
      </c>
      <c r="D65" s="431">
        <f t="shared" si="16"/>
        <v>-2</v>
      </c>
      <c r="E65" s="415">
        <f>'[31]SDn Data'!AK315</f>
        <v>168565</v>
      </c>
      <c r="F65" s="415">
        <f>'[31]SDn Data'!CM315</f>
        <v>3847</v>
      </c>
      <c r="G65" s="432">
        <f t="shared" si="17"/>
        <v>2.2822056773351527</v>
      </c>
      <c r="M65" s="494">
        <v>29</v>
      </c>
      <c r="N65" s="494" t="s">
        <v>2125</v>
      </c>
    </row>
    <row r="66" spans="1:14" hidden="1">
      <c r="A66" s="581"/>
      <c r="B66" s="581"/>
      <c r="C66" s="428">
        <f>'[30]SDn Data'!AK314</f>
        <v>53649</v>
      </c>
      <c r="D66" s="431">
        <f t="shared" si="16"/>
        <v>406</v>
      </c>
      <c r="E66" s="415">
        <f>'[31]SDn Data'!AK316</f>
        <v>54055</v>
      </c>
      <c r="F66" s="415">
        <f>'[31]SDn Data'!CM316</f>
        <v>1305</v>
      </c>
      <c r="G66" s="432">
        <f t="shared" si="17"/>
        <v>2.414207751364351</v>
      </c>
      <c r="M66" s="494">
        <v>31</v>
      </c>
      <c r="N66" s="494" t="s">
        <v>2126</v>
      </c>
    </row>
    <row r="67" spans="1:14" hidden="1">
      <c r="A67" s="581"/>
      <c r="B67" s="581"/>
      <c r="C67" s="428">
        <f>'[30]SDn Data'!AK315</f>
        <v>33332</v>
      </c>
      <c r="D67" s="431">
        <f t="shared" si="16"/>
        <v>168</v>
      </c>
      <c r="E67" s="415">
        <f>'[31]SDn Data'!AK317</f>
        <v>33500</v>
      </c>
      <c r="F67" s="415">
        <f>'[31]SDn Data'!CM317</f>
        <v>756</v>
      </c>
      <c r="G67" s="432">
        <f t="shared" si="17"/>
        <v>2.256716417910448</v>
      </c>
      <c r="M67" s="494">
        <v>45</v>
      </c>
      <c r="N67" s="494" t="s">
        <v>2076</v>
      </c>
    </row>
    <row r="68" spans="1:14" hidden="1">
      <c r="A68" s="581"/>
      <c r="B68" s="581"/>
      <c r="C68" s="428">
        <f>'[30]SDn Data'!AK316</f>
        <v>88111</v>
      </c>
      <c r="D68" s="431">
        <f t="shared" si="16"/>
        <v>1773</v>
      </c>
      <c r="E68" s="415">
        <f>'[31]SDn Data'!AK318</f>
        <v>89884</v>
      </c>
      <c r="F68" s="415">
        <f>'[31]SDn Data'!CM318</f>
        <v>1853</v>
      </c>
      <c r="G68" s="432">
        <f t="shared" si="17"/>
        <v>2.0615459926127007</v>
      </c>
      <c r="M68" s="494">
        <v>39</v>
      </c>
      <c r="N68" s="494" t="s">
        <v>2127</v>
      </c>
    </row>
    <row r="69" spans="1:14" hidden="1">
      <c r="A69" s="581"/>
      <c r="B69" s="581"/>
      <c r="C69" s="428">
        <f>'[30]SDn Data'!AK317</f>
        <v>100535</v>
      </c>
      <c r="D69" s="431">
        <f t="shared" si="16"/>
        <v>687</v>
      </c>
      <c r="E69" s="415">
        <f>'[31]SDn Data'!AK319</f>
        <v>101222</v>
      </c>
      <c r="F69" s="415">
        <f>'[31]SDn Data'!CM319</f>
        <v>2118</v>
      </c>
      <c r="G69" s="432">
        <f t="shared" si="17"/>
        <v>2.0924304992985716</v>
      </c>
      <c r="M69" s="494">
        <v>27</v>
      </c>
      <c r="N69" s="494" t="s">
        <v>2128</v>
      </c>
    </row>
    <row r="70" spans="1:14" hidden="1">
      <c r="A70" s="581"/>
      <c r="B70" s="581"/>
      <c r="C70" s="428">
        <f>'[30]SDn Data'!AK318</f>
        <v>57901</v>
      </c>
      <c r="D70" s="431">
        <f t="shared" si="16"/>
        <v>2686</v>
      </c>
      <c r="E70" s="415">
        <f>'[31]SDn Data'!AK320</f>
        <v>60587</v>
      </c>
      <c r="F70" s="415">
        <f>'[31]SDn Data'!CM320</f>
        <v>1387</v>
      </c>
      <c r="G70" s="432">
        <f t="shared" si="17"/>
        <v>2.2892699754072656</v>
      </c>
      <c r="M70" s="494">
        <v>41</v>
      </c>
      <c r="N70" s="494" t="s">
        <v>1102</v>
      </c>
    </row>
    <row r="71" spans="1:14" hidden="1">
      <c r="A71" s="581"/>
      <c r="B71" s="581"/>
      <c r="C71" s="428">
        <f>'[30]SDn Data'!AK319</f>
        <v>142227</v>
      </c>
      <c r="D71" s="431">
        <f t="shared" si="16"/>
        <v>10317</v>
      </c>
      <c r="E71" s="415">
        <f>'[31]SDn Data'!AK321</f>
        <v>152544</v>
      </c>
      <c r="F71" s="415">
        <f>'[31]SDn Data'!CM321</f>
        <v>4637</v>
      </c>
      <c r="G71" s="432">
        <f t="shared" si="17"/>
        <v>3.0397786868051186</v>
      </c>
      <c r="M71" s="494">
        <v>37</v>
      </c>
      <c r="N71" s="494" t="s">
        <v>2129</v>
      </c>
    </row>
    <row r="72" spans="1:14" hidden="1">
      <c r="A72" s="581"/>
      <c r="B72" s="581"/>
      <c r="C72" s="428">
        <f>'[30]SDn Data'!AK320</f>
        <v>77630</v>
      </c>
      <c r="D72" s="431">
        <f t="shared" si="16"/>
        <v>885</v>
      </c>
      <c r="E72" s="415">
        <f>'[31]SDn Data'!AK322</f>
        <v>78515</v>
      </c>
      <c r="F72" s="415">
        <f>'[31]SDn Data'!CM322</f>
        <v>1726</v>
      </c>
      <c r="G72" s="432">
        <f t="shared" si="17"/>
        <v>2.1983060561676111</v>
      </c>
      <c r="M72" s="494">
        <v>38</v>
      </c>
      <c r="N72" s="494" t="s">
        <v>2130</v>
      </c>
    </row>
    <row r="73" spans="1:14" hidden="1">
      <c r="A73" s="581"/>
      <c r="B73" s="581"/>
      <c r="C73" s="480">
        <f>SUM(C61:C72)</f>
        <v>1071356</v>
      </c>
      <c r="D73" s="480">
        <f>SUM(D61:D72)</f>
        <v>19227</v>
      </c>
      <c r="E73" s="480">
        <f>SUM(E61:E72)</f>
        <v>1090583</v>
      </c>
      <c r="F73" s="480">
        <f>SUM(F61:F72)</f>
        <v>24055</v>
      </c>
      <c r="G73" s="481">
        <f>F73*100/E73</f>
        <v>2.2057009874534996</v>
      </c>
      <c r="M73" s="494">
        <v>4</v>
      </c>
      <c r="N73" s="494" t="s">
        <v>402</v>
      </c>
    </row>
  </sheetData>
  <mergeCells count="5">
    <mergeCell ref="A16:B16"/>
    <mergeCell ref="A18:B30"/>
    <mergeCell ref="A32:B44"/>
    <mergeCell ref="A47:B59"/>
    <mergeCell ref="A61:B73"/>
  </mergeCells>
  <printOptions horizontalCentered="1" verticalCentered="1"/>
  <pageMargins left="0.11811023622047245" right="1.1811023622047245" top="0.11811023622047245" bottom="0.11811023622047245" header="0.11811023622047245" footer="0.11811023622047245"/>
  <pageSetup paperSize="9" scale="72" fitToHeight="2" orientation="landscape" r:id="rId1"/>
  <headerFooter alignWithMargins="0"/>
  <rowBreaks count="1" manualBreakCount="1">
    <brk id="16"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5"/>
  <sheetViews>
    <sheetView view="pageBreakPreview" zoomScale="130" zoomScaleNormal="100" workbookViewId="0">
      <selection activeCell="J15" sqref="J15"/>
    </sheetView>
  </sheetViews>
  <sheetFormatPr defaultColWidth="9.140625" defaultRowHeight="12.75"/>
  <cols>
    <col min="1" max="2" width="5.42578125" style="273" customWidth="1"/>
    <col min="3" max="3" width="15.140625" style="273" customWidth="1"/>
    <col min="4" max="4" width="13" style="273" customWidth="1"/>
    <col min="5" max="6" width="11.42578125" style="273" customWidth="1"/>
    <col min="7" max="7" width="13.5703125" style="273" customWidth="1"/>
    <col min="8" max="16384" width="9.140625" style="273"/>
  </cols>
  <sheetData>
    <row r="1" spans="1:7" ht="15.75" customHeight="1">
      <c r="A1" s="274" t="s">
        <v>380</v>
      </c>
      <c r="B1" s="274"/>
      <c r="C1" s="275"/>
      <c r="D1" s="275"/>
      <c r="E1" s="275"/>
      <c r="F1" s="275"/>
      <c r="G1" s="275"/>
    </row>
    <row r="2" spans="1:7" ht="63.75">
      <c r="A2" s="279" t="s">
        <v>840</v>
      </c>
      <c r="B2" s="280" t="s">
        <v>1047</v>
      </c>
      <c r="C2" s="281" t="s">
        <v>847</v>
      </c>
      <c r="D2" s="281" t="s">
        <v>848</v>
      </c>
      <c r="E2" s="281" t="s">
        <v>849</v>
      </c>
      <c r="F2" s="281" t="s">
        <v>408</v>
      </c>
      <c r="G2" s="281" t="s">
        <v>409</v>
      </c>
    </row>
    <row r="3" spans="1:7" ht="13.5">
      <c r="A3" s="282"/>
      <c r="B3" s="282"/>
      <c r="C3" s="278" t="s">
        <v>842</v>
      </c>
      <c r="D3" s="278" t="s">
        <v>843</v>
      </c>
      <c r="E3" s="278" t="s">
        <v>844</v>
      </c>
      <c r="F3" s="278" t="s">
        <v>845</v>
      </c>
      <c r="G3" s="283" t="s">
        <v>846</v>
      </c>
    </row>
    <row r="4" spans="1:7">
      <c r="A4" s="282">
        <v>1</v>
      </c>
      <c r="B4" s="401" t="s">
        <v>1157</v>
      </c>
      <c r="C4" s="582" t="s">
        <v>262</v>
      </c>
      <c r="D4" s="582"/>
      <c r="E4" s="582"/>
      <c r="F4" s="582"/>
      <c r="G4" s="582"/>
    </row>
    <row r="5" spans="1:7">
      <c r="B5" s="406" t="s">
        <v>1158</v>
      </c>
      <c r="C5" s="582" t="s">
        <v>262</v>
      </c>
      <c r="D5" s="582"/>
      <c r="E5" s="582"/>
      <c r="F5" s="582"/>
      <c r="G5" s="582"/>
    </row>
    <row r="6" spans="1:7">
      <c r="B6" s="406" t="s">
        <v>727</v>
      </c>
      <c r="C6" s="582" t="s">
        <v>262</v>
      </c>
      <c r="D6" s="582"/>
      <c r="E6" s="582"/>
      <c r="F6" s="582"/>
      <c r="G6" s="582"/>
    </row>
    <row r="7" spans="1:7">
      <c r="B7" s="406" t="s">
        <v>1159</v>
      </c>
      <c r="C7" s="582" t="s">
        <v>262</v>
      </c>
      <c r="D7" s="582"/>
      <c r="E7" s="582"/>
      <c r="F7" s="582"/>
      <c r="G7" s="582"/>
    </row>
    <row r="8" spans="1:7">
      <c r="B8" s="406" t="s">
        <v>1160</v>
      </c>
      <c r="C8" s="582" t="s">
        <v>262</v>
      </c>
      <c r="D8" s="582"/>
      <c r="E8" s="582"/>
      <c r="F8" s="582"/>
      <c r="G8" s="582"/>
    </row>
    <row r="9" spans="1:7">
      <c r="B9" s="406" t="s">
        <v>1161</v>
      </c>
      <c r="C9" s="582" t="s">
        <v>262</v>
      </c>
      <c r="D9" s="582"/>
      <c r="E9" s="582"/>
      <c r="F9" s="582"/>
      <c r="G9" s="582"/>
    </row>
    <row r="10" spans="1:7">
      <c r="B10" s="406" t="s">
        <v>2022</v>
      </c>
      <c r="C10" s="582" t="s">
        <v>262</v>
      </c>
      <c r="D10" s="582"/>
      <c r="E10" s="582"/>
      <c r="F10" s="582"/>
      <c r="G10" s="582"/>
    </row>
    <row r="11" spans="1:7">
      <c r="B11" s="406" t="s">
        <v>1162</v>
      </c>
      <c r="C11" s="582" t="s">
        <v>262</v>
      </c>
      <c r="D11" s="582"/>
      <c r="E11" s="582"/>
      <c r="F11" s="582"/>
      <c r="G11" s="582"/>
    </row>
    <row r="12" spans="1:7">
      <c r="B12" s="406" t="s">
        <v>1163</v>
      </c>
      <c r="C12" s="582" t="s">
        <v>262</v>
      </c>
      <c r="D12" s="582"/>
      <c r="E12" s="582"/>
      <c r="F12" s="582"/>
      <c r="G12" s="582"/>
    </row>
    <row r="13" spans="1:7">
      <c r="B13" s="406" t="s">
        <v>728</v>
      </c>
      <c r="C13" s="582" t="s">
        <v>262</v>
      </c>
      <c r="D13" s="582"/>
      <c r="E13" s="582"/>
      <c r="F13" s="582"/>
      <c r="G13" s="582"/>
    </row>
    <row r="14" spans="1:7">
      <c r="B14" s="406" t="s">
        <v>1164</v>
      </c>
      <c r="C14" s="582" t="s">
        <v>262</v>
      </c>
      <c r="D14" s="582"/>
      <c r="E14" s="582"/>
      <c r="F14" s="582"/>
      <c r="G14" s="582"/>
    </row>
    <row r="15" spans="1:7" ht="13.5" thickBot="1">
      <c r="B15" s="411" t="s">
        <v>1165</v>
      </c>
      <c r="C15" s="582" t="s">
        <v>262</v>
      </c>
      <c r="D15" s="582"/>
      <c r="E15" s="582"/>
      <c r="F15" s="582"/>
      <c r="G15" s="582"/>
    </row>
  </sheetData>
  <mergeCells count="12">
    <mergeCell ref="C4:G4"/>
    <mergeCell ref="C5:G5"/>
    <mergeCell ref="C6:G6"/>
    <mergeCell ref="C7:G7"/>
    <mergeCell ref="C8:G8"/>
    <mergeCell ref="C14:G14"/>
    <mergeCell ref="C15:G15"/>
    <mergeCell ref="C9:G9"/>
    <mergeCell ref="C10:G10"/>
    <mergeCell ref="C11:G11"/>
    <mergeCell ref="C12:G12"/>
    <mergeCell ref="C13:G13"/>
  </mergeCells>
  <phoneticPr fontId="22" type="noConversion"/>
  <printOptions horizontalCentered="1" verticalCentered="1"/>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view="pageBreakPreview" zoomScaleNormal="100" zoomScaleSheetLayoutView="100" workbookViewId="0">
      <pane xSplit="3" ySplit="2" topLeftCell="D3" activePane="bottomRight" state="frozen"/>
      <selection activeCell="C12" sqref="C12:C14"/>
      <selection pane="topRight" activeCell="C12" sqref="C12:C14"/>
      <selection pane="bottomLeft" activeCell="C12" sqref="C12:C14"/>
      <selection pane="bottomRight" activeCell="B18" sqref="B18:B22"/>
    </sheetView>
  </sheetViews>
  <sheetFormatPr defaultColWidth="9.140625" defaultRowHeight="12.75"/>
  <cols>
    <col min="1" max="1" width="9.140625" style="287"/>
    <col min="2" max="2" width="10.28515625" style="287" customWidth="1"/>
    <col min="3" max="5" width="9.140625" style="287"/>
    <col min="6" max="6" width="12.5703125" style="287" customWidth="1"/>
    <col min="7" max="257" width="9.140625" style="287"/>
    <col min="258" max="258" width="10.28515625" style="287" customWidth="1"/>
    <col min="259" max="261" width="9.140625" style="287"/>
    <col min="262" max="262" width="12.5703125" style="287" bestFit="1" customWidth="1"/>
    <col min="263" max="513" width="9.140625" style="287"/>
    <col min="514" max="514" width="10.28515625" style="287" customWidth="1"/>
    <col min="515" max="517" width="9.140625" style="287"/>
    <col min="518" max="518" width="12.5703125" style="287" bestFit="1" customWidth="1"/>
    <col min="519" max="769" width="9.140625" style="287"/>
    <col min="770" max="770" width="10.28515625" style="287" customWidth="1"/>
    <col min="771" max="773" width="9.140625" style="287"/>
    <col min="774" max="774" width="12.5703125" style="287" bestFit="1" customWidth="1"/>
    <col min="775" max="1025" width="9.140625" style="287"/>
    <col min="1026" max="1026" width="10.28515625" style="287" customWidth="1"/>
    <col min="1027" max="1029" width="9.140625" style="287"/>
    <col min="1030" max="1030" width="12.5703125" style="287" bestFit="1" customWidth="1"/>
    <col min="1031" max="1281" width="9.140625" style="287"/>
    <col min="1282" max="1282" width="10.28515625" style="287" customWidth="1"/>
    <col min="1283" max="1285" width="9.140625" style="287"/>
    <col min="1286" max="1286" width="12.5703125" style="287" bestFit="1" customWidth="1"/>
    <col min="1287" max="1537" width="9.140625" style="287"/>
    <col min="1538" max="1538" width="10.28515625" style="287" customWidth="1"/>
    <col min="1539" max="1541" width="9.140625" style="287"/>
    <col min="1542" max="1542" width="12.5703125" style="287" bestFit="1" customWidth="1"/>
    <col min="1543" max="1793" width="9.140625" style="287"/>
    <col min="1794" max="1794" width="10.28515625" style="287" customWidth="1"/>
    <col min="1795" max="1797" width="9.140625" style="287"/>
    <col min="1798" max="1798" width="12.5703125" style="287" bestFit="1" customWidth="1"/>
    <col min="1799" max="2049" width="9.140625" style="287"/>
    <col min="2050" max="2050" width="10.28515625" style="287" customWidth="1"/>
    <col min="2051" max="2053" width="9.140625" style="287"/>
    <col min="2054" max="2054" width="12.5703125" style="287" bestFit="1" customWidth="1"/>
    <col min="2055" max="2305" width="9.140625" style="287"/>
    <col min="2306" max="2306" width="10.28515625" style="287" customWidth="1"/>
    <col min="2307" max="2309" width="9.140625" style="287"/>
    <col min="2310" max="2310" width="12.5703125" style="287" bestFit="1" customWidth="1"/>
    <col min="2311" max="2561" width="9.140625" style="287"/>
    <col min="2562" max="2562" width="10.28515625" style="287" customWidth="1"/>
    <col min="2563" max="2565" width="9.140625" style="287"/>
    <col min="2566" max="2566" width="12.5703125" style="287" bestFit="1" customWidth="1"/>
    <col min="2567" max="2817" width="9.140625" style="287"/>
    <col min="2818" max="2818" width="10.28515625" style="287" customWidth="1"/>
    <col min="2819" max="2821" width="9.140625" style="287"/>
    <col min="2822" max="2822" width="12.5703125" style="287" bestFit="1" customWidth="1"/>
    <col min="2823" max="3073" width="9.140625" style="287"/>
    <col min="3074" max="3074" width="10.28515625" style="287" customWidth="1"/>
    <col min="3075" max="3077" width="9.140625" style="287"/>
    <col min="3078" max="3078" width="12.5703125" style="287" bestFit="1" customWidth="1"/>
    <col min="3079" max="3329" width="9.140625" style="287"/>
    <col min="3330" max="3330" width="10.28515625" style="287" customWidth="1"/>
    <col min="3331" max="3333" width="9.140625" style="287"/>
    <col min="3334" max="3334" width="12.5703125" style="287" bestFit="1" customWidth="1"/>
    <col min="3335" max="3585" width="9.140625" style="287"/>
    <col min="3586" max="3586" width="10.28515625" style="287" customWidth="1"/>
    <col min="3587" max="3589" width="9.140625" style="287"/>
    <col min="3590" max="3590" width="12.5703125" style="287" bestFit="1" customWidth="1"/>
    <col min="3591" max="3841" width="9.140625" style="287"/>
    <col min="3842" max="3842" width="10.28515625" style="287" customWidth="1"/>
    <col min="3843" max="3845" width="9.140625" style="287"/>
    <col min="3846" max="3846" width="12.5703125" style="287" bestFit="1" customWidth="1"/>
    <col min="3847" max="4097" width="9.140625" style="287"/>
    <col min="4098" max="4098" width="10.28515625" style="287" customWidth="1"/>
    <col min="4099" max="4101" width="9.140625" style="287"/>
    <col min="4102" max="4102" width="12.5703125" style="287" bestFit="1" customWidth="1"/>
    <col min="4103" max="4353" width="9.140625" style="287"/>
    <col min="4354" max="4354" width="10.28515625" style="287" customWidth="1"/>
    <col min="4355" max="4357" width="9.140625" style="287"/>
    <col min="4358" max="4358" width="12.5703125" style="287" bestFit="1" customWidth="1"/>
    <col min="4359" max="4609" width="9.140625" style="287"/>
    <col min="4610" max="4610" width="10.28515625" style="287" customWidth="1"/>
    <col min="4611" max="4613" width="9.140625" style="287"/>
    <col min="4614" max="4614" width="12.5703125" style="287" bestFit="1" customWidth="1"/>
    <col min="4615" max="4865" width="9.140625" style="287"/>
    <col min="4866" max="4866" width="10.28515625" style="287" customWidth="1"/>
    <col min="4867" max="4869" width="9.140625" style="287"/>
    <col min="4870" max="4870" width="12.5703125" style="287" bestFit="1" customWidth="1"/>
    <col min="4871" max="5121" width="9.140625" style="287"/>
    <col min="5122" max="5122" width="10.28515625" style="287" customWidth="1"/>
    <col min="5123" max="5125" width="9.140625" style="287"/>
    <col min="5126" max="5126" width="12.5703125" style="287" bestFit="1" customWidth="1"/>
    <col min="5127" max="5377" width="9.140625" style="287"/>
    <col min="5378" max="5378" width="10.28515625" style="287" customWidth="1"/>
    <col min="5379" max="5381" width="9.140625" style="287"/>
    <col min="5382" max="5382" width="12.5703125" style="287" bestFit="1" customWidth="1"/>
    <col min="5383" max="5633" width="9.140625" style="287"/>
    <col min="5634" max="5634" width="10.28515625" style="287" customWidth="1"/>
    <col min="5635" max="5637" width="9.140625" style="287"/>
    <col min="5638" max="5638" width="12.5703125" style="287" bestFit="1" customWidth="1"/>
    <col min="5639" max="5889" width="9.140625" style="287"/>
    <col min="5890" max="5890" width="10.28515625" style="287" customWidth="1"/>
    <col min="5891" max="5893" width="9.140625" style="287"/>
    <col min="5894" max="5894" width="12.5703125" style="287" bestFit="1" customWidth="1"/>
    <col min="5895" max="6145" width="9.140625" style="287"/>
    <col min="6146" max="6146" width="10.28515625" style="287" customWidth="1"/>
    <col min="6147" max="6149" width="9.140625" style="287"/>
    <col min="6150" max="6150" width="12.5703125" style="287" bestFit="1" customWidth="1"/>
    <col min="6151" max="6401" width="9.140625" style="287"/>
    <col min="6402" max="6402" width="10.28515625" style="287" customWidth="1"/>
    <col min="6403" max="6405" width="9.140625" style="287"/>
    <col min="6406" max="6406" width="12.5703125" style="287" bestFit="1" customWidth="1"/>
    <col min="6407" max="6657" width="9.140625" style="287"/>
    <col min="6658" max="6658" width="10.28515625" style="287" customWidth="1"/>
    <col min="6659" max="6661" width="9.140625" style="287"/>
    <col min="6662" max="6662" width="12.5703125" style="287" bestFit="1" customWidth="1"/>
    <col min="6663" max="6913" width="9.140625" style="287"/>
    <col min="6914" max="6914" width="10.28515625" style="287" customWidth="1"/>
    <col min="6915" max="6917" width="9.140625" style="287"/>
    <col min="6918" max="6918" width="12.5703125" style="287" bestFit="1" customWidth="1"/>
    <col min="6919" max="7169" width="9.140625" style="287"/>
    <col min="7170" max="7170" width="10.28515625" style="287" customWidth="1"/>
    <col min="7171" max="7173" width="9.140625" style="287"/>
    <col min="7174" max="7174" width="12.5703125" style="287" bestFit="1" customWidth="1"/>
    <col min="7175" max="7425" width="9.140625" style="287"/>
    <col min="7426" max="7426" width="10.28515625" style="287" customWidth="1"/>
    <col min="7427" max="7429" width="9.140625" style="287"/>
    <col min="7430" max="7430" width="12.5703125" style="287" bestFit="1" customWidth="1"/>
    <col min="7431" max="7681" width="9.140625" style="287"/>
    <col min="7682" max="7682" width="10.28515625" style="287" customWidth="1"/>
    <col min="7683" max="7685" width="9.140625" style="287"/>
    <col min="7686" max="7686" width="12.5703125" style="287" bestFit="1" customWidth="1"/>
    <col min="7687" max="7937" width="9.140625" style="287"/>
    <col min="7938" max="7938" width="10.28515625" style="287" customWidth="1"/>
    <col min="7939" max="7941" width="9.140625" style="287"/>
    <col min="7942" max="7942" width="12.5703125" style="287" bestFit="1" customWidth="1"/>
    <col min="7943" max="8193" width="9.140625" style="287"/>
    <col min="8194" max="8194" width="10.28515625" style="287" customWidth="1"/>
    <col min="8195" max="8197" width="9.140625" style="287"/>
    <col min="8198" max="8198" width="12.5703125" style="287" bestFit="1" customWidth="1"/>
    <col min="8199" max="8449" width="9.140625" style="287"/>
    <col min="8450" max="8450" width="10.28515625" style="287" customWidth="1"/>
    <col min="8451" max="8453" width="9.140625" style="287"/>
    <col min="8454" max="8454" width="12.5703125" style="287" bestFit="1" customWidth="1"/>
    <col min="8455" max="8705" width="9.140625" style="287"/>
    <col min="8706" max="8706" width="10.28515625" style="287" customWidth="1"/>
    <col min="8707" max="8709" width="9.140625" style="287"/>
    <col min="8710" max="8710" width="12.5703125" style="287" bestFit="1" customWidth="1"/>
    <col min="8711" max="8961" width="9.140625" style="287"/>
    <col min="8962" max="8962" width="10.28515625" style="287" customWidth="1"/>
    <col min="8963" max="8965" width="9.140625" style="287"/>
    <col min="8966" max="8966" width="12.5703125" style="287" bestFit="1" customWidth="1"/>
    <col min="8967" max="9217" width="9.140625" style="287"/>
    <col min="9218" max="9218" width="10.28515625" style="287" customWidth="1"/>
    <col min="9219" max="9221" width="9.140625" style="287"/>
    <col min="9222" max="9222" width="12.5703125" style="287" bestFit="1" customWidth="1"/>
    <col min="9223" max="9473" width="9.140625" style="287"/>
    <col min="9474" max="9474" width="10.28515625" style="287" customWidth="1"/>
    <col min="9475" max="9477" width="9.140625" style="287"/>
    <col min="9478" max="9478" width="12.5703125" style="287" bestFit="1" customWidth="1"/>
    <col min="9479" max="9729" width="9.140625" style="287"/>
    <col min="9730" max="9730" width="10.28515625" style="287" customWidth="1"/>
    <col min="9731" max="9733" width="9.140625" style="287"/>
    <col min="9734" max="9734" width="12.5703125" style="287" bestFit="1" customWidth="1"/>
    <col min="9735" max="9985" width="9.140625" style="287"/>
    <col min="9986" max="9986" width="10.28515625" style="287" customWidth="1"/>
    <col min="9987" max="9989" width="9.140625" style="287"/>
    <col min="9990" max="9990" width="12.5703125" style="287" bestFit="1" customWidth="1"/>
    <col min="9991" max="10241" width="9.140625" style="287"/>
    <col min="10242" max="10242" width="10.28515625" style="287" customWidth="1"/>
    <col min="10243" max="10245" width="9.140625" style="287"/>
    <col min="10246" max="10246" width="12.5703125" style="287" bestFit="1" customWidth="1"/>
    <col min="10247" max="10497" width="9.140625" style="287"/>
    <col min="10498" max="10498" width="10.28515625" style="287" customWidth="1"/>
    <col min="10499" max="10501" width="9.140625" style="287"/>
    <col min="10502" max="10502" width="12.5703125" style="287" bestFit="1" customWidth="1"/>
    <col min="10503" max="10753" width="9.140625" style="287"/>
    <col min="10754" max="10754" width="10.28515625" style="287" customWidth="1"/>
    <col min="10755" max="10757" width="9.140625" style="287"/>
    <col min="10758" max="10758" width="12.5703125" style="287" bestFit="1" customWidth="1"/>
    <col min="10759" max="11009" width="9.140625" style="287"/>
    <col min="11010" max="11010" width="10.28515625" style="287" customWidth="1"/>
    <col min="11011" max="11013" width="9.140625" style="287"/>
    <col min="11014" max="11014" width="12.5703125" style="287" bestFit="1" customWidth="1"/>
    <col min="11015" max="11265" width="9.140625" style="287"/>
    <col min="11266" max="11266" width="10.28515625" style="287" customWidth="1"/>
    <col min="11267" max="11269" width="9.140625" style="287"/>
    <col min="11270" max="11270" width="12.5703125" style="287" bestFit="1" customWidth="1"/>
    <col min="11271" max="11521" width="9.140625" style="287"/>
    <col min="11522" max="11522" width="10.28515625" style="287" customWidth="1"/>
    <col min="11523" max="11525" width="9.140625" style="287"/>
    <col min="11526" max="11526" width="12.5703125" style="287" bestFit="1" customWidth="1"/>
    <col min="11527" max="11777" width="9.140625" style="287"/>
    <col min="11778" max="11778" width="10.28515625" style="287" customWidth="1"/>
    <col min="11779" max="11781" width="9.140625" style="287"/>
    <col min="11782" max="11782" width="12.5703125" style="287" bestFit="1" customWidth="1"/>
    <col min="11783" max="12033" width="9.140625" style="287"/>
    <col min="12034" max="12034" width="10.28515625" style="287" customWidth="1"/>
    <col min="12035" max="12037" width="9.140625" style="287"/>
    <col min="12038" max="12038" width="12.5703125" style="287" bestFit="1" customWidth="1"/>
    <col min="12039" max="12289" width="9.140625" style="287"/>
    <col min="12290" max="12290" width="10.28515625" style="287" customWidth="1"/>
    <col min="12291" max="12293" width="9.140625" style="287"/>
    <col min="12294" max="12294" width="12.5703125" style="287" bestFit="1" customWidth="1"/>
    <col min="12295" max="12545" width="9.140625" style="287"/>
    <col min="12546" max="12546" width="10.28515625" style="287" customWidth="1"/>
    <col min="12547" max="12549" width="9.140625" style="287"/>
    <col min="12550" max="12550" width="12.5703125" style="287" bestFit="1" customWidth="1"/>
    <col min="12551" max="12801" width="9.140625" style="287"/>
    <col min="12802" max="12802" width="10.28515625" style="287" customWidth="1"/>
    <col min="12803" max="12805" width="9.140625" style="287"/>
    <col min="12806" max="12806" width="12.5703125" style="287" bestFit="1" customWidth="1"/>
    <col min="12807" max="13057" width="9.140625" style="287"/>
    <col min="13058" max="13058" width="10.28515625" style="287" customWidth="1"/>
    <col min="13059" max="13061" width="9.140625" style="287"/>
    <col min="13062" max="13062" width="12.5703125" style="287" bestFit="1" customWidth="1"/>
    <col min="13063" max="13313" width="9.140625" style="287"/>
    <col min="13314" max="13314" width="10.28515625" style="287" customWidth="1"/>
    <col min="13315" max="13317" width="9.140625" style="287"/>
    <col min="13318" max="13318" width="12.5703125" style="287" bestFit="1" customWidth="1"/>
    <col min="13319" max="13569" width="9.140625" style="287"/>
    <col min="13570" max="13570" width="10.28515625" style="287" customWidth="1"/>
    <col min="13571" max="13573" width="9.140625" style="287"/>
    <col min="13574" max="13574" width="12.5703125" style="287" bestFit="1" customWidth="1"/>
    <col min="13575" max="13825" width="9.140625" style="287"/>
    <col min="13826" max="13826" width="10.28515625" style="287" customWidth="1"/>
    <col min="13827" max="13829" width="9.140625" style="287"/>
    <col min="13830" max="13830" width="12.5703125" style="287" bestFit="1" customWidth="1"/>
    <col min="13831" max="14081" width="9.140625" style="287"/>
    <col min="14082" max="14082" width="10.28515625" style="287" customWidth="1"/>
    <col min="14083" max="14085" width="9.140625" style="287"/>
    <col min="14086" max="14086" width="12.5703125" style="287" bestFit="1" customWidth="1"/>
    <col min="14087" max="14337" width="9.140625" style="287"/>
    <col min="14338" max="14338" width="10.28515625" style="287" customWidth="1"/>
    <col min="14339" max="14341" width="9.140625" style="287"/>
    <col min="14342" max="14342" width="12.5703125" style="287" bestFit="1" customWidth="1"/>
    <col min="14343" max="14593" width="9.140625" style="287"/>
    <col min="14594" max="14594" width="10.28515625" style="287" customWidth="1"/>
    <col min="14595" max="14597" width="9.140625" style="287"/>
    <col min="14598" max="14598" width="12.5703125" style="287" bestFit="1" customWidth="1"/>
    <col min="14599" max="14849" width="9.140625" style="287"/>
    <col min="14850" max="14850" width="10.28515625" style="287" customWidth="1"/>
    <col min="14851" max="14853" width="9.140625" style="287"/>
    <col min="14854" max="14854" width="12.5703125" style="287" bestFit="1" customWidth="1"/>
    <col min="14855" max="15105" width="9.140625" style="287"/>
    <col min="15106" max="15106" width="10.28515625" style="287" customWidth="1"/>
    <col min="15107" max="15109" width="9.140625" style="287"/>
    <col min="15110" max="15110" width="12.5703125" style="287" bestFit="1" customWidth="1"/>
    <col min="15111" max="15361" width="9.140625" style="287"/>
    <col min="15362" max="15362" width="10.28515625" style="287" customWidth="1"/>
    <col min="15363" max="15365" width="9.140625" style="287"/>
    <col min="15366" max="15366" width="12.5703125" style="287" bestFit="1" customWidth="1"/>
    <col min="15367" max="15617" width="9.140625" style="287"/>
    <col min="15618" max="15618" width="10.28515625" style="287" customWidth="1"/>
    <col min="15619" max="15621" width="9.140625" style="287"/>
    <col min="15622" max="15622" width="12.5703125" style="287" bestFit="1" customWidth="1"/>
    <col min="15623" max="15873" width="9.140625" style="287"/>
    <col min="15874" max="15874" width="10.28515625" style="287" customWidth="1"/>
    <col min="15875" max="15877" width="9.140625" style="287"/>
    <col min="15878" max="15878" width="12.5703125" style="287" bestFit="1" customWidth="1"/>
    <col min="15879" max="16129" width="9.140625" style="287"/>
    <col min="16130" max="16130" width="10.28515625" style="287" customWidth="1"/>
    <col min="16131" max="16133" width="9.140625" style="287"/>
    <col min="16134" max="16134" width="12.5703125" style="287" bestFit="1" customWidth="1"/>
    <col min="16135" max="16384" width="9.140625" style="287"/>
  </cols>
  <sheetData>
    <row r="1" spans="1:7" ht="77.25" customHeight="1" thickBot="1">
      <c r="A1" s="586" t="s">
        <v>2032</v>
      </c>
      <c r="B1" s="587"/>
      <c r="C1" s="587"/>
      <c r="D1" s="587"/>
      <c r="E1" s="587"/>
      <c r="F1" s="588"/>
      <c r="G1" s="286"/>
    </row>
    <row r="2" spans="1:7" ht="25.5">
      <c r="A2" s="288" t="s">
        <v>1993</v>
      </c>
      <c r="B2" s="289" t="s">
        <v>1765</v>
      </c>
      <c r="C2" s="289" t="s">
        <v>1994</v>
      </c>
      <c r="D2" s="289" t="s">
        <v>1995</v>
      </c>
      <c r="E2" s="289" t="s">
        <v>1996</v>
      </c>
      <c r="F2" s="290" t="s">
        <v>1997</v>
      </c>
      <c r="G2" s="286"/>
    </row>
    <row r="3" spans="1:7">
      <c r="A3" s="589">
        <v>1</v>
      </c>
      <c r="B3" s="591" t="s">
        <v>2131</v>
      </c>
      <c r="C3" s="433" t="s">
        <v>1998</v>
      </c>
      <c r="D3" s="434">
        <f>'[32]PGVCL CAT 4TH QTR'!$G$15</f>
        <v>7.7873077803948254</v>
      </c>
      <c r="E3" s="435">
        <f>'[32]PGVCL CAT 4TH QTR'!$S$15</f>
        <v>0.4341749777316713</v>
      </c>
      <c r="F3" s="436">
        <f>'[32]PGVCL CAT 4TH QTR'!$AA$15</f>
        <v>8.4675151188470448</v>
      </c>
      <c r="G3" s="286"/>
    </row>
    <row r="4" spans="1:7">
      <c r="A4" s="589"/>
      <c r="B4" s="592"/>
      <c r="C4" s="433" t="s">
        <v>1999</v>
      </c>
      <c r="D4" s="434">
        <f>'[32]PGVCL CAT 4TH QTR'!$G$11</f>
        <v>12.965039991321895</v>
      </c>
      <c r="E4" s="435">
        <f>'[32]PGVCL CAT 4TH QTR'!$S$11</f>
        <v>0.9487330426416769</v>
      </c>
      <c r="F4" s="436">
        <f>'[32]PGVCL CAT 4TH QTR'!$AA$11</f>
        <v>13.161176744336254</v>
      </c>
      <c r="G4" s="286"/>
    </row>
    <row r="5" spans="1:7">
      <c r="A5" s="589"/>
      <c r="B5" s="592"/>
      <c r="C5" s="433" t="s">
        <v>2000</v>
      </c>
      <c r="D5" s="434">
        <f>'[32]PGVCL CAT 4TH QTR'!$G$14</f>
        <v>4.4732929233915142</v>
      </c>
      <c r="E5" s="435">
        <f>'[32]PGVCL CAT 4TH QTR'!$S$14</f>
        <v>0.25407229362934808</v>
      </c>
      <c r="F5" s="436">
        <f>'[32]PGVCL CAT 4TH QTR'!$AA$14</f>
        <v>2.7805155919082742</v>
      </c>
      <c r="G5" s="286"/>
    </row>
    <row r="6" spans="1:7">
      <c r="A6" s="589"/>
      <c r="B6" s="592"/>
      <c r="C6" s="433" t="s">
        <v>2001</v>
      </c>
      <c r="D6" s="434">
        <f>'[32]PGVCL CAT 4TH QTR'!$G$13</f>
        <v>5.8831356977631595</v>
      </c>
      <c r="E6" s="435">
        <f>'[32]PGVCL CAT 4TH QTR'!$S$13</f>
        <v>0.25220320797129914</v>
      </c>
      <c r="F6" s="436">
        <f>'[32]PGVCL CAT 4TH QTR'!$AA$13</f>
        <v>6.2080226501119542</v>
      </c>
      <c r="G6" s="286"/>
    </row>
    <row r="7" spans="1:7">
      <c r="A7" s="589"/>
      <c r="B7" s="593"/>
      <c r="C7" s="433" t="s">
        <v>2002</v>
      </c>
      <c r="D7" s="434">
        <f>'[32]PGVCL CAT 4TH QTR'!$G$12</f>
        <v>7.2358453497972066</v>
      </c>
      <c r="E7" s="435">
        <f>'[32]PGVCL CAT 4TH QTR'!$S$12</f>
        <v>0.36612648454986446</v>
      </c>
      <c r="F7" s="436">
        <f>'[32]PGVCL CAT 4TH QTR'!$AA$12</f>
        <v>8.6782661714931297</v>
      </c>
      <c r="G7" s="286"/>
    </row>
    <row r="8" spans="1:7">
      <c r="A8" s="589"/>
      <c r="B8" s="594" t="s">
        <v>2132</v>
      </c>
      <c r="C8" s="433" t="s">
        <v>1998</v>
      </c>
      <c r="D8" s="434">
        <f>'[32]PGVCL CAT 4TH QTR'!$G$21</f>
        <v>6.0323010979899161</v>
      </c>
      <c r="E8" s="435">
        <f>'[32]PGVCL CAT 4TH QTR'!$S$21</f>
        <v>0.35712041535923722</v>
      </c>
      <c r="F8" s="436">
        <f>'[32]PGVCL CAT 4TH QTR'!$AA$21</f>
        <v>6.5889712864269185</v>
      </c>
      <c r="G8" s="286"/>
    </row>
    <row r="9" spans="1:7">
      <c r="A9" s="589"/>
      <c r="B9" s="594"/>
      <c r="C9" s="433" t="s">
        <v>2003</v>
      </c>
      <c r="D9" s="434">
        <f>'[32]PGVCL CAT 4TH QTR'!$G$17</f>
        <v>11.771050644477453</v>
      </c>
      <c r="E9" s="435">
        <f>'[32]PGVCL CAT 4TH QTR'!$S$17</f>
        <v>0.87835001585858441</v>
      </c>
      <c r="F9" s="436">
        <f>'[32]PGVCL CAT 4TH QTR'!$AA$17</f>
        <v>13.144655075270274</v>
      </c>
      <c r="G9" s="286"/>
    </row>
    <row r="10" spans="1:7">
      <c r="A10" s="589"/>
      <c r="B10" s="594"/>
      <c r="C10" s="433" t="s">
        <v>2000</v>
      </c>
      <c r="D10" s="434">
        <f>'[32]PGVCL CAT 4TH QTR'!$G$20</f>
        <v>2.91876067689702</v>
      </c>
      <c r="E10" s="435">
        <f>'[32]PGVCL CAT 4TH QTR'!$S$20</f>
        <v>0.14651091172791725</v>
      </c>
      <c r="F10" s="436">
        <f>'[32]PGVCL CAT 4TH QTR'!$AA$20</f>
        <v>2.1295098482968067</v>
      </c>
      <c r="G10" s="286"/>
    </row>
    <row r="11" spans="1:7">
      <c r="A11" s="589"/>
      <c r="B11" s="594"/>
      <c r="C11" s="433" t="s">
        <v>2001</v>
      </c>
      <c r="D11" s="434">
        <f>'[32]PGVCL CAT 4TH QTR'!$G$19</f>
        <v>3.4143809893682247</v>
      </c>
      <c r="E11" s="435">
        <f>'[32]PGVCL CAT 4TH QTR'!$S$19</f>
        <v>0.17615227953309295</v>
      </c>
      <c r="F11" s="436">
        <f>'[32]PGVCL CAT 4TH QTR'!$AA$19</f>
        <v>3.3624625187036843</v>
      </c>
      <c r="G11" s="286"/>
    </row>
    <row r="12" spans="1:7">
      <c r="A12" s="589"/>
      <c r="B12" s="594"/>
      <c r="C12" s="433" t="s">
        <v>2002</v>
      </c>
      <c r="D12" s="434">
        <f>'[32]PGVCL CAT 4TH QTR'!$G$18</f>
        <v>5.9891846760525933</v>
      </c>
      <c r="E12" s="435">
        <f>'[32]PGVCL CAT 4TH QTR'!$S$18</f>
        <v>0.28442354357206773</v>
      </c>
      <c r="F12" s="436">
        <f>'[32]PGVCL CAT 4TH QTR'!$AA$18</f>
        <v>6.8444149672674106</v>
      </c>
      <c r="G12" s="286"/>
    </row>
    <row r="13" spans="1:7">
      <c r="A13" s="589"/>
      <c r="B13" s="593" t="s">
        <v>2133</v>
      </c>
      <c r="C13" s="433" t="s">
        <v>1998</v>
      </c>
      <c r="D13" s="434">
        <f>'[32]PGVCL CAT 4TH QTR'!$G$28</f>
        <v>6.5799693088954072</v>
      </c>
      <c r="E13" s="435">
        <f>'[32]PGVCL CAT 4TH QTR'!$S$28</f>
        <v>0.29521113197439536</v>
      </c>
      <c r="F13" s="436">
        <f>'[32]PGVCL CAT 4TH QTR'!$AA$28</f>
        <v>7.4971868715324632</v>
      </c>
      <c r="G13" s="286"/>
    </row>
    <row r="14" spans="1:7">
      <c r="A14" s="589"/>
      <c r="B14" s="594"/>
      <c r="C14" s="433" t="s">
        <v>2003</v>
      </c>
      <c r="D14" s="434">
        <f>'[32]PGVCL CAT 4TH QTR'!$G$24</f>
        <v>14.175296169689872</v>
      </c>
      <c r="E14" s="435">
        <f>'[32]PGVCL CAT 4TH QTR'!$S$24</f>
        <v>0.83756706375878132</v>
      </c>
      <c r="F14" s="436">
        <f>'[32]PGVCL CAT 4TH QTR'!$AA$24</f>
        <v>17.277953759179919</v>
      </c>
      <c r="G14" s="286"/>
    </row>
    <row r="15" spans="1:7">
      <c r="A15" s="589"/>
      <c r="B15" s="594"/>
      <c r="C15" s="433" t="s">
        <v>2000</v>
      </c>
      <c r="D15" s="434">
        <f>'[32]PGVCL CAT 4TH QTR'!$G$27</f>
        <v>2.6865375352143515</v>
      </c>
      <c r="E15" s="435">
        <f>'[32]PGVCL CAT 4TH QTR'!$S$27</f>
        <v>0.11721372982625164</v>
      </c>
      <c r="F15" s="436">
        <f>'[32]PGVCL CAT 4TH QTR'!$AA$27</f>
        <v>1.6394196382956985</v>
      </c>
      <c r="G15" s="286"/>
    </row>
    <row r="16" spans="1:7">
      <c r="A16" s="589"/>
      <c r="B16" s="594"/>
      <c r="C16" s="433" t="s">
        <v>2001</v>
      </c>
      <c r="D16" s="434">
        <f>'[32]PGVCL CAT 4TH QTR'!$G$26</f>
        <v>3.059517239719816</v>
      </c>
      <c r="E16" s="435">
        <f>'[32]PGVCL CAT 4TH QTR'!$S$26</f>
        <v>0.10493065107372762</v>
      </c>
      <c r="F16" s="436">
        <f>'[32]PGVCL CAT 4TH QTR'!$AA$26</f>
        <v>3.23320987737111</v>
      </c>
      <c r="G16" s="286"/>
    </row>
    <row r="17" spans="1:7" ht="13.5" thickBot="1">
      <c r="A17" s="590"/>
      <c r="B17" s="595"/>
      <c r="C17" s="437" t="s">
        <v>2002</v>
      </c>
      <c r="D17" s="438">
        <f>'[32]PGVCL CAT 4TH QTR'!$G$25</f>
        <v>6.5714014317498011</v>
      </c>
      <c r="E17" s="439">
        <f>'[32]PGVCL CAT 4TH QTR'!$S$25</f>
        <v>0.22001432556745482</v>
      </c>
      <c r="F17" s="440">
        <f>'[32]PGVCL CAT 4TH QTR'!$AA$25</f>
        <v>7.1978687447404521</v>
      </c>
      <c r="G17" s="286"/>
    </row>
    <row r="18" spans="1:7">
      <c r="A18" s="583" t="s">
        <v>2026</v>
      </c>
      <c r="B18" s="585" t="s">
        <v>2134</v>
      </c>
      <c r="C18" s="433" t="s">
        <v>1998</v>
      </c>
      <c r="D18" s="434">
        <f>'[32]PGVCL CAT 4TH QTR'!$G$9</f>
        <v>6.799582860313655</v>
      </c>
      <c r="E18" s="435">
        <f>'[32]PGVCL CAT 4TH QTR'!$S$9</f>
        <v>0.36214028759382816</v>
      </c>
      <c r="F18" s="436">
        <f>'[32]PGVCL CAT 4TH QTR'!$AA$9</f>
        <v>7.5176565746451942</v>
      </c>
      <c r="G18" s="286"/>
    </row>
    <row r="19" spans="1:7">
      <c r="A19" s="584"/>
      <c r="B19" s="584"/>
      <c r="C19" s="433" t="s">
        <v>2003</v>
      </c>
      <c r="D19" s="434">
        <f>'[32]PGVCL CAT 4TH QTR'!$G$5</f>
        <v>12.971172300200516</v>
      </c>
      <c r="E19" s="435">
        <f>'[32]PGVCL CAT 4TH QTR'!$S$5</f>
        <v>0.88814034676507903</v>
      </c>
      <c r="F19" s="436">
        <f>'[32]PGVCL CAT 4TH QTR'!$AA$5</f>
        <v>14.530594055042638</v>
      </c>
      <c r="G19" s="286"/>
    </row>
    <row r="20" spans="1:7">
      <c r="A20" s="584"/>
      <c r="B20" s="584"/>
      <c r="C20" s="433" t="s">
        <v>2000</v>
      </c>
      <c r="D20" s="434">
        <f>'[32]PGVCL CAT 4TH QTR'!$G$8</f>
        <v>3.3593347707373105</v>
      </c>
      <c r="E20" s="435">
        <f>'[32]PGVCL CAT 4TH QTR'!$S$8</f>
        <v>0.1725840702867831</v>
      </c>
      <c r="F20" s="436">
        <f>'[32]PGVCL CAT 4TH QTR'!$AA$8</f>
        <v>2.1830256542540507</v>
      </c>
      <c r="G20" s="286"/>
    </row>
    <row r="21" spans="1:7">
      <c r="A21" s="584"/>
      <c r="B21" s="584"/>
      <c r="C21" s="433" t="s">
        <v>2001</v>
      </c>
      <c r="D21" s="434">
        <f>'[32]PGVCL CAT 4TH QTR'!$G$7</f>
        <v>4.1196037638179401</v>
      </c>
      <c r="E21" s="435">
        <f>'[32]PGVCL CAT 4TH QTR'!$S$7</f>
        <v>0.1777915477682365</v>
      </c>
      <c r="F21" s="436">
        <f>'[32]PGVCL CAT 4TH QTR'!$AA$7</f>
        <v>4.2685290208782529</v>
      </c>
      <c r="G21" s="286"/>
    </row>
    <row r="22" spans="1:7" ht="13.5" thickBot="1">
      <c r="A22" s="584"/>
      <c r="B22" s="584"/>
      <c r="C22" s="437" t="s">
        <v>2002</v>
      </c>
      <c r="D22" s="438">
        <f>'[32]PGVCL CAT 4TH QTR'!$G$6</f>
        <v>6.5984719797556552</v>
      </c>
      <c r="E22" s="439">
        <f>'[32]PGVCL CAT 4TH QTR'!$S$6</f>
        <v>0.29012689693916366</v>
      </c>
      <c r="F22" s="440">
        <f>'[32]PGVCL CAT 4TH QTR'!$AA$6</f>
        <v>7.5728272452318617</v>
      </c>
      <c r="G22" s="441"/>
    </row>
    <row r="23" spans="1:7" ht="13.5" hidden="1" thickBot="1">
      <c r="A23" s="441"/>
      <c r="B23" s="441"/>
      <c r="C23" s="441"/>
      <c r="D23" s="441"/>
      <c r="E23" s="441"/>
      <c r="F23" s="441"/>
      <c r="G23" s="441"/>
    </row>
    <row r="24" spans="1:7" ht="38.25" hidden="1">
      <c r="A24" s="288" t="s">
        <v>1993</v>
      </c>
      <c r="B24" s="289" t="s">
        <v>1765</v>
      </c>
      <c r="C24" s="289" t="s">
        <v>1994</v>
      </c>
      <c r="D24" s="289" t="s">
        <v>1995</v>
      </c>
      <c r="E24" s="289" t="s">
        <v>1996</v>
      </c>
      <c r="F24" s="290" t="s">
        <v>1997</v>
      </c>
      <c r="G24" s="442"/>
    </row>
    <row r="25" spans="1:7" hidden="1">
      <c r="A25" s="589">
        <v>3</v>
      </c>
      <c r="B25" s="591" t="s">
        <v>2135</v>
      </c>
      <c r="C25" s="433" t="s">
        <v>1998</v>
      </c>
      <c r="D25" s="292">
        <f>'[32]PGVCL CAT 3RD QTR'!$G$15</f>
        <v>7.1930496727933111</v>
      </c>
      <c r="E25" s="293">
        <f>'[32]PGVCL CAT 3RD QTR'!$S$15</f>
        <v>0.46823182666498014</v>
      </c>
      <c r="F25" s="292">
        <f>'[32]PGVCL CAT 3RD QTR'!$AA$15</f>
        <v>7.3586806158522897</v>
      </c>
      <c r="G25" s="442"/>
    </row>
    <row r="26" spans="1:7" hidden="1">
      <c r="A26" s="589"/>
      <c r="B26" s="592"/>
      <c r="C26" s="433" t="s">
        <v>1999</v>
      </c>
      <c r="D26" s="292">
        <f>'[32]PGVCL CAT 3RD QTR'!$G$11</f>
        <v>15.771355621519294</v>
      </c>
      <c r="E26" s="293">
        <f>'[32]PGVCL CAT 3RD QTR'!$S$11</f>
        <v>1.2364764429706803</v>
      </c>
      <c r="F26" s="292">
        <f>'[32]PGVCL CAT 3RD QTR'!$AA$11</f>
        <v>15.064895648643896</v>
      </c>
      <c r="G26" s="442"/>
    </row>
    <row r="27" spans="1:7" hidden="1">
      <c r="A27" s="589"/>
      <c r="B27" s="592"/>
      <c r="C27" s="433" t="s">
        <v>2000</v>
      </c>
      <c r="D27" s="292">
        <f>'[32]PGVCL CAT 3RD QTR'!$G$14</f>
        <v>3.8079926784624769</v>
      </c>
      <c r="E27" s="293">
        <f>'[32]PGVCL CAT 3RD QTR'!$S$14</f>
        <v>0.19280193715680294</v>
      </c>
      <c r="F27" s="292">
        <f>'[32]PGVCL CAT 3RD QTR'!$AA$14</f>
        <v>2.3480933496034169</v>
      </c>
      <c r="G27" s="442"/>
    </row>
    <row r="28" spans="1:7" hidden="1">
      <c r="A28" s="589"/>
      <c r="B28" s="592"/>
      <c r="C28" s="433" t="s">
        <v>2001</v>
      </c>
      <c r="D28" s="292">
        <f>'[32]PGVCL CAT 3RD QTR'!$G$13</f>
        <v>3.4806732199955679</v>
      </c>
      <c r="E28" s="293">
        <f>'[32]PGVCL CAT 3RD QTR'!$S$13</f>
        <v>0.19717723898808581</v>
      </c>
      <c r="F28" s="292">
        <f>'[32]PGVCL CAT 3RD QTR'!$AA$13</f>
        <v>3.1356550954506601</v>
      </c>
      <c r="G28" s="442"/>
    </row>
    <row r="29" spans="1:7" hidden="1">
      <c r="A29" s="589"/>
      <c r="B29" s="593"/>
      <c r="C29" s="433" t="s">
        <v>2002</v>
      </c>
      <c r="D29" s="292">
        <f>'[32]PGVCL CAT 3RD QTR'!$G$12</f>
        <v>6.8722870580687996</v>
      </c>
      <c r="E29" s="293">
        <f>'[32]PGVCL CAT 3RD QTR'!$S$12</f>
        <v>0.36630530628255009</v>
      </c>
      <c r="F29" s="292">
        <f>'[32]PGVCL CAT 3RD QTR'!$AA$12</f>
        <v>8.1769724892116376</v>
      </c>
      <c r="G29" s="442"/>
    </row>
    <row r="30" spans="1:7" hidden="1">
      <c r="A30" s="589"/>
      <c r="B30" s="594" t="s">
        <v>2136</v>
      </c>
      <c r="C30" s="433" t="s">
        <v>1998</v>
      </c>
      <c r="D30" s="292">
        <f>'[32]PGVCL CAT 3RD QTR'!$G$21</f>
        <v>6.3728005440576974</v>
      </c>
      <c r="E30" s="293">
        <f>'[32]PGVCL CAT 3RD QTR'!$S$21</f>
        <v>0.41386777474496311</v>
      </c>
      <c r="F30" s="292">
        <f>'[32]PGVCL CAT 3RD QTR'!$AA$21</f>
        <v>8.0696961307997537</v>
      </c>
      <c r="G30" s="442"/>
    </row>
    <row r="31" spans="1:7" hidden="1">
      <c r="A31" s="589"/>
      <c r="B31" s="594"/>
      <c r="C31" s="433" t="s">
        <v>2003</v>
      </c>
      <c r="D31" s="292">
        <f>'[32]PGVCL CAT 3RD QTR'!$G$17</f>
        <v>13.067536608722252</v>
      </c>
      <c r="E31" s="293">
        <f>'[32]PGVCL CAT 3RD QTR'!$S$17</f>
        <v>1.1815625145470627</v>
      </c>
      <c r="F31" s="292">
        <f>'[32]PGVCL CAT 3RD QTR'!$AA$17</f>
        <v>15.138182963810234</v>
      </c>
      <c r="G31" s="442"/>
    </row>
    <row r="32" spans="1:7" hidden="1">
      <c r="A32" s="589"/>
      <c r="B32" s="594"/>
      <c r="C32" s="433" t="s">
        <v>2000</v>
      </c>
      <c r="D32" s="292">
        <f>'[32]PGVCL CAT 3RD QTR'!$G$20</f>
        <v>3.6841255086024289</v>
      </c>
      <c r="E32" s="293">
        <f>'[32]PGVCL CAT 3RD QTR'!$S$20</f>
        <v>0.17122645570777617</v>
      </c>
      <c r="F32" s="292">
        <f>'[32]PGVCL CAT 3RD QTR'!$AA$20</f>
        <v>3.3092759939653464</v>
      </c>
      <c r="G32" s="442"/>
    </row>
    <row r="33" spans="1:7" hidden="1">
      <c r="A33" s="589"/>
      <c r="B33" s="594"/>
      <c r="C33" s="433" t="s">
        <v>2001</v>
      </c>
      <c r="D33" s="292">
        <f>'[32]PGVCL CAT 3RD QTR'!$G$19</f>
        <v>3.5901259429929775</v>
      </c>
      <c r="E33" s="293">
        <f>'[32]PGVCL CAT 3RD QTR'!$S$19</f>
        <v>0.14833390885273218</v>
      </c>
      <c r="F33" s="292">
        <f>'[32]PGVCL CAT 3RD QTR'!$AA$19</f>
        <v>3.9603197637112806</v>
      </c>
      <c r="G33" s="442"/>
    </row>
    <row r="34" spans="1:7" hidden="1">
      <c r="A34" s="589"/>
      <c r="B34" s="594"/>
      <c r="C34" s="433" t="s">
        <v>2002</v>
      </c>
      <c r="D34" s="292">
        <f>'[32]PGVCL CAT 3RD QTR'!$G$18</f>
        <v>5.9863619923277476</v>
      </c>
      <c r="E34" s="293">
        <f>'[32]PGVCL CAT 3RD QTR'!$S$18</f>
        <v>0.30440943764126732</v>
      </c>
      <c r="F34" s="292">
        <f>'[32]PGVCL CAT 3RD QTR'!$AA$18</f>
        <v>9.1012400262351729</v>
      </c>
      <c r="G34" s="442"/>
    </row>
    <row r="35" spans="1:7" hidden="1">
      <c r="A35" s="589"/>
      <c r="B35" s="593" t="s">
        <v>2137</v>
      </c>
      <c r="C35" s="433" t="s">
        <v>1998</v>
      </c>
      <c r="D35" s="292">
        <f>'[32]PGVCL CAT 3RD QTR'!$G$28</f>
        <v>6.6303900557509436</v>
      </c>
      <c r="E35" s="293">
        <f>'[32]PGVCL CAT 3RD QTR'!$S$28</f>
        <v>0.39327447945644334</v>
      </c>
      <c r="F35" s="292">
        <f>'[32]PGVCL CAT 3RD QTR'!$AA$28</f>
        <v>7.0684232867146441</v>
      </c>
      <c r="G35" s="442"/>
    </row>
    <row r="36" spans="1:7" hidden="1">
      <c r="A36" s="589"/>
      <c r="B36" s="594"/>
      <c r="C36" s="433" t="s">
        <v>2003</v>
      </c>
      <c r="D36" s="292">
        <f>'[32]PGVCL CAT 3RD QTR'!$G$24</f>
        <v>13.627813773405794</v>
      </c>
      <c r="E36" s="293">
        <f>'[32]PGVCL CAT 3RD QTR'!$S$24</f>
        <v>1.0367711110558395</v>
      </c>
      <c r="F36" s="292">
        <f>'[32]PGVCL CAT 3RD QTR'!$AA$24</f>
        <v>13.038597538479396</v>
      </c>
      <c r="G36" s="442"/>
    </row>
    <row r="37" spans="1:7" hidden="1">
      <c r="A37" s="589"/>
      <c r="B37" s="594"/>
      <c r="C37" s="433" t="s">
        <v>2000</v>
      </c>
      <c r="D37" s="292">
        <f>'[32]PGVCL CAT 3RD QTR'!$G$27</f>
        <v>3.9737295498387546</v>
      </c>
      <c r="E37" s="293">
        <f>'[32]PGVCL CAT 3RD QTR'!$S$27</f>
        <v>0.18345711417730579</v>
      </c>
      <c r="F37" s="292">
        <f>'[32]PGVCL CAT 3RD QTR'!$AA$27</f>
        <v>2.4281317645672886</v>
      </c>
      <c r="G37" s="442"/>
    </row>
    <row r="38" spans="1:7" hidden="1">
      <c r="A38" s="589"/>
      <c r="B38" s="594"/>
      <c r="C38" s="433" t="s">
        <v>2001</v>
      </c>
      <c r="D38" s="292">
        <f>'[32]PGVCL CAT 3RD QTR'!$G$26</f>
        <v>3.6622938256470943</v>
      </c>
      <c r="E38" s="293">
        <f>'[32]PGVCL CAT 3RD QTR'!$S$26</f>
        <v>0.15351004041461869</v>
      </c>
      <c r="F38" s="292">
        <f>'[32]PGVCL CAT 3RD QTR'!$AA$26</f>
        <v>3.8932622107382584</v>
      </c>
      <c r="G38" s="442"/>
    </row>
    <row r="39" spans="1:7" ht="13.5" hidden="1" thickBot="1">
      <c r="A39" s="590"/>
      <c r="B39" s="595"/>
      <c r="C39" s="437" t="s">
        <v>2002</v>
      </c>
      <c r="D39" s="298">
        <f>'[32]PGVCL CAT 3RD QTR'!$G$25</f>
        <v>6.2991217780149844</v>
      </c>
      <c r="E39" s="299">
        <f>'[32]PGVCL CAT 3RD QTR'!$S$25</f>
        <v>0.32264195204093804</v>
      </c>
      <c r="F39" s="298">
        <f>'[32]PGVCL CAT 3RD QTR'!$AA$25</f>
        <v>7.6174513030634916</v>
      </c>
      <c r="G39" s="442"/>
    </row>
    <row r="40" spans="1:7" hidden="1">
      <c r="A40" s="583" t="s">
        <v>2026</v>
      </c>
      <c r="B40" s="585" t="s">
        <v>2138</v>
      </c>
      <c r="C40" s="433" t="s">
        <v>1998</v>
      </c>
      <c r="D40" s="302">
        <f>'[32]PGVCL CAT 3RD QTR'!$G$9</f>
        <v>6.7316200722585178</v>
      </c>
      <c r="E40" s="303">
        <f>'[32]PGVCL CAT 3RD QTR'!$S$9</f>
        <v>0.42505033107289841</v>
      </c>
      <c r="F40" s="302">
        <f>'[32]PGVCL CAT 3RD QTR'!$AA$9</f>
        <v>7.4984258885485424</v>
      </c>
      <c r="G40" s="441"/>
    </row>
    <row r="41" spans="1:7" hidden="1">
      <c r="A41" s="584"/>
      <c r="B41" s="584"/>
      <c r="C41" s="433" t="s">
        <v>2003</v>
      </c>
      <c r="D41" s="302">
        <f>'[32]PGVCL CAT 3RD QTR'!$G$5</f>
        <v>14.153607869195518</v>
      </c>
      <c r="E41" s="303">
        <f>'[32]PGVCL CAT 3RD QTR'!$S$5</f>
        <v>1.1514237695237703</v>
      </c>
      <c r="F41" s="302">
        <f>'[32]PGVCL CAT 3RD QTR'!$AA$5</f>
        <v>14.412079784837422</v>
      </c>
      <c r="G41" s="441"/>
    </row>
    <row r="42" spans="1:7" hidden="1">
      <c r="A42" s="584"/>
      <c r="B42" s="584"/>
      <c r="C42" s="433" t="s">
        <v>2000</v>
      </c>
      <c r="D42" s="302">
        <f>'[32]PGVCL CAT 3RD QTR'!$G$8</f>
        <v>3.8236978251042242</v>
      </c>
      <c r="E42" s="303">
        <f>'[32]PGVCL CAT 3RD QTR'!$S$8</f>
        <v>0.18250306603378694</v>
      </c>
      <c r="F42" s="302">
        <f>'[32]PGVCL CAT 3RD QTR'!$AA$8</f>
        <v>2.692204530614295</v>
      </c>
      <c r="G42" s="441"/>
    </row>
    <row r="43" spans="1:7" hidden="1">
      <c r="A43" s="584"/>
      <c r="B43" s="584"/>
      <c r="C43" s="433" t="s">
        <v>2001</v>
      </c>
      <c r="D43" s="302">
        <f>'[32]PGVCL CAT 3RD QTR'!$G$7</f>
        <v>3.5778730034650392</v>
      </c>
      <c r="E43" s="303">
        <f>'[32]PGVCL CAT 3RD QTR'!$S$7</f>
        <v>0.16630206383982932</v>
      </c>
      <c r="F43" s="302">
        <f>'[32]PGVCL CAT 3RD QTR'!$AA$7</f>
        <v>3.6637479334282022</v>
      </c>
      <c r="G43" s="441"/>
    </row>
    <row r="44" spans="1:7" ht="13.5" hidden="1" thickBot="1">
      <c r="A44" s="584"/>
      <c r="B44" s="584"/>
      <c r="C44" s="437" t="s">
        <v>2002</v>
      </c>
      <c r="D44" s="302">
        <f>'[32]PGVCL CAT 3RD QTR'!$G$6</f>
        <v>6.3855334251862752</v>
      </c>
      <c r="E44" s="303">
        <f>'[32]PGVCL CAT 3RD QTR'!$S$6</f>
        <v>0.33108719972837813</v>
      </c>
      <c r="F44" s="302">
        <f>'[32]PGVCL CAT 3RD QTR'!$AA$6</f>
        <v>8.2975419960608328</v>
      </c>
      <c r="G44" s="441"/>
    </row>
    <row r="45" spans="1:7" hidden="1">
      <c r="A45" s="441"/>
      <c r="B45" s="441"/>
      <c r="C45" s="441"/>
      <c r="F45" s="443"/>
      <c r="G45" s="441"/>
    </row>
    <row r="46" spans="1:7" hidden="1">
      <c r="A46" s="441"/>
      <c r="B46" s="441"/>
      <c r="C46" s="441"/>
      <c r="D46" s="441"/>
      <c r="E46" s="441"/>
      <c r="F46" s="441"/>
      <c r="G46" s="441"/>
    </row>
    <row r="47" spans="1:7" s="295" customFormat="1" hidden="1">
      <c r="A47" s="596">
        <v>2</v>
      </c>
      <c r="B47" s="598" t="s">
        <v>2139</v>
      </c>
      <c r="C47" s="291" t="s">
        <v>1998</v>
      </c>
      <c r="D47" s="292">
        <f>'[32]PGVCL CAT 2ND QTR'!$G$15</f>
        <v>11.714764747074007</v>
      </c>
      <c r="E47" s="293">
        <f>'[32]PGVCL CAT 2ND QTR'!$S$15</f>
        <v>0.87422453215252016</v>
      </c>
      <c r="F47" s="292">
        <f>'[32]PGVCL CAT 2ND QTR'!$AA$15</f>
        <v>9.2050487664172191</v>
      </c>
      <c r="G47" s="294"/>
    </row>
    <row r="48" spans="1:7" s="295" customFormat="1" hidden="1">
      <c r="A48" s="596"/>
      <c r="B48" s="599"/>
      <c r="C48" s="291" t="s">
        <v>1999</v>
      </c>
      <c r="D48" s="292">
        <f>'[32]PGVCL CAT 2ND QTR'!$G$11</f>
        <v>20.48072282286055</v>
      </c>
      <c r="E48" s="293">
        <f>'[32]PGVCL CAT 2ND QTR'!$S$11</f>
        <v>2.5244753266485729</v>
      </c>
      <c r="F48" s="292">
        <f>'[32]PGVCL CAT 2ND QTR'!$AA$11</f>
        <v>15.010254258837413</v>
      </c>
      <c r="G48" s="294"/>
    </row>
    <row r="49" spans="1:7" s="295" customFormat="1" hidden="1">
      <c r="A49" s="596"/>
      <c r="B49" s="599"/>
      <c r="C49" s="291" t="s">
        <v>2000</v>
      </c>
      <c r="D49" s="292">
        <f>'[32]PGVCL CAT 2ND QTR'!$G$14</f>
        <v>3.3369438026384439</v>
      </c>
      <c r="E49" s="293">
        <f>'[32]PGVCL CAT 2ND QTR'!$S$14</f>
        <v>0.16405370363469243</v>
      </c>
      <c r="F49" s="292">
        <f>'[32]PGVCL CAT 2ND QTR'!$AA$14</f>
        <v>1.4947175225460236</v>
      </c>
      <c r="G49" s="294"/>
    </row>
    <row r="50" spans="1:7" s="295" customFormat="1" hidden="1">
      <c r="A50" s="596"/>
      <c r="B50" s="599"/>
      <c r="C50" s="291" t="s">
        <v>2001</v>
      </c>
      <c r="D50" s="292">
        <f>'[32]PGVCL CAT 2ND QTR'!$G$13</f>
        <v>7.0158775399827205</v>
      </c>
      <c r="E50" s="293">
        <f>'[32]PGVCL CAT 2ND QTR'!$S$13</f>
        <v>0.27281834105479164</v>
      </c>
      <c r="F50" s="292">
        <f>'[32]PGVCL CAT 2ND QTR'!$AA$13</f>
        <v>4.3787816191587847</v>
      </c>
      <c r="G50" s="294"/>
    </row>
    <row r="51" spans="1:7" s="295" customFormat="1" hidden="1">
      <c r="A51" s="596"/>
      <c r="B51" s="600"/>
      <c r="C51" s="291" t="s">
        <v>2002</v>
      </c>
      <c r="D51" s="292">
        <f>'[32]PGVCL CAT 2ND QTR'!$G$12</f>
        <v>12.142796241816423</v>
      </c>
      <c r="E51" s="293">
        <f>'[32]PGVCL CAT 2ND QTR'!$S$12</f>
        <v>0.56604303816792645</v>
      </c>
      <c r="F51" s="292">
        <f>'[32]PGVCL CAT 2ND QTR'!$AA$12</f>
        <v>11.679370754730881</v>
      </c>
      <c r="G51" s="294"/>
    </row>
    <row r="52" spans="1:7" s="295" customFormat="1" hidden="1">
      <c r="A52" s="596"/>
      <c r="B52" s="601" t="s">
        <v>2140</v>
      </c>
      <c r="C52" s="291" t="s">
        <v>1998</v>
      </c>
      <c r="D52" s="292">
        <f>'[32]PGVCL CAT 2ND QTR'!$G$21</f>
        <v>9.8002890250341235</v>
      </c>
      <c r="E52" s="293">
        <f>'[32]PGVCL CAT 2ND QTR'!$S$21</f>
        <v>0.62127087812496951</v>
      </c>
      <c r="F52" s="292">
        <f>'[32]PGVCL CAT 2ND QTR'!$AA$21</f>
        <v>7.5122284746601062</v>
      </c>
      <c r="G52" s="294"/>
    </row>
    <row r="53" spans="1:7" s="295" customFormat="1" hidden="1">
      <c r="A53" s="596"/>
      <c r="B53" s="601"/>
      <c r="C53" s="291" t="s">
        <v>2003</v>
      </c>
      <c r="D53" s="292">
        <f>'[32]PGVCL CAT 2ND QTR'!$G$17</f>
        <v>22.50444324928586</v>
      </c>
      <c r="E53" s="293">
        <f>'[32]PGVCL CAT 2ND QTR'!$S$17</f>
        <v>1.7945618537940546</v>
      </c>
      <c r="F53" s="292">
        <f>'[32]PGVCL CAT 2ND QTR'!$AA$17</f>
        <v>15.433558695319295</v>
      </c>
      <c r="G53" s="294"/>
    </row>
    <row r="54" spans="1:7" s="295" customFormat="1" hidden="1">
      <c r="A54" s="596"/>
      <c r="B54" s="601"/>
      <c r="C54" s="291" t="s">
        <v>2000</v>
      </c>
      <c r="D54" s="292">
        <f>'[32]PGVCL CAT 2ND QTR'!$G$20</f>
        <v>2.6140038749580832</v>
      </c>
      <c r="E54" s="293">
        <f>'[32]PGVCL CAT 2ND QTR'!$S$20</f>
        <v>0.13102190375945444</v>
      </c>
      <c r="F54" s="292">
        <f>'[32]PGVCL CAT 2ND QTR'!$AA$20</f>
        <v>1.2130761205708112</v>
      </c>
      <c r="G54" s="294"/>
    </row>
    <row r="55" spans="1:7" s="295" customFormat="1" hidden="1">
      <c r="A55" s="596"/>
      <c r="B55" s="601"/>
      <c r="C55" s="291" t="s">
        <v>2001</v>
      </c>
      <c r="D55" s="292">
        <f>'[32]PGVCL CAT 2ND QTR'!$G$19</f>
        <v>4.3169882036666287</v>
      </c>
      <c r="E55" s="293">
        <f>'[32]PGVCL CAT 2ND QTR'!$S$19</f>
        <v>0.1831908571356379</v>
      </c>
      <c r="F55" s="292">
        <f>'[32]PGVCL CAT 2ND QTR'!$AA$19</f>
        <v>3.0702692754989656</v>
      </c>
      <c r="G55" s="294"/>
    </row>
    <row r="56" spans="1:7" s="295" customFormat="1" hidden="1">
      <c r="A56" s="596"/>
      <c r="B56" s="601"/>
      <c r="C56" s="291" t="s">
        <v>2002</v>
      </c>
      <c r="D56" s="292">
        <f>'[32]PGVCL CAT 2ND QTR'!$G$18</f>
        <v>8.550846600091365</v>
      </c>
      <c r="E56" s="293">
        <f>'[32]PGVCL CAT 2ND QTR'!$S$18</f>
        <v>0.41393114855494267</v>
      </c>
      <c r="F56" s="292">
        <f>'[32]PGVCL CAT 2ND QTR'!$AA$18</f>
        <v>8.0687192686868485</v>
      </c>
      <c r="G56" s="294"/>
    </row>
    <row r="57" spans="1:7" s="295" customFormat="1" hidden="1">
      <c r="A57" s="596"/>
      <c r="B57" s="600" t="s">
        <v>2141</v>
      </c>
      <c r="C57" s="291" t="s">
        <v>1998</v>
      </c>
      <c r="D57" s="292">
        <f>'[32]PGVCL CAT 2ND QTR'!$G$28</f>
        <v>8.9536481617168704</v>
      </c>
      <c r="E57" s="293">
        <f>'[32]PGVCL CAT 2ND QTR'!$S$28</f>
        <v>0.61023255192364545</v>
      </c>
      <c r="F57" s="292">
        <f>'[32]PGVCL CAT 2ND QTR'!$AA$28</f>
        <v>7.9805734805757531</v>
      </c>
      <c r="G57" s="296"/>
    </row>
    <row r="58" spans="1:7" s="295" customFormat="1" hidden="1">
      <c r="A58" s="596"/>
      <c r="B58" s="601"/>
      <c r="C58" s="291" t="s">
        <v>2003</v>
      </c>
      <c r="D58" s="292">
        <f>'[32]PGVCL CAT 2ND QTR'!$G$24</f>
        <v>18.824294278660005</v>
      </c>
      <c r="E58" s="293">
        <f>'[32]PGVCL CAT 2ND QTR'!$S$24</f>
        <v>1.8068664621976567</v>
      </c>
      <c r="F58" s="292">
        <f>'[32]PGVCL CAT 2ND QTR'!$AA$24</f>
        <v>14.438963307086258</v>
      </c>
      <c r="G58" s="296"/>
    </row>
    <row r="59" spans="1:7" s="295" customFormat="1" hidden="1">
      <c r="A59" s="596"/>
      <c r="B59" s="601"/>
      <c r="C59" s="291" t="s">
        <v>2000</v>
      </c>
      <c r="D59" s="292">
        <f>'[32]PGVCL CAT 2ND QTR'!$G$27</f>
        <v>2.6445913853317813</v>
      </c>
      <c r="E59" s="293">
        <f>'[32]PGVCL CAT 2ND QTR'!$S$27</f>
        <v>0.13620535894450916</v>
      </c>
      <c r="F59" s="292">
        <f>'[32]PGVCL CAT 2ND QTR'!$AA$27</f>
        <v>1.3402747380675204</v>
      </c>
      <c r="G59" s="296"/>
    </row>
    <row r="60" spans="1:7" s="295" customFormat="1" hidden="1">
      <c r="A60" s="596"/>
      <c r="B60" s="601"/>
      <c r="C60" s="291" t="s">
        <v>2001</v>
      </c>
      <c r="D60" s="292">
        <f>'[32]PGVCL CAT 2ND QTR'!$G$26</f>
        <v>4.2610234101567759</v>
      </c>
      <c r="E60" s="293">
        <f>'[32]PGVCL CAT 2ND QTR'!$S$26</f>
        <v>0.16831193967708971</v>
      </c>
      <c r="F60" s="292">
        <f>'[32]PGVCL CAT 2ND QTR'!$AA$26</f>
        <v>3.573944386895759</v>
      </c>
      <c r="G60" s="296"/>
    </row>
    <row r="61" spans="1:7" s="295" customFormat="1" ht="13.5" hidden="1" thickBot="1">
      <c r="A61" s="597"/>
      <c r="B61" s="602"/>
      <c r="C61" s="297" t="s">
        <v>2002</v>
      </c>
      <c r="D61" s="298">
        <f>'[32]PGVCL CAT 2ND QTR'!$G$25</f>
        <v>8.5394275473173238</v>
      </c>
      <c r="E61" s="299">
        <f>'[32]PGVCL CAT 2ND QTR'!$S$25</f>
        <v>0.39103156830277597</v>
      </c>
      <c r="F61" s="298">
        <f>'[32]PGVCL CAT 2ND QTR'!$AA$25</f>
        <v>9.4590102906504239</v>
      </c>
      <c r="G61" s="300"/>
    </row>
    <row r="62" spans="1:7" s="295" customFormat="1" hidden="1">
      <c r="A62" s="583" t="s">
        <v>2026</v>
      </c>
      <c r="B62" s="585" t="s">
        <v>2142</v>
      </c>
      <c r="C62" s="301" t="s">
        <v>405</v>
      </c>
      <c r="D62" s="302">
        <f>'[32]PGVCL CAT 2ND QTR'!$G$9</f>
        <v>10.197176247012047</v>
      </c>
      <c r="E62" s="303">
        <f>'[32]PGVCL CAT 2ND QTR'!$S$9</f>
        <v>0.70513783236885119</v>
      </c>
      <c r="F62" s="302">
        <f>'[32]PGVCL CAT 2ND QTR'!$AA$9</f>
        <v>8.273360721595127</v>
      </c>
      <c r="G62" s="300"/>
    </row>
    <row r="63" spans="1:7" s="295" customFormat="1" hidden="1">
      <c r="A63" s="584"/>
      <c r="B63" s="584"/>
      <c r="C63" s="301" t="s">
        <v>2027</v>
      </c>
      <c r="D63" s="302">
        <f>'[32]PGVCL CAT 2ND QTR'!$G$5</f>
        <v>20.602477652862017</v>
      </c>
      <c r="E63" s="303">
        <f>'[32]PGVCL CAT 2ND QTR'!$S$5</f>
        <v>2.0418264179512038</v>
      </c>
      <c r="F63" s="302">
        <f>'[32]PGVCL CAT 2ND QTR'!$AA$5</f>
        <v>14.960718209699113</v>
      </c>
      <c r="G63" s="300"/>
    </row>
    <row r="64" spans="1:7" s="295" customFormat="1" hidden="1">
      <c r="A64" s="584"/>
      <c r="B64" s="584"/>
      <c r="C64" s="301" t="s">
        <v>2020</v>
      </c>
      <c r="D64" s="302">
        <f>'[32]PGVCL CAT 2ND QTR'!$G$8</f>
        <v>2.6292989833792046</v>
      </c>
      <c r="E64" s="303">
        <f>'[32]PGVCL CAT 2ND QTR'!$S$8</f>
        <v>0.13361386067529452</v>
      </c>
      <c r="F64" s="302">
        <f>'[32]PGVCL CAT 2ND QTR'!$AA$8</f>
        <v>1.2766810567640443</v>
      </c>
      <c r="G64" s="300"/>
    </row>
    <row r="65" spans="1:7" s="295" customFormat="1" hidden="1">
      <c r="A65" s="584"/>
      <c r="B65" s="584"/>
      <c r="C65" s="301" t="s">
        <v>2028</v>
      </c>
      <c r="D65" s="302">
        <f>'[32]PGVCL CAT 2ND QTR'!$G$7</f>
        <v>5.1977863058328326</v>
      </c>
      <c r="E65" s="303">
        <f>'[32]PGVCL CAT 2ND QTR'!$S$7</f>
        <v>0.2081002991132288</v>
      </c>
      <c r="F65" s="302">
        <f>'[32]PGVCL CAT 2ND QTR'!$AA$7</f>
        <v>3.674281833693378</v>
      </c>
      <c r="G65" s="300"/>
    </row>
    <row r="66" spans="1:7" s="295" customFormat="1" hidden="1">
      <c r="A66" s="584"/>
      <c r="B66" s="584"/>
      <c r="C66" s="301" t="s">
        <v>2029</v>
      </c>
      <c r="D66" s="302">
        <f>'[32]PGVCL CAT 2ND QTR'!$G$6</f>
        <v>9.7438729406889948</v>
      </c>
      <c r="E66" s="303">
        <f>'[32]PGVCL CAT 2ND QTR'!$S$6</f>
        <v>0.45697433351154471</v>
      </c>
      <c r="F66" s="302">
        <f>'[32]PGVCL CAT 2ND QTR'!$AA$6</f>
        <v>9.7356573798738317</v>
      </c>
      <c r="G66" s="300"/>
    </row>
    <row r="67" spans="1:7" s="295" customFormat="1" hidden="1">
      <c r="A67" s="494"/>
      <c r="B67" s="494"/>
      <c r="C67" s="494"/>
      <c r="D67" s="494"/>
      <c r="E67" s="494"/>
      <c r="F67" s="494"/>
      <c r="G67" s="494"/>
    </row>
    <row r="68" spans="1:7" s="295" customFormat="1" hidden="1">
      <c r="A68" s="596">
        <v>1</v>
      </c>
      <c r="B68" s="601" t="s">
        <v>2143</v>
      </c>
      <c r="C68" s="291" t="s">
        <v>1998</v>
      </c>
      <c r="D68" s="292">
        <f>'[32]PGVCL CAT 1ST QTR'!$G$15</f>
        <v>6.1099243060399209</v>
      </c>
      <c r="E68" s="293">
        <f>'[32]PGVCL CAT 1ST QTR'!$S$15</f>
        <v>0.40151101357758956</v>
      </c>
      <c r="F68" s="292">
        <f>'[32]PGVCL CAT 1ST QTR'!$AA$15</f>
        <v>6.9271687993428488</v>
      </c>
      <c r="G68" s="494"/>
    </row>
    <row r="69" spans="1:7" s="295" customFormat="1" hidden="1">
      <c r="A69" s="596"/>
      <c r="B69" s="601"/>
      <c r="C69" s="291" t="s">
        <v>1999</v>
      </c>
      <c r="D69" s="292">
        <f>'[32]PGVCL CAT 1ST QTR'!$G$11</f>
        <v>11.497219702257661</v>
      </c>
      <c r="E69" s="293">
        <f>'[32]PGVCL CAT 1ST QTR'!$S$11</f>
        <v>1.0179224979530814</v>
      </c>
      <c r="F69" s="292">
        <f>'[32]PGVCL CAT 1ST QTR'!$AA$11</f>
        <v>12.090505758782172</v>
      </c>
      <c r="G69" s="494"/>
    </row>
    <row r="70" spans="1:7" s="295" customFormat="1" hidden="1">
      <c r="A70" s="596"/>
      <c r="B70" s="601"/>
      <c r="C70" s="291" t="s">
        <v>2000</v>
      </c>
      <c r="D70" s="292">
        <f>'[32]PGVCL CAT 1ST QTR'!$G$14</f>
        <v>2.1063415182544665</v>
      </c>
      <c r="E70" s="293">
        <f>'[32]PGVCL CAT 1ST QTR'!$S$14</f>
        <v>0.12354818360954738</v>
      </c>
      <c r="F70" s="292">
        <f>'[32]PGVCL CAT 1ST QTR'!$AA$14</f>
        <v>1.5653029295209901</v>
      </c>
      <c r="G70" s="494"/>
    </row>
    <row r="71" spans="1:7" s="295" customFormat="1" hidden="1">
      <c r="A71" s="596"/>
      <c r="B71" s="601"/>
      <c r="C71" s="291" t="s">
        <v>2001</v>
      </c>
      <c r="D71" s="292">
        <f>'[32]PGVCL CAT 1ST QTR'!$G$13</f>
        <v>3.4333275668335959</v>
      </c>
      <c r="E71" s="293">
        <f>'[32]PGVCL CAT 1ST QTR'!$S$13</f>
        <v>0.16820516352650836</v>
      </c>
      <c r="F71" s="292">
        <f>'[32]PGVCL CAT 1ST QTR'!$AA$13</f>
        <v>3.4234652202544495</v>
      </c>
    </row>
    <row r="72" spans="1:7" s="295" customFormat="1" hidden="1">
      <c r="A72" s="596"/>
      <c r="B72" s="601"/>
      <c r="C72" s="291" t="s">
        <v>2002</v>
      </c>
      <c r="D72" s="292">
        <f>'[32]PGVCL CAT 1ST QTR'!$G$12</f>
        <v>6.0503596767617411</v>
      </c>
      <c r="E72" s="293">
        <f>'[32]PGVCL CAT 1ST QTR'!$S$12</f>
        <v>0.29706944929924123</v>
      </c>
      <c r="F72" s="292">
        <f>'[32]PGVCL CAT 1ST QTR'!$AA$12</f>
        <v>8.08419803495355</v>
      </c>
    </row>
    <row r="73" spans="1:7" s="295" customFormat="1" hidden="1">
      <c r="A73" s="596"/>
      <c r="B73" s="601" t="s">
        <v>2144</v>
      </c>
      <c r="C73" s="291" t="s">
        <v>1998</v>
      </c>
      <c r="D73" s="292">
        <f>'[32]PGVCL CAT 1ST QTR'!$G$21</f>
        <v>8.5809358041001058</v>
      </c>
      <c r="E73" s="293">
        <f>'[32]PGVCL CAT 1ST QTR'!$S$21</f>
        <v>0.63084765842731649</v>
      </c>
      <c r="F73" s="292">
        <f>'[32]PGVCL CAT 1ST QTR'!$AA$21</f>
        <v>8.1895295993304504</v>
      </c>
    </row>
    <row r="74" spans="1:7" s="295" customFormat="1" hidden="1">
      <c r="A74" s="596"/>
      <c r="B74" s="601"/>
      <c r="C74" s="291" t="s">
        <v>2003</v>
      </c>
      <c r="D74" s="292">
        <f>'[32]PGVCL CAT 1ST QTR'!$G$17</f>
        <v>16.491773149621814</v>
      </c>
      <c r="E74" s="293">
        <f>'[32]PGVCL CAT 1ST QTR'!$S$17</f>
        <v>1.7071214155159431</v>
      </c>
      <c r="F74" s="292">
        <f>'[32]PGVCL CAT 1ST QTR'!$AA$17</f>
        <v>14.672531944886545</v>
      </c>
    </row>
    <row r="75" spans="1:7" s="295" customFormat="1" hidden="1">
      <c r="A75" s="596"/>
      <c r="B75" s="601"/>
      <c r="C75" s="291" t="s">
        <v>2000</v>
      </c>
      <c r="D75" s="292">
        <f>'[32]PGVCL CAT 1ST QTR'!$G$20</f>
        <v>2.7754273663780231</v>
      </c>
      <c r="E75" s="293">
        <f>'[32]PGVCL CAT 1ST QTR'!$S$20</f>
        <v>0.13819751076191908</v>
      </c>
      <c r="F75" s="292">
        <f>'[32]PGVCL CAT 1ST QTR'!$AA$20</f>
        <v>1.7528553299492386</v>
      </c>
    </row>
    <row r="76" spans="1:7" s="295" customFormat="1" hidden="1">
      <c r="A76" s="596"/>
      <c r="B76" s="601"/>
      <c r="C76" s="291" t="s">
        <v>2001</v>
      </c>
      <c r="D76" s="292">
        <f>'[32]PGVCL CAT 1ST QTR'!$G$19</f>
        <v>4.9079461625045777</v>
      </c>
      <c r="E76" s="293">
        <f>'[32]PGVCL CAT 1ST QTR'!$S$19</f>
        <v>0.23977021923859909</v>
      </c>
      <c r="F76" s="292">
        <f>'[32]PGVCL CAT 1ST QTR'!$AA$19</f>
        <v>3.7128887375575199</v>
      </c>
    </row>
    <row r="77" spans="1:7" s="295" customFormat="1" hidden="1">
      <c r="A77" s="596"/>
      <c r="B77" s="601"/>
      <c r="C77" s="291" t="s">
        <v>2002</v>
      </c>
      <c r="D77" s="292">
        <f>'[32]PGVCL CAT 1ST QTR'!$G$18</f>
        <v>8.1775639097448245</v>
      </c>
      <c r="E77" s="293">
        <f>'[32]PGVCL CAT 1ST QTR'!$S$18</f>
        <v>0.42929320575425234</v>
      </c>
      <c r="F77" s="292">
        <f>'[32]PGVCL CAT 1ST QTR'!$AA$18</f>
        <v>9.7160170790291556</v>
      </c>
    </row>
    <row r="78" spans="1:7" s="295" customFormat="1" hidden="1">
      <c r="A78" s="596"/>
      <c r="B78" s="601" t="s">
        <v>2145</v>
      </c>
      <c r="C78" s="291" t="s">
        <v>1998</v>
      </c>
      <c r="D78" s="292">
        <f>'[32]PGVCL CAT 1ST QTR'!$G$28</f>
        <v>15.429277198939451</v>
      </c>
      <c r="E78" s="293">
        <f>'[32]PGVCL CAT 1ST QTR'!$S$28</f>
        <v>2.0311744514906338</v>
      </c>
      <c r="F78" s="292">
        <f>'[32]PGVCL CAT 1ST QTR'!$AA$28</f>
        <v>11.808373295698674</v>
      </c>
    </row>
    <row r="79" spans="1:7" s="295" customFormat="1" hidden="1">
      <c r="A79" s="596"/>
      <c r="B79" s="601"/>
      <c r="C79" s="291" t="s">
        <v>2003</v>
      </c>
      <c r="D79" s="292">
        <f>'[32]PGVCL CAT 1ST QTR'!$G$24</f>
        <v>24.993096714075229</v>
      </c>
      <c r="E79" s="293">
        <f>'[32]PGVCL CAT 1ST QTR'!$S$24</f>
        <v>5.1538046592074567</v>
      </c>
      <c r="F79" s="292">
        <f>'[32]PGVCL CAT 1ST QTR'!$AA$24</f>
        <v>16.378006147683575</v>
      </c>
    </row>
    <row r="80" spans="1:7" s="295" customFormat="1" hidden="1">
      <c r="A80" s="596"/>
      <c r="B80" s="601"/>
      <c r="C80" s="291" t="s">
        <v>2000</v>
      </c>
      <c r="D80" s="292">
        <f>'[32]PGVCL CAT 1ST QTR'!$G$27</f>
        <v>5.504466612074741</v>
      </c>
      <c r="E80" s="293">
        <f>'[32]PGVCL CAT 1ST QTR'!$S$27</f>
        <v>0.73703881842601404</v>
      </c>
      <c r="F80" s="292">
        <f>'[32]PGVCL CAT 1ST QTR'!$AA$27</f>
        <v>2.7336038115089702</v>
      </c>
    </row>
    <row r="81" spans="1:6" s="295" customFormat="1" hidden="1">
      <c r="A81" s="596"/>
      <c r="B81" s="601"/>
      <c r="C81" s="291" t="s">
        <v>2001</v>
      </c>
      <c r="D81" s="292">
        <f>'[32]PGVCL CAT 1ST QTR'!$G$26</f>
        <v>9.8192879216786846</v>
      </c>
      <c r="E81" s="293">
        <f>'[32]PGVCL CAT 1ST QTR'!$S$26</f>
        <v>0.67988773671054803</v>
      </c>
      <c r="F81" s="292">
        <f>'[32]PGVCL CAT 1ST QTR'!$AA$26</f>
        <v>6.5256028616155799</v>
      </c>
    </row>
    <row r="82" spans="1:6" s="295" customFormat="1" ht="13.5" hidden="1" thickBot="1">
      <c r="A82" s="597"/>
      <c r="B82" s="602"/>
      <c r="C82" s="297" t="s">
        <v>2002</v>
      </c>
      <c r="D82" s="298">
        <f>'[32]PGVCL CAT 1ST QTR'!$G$25</f>
        <v>16.538617425183553</v>
      </c>
      <c r="E82" s="299">
        <f>'[32]PGVCL CAT 1ST QTR'!$S$25</f>
        <v>1.7076829967185572</v>
      </c>
      <c r="F82" s="298">
        <f>'[32]PGVCL CAT 1ST QTR'!$AA$25</f>
        <v>15.724421303186505</v>
      </c>
    </row>
    <row r="83" spans="1:6" s="295" customFormat="1" hidden="1">
      <c r="A83" s="583" t="s">
        <v>2026</v>
      </c>
      <c r="B83" s="585" t="s">
        <v>2146</v>
      </c>
      <c r="C83" s="301" t="s">
        <v>405</v>
      </c>
      <c r="D83" s="302">
        <f>'[32]PGVCL CAT 1ST QTR'!$G$9</f>
        <v>10.046698080822646</v>
      </c>
      <c r="E83" s="303">
        <f>'[32]PGVCL CAT 1ST QTR'!$S$9</f>
        <v>1.0224127509217731</v>
      </c>
      <c r="F83" s="302">
        <f>'[32]PGVCL CAT 1ST QTR'!$AA$9</f>
        <v>8.9785194679194458</v>
      </c>
    </row>
    <row r="84" spans="1:6" s="295" customFormat="1" hidden="1">
      <c r="A84" s="584"/>
      <c r="B84" s="584"/>
      <c r="C84" s="301" t="s">
        <v>2027</v>
      </c>
      <c r="D84" s="302">
        <f>'[32]PGVCL CAT 1ST QTR'!$G$5</f>
        <v>17.665623255669523</v>
      </c>
      <c r="E84" s="303">
        <f>'[32]PGVCL CAT 1ST QTR'!$S$5</f>
        <v>2.6279815228355869</v>
      </c>
      <c r="F84" s="302">
        <f>'[32]PGVCL CAT 1ST QTR'!$AA$5</f>
        <v>14.381689740111643</v>
      </c>
    </row>
    <row r="85" spans="1:6" s="295" customFormat="1" hidden="1">
      <c r="A85" s="584"/>
      <c r="B85" s="584"/>
      <c r="C85" s="301" t="s">
        <v>2020</v>
      </c>
      <c r="D85" s="302">
        <f>'[32]PGVCL CAT 1ST QTR'!$G$8</f>
        <v>3.4657609693409217</v>
      </c>
      <c r="E85" s="303">
        <f>'[32]PGVCL CAT 1ST QTR'!$S$8</f>
        <v>0.33357857406606412</v>
      </c>
      <c r="F85" s="302">
        <f>'[32]PGVCL CAT 1ST QTR'!$AA$8</f>
        <v>2.0185143120299465</v>
      </c>
    </row>
    <row r="86" spans="1:6" s="295" customFormat="1" hidden="1">
      <c r="A86" s="584"/>
      <c r="B86" s="584"/>
      <c r="C86" s="301" t="s">
        <v>2028</v>
      </c>
      <c r="D86" s="302">
        <f>'[32]PGVCL CAT 1ST QTR'!$G$7</f>
        <v>6.0613315225027691</v>
      </c>
      <c r="E86" s="303">
        <f>'[32]PGVCL CAT 1ST QTR'!$S$7</f>
        <v>0.36328471839742943</v>
      </c>
      <c r="F86" s="302">
        <f>'[32]PGVCL CAT 1ST QTR'!$AA$7</f>
        <v>4.5581264800166279</v>
      </c>
    </row>
    <row r="87" spans="1:6" s="295" customFormat="1" hidden="1">
      <c r="A87" s="584"/>
      <c r="B87" s="584"/>
      <c r="C87" s="301" t="s">
        <v>2029</v>
      </c>
      <c r="D87" s="302">
        <f>'[32]PGVCL CAT 1ST QTR'!$G$6</f>
        <v>10.258843138049881</v>
      </c>
      <c r="E87" s="303">
        <f>'[32]PGVCL CAT 1ST QTR'!$S$6</f>
        <v>0.81178257198235171</v>
      </c>
      <c r="F87" s="302">
        <f>'[32]PGVCL CAT 1ST QTR'!$AA$6</f>
        <v>11.1773115350189</v>
      </c>
    </row>
  </sheetData>
  <mergeCells count="25">
    <mergeCell ref="A68:A82"/>
    <mergeCell ref="B68:B72"/>
    <mergeCell ref="B73:B77"/>
    <mergeCell ref="B78:B82"/>
    <mergeCell ref="A83:A87"/>
    <mergeCell ref="B83:B87"/>
    <mergeCell ref="A47:A61"/>
    <mergeCell ref="B47:B51"/>
    <mergeCell ref="B52:B56"/>
    <mergeCell ref="B57:B61"/>
    <mergeCell ref="A62:A66"/>
    <mergeCell ref="B62:B66"/>
    <mergeCell ref="A25:A39"/>
    <mergeCell ref="B25:B29"/>
    <mergeCell ref="B30:B34"/>
    <mergeCell ref="B35:B39"/>
    <mergeCell ref="A40:A44"/>
    <mergeCell ref="B40:B44"/>
    <mergeCell ref="A18:A22"/>
    <mergeCell ref="B18:B22"/>
    <mergeCell ref="A1:F1"/>
    <mergeCell ref="A3:A17"/>
    <mergeCell ref="B3:B7"/>
    <mergeCell ref="B8:B12"/>
    <mergeCell ref="B13:B17"/>
  </mergeCells>
  <printOptions horizontalCentered="1"/>
  <pageMargins left="0.74803149606299213" right="0.74803149606299213" top="0.98425196850393704" bottom="0.98425196850393704" header="0.51181102362204722" footer="0.51181102362204722"/>
  <pageSetup paperSize="9" scale="106" orientation="portrait" r:id="rId1"/>
  <headerFooter alignWithMargins="0"/>
  <rowBreaks count="1" manualBreakCount="1">
    <brk id="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INDEX</vt:lpstr>
      <vt:lpstr>Banner</vt:lpstr>
      <vt:lpstr>001</vt:lpstr>
      <vt:lpstr>3B</vt:lpstr>
      <vt:lpstr>004</vt:lpstr>
      <vt:lpstr>005 b</vt:lpstr>
      <vt:lpstr>006</vt:lpstr>
      <vt:lpstr>007</vt:lpstr>
      <vt:lpstr>11</vt:lpstr>
      <vt:lpstr>013</vt:lpstr>
      <vt:lpstr>Sheet1</vt:lpstr>
      <vt:lpstr>Accident (2)</vt:lpstr>
      <vt:lpstr>Accident</vt:lpstr>
      <vt:lpstr>accd-2</vt:lpstr>
      <vt:lpstr>016</vt:lpstr>
      <vt:lpstr>sop011-(AG)</vt:lpstr>
      <vt:lpstr>SOP011-(JGY)</vt:lpstr>
      <vt:lpstr>SOP011-(URBAN)</vt:lpstr>
      <vt:lpstr>SOP011-(Other all)</vt:lpstr>
      <vt:lpstr>SOP011-(OVERALL)</vt:lpstr>
      <vt:lpstr>'accd-2'!Excel_BuiltIn_Print_Area_1</vt:lpstr>
      <vt:lpstr>'accd-2'!Print_Area</vt:lpstr>
      <vt:lpstr>Accident!Print_Area</vt:lpstr>
      <vt:lpstr>'Accident (2)'!Print_Area</vt:lpstr>
      <vt:lpstr>'sop011-(AG)'!Print_Area</vt:lpstr>
      <vt:lpstr>'SOP011-(Other all)'!Print_Area</vt:lpstr>
      <vt:lpstr>'SOP011-(URBAN)'!Print_Area</vt:lpstr>
      <vt:lpstr>'accd-2'!Print_Titles</vt:lpstr>
      <vt:lpstr>'Accident (2)'!Print_Titles</vt:lpstr>
    </vt:vector>
  </TitlesOfParts>
  <Company>PGVCL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dc:creator>
  <cp:lastModifiedBy>Mr. Jignesh R. Bavalia</cp:lastModifiedBy>
  <cp:lastPrinted>2024-04-18T08:03:51Z</cp:lastPrinted>
  <dcterms:created xsi:type="dcterms:W3CDTF">2007-07-12T10:13:24Z</dcterms:created>
  <dcterms:modified xsi:type="dcterms:W3CDTF">2024-04-18T10:07:22Z</dcterms:modified>
</cp:coreProperties>
</file>