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0_0.bin" ContentType="application/vnd.openxmlformats-officedocument.oleObject"/>
  <Override PartName="/xl/embeddings/oleObject_10_1.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635" tabRatio="804" activeTab="3"/>
  </bookViews>
  <sheets>
    <sheet name="MG COVER PAGE" sheetId="1" r:id="rId1"/>
    <sheet name="SOP 1" sheetId="2" r:id="rId2"/>
    <sheet name="SOP 2" sheetId="3" r:id="rId3"/>
    <sheet name="SOP 3 " sheetId="4" r:id="rId4"/>
    <sheet name="SOP 4" sheetId="5" r:id="rId5"/>
    <sheet name="sop 5" sheetId="6" r:id="rId6"/>
    <sheet name="SOP06" sheetId="7" r:id="rId7"/>
    <sheet name="SoP008" sheetId="8" r:id="rId8"/>
    <sheet name="SoP009" sheetId="9" r:id="rId9"/>
    <sheet name="SoP010" sheetId="10" r:id="rId10"/>
    <sheet name="11A" sheetId="11" r:id="rId11"/>
    <sheet name="11B" sheetId="12" r:id="rId12"/>
    <sheet name="11C" sheetId="13" r:id="rId13"/>
    <sheet name="SOP13" sheetId="14" r:id="rId14"/>
    <sheet name="MG SoP 16" sheetId="15" r:id="rId15"/>
  </sheets>
  <externalReferences>
    <externalReference r:id="rId18"/>
    <externalReference r:id="rId19"/>
  </externalReferences>
  <definedNames>
    <definedName name="_xlnm.Print_Area" localSheetId="11">'11B'!$A$1:$N$10</definedName>
    <definedName name="_xlnm.Print_Area" localSheetId="12">'11C'!$A$1:$I$9</definedName>
    <definedName name="_xlnm.Print_Area" localSheetId="14">'MG SoP 16'!$A$1:$E$20</definedName>
    <definedName name="_xlnm.Print_Area" localSheetId="3">'SOP 3 '!$A$1:$K$27</definedName>
    <definedName name="_xlnm.Print_Area" localSheetId="4">'SOP 4'!$A$1:$C$13</definedName>
    <definedName name="TT" localSheetId="11">'11B'!$F$9</definedName>
  </definedNames>
  <calcPr fullCalcOnLoad="1"/>
</workbook>
</file>

<file path=xl/sharedStrings.xml><?xml version="1.0" encoding="utf-8"?>
<sst xmlns="http://schemas.openxmlformats.org/spreadsheetml/2006/main" count="570" uniqueCount="363">
  <si>
    <t>Sr. No</t>
  </si>
  <si>
    <t>Name of Distribution Licensee: M G V C L</t>
  </si>
  <si>
    <t>Performa SoP 016: Compensation details</t>
  </si>
  <si>
    <t>COMPENSATION DETAILS</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</si>
  <si>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</si>
  <si>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</si>
  <si>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</si>
  <si>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</si>
  <si>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</si>
  <si>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</si>
  <si>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</si>
  <si>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</si>
  <si>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</si>
  <si>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</si>
  <si>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</si>
  <si>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</si>
  <si>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</si>
  <si>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</si>
  <si>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</si>
  <si>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</si>
  <si>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</si>
  <si>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</si>
  <si>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</si>
  <si>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</si>
  <si>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</si>
  <si>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</si>
  <si>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</si>
  <si>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</si>
  <si>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</si>
  <si>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Sr.No.</t>
  </si>
  <si>
    <t>Domestic</t>
  </si>
  <si>
    <t>Commercial</t>
  </si>
  <si>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</si>
  <si>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</si>
  <si>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</si>
  <si>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</si>
  <si>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</si>
  <si>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</si>
  <si>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</si>
  <si>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</si>
  <si>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</si>
  <si>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</si>
  <si>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</si>
  <si>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  2%</t>
  </si>
  <si>
    <t>Industrial</t>
  </si>
  <si>
    <t>Agricultural</t>
  </si>
  <si>
    <t>Public water works</t>
  </si>
  <si>
    <t>HT consumers</t>
  </si>
  <si>
    <t>HT industrial</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</si>
  <si>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</si>
  <si>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</si>
  <si>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</si>
  <si>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</si>
  <si>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</si>
  <si>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</si>
  <si>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</si>
  <si>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</si>
  <si>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</si>
  <si>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</si>
  <si>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</si>
  <si>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</si>
  <si>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</si>
  <si>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</si>
  <si>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</si>
  <si>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</si>
  <si>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</si>
  <si>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</si>
  <si>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</si>
  <si>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</si>
  <si>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</si>
  <si>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</si>
  <si>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Year: 2023-24</t>
  </si>
  <si>
    <t>Quarter :   Q-III  (Oct-Nov-Dec- 2023)</t>
  </si>
  <si>
    <t>Q-3(Oct-Dec-23)</t>
  </si>
  <si>
    <t>SoP 011 –A: System Average Interruption Frequency Index (SAIFI)</t>
  </si>
  <si>
    <t>Sr.
No</t>
  </si>
  <si>
    <t>Month</t>
  </si>
  <si>
    <r>
      <t>N</t>
    </r>
    <r>
      <rPr>
        <vertAlign val="subscript"/>
        <sz val="12"/>
        <color indexed="8"/>
        <rFont val="Trebuchet MS"/>
        <family val="2"/>
      </rPr>
      <t>i</t>
    </r>
    <r>
      <rPr>
        <sz val="12"/>
        <color indexed="8"/>
        <rFont val="Trebuchet MS"/>
        <family val="2"/>
      </rPr>
      <t xml:space="preserve"> - Total no of customers for each momentary interruptions</t>
    </r>
  </si>
  <si>
    <r>
      <t>N</t>
    </r>
    <r>
      <rPr>
        <vertAlign val="subscript"/>
        <sz val="12"/>
        <color indexed="8"/>
        <rFont val="Trebuchet MS"/>
        <family val="2"/>
      </rPr>
      <t>T</t>
    </r>
    <r>
      <rPr>
        <sz val="12"/>
        <color indexed="8"/>
        <rFont val="Trebuchet MS"/>
        <family val="2"/>
      </rPr>
      <t xml:space="preserve"> - Total no of customers served</t>
    </r>
  </si>
  <si>
    <t>Past year corrosponding Month</t>
  </si>
  <si>
    <t>6=5/4</t>
  </si>
  <si>
    <t>Oct' 23</t>
  </si>
  <si>
    <t>Nov' 23</t>
  </si>
  <si>
    <t>Dec' 23</t>
  </si>
  <si>
    <t>SoP 011 – B System Average Interruption Duration Index (SAIDI)</t>
  </si>
  <si>
    <t>ri = Restoration Time for each interruption event</t>
  </si>
  <si>
    <r>
      <t>N</t>
    </r>
    <r>
      <rPr>
        <vertAlign val="subscript"/>
        <sz val="12"/>
        <color indexed="8"/>
        <rFont val="Trebuchet MS"/>
        <family val="2"/>
      </rPr>
      <t>i</t>
    </r>
    <r>
      <rPr>
        <sz val="12"/>
        <color indexed="8"/>
        <rFont val="Trebuchet MS"/>
        <family val="2"/>
      </rPr>
      <t xml:space="preserve"> - no of interrupted customers for each sustained interruption event</t>
    </r>
  </si>
  <si>
    <t>ri * Ni – Total customer interruption Duration</t>
  </si>
  <si>
    <t>ri=Restoration Time for each interruption event</t>
  </si>
  <si>
    <t>Ni= No of Interrupted customers for each sustained Interruption</t>
  </si>
  <si>
    <r>
      <t>N</t>
    </r>
    <r>
      <rPr>
        <vertAlign val="subscript"/>
        <sz val="12"/>
        <color indexed="8"/>
        <rFont val="Trebuchet MS"/>
        <family val="2"/>
      </rPr>
      <t>T</t>
    </r>
    <r>
      <rPr>
        <sz val="12"/>
        <color indexed="8"/>
        <rFont val="Trebuchet MS"/>
        <family val="2"/>
      </rPr>
      <t xml:space="preserve"> - Total no of customers served      </t>
    </r>
  </si>
  <si>
    <t xml:space="preserve">Customer Interruption Duration </t>
  </si>
  <si>
    <t>Past year corrosponding Months</t>
  </si>
  <si>
    <t>MINS.</t>
  </si>
  <si>
    <t>HRS.</t>
  </si>
  <si>
    <t>5= 3 X 4</t>
  </si>
  <si>
    <t>7=4/3</t>
  </si>
  <si>
    <t>7A</t>
  </si>
  <si>
    <t>July</t>
  </si>
  <si>
    <t>August</t>
  </si>
  <si>
    <t xml:space="preserve">SoP 011 – C: Momentary Average Interruption Frequency Index (MAIFI)    </t>
  </si>
  <si>
    <t xml:space="preserve">Sr.
No   </t>
  </si>
  <si>
    <t xml:space="preserve">Month       </t>
  </si>
  <si>
    <t>Number of Momentary interruptions        Imi</t>
  </si>
  <si>
    <r>
      <t>N</t>
    </r>
    <r>
      <rPr>
        <vertAlign val="subscript"/>
        <sz val="12"/>
        <color indexed="8"/>
        <rFont val="Trebuchet MS"/>
        <family val="2"/>
      </rPr>
      <t>mi</t>
    </r>
    <r>
      <rPr>
        <sz val="12"/>
        <color indexed="8"/>
        <rFont val="Trebuchet MS"/>
        <family val="2"/>
      </rPr>
      <t xml:space="preserve"> - Total no of customers for each momentary interruptions</t>
    </r>
  </si>
  <si>
    <t>SOP Q-III</t>
  </si>
  <si>
    <t>Year :2023-24</t>
  </si>
  <si>
    <t>Performa – SoP 005 B: Action taken report by the Redressal Committee</t>
  </si>
  <si>
    <t>Name of Office</t>
  </si>
  <si>
    <t>Date and Time Meeting conducted</t>
  </si>
  <si>
    <t>No of complaints registered at the meeting</t>
  </si>
  <si>
    <t>No. of complaints pending at the end of the meeting</t>
  </si>
  <si>
    <r>
      <t>1</t>
    </r>
    <r>
      <rPr>
        <vertAlign val="superscript"/>
        <sz val="12"/>
        <color indexed="8"/>
        <rFont val="Trebuchet MS"/>
        <family val="2"/>
      </rPr>
      <t>st</t>
    </r>
    <r>
      <rPr>
        <sz val="12"/>
        <color indexed="8"/>
        <rFont val="Trebuchet MS"/>
        <family val="2"/>
      </rPr>
      <t xml:space="preserve"> Month of the quarter
(OCT-23)</t>
    </r>
  </si>
  <si>
    <t>Corporate Office</t>
  </si>
  <si>
    <t>26.10.23 11:30 AM at corporate office vadodara</t>
  </si>
  <si>
    <t>Godhra C.O.</t>
  </si>
  <si>
    <t>NIL</t>
  </si>
  <si>
    <r>
      <t>2</t>
    </r>
    <r>
      <rPr>
        <vertAlign val="superscript"/>
        <sz val="12"/>
        <color indexed="8"/>
        <rFont val="Trebuchet MS"/>
        <family val="2"/>
      </rPr>
      <t>nd</t>
    </r>
    <r>
      <rPr>
        <sz val="12"/>
        <color indexed="8"/>
        <rFont val="Trebuchet MS"/>
        <family val="2"/>
      </rPr>
      <t xml:space="preserve"> Month of the quarter
(NOV-23)</t>
    </r>
  </si>
  <si>
    <r>
      <t>3</t>
    </r>
    <r>
      <rPr>
        <vertAlign val="superscript"/>
        <sz val="12"/>
        <color indexed="8"/>
        <rFont val="Trebuchet MS"/>
        <family val="2"/>
      </rPr>
      <t>rd</t>
    </r>
    <r>
      <rPr>
        <sz val="12"/>
        <color indexed="8"/>
        <rFont val="Trebuchet MS"/>
        <family val="2"/>
      </rPr>
      <t xml:space="preserve"> Month of the quarter
(DEC-23)</t>
    </r>
  </si>
  <si>
    <t>28.12.23 11:30 AM at corporate office vadodara</t>
  </si>
  <si>
    <t>1                   Consumer not Present</t>
  </si>
  <si>
    <t>16.12.23 &amp; 30.12.23 11:30 AM at Godhra circle office Godhra</t>
  </si>
  <si>
    <t>Financial Year: 2023-24</t>
  </si>
  <si>
    <t>Quarter :   Q-III (Oct to Dec-2023)</t>
  </si>
  <si>
    <t>Performa SoP 006: Failure of Distribution Transformer</t>
  </si>
  <si>
    <t>Sr. No.</t>
  </si>
  <si>
    <t>Name of Circle</t>
  </si>
  <si>
    <t>Nos. of existing Distribution Transformers at the start of the quarter</t>
  </si>
  <si>
    <t>Nos. of Distribution Transformers added during the quarter</t>
  </si>
  <si>
    <t>Total number of Distribution Transformers on end of quarter</t>
  </si>
  <si>
    <t>Total number of   Distribution transformer failed during quarter-III</t>
  </si>
  <si>
    <t>% failure rate of Distribution transformer</t>
  </si>
  <si>
    <t>A</t>
  </si>
  <si>
    <t>B</t>
  </si>
  <si>
    <t>C=A+B</t>
  </si>
  <si>
    <t>D</t>
  </si>
  <si>
    <t>H = (D)*100/C</t>
  </si>
  <si>
    <t>Baroda O&amp;M</t>
  </si>
  <si>
    <t>Baroda City</t>
  </si>
  <si>
    <t>Anand</t>
  </si>
  <si>
    <t>Nadiad</t>
  </si>
  <si>
    <t>Godhra</t>
  </si>
  <si>
    <t>MGVCL</t>
  </si>
  <si>
    <t>Performa SoP 013: Faulty Meters Replacement</t>
  </si>
  <si>
    <t>Consumer Category</t>
  </si>
  <si>
    <t>No. of faulty meters at the start of the quarter</t>
  </si>
  <si>
    <t>No. of faulty meters added during the quarter</t>
  </si>
  <si>
    <t>Total no. of defective / faulty Meter</t>
  </si>
  <si>
    <t>No. of faulty Meters repaired and replaced</t>
  </si>
  <si>
    <t xml:space="preserve">No of faulty meters pending at the end of the quarter </t>
  </si>
  <si>
    <t>Remark</t>
  </si>
  <si>
    <t>(3)=(2)+(1)</t>
  </si>
  <si>
    <t>(5)=(3)-(4)</t>
  </si>
  <si>
    <t>1 PHASE</t>
  </si>
  <si>
    <t>3 PHASE</t>
  </si>
  <si>
    <t>Quarter III (Oct-23 to Dec-23)</t>
  </si>
  <si>
    <t>Year:2023-24</t>
  </si>
  <si>
    <t>Performa - SoP 001: Fatal and Non-Fatal  electrical accident report</t>
  </si>
  <si>
    <t>Name of Area/Circle</t>
  </si>
  <si>
    <t>No of accidents in the quarter</t>
  </si>
  <si>
    <t>Cumulative since the first quarter of the current FY 2023-24</t>
  </si>
  <si>
    <t>Cumulative since the first quarter of the Last FY 2022-23</t>
  </si>
  <si>
    <t>Departmental</t>
  </si>
  <si>
    <t>Outside</t>
  </si>
  <si>
    <t>TOTAL</t>
  </si>
  <si>
    <t>FH</t>
  </si>
  <si>
    <t>NFH</t>
  </si>
  <si>
    <t>FA</t>
  </si>
  <si>
    <t xml:space="preserve">Baroda (City) </t>
  </si>
  <si>
    <t>2 (2-Pvt)</t>
  </si>
  <si>
    <t>6 (3-Pvt)</t>
  </si>
  <si>
    <t xml:space="preserve">Baroda (O&amp;M) </t>
  </si>
  <si>
    <t>22 (1-Pvt)</t>
  </si>
  <si>
    <t>8 (1-Pvt)</t>
  </si>
  <si>
    <t>11 (3-Pvt)</t>
  </si>
  <si>
    <t>4 (2-Pvt)</t>
  </si>
  <si>
    <t>16 (5-Pvt)</t>
  </si>
  <si>
    <t>42 (1-Pvt)</t>
  </si>
  <si>
    <t>16 (9-Pvt)</t>
  </si>
  <si>
    <t>24 (2-Pvt)</t>
  </si>
  <si>
    <t>7 (1-Pvt)</t>
  </si>
  <si>
    <t>9 (2-Pvt)</t>
  </si>
  <si>
    <t>14 (4-Pvt)</t>
  </si>
  <si>
    <t>49 (12-Pvt)</t>
  </si>
  <si>
    <t>98 (2-Pvt)</t>
  </si>
  <si>
    <t>36 (12-Pvt)</t>
  </si>
  <si>
    <t>69 (2-Pvt)</t>
  </si>
  <si>
    <t>Performa – SoP 003: Action taken report for safety measures complied for the electrical accidents occurred</t>
  </si>
  <si>
    <t>ACTION TAKEN REPORT FOR SAFETY MEASURES COMPLIED FOR THE ELECTRICAL ACCIDENTS OCCURED IN THE FOURTH QUARTER OF FY 2022-23</t>
  </si>
  <si>
    <t>Location of Accident and details of the victim</t>
  </si>
  <si>
    <t>Date of occurrence</t>
  </si>
  <si>
    <t>Type of Accident</t>
  </si>
  <si>
    <t>Cause of Accident</t>
  </si>
  <si>
    <t>Findings of CEI / EI / AEI</t>
  </si>
  <si>
    <t>Remedies suggested by CEI /EI / AEI in various cases</t>
  </si>
  <si>
    <t>Whether the remedy suggested is complied</t>
  </si>
  <si>
    <t>Action taken to avoid recurrence of such Accident</t>
  </si>
  <si>
    <t>Circle office</t>
  </si>
  <si>
    <t>Reason</t>
  </si>
  <si>
    <t>Chauhan Ashvinbhai Kanubhai, Near Hathnoli village dairy, Tal-Nadiad, Dist-Kheda</t>
  </si>
  <si>
    <t>FHO</t>
  </si>
  <si>
    <t>On date 02.10.2023, new TC erection work was given to contractor near 100 KVA village TC. The victim climbed pole at loc-NAD/YGN/142 without any intimation to any contractor's worker. Suddenly the victim got electrocuted and fell on ground. Then some village local persons and contractors persons rushed to that place and went to hospital in private vehicle where the doctor declared him dead.</t>
  </si>
  <si>
    <t>Awaited</t>
  </si>
  <si>
    <t>NA</t>
  </si>
  <si>
    <t>Return leakage supply do not found but contractor is instructed to carry out the work with earthing on both side of pole.</t>
  </si>
  <si>
    <t>CHIMANBHAI GULABBHAI MAKWANA, NEAR FARM OF THAKOR RAJENDRASINH HIMMATSINH, Vill-Karsana, Tal-Godhra, Dist-PMS</t>
  </si>
  <si>
    <t>FHO-Pvt</t>
  </si>
  <si>
    <t>THE ILLEGAL CURRENT MIGHT BE PASSING FROM TEMPORARY VAD OF RAJENDRA HIMMATSINH THAKOR FARM. DURING ANY TIME VICTIM MIGHT CAME IN CONTACT WITH LIVE WIRE AND GOT ELECTROCUTED</t>
  </si>
  <si>
    <t>Illegal wire removed,</t>
  </si>
  <si>
    <t>BIND RAMESHCHANDRA SHIVRATHI, VEGA CHOKADI, Tal-Dabhoi, Dist-Vadodara</t>
  </si>
  <si>
    <t>Around 11:10 Am At Vega Village (Vega Chokdi) Between Dabhoi Vadodara Highway Road There Was A Site New Site Named New Ramesh Motors In This Site Newly Metal Pipe Shade Fabrication Work Had Carried Out By Victim Ramesh Chandra Bind Under The HT Line Of 11 Kv Bhilapur JGY Line. Victim Was Climbed Upon Metal Pipe Shade For Some Welding Work At That Time Victim Metal Pipe Victim Lifted The Metal Pipe Which Touched The HT Line Of 11 Kv Bhilapur JGY Line Passing Above The Newly Metal Pipe Shade Victi</t>
  </si>
  <si>
    <t>due to negligance of victim</t>
  </si>
  <si>
    <t>PARMAR MAYURSINH HITENDRASINH, Vill-CHITLAV, Tal:-THASRA,Dist:-KHEDA</t>
  </si>
  <si>
    <t>NFHO</t>
  </si>
  <si>
    <t>As per Site visit, The Victim was electrocuted when approx 3.5 meter iron rod used for plucking lemons was accidently coming into contact with live 11KV Bhadrasha AG line due to standing on Iron roof Shed.</t>
  </si>
  <si>
    <t>Notice issued for illegal construction THS/Tech/4889 dated 09.10.23</t>
  </si>
  <si>
    <t>Buffalo of solanki ajitsinh himatsinh, amatalav village tc, Tal-Waghodia, Dist-Vadodara</t>
  </si>
  <si>
    <t>AS PER PRIMARY INVESTIGATION REPORT ,IT IS FOUND THAT WHEN BUFFALO WAS GRAZING IT REACH TO THE TRANSFORMER CENTER ,IT TOUCH THE GI WIRE OF TC WHERE LEAKAGE CURRENT FLOWS SO BUFFALO GOT ELECTROCUTED</t>
  </si>
  <si>
    <t xml:space="preserve">GI wire covered with GI PVC pipe </t>
  </si>
  <si>
    <t>DILIPBHAI MANUBHAI TADAVI, TOWN HALL, Vill/Tal/Dist-Vadodara</t>
  </si>
  <si>
    <t>FATAL HUMAN ELECTRICAL ACCIDENT OCCURRED IN PRIVATE PREMISES OF TOWNHALL HT CON UNDER THE CONTROL OF VMC. AS PER THE SECURITY STAFF STATMENT AND BAPOD POLICE STATION LETTER IT IS CONCLUDED THAT VICTIM WAS CLIMBING ON IRON LADDER FOR THE WORK OF DISMANTLING OF TENT.DURING THE WORK ACCIDENTALY IRON PIPE OF TENT TOUCHED WITH LIVE 11KV WIRE OF LOAD SIDE HT CON AB DP AND VICTIM GOT AN ELECTRICAL SHOCK.IMMEDIATELY HE WAS ADMITTED TO JAMNABAI HOSPITAL WHERE HE WAS DECLARED DEAD.</t>
  </si>
  <si>
    <t>HT conn under VMC premices</t>
  </si>
  <si>
    <t>Nareshbhai Pareshbhai Parmar, Green park society, Tandalja, Vill/Tal/Dist-Vadodara</t>
  </si>
  <si>
    <t xml:space="preserve"> Late Sh. Nareshbhai Rameshbhai Parmar was Works manual boaring work for airtel company. Victim was fainted and remain in pit when Akota sdn fault center line staff reached. fault center line staff had shut off power supply immediately from Transformer Distribution box. During that 108 ambulance reached and  taken to the victim hospital where he was declared dead. Prima facie, The cause of the death is might be due to damage private LT UG service line of House no.14 or House no 03 of green park society.
 The detail investigation is under process which will be reported later on.
It is pertinent to mention here that the said underground LT line was laid down by privately and the same was maintained by them privately
</t>
  </si>
  <si>
    <t>LT UG Cable under Private Premises</t>
  </si>
  <si>
    <t>BAFALO (OWNER -Balvantbhai Maganbhai Solanki), nr.Solanki bhikhabhai nanabhai farm, Vill-Saliyav, Tal-Kalol, Dist-PMS</t>
  </si>
  <si>
    <t>As the phone call recieved at office Complain centre.Our staff visited the site and observed observed LT ABC passing transformer centre to Pole top portion between DO DP and that location ABC cable insulation rubbing and touch DO DP angle and angle contact with earthing wire Bafelo was trying to rub her head with DP structure,got stuck in her horn and got electric shock and dead on spot.</t>
  </si>
  <si>
    <t>Cow of Shri Bharvad Ranubhai Laxmanbhai, Bhalaniya Chokdi Village TC, Vill-Bhalaniya, Tal-Godhra, Dist-PMS</t>
  </si>
  <si>
    <t>Leakage current may started to flow through neutral earthing of transformer center due to unbalance load and cow passing under the transformer center might have came in contact with the neutral earthing wire got electric shock and met with fatal accident</t>
  </si>
  <si>
    <t>NEW EARTHING WITH PVC PIPE PROVIDED AND LINE MAINTENANCE WORK DONE</t>
  </si>
  <si>
    <t>Cow of Shri Laxmanbhai Lalabhai Taviyad, Vill-Motikyar, Tal-Santrampur, Dist-Mahisagar</t>
  </si>
  <si>
    <t>As per Site Visit and Eye Witness Statement at the said location where the accident has happened has fired remains of Shackle Insulator to which Cow of Shri Laxmanbhai Lalabhai Taviyad has been tied. As per Eye Witness Statement Shackle Insulator has been blasted and fired and might caused the leakage current to flow through the wet land and causes the Cow to get Electrocuted.</t>
  </si>
  <si>
    <t>Pin Insulater replaced and neccessary maintenance carried out</t>
  </si>
  <si>
    <t>Safinmahammad Nurmahammad Malek,Kabrastan Road,Vill-Hathaj,Ta-Kheda,Dist-Kheda</t>
  </si>
  <si>
    <t>NFHD</t>
  </si>
  <si>
    <t>To attain high voltage complain given from Nadiad Rural Sub Division Complain Center, he went to 100 kVA Hathaj village TC. He noticed that on TC DO, jumper on 11 kV side was sparking and was loose. So he decided to re-jumper it. So he called 66 kV Palaiya SS and asked the operator to handtrip 11 kV Jyotipura JGY for re-jumpering. 66 kV Palaiya SS operator handtripped 11 kV Jyotipura JGY. Shri. S N Malek, Electrical Assistant, shorted all 3 phases and earthed them properly and started his work.</t>
  </si>
  <si>
    <t>Line staff instructed to take line clear for any kind of work and earthing to be carried out both side of pole.</t>
  </si>
  <si>
    <t>Yogeshbhai Brijbhanprasad Patel,Dumping yard,Vill-Jamiyatpura,Ta-Balasinor,Dist-Mahisagar</t>
  </si>
  <si>
    <t>TRUCK DRIVER(YOGESHBHAI BRIJBHAN PRASAD PATEL) PARKED THEIR VEHICAL UNDER 11 KV MANVARPURA JGY AT DUMPING YARD AND DRIVER CLIMB ON LOADED TRUCK TO REMOVE COVER AND ACCIDENTLY COME IN CONTACT WITH LIVE 11KV HT LINE</t>
  </si>
  <si>
    <t>Line ground clearance is done</t>
  </si>
  <si>
    <t>Buffalo of Shri Bharvad Ishvarbhai Kanjibhai,Near Grampanchayat Office,Vill-Jetpur,Ta-Limkheda,Dist-Dahod</t>
  </si>
  <si>
    <t>THE BUFFALO WAS GRAZING NEAR 100 KVA DP STRUCTURE AND LT TAPPING POLE NEAR JETPUR DU GRAM PANCHAYAT OFFICE.DURING GRAZING THE BUFFALO STARTED RUBBING THE HORN WITH STAY WIRE OF LT TAPPING POLE AND DUE TO WHICH OUTGOING LT CABLE JUMPER GOT TOUCHED TO TURN BUCKLE, THE GUY INSULATOR OF THE STAY WIRE WAS ALREADY DAMAGED AND DUE TO WHICH THIS BUFFALO GOT ELECTROCUTED AND DIED</t>
  </si>
  <si>
    <t xml:space="preserve">MAINTENANCE OF TRANSFORMER DONE, NEW EARTHING DONE,PVC PIPE IS ADDED IN EARTHING </t>
  </si>
  <si>
    <t>Rathwa Lalsingbhai Nanjibhai,B/H Primary School,Vill-Dholimar,Ta-Halol,Dist-Panchmahal</t>
  </si>
  <si>
    <t>ATSITE LALSINGBHAI WAS WORKING AT HIS FARM HIS FARM IS COVERD WITH BARE IRON WIRE FENSING FOR PROTECTION OF CROP AGINST WIDE PIG.11KV POYLI FDR PASSING OVER SAID LOCATION AS PER THE LI REPORT AND SITE SITUATION IT MAY BE PRESUMED THAT THE 11 KVTOP PH CONDUCTOR OF POYLI JGY WAS BROKEN AND FALLEN ON BARE IRON WIRE , THE VICTIM GOT ACCIDENTALLY TOUCHED HIS FEET WITH IRON WIRE FENSING AND GOT ELECTROCUTED AND DIED ON SPOT ON TRIPING WAS OBSERVED ON SAID FEEDER</t>
  </si>
  <si>
    <t xml:space="preserve">11 KV TOP PIN REPLACED , RESTRINGING OF CONDUCTOR AND NEW EARTHING WITH PVC PIPE DONE AND LINE MAINTENANCE WORK DONE </t>
  </si>
  <si>
    <t>Pagi Parvatbhai Nanabhai,Vill-Pagiyawada,Ta-Lunawada,Dist-Mahisagar</t>
  </si>
  <si>
    <t>On checking the spot and taking the statement of an eyewitness, it is found that Patelia Bhupendrabhai Salambhai had gone from his house in the afternoon to plow the field on the outskirts of Pagiawad village. While plowing in his field, a sudden noise was heard and it was found that someone had climbed on the power transformer placed for the farm near his field, so he made a phone call to the line staff of his area and stopped the power line. Pagi Parvatbhai Nanabhai died after climbing on th</t>
  </si>
  <si>
    <t>Maintenance done</t>
  </si>
  <si>
    <t>Vanrajsinh C Jadeja,Nr shri Ram Shopping centre,Vill-Dakor,Ta-Thasra,Dist-Kheda</t>
  </si>
  <si>
    <t>On Dtd.21.11.2023,there was no power complain recieved by telephonic on complain centre, so after line petrolling found that Jumper was burnt on location no.RAN/052 DODP Switchof 11 KV Ranchhodji (Urban) feeder.Shri M C ChauhanLM,Shri H B Parmar EA and shri V C Jadeja(EA-victim) went to DODP Switch to replace burnt jumper on pole,there was three Underground cable coming to shackle pole switch.(1) Main Cable from busbar to DODP Structure Switch which was charged due to R &amp; B work in progress whic</t>
  </si>
  <si>
    <t>Notice board of dual power supply is provided at shri ram complex AB switch and 11 KV Cable disconnected. Show cause notice issued to                        M.C.Chauhan LM letter No NOD/HR/MCC/124 dated 13.12.23                                               H.B Parmar EA NOD/HR/HBP/125 dated 13.12.23</t>
  </si>
  <si>
    <t>Dindor Sardarbhai Hirsingbhai,Vill-Dhamanbari,Ta-Singvad,Dist-Dahod</t>
  </si>
  <si>
    <t>ACCORDING TO PANCHNAMA, ON DATED 23-11-2023 AROUND 01:30 PM SHRI DINDOR SARDARBHAI HIRSINGBHAI WAS GOING THROUGH THE FARM OF SHRI AD CHHAGANBHAI MANGLABHAI FOR FUNERAL.11 KV WAGHNALA AG FEEDER HT LINE PASSES THROUGH THIS FARM.THE HT TAPPING POLE ON ONE SIDE OF THE FARM WAS TILTED DUE TO A WATER PATH CREATED EXACTLY NEARBY THIS POLE.ALSO THE SPAN LENGTH OF THE SPAN WAS AROUND 80 MTR.DUE TO THIS CONDUCTOR GOT LOOSE AND THE FARM LAND HAD WET DUE TO WATER SPREAD AROUND FARM FOR FARMING. SHRI DIND</t>
  </si>
  <si>
    <t>LOCATION IS RECTIFED, LINE RESTRINGING IS DONE.</t>
  </si>
  <si>
    <t>Buffalo of Alpesh Ghanshyam Chauhan,Vill-Rinza,Ta-Tarapur,Dist-Anand</t>
  </si>
  <si>
    <t>DUE TO HEAVY RAIN AND WIND PRESSURE LT ABC SLIIPED FROM LT SHACKLE INSULATOR AND TOUCHED TO U-CLAMP AND THROUGH IT LEAKAGE CURRENT PASSED IN G.I.WIRE AND WHICH CONVERTED INTO ACCIDENT.</t>
  </si>
  <si>
    <t>Cow Of Shri Vaghabhai Ramabhi Bharvad,Patak Vistar,Vill-Boriavi,Ta-Anand,Dist-Anand</t>
  </si>
  <si>
    <t>GI Wire was in leakage current due to LT ABC insulation damage and live wire came in Contact with U Clamp and from U Clamp to GI Wire direct current was reflected. Cow was wondering and came in contact with GI wire at Ground.Cow was died on spot due to electroinductioned.</t>
  </si>
  <si>
    <t>DUE TO LEACKAGE CURRENT FLOWN TO GI WIRE FROM U CLAMP TO GROUND</t>
  </si>
  <si>
    <t>NOT SUGGESTED</t>
  </si>
  <si>
    <t>PIPE PROVIDED TO GI WIRE UP TO GROUND LEVEL</t>
  </si>
  <si>
    <t>Madhavbhai Nathubhai Ninama,Nr avalon Green Society ,Vill-Sevasi,Ta-Vadodara,Dist-Vadodara</t>
  </si>
  <si>
    <t>ON DT.26.11.23 ,UG cable charging work of sevasi jgy was carried out. at a time of two ends of XLPE cable jumpring work on AB switch a heavy induction /return supply felt by the victim.</t>
  </si>
  <si>
    <t>Instruction of all line staff for use of   safety articals at that time of work.</t>
  </si>
  <si>
    <t>Bhalabhai Somabhai Bariya,Nr. Nima Rice Mill,Vill-Vega,Ta-Dabhoi,Dist-Vadodara</t>
  </si>
  <si>
    <t>ON DATE 26/11/23, LINE CLEAR WAS TAKEN FOR 11 KV BHILAPUR JGY AS WELL AS HT LINE OF BHILAPUR JGY WAS SHORTED AND EARTHED ON BOTH SIDE OF WORK PLACE.WHILE WORKING ON NEWLY CONSTRUCTED DODP NR NIMA RICE MILL VICTIM FELT A LIKE ELECTRIC SHOCK AND HE FALL DOWN FROM DODP STRUCTURE.RESON IS UNKNOWN FOR ELECTRIC SHOCK AS NO BURNT MARK RECEIVED ON VICTIM BODY.</t>
  </si>
  <si>
    <t>HE Buffalo of Mafatbhai Bhagvanbhai Bharvad, Harijanwalu naku,Vill-Dumral,Ta-Nadiad,Dist-Kheda</t>
  </si>
  <si>
    <t>Owner Of A Herd Of Buffalo Residing Hanumanpura Dumral Was Taking Them For Grazing. While Going From Hanumanpura To Piplata Chokdi One He Buffalo Came Near DO Structure For Itching Which Is Near Harjanwalu Naku Area. Both The Stays On DO Structure Were Cut From Ground And Winded On DO Structure Poles. DO Jumpers Both Incoming And Outgoing Are Coated. Outgoing Jumpers Are Having Open Joint In The Lower Part. HE Buffalo Started Itching On Pole Where The Stay Is Winded. So Stay Wire Came In Contact</t>
  </si>
  <si>
    <t>Line maintenance carried out with re-jumpering and removal of broken stay wire.</t>
  </si>
  <si>
    <t xml:space="preserve">She-Buffalo of Shree Ravidasbhai Kalubhai Rathwa,Vill-Vakaner,Ta-Kawant,Dist-Chhota Udepur </t>
  </si>
  <si>
    <t>AS PER PRIMARY INVESTIGATION INFORMATION RECIEVED FROM VILLEGERS LT AB CABLE WAS SLIPPED FROM LT SHACKLE AND JOINT TOUCHED WITH U CLAMP AND MEANWHILE THE EARTHING WIRE WAS ALSO BROKEN AND IT TOUCHED THE GUY WIRE WHILE BUFFALO WAS GOING TO EAT FODDER OF BAMBOO AND CAME IN CONTACT WITH GUY WIRE OF LT POLE AND GOT ELECTROCUTED.</t>
  </si>
  <si>
    <t>NEW EARTHING PROVIDED AND RECTIFICATRION OF STAY WIRE</t>
  </si>
  <si>
    <t>Sh Gopalbhai Madhavbhai Parmar, Beside Nijanand Ashram,Vill-Ankhol,Ta-Waghodia,Dist-Vadodara</t>
  </si>
  <si>
    <t>On dtd 11.12.2023, Work for reconnection of meter and complain of transformer voltage fluctuations at Rudraksh county society on Ankhol JGY feeder was carried out by local line staff (Sh. Shankarbhai Rathva &amp; Gopalbhai Parmar). Both of them started work after wearing helmet. Before starting of work, DO of DODP was taken off and needed work like verification of HT &amp; LT side stud and lugging position etc on TCDP was started by Victim - Sh. Gopalbhai Parmar &amp; needful rectification work also starte</t>
  </si>
  <si>
    <t xml:space="preserve">at the accident place not any rectification require and line staff awarness programe made by sdo </t>
  </si>
  <si>
    <t>1)Baldevbhai Arjanbhai Parmar-Fatal  2)Tusharsinh Badesinh Parmar-Non Fatal  3)Mahobatsinh Kesarisinh Parmar-Non-Fatal ,Vill-Hirapura Alawa,Ta-Kapadwanj,Dist-Kheda</t>
  </si>
  <si>
    <t>On dated 12.12.23 at around 12:30 pm Victim Late Shri. Baldevbhai Parmar &amp; Two Others Shri.Tusharsinh Badebhai Parmar and Shri. Mahobatsinh Kesarisinh Parmar were working in the bore well of Prabhudas Karsandas Patel's farm to Downward the submersible motor into the bore well with Tower (Ladder) hight is 18.5 Feet &amp; it attached on 2.5 feet tractor Connected cart. So, Total High is 21.5 Feet. After completing the operation of Downward the motor into Bore well. The Drive The Tractor front side and</t>
  </si>
  <si>
    <t>After Electric Shock All 3 Victim Shifted In Kapadvanj Private Hospital For Treatment By A Private Vehicle. After The Further Instruction As Per Doctor From There They Were Shifted Civil Hospital For Further Treatment Where Shri. Baldevbhai Parmar Was Declared Death And Shri. Tusharsinh And Mahobatsinh Parmar Are Currently Under Treatment.</t>
  </si>
  <si>
    <t>Cow of Shri Waghabhai Rajabhai Sasla,Pureta Vistar,Vill-Nandoli,Ta-Matar,Dist-Kheda</t>
  </si>
  <si>
    <t>on dt 13.12.2023 cow of Shri Waghabhai Rajabhai Sasla passing near to DO structure of 11 KV NANDOLI AG feeder which is located at pureta vistar and ag line of kalabhai budhabhai parmar and suddenly outgoing do wire is broken and cow came in to the contact with wire and got electic shock and died on the spot.</t>
  </si>
  <si>
    <t>NEW JUMPER PROVIDED</t>
  </si>
  <si>
    <t>Nadimsha S Diwan,Near Chorpura Tapline,Vill-Gothda,Ta-Savli,Dist-Vadodara</t>
  </si>
  <si>
    <t>The non fatal accident occurd to Shri N.S.Diwan EA(VS) of savli sub divi.by having leakage of current through cut off AB Switch As the snake Fallen between the male female part of ab swich which cut off.</t>
  </si>
  <si>
    <t xml:space="preserve"> A B Switch Maint including with New Jumper and Preper and proper Clearnce between two contacat work done.</t>
  </si>
  <si>
    <t>Smt Kokilaben Arvindbhai Chauhan(Fatal human) , Sonalben Arvindbhai Chauhan(Non Fatal human), Bhatiyapura Sim, Vill-Haripura, Tal-Khambhat, Dist-Anand</t>
  </si>
  <si>
    <t>During primary investigation accident occurred on 2W open LT line of Bhatiyapura Sim vistar Transformer of 11 KV Amiyad JGY Feeder. The LT pole (AMD057/0018) on which accident occurred is open LT line and one wire was found escaped from LT shackle binding and touched the C Clamp. The earth wire of LT pole was found broken from earth and wrapped around pole at the time of site visit. It seems the Victim came in contact with the earth wire and got electrocuted. The nonfatal accident occurred to ot</t>
  </si>
  <si>
    <t xml:space="preserve">Binding &amp; maintenance done </t>
  </si>
  <si>
    <t>Jyotiben Jivabhai Gujarati (Fatal)                                 Vasuben Madeva Ahir (Non Fatal)                           Trikambhai Gopalbhai Chhanga(Non Fatal)                  ,Vill-Dakor,Ta-Thasra,Dist-Kheda</t>
  </si>
  <si>
    <t>ON DT 26.12.13 AN Accident took place at dakor near pahiyari ashram ,bharat buvan to gayo no vado road at around 2 00 pm a luxury sleeper coach bus with 30 passengers get take reverse from on kacha canal road to main road ,a one lady passenger was running toward bus and climb on stairs of bus.one step is onbus stair and other foot is on eatrh,at that time a tree branch on bus was touch to live live wires of muliyad jgy fdr so lady passenger got electric shock and othr two passengers had touch</t>
  </si>
  <si>
    <t>11 Meter RSJ pole erected .Ground clearance is done and dead span removed</t>
  </si>
  <si>
    <t>Ketanbhai Ramanbhai Baria,Shikari Faliya,Vill-Guna,Ta-D'Baria,Dist-Dahod</t>
  </si>
  <si>
    <t>A fatal human outsider Electrical accident occurred at village guna on MGVCL Network on dtd. 28.12.2023 at 17:30 HRS Approximately.The people of Guna village shri Gopsingbhai sartanbhai &amp; saylabhai sartanbhai had fenced iron wire around the farm to protect the standing crops in their field from wild animals. Then, in this iron fence, one end of the private wire is illegally connected to the wire of that fence and the other end of the wire is connected to the LT line on the pole and electric cu</t>
  </si>
  <si>
    <t>Part Of Of Wire Which Was Attached To Low Tension Line Was Removed And Police Fariyad Done On Two People Mr. Gopsingbhai Sartanbhai And Sayabhai Sartanbhai FIR No 02/01.01.2024.</t>
  </si>
  <si>
    <t xml:space="preserve">1)Shri Brijesh Madan Yadav (fatal)
2)Shri Baharan Jagu Chauhan (Non-fatal) Gorva-Undera Road,Vill-Undera,Ta-Vadodara,Dist-Vadodara 
</t>
  </si>
  <si>
    <t>On dtd 29.12.2023,  i.e.today, Victims were carrying Aluminium ladder handcart  for Construction site behind Reliance jio Petrol pump. While they were trying to pass below the 11 kv Undera jgy line, Ladder touched the 11 KV Undera Jgy conductor and electrocuted. Further investigation is under progress.</t>
  </si>
  <si>
    <t>Charpot Rahulbhai Arvindbhai,Holi faliya,Vill-Karodia,Tal-Fatepura, Dist-Dahod</t>
  </si>
  <si>
    <t>as per primary investigation and eye witness statement it came to know that on date 30.12.2023 victim(Charpot Rahulbhai Arvindbhai) at time around 16:30 was playing behind his home where an iron shed was constructed under HT line of Dungar jgy feeder Saraswa S/S while playing victim climbed on top of iron shed to pick the toy from the top of shed where he may be accidently came contact with the HT line of Dungar feeder and got electrocation and victim fall down on the ground and then after vict</t>
  </si>
  <si>
    <t xml:space="preserve">NOTICE ISSUED TO PARTY FOR UN AUTHORISED CONSTRUCTION </t>
  </si>
  <si>
    <t>REGISTER FOR COMPILING THE COMPLAINTS CLASSIFICATIONWISE Q-III 2023</t>
  </si>
  <si>
    <t>Performa SoP 003 B:</t>
  </si>
  <si>
    <t>APPENDIX-B (already in the SoP regulation)</t>
  </si>
  <si>
    <t>Classification</t>
  </si>
  <si>
    <t>Nature of Complaints</t>
  </si>
  <si>
    <t>Pending complaints of previous qtr.</t>
  </si>
  <si>
    <t>Complaints received during the qtr.</t>
  </si>
  <si>
    <t>Total Complaints
=2+3</t>
  </si>
  <si>
    <t>No. of Complaints redressed during the quarter.</t>
  </si>
  <si>
    <t>Balance Complaints to be redressed. (4) – (9)</t>
  </si>
  <si>
    <t>In stipulated time</t>
  </si>
  <si>
    <t>Beyond stipulated time</t>
  </si>
  <si>
    <t>Total 
(5) to (8)</t>
  </si>
  <si>
    <t>Within 50% of stipulated time.</t>
  </si>
  <si>
    <t>Within stipulated time.</t>
  </si>
  <si>
    <t>Up to double the stipulated time</t>
  </si>
  <si>
    <t>More than double the stipulated time</t>
  </si>
  <si>
    <t>A(i)</t>
  </si>
  <si>
    <t>Loose Connection</t>
  </si>
  <si>
    <t>A(ii)</t>
  </si>
  <si>
    <t>Intruption due to line Break down</t>
  </si>
  <si>
    <t>A(iii)</t>
  </si>
  <si>
    <t>Intruption due to T/C Fail</t>
  </si>
  <si>
    <t>B(i)</t>
  </si>
  <si>
    <t xml:space="preserve">Quality of power supply,ordinary case which require no Augmentation </t>
  </si>
  <si>
    <t>B(ii)</t>
  </si>
  <si>
    <t>Quality of power supply,ordinary case which require  Augmentation</t>
  </si>
  <si>
    <t>C(i)</t>
  </si>
  <si>
    <t>Meters- Stoped/Defective meter</t>
  </si>
  <si>
    <t>C(ii)</t>
  </si>
  <si>
    <t>Meters- Billing on average basis for &gt; two bills</t>
  </si>
  <si>
    <t>D(i)</t>
  </si>
  <si>
    <t>Over head lines - loose wires</t>
  </si>
  <si>
    <t>D(ii)</t>
  </si>
  <si>
    <t>Over head lines - in adiquate ground clearance</t>
  </si>
  <si>
    <t>E(i)</t>
  </si>
  <si>
    <t>Bills- for current bills where no addl information required</t>
  </si>
  <si>
    <t>E(ii)</t>
  </si>
  <si>
    <t>Bills- for current bills where  addl information required</t>
  </si>
  <si>
    <t>F(i)</t>
  </si>
  <si>
    <t>Service connections- where extention of mains is not required</t>
  </si>
  <si>
    <t>F(ii)</t>
  </si>
  <si>
    <t>Service connections- where extention of mains is required</t>
  </si>
  <si>
    <t>F(iii)</t>
  </si>
  <si>
    <t>Service connections- Modification in connected load</t>
  </si>
  <si>
    <t>F(iv)</t>
  </si>
  <si>
    <t>Service connections- Name change/reconnection</t>
  </si>
  <si>
    <t>G</t>
  </si>
  <si>
    <t>Refund of amount due inregard to temp conn</t>
  </si>
  <si>
    <t>H</t>
  </si>
  <si>
    <t>Others</t>
  </si>
  <si>
    <t>The format is to be sent quarterly</t>
  </si>
  <si>
    <r>
      <t>The quarterly reporting of the year means reporting for the period 1</t>
    </r>
    <r>
      <rPr>
        <vertAlign val="superscript"/>
        <sz val="10"/>
        <color indexed="8"/>
        <rFont val="Arial"/>
        <family val="2"/>
      </rPr>
      <t>st</t>
    </r>
    <r>
      <rPr>
        <sz val="10"/>
        <color indexed="8"/>
        <rFont val="Arial"/>
        <family val="2"/>
      </rPr>
      <t xml:space="preserve"> Quarter as Jan – Mar, 2</t>
    </r>
    <r>
      <rPr>
        <vertAlign val="superscript"/>
        <sz val="10"/>
        <color indexed="8"/>
        <rFont val="Arial"/>
        <family val="2"/>
      </rPr>
      <t>nd</t>
    </r>
    <r>
      <rPr>
        <sz val="10"/>
        <color indexed="8"/>
        <rFont val="Arial"/>
        <family val="2"/>
      </rPr>
      <t xml:space="preserve"> Quarter as Apr – Jun, 3</t>
    </r>
    <r>
      <rPr>
        <vertAlign val="superscript"/>
        <sz val="10"/>
        <color indexed="8"/>
        <rFont val="Arial"/>
        <family val="2"/>
      </rPr>
      <t>rd</t>
    </r>
    <r>
      <rPr>
        <sz val="10"/>
        <color indexed="8"/>
        <rFont val="Arial"/>
        <family val="2"/>
      </rPr>
      <t xml:space="preserve"> Quarter as Jul – Sep and 4</t>
    </r>
    <r>
      <rPr>
        <vertAlign val="superscript"/>
        <sz val="10"/>
        <color indexed="8"/>
        <rFont val="Arial"/>
        <family val="2"/>
      </rPr>
      <t>th</t>
    </r>
    <r>
      <rPr>
        <sz val="10"/>
        <color indexed="8"/>
        <rFont val="Arial"/>
        <family val="2"/>
      </rPr>
      <t xml:space="preserve"> Quarter as Oct – Dec of the year.</t>
    </r>
  </si>
  <si>
    <t>For any other complaints not mentioned in the classification, the sequence for (H) can be used.</t>
  </si>
  <si>
    <r>
      <t>Performa SoP 002</t>
    </r>
    <r>
      <rPr>
        <sz val="12"/>
        <rFont val="Trebuchet MS"/>
        <family val="2"/>
      </rPr>
      <t xml:space="preserve"> : Publicity carried out while displaying the contact details of consumer complaints centers</t>
    </r>
  </si>
  <si>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</si>
  <si>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</si>
  <si>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</si>
  <si>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</si>
  <si>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</si>
  <si>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</si>
  <si>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Displayed safety posters at various S/dn,Divisions</t>
  </si>
  <si>
    <t>Safety Meeting with Line Staff at various S/dn,Divisions on Every Monday (Line staff influenced)</t>
  </si>
  <si>
    <r>
      <t>NUMBER OF ACCIDENTS FOR THE 3</t>
    </r>
    <r>
      <rPr>
        <vertAlign val="superscript"/>
        <sz val="11"/>
        <color indexed="8"/>
        <rFont val="Trebuchet MS"/>
        <family val="2"/>
      </rPr>
      <t>rd</t>
    </r>
    <r>
      <rPr>
        <sz val="11"/>
        <color indexed="8"/>
        <rFont val="Trebuchet MS"/>
        <family val="2"/>
      </rPr>
      <t xml:space="preserve"> QUARTER OF 2023-24</t>
    </r>
  </si>
</sst>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રૂ&quot;\ #,##0;&quot;રૂ&quot;\ \-#,##0"/>
    <numFmt numFmtId="179" formatCode="&quot;રૂ&quot;\ #,##0;[Red]&quot;રૂ&quot;\ \-#,##0"/>
    <numFmt numFmtId="180" formatCode="&quot;રૂ&quot;\ #,##0.00;&quot;રૂ&quot;\ \-#,##0.00"/>
    <numFmt numFmtId="181" formatCode="&quot;રૂ&quot;\ #,##0.00;[Red]&quot;રૂ&quot;\ \-#,##0.00"/>
    <numFmt numFmtId="182" formatCode="_ &quot;રૂ&quot;\ * #,##0_ ;_ &quot;રૂ&quot;\ * \-#,##0_ ;_ &quot;રૂ&quot;\ * &quot;-&quot;_ ;_ @_ "/>
    <numFmt numFmtId="183" formatCode="_ &quot;રૂ&quot;\ * #,##0.00_ ;_ &quot;રૂ&quot;\ * \-#,##0.00_ ;_ &quot;રૂ&quot;\ * &quot;-&quot;??_ ;_ @_ "/>
    <numFmt numFmtId="184" formatCode="dd/mm/yy;@"/>
    <numFmt numFmtId="185" formatCode="h:mm;@"/>
    <numFmt numFmtId="186" formatCode="[h]:mm"/>
    <numFmt numFmtId="187" formatCode="[$-409]mmm\-yy;@"/>
    <numFmt numFmtId="188" formatCode="0.0"/>
    <numFmt numFmtId="189" formatCode="[$-409]d/mmm/yy;@"/>
    <numFmt numFmtId="190" formatCode="[$-409]h:mm:ss\ AM/PM"/>
    <numFmt numFmtId="191" formatCode="0.0000000"/>
    <numFmt numFmtId="192" formatCode="0.000000"/>
    <numFmt numFmtId="193" formatCode="0.00000"/>
    <numFmt numFmtId="194" formatCode="0.0000"/>
    <numFmt numFmtId="195" formatCode="0.000"/>
    <numFmt numFmtId="196" formatCode="0.00000000"/>
    <numFmt numFmtId="197" formatCode="dd\.mm\.yy;@"/>
    <numFmt numFmtId="198" formatCode="d/m/yy;@"/>
    <numFmt numFmtId="199" formatCode="d\.m\.yy;@"/>
    <numFmt numFmtId="200" formatCode="[$-409]dd\-mmm\-yy;@"/>
    <numFmt numFmtId="201" formatCode="0.0000000000"/>
    <numFmt numFmtId="202" formatCode="0.000000000"/>
  </numFmts>
  <fonts count="112">
    <font>
      <sz val="11"/>
      <color theme="1"/>
      <name val="Calibri"/>
      <family val="2"/>
    </font>
    <font>
      <sz val="11"/>
      <color indexed="8"/>
      <name val="Calibri"/>
      <family val="2"/>
    </font>
    <font>
      <sz val="10"/>
      <name val="Arial"/>
      <family val="2"/>
    </font>
    <font>
      <sz val="12"/>
      <color indexed="8"/>
      <name val="Arial"/>
      <family val="2"/>
    </font>
    <font>
      <sz val="10"/>
      <color indexed="8"/>
      <name val="Arial"/>
      <family val="2"/>
    </font>
    <font>
      <sz val="9"/>
      <color indexed="8"/>
      <name val="Arial"/>
      <family val="2"/>
    </font>
    <font>
      <sz val="11"/>
      <name val="Arial"/>
      <family val="2"/>
    </font>
    <font>
      <b/>
      <sz val="12"/>
      <name val="Trebuchet MS"/>
      <family val="2"/>
    </font>
    <font>
      <b/>
      <sz val="12"/>
      <color indexed="8"/>
      <name val="Trebuchet MS"/>
      <family val="2"/>
    </font>
    <font>
      <sz val="12"/>
      <color indexed="8"/>
      <name val="Trebuchet MS"/>
      <family val="2"/>
    </font>
    <font>
      <sz val="12"/>
      <name val="Trebuchet MS"/>
      <family val="2"/>
    </font>
    <font>
      <b/>
      <sz val="14"/>
      <name val="Trebuchet MS"/>
      <family val="2"/>
    </font>
    <font>
      <sz val="8"/>
      <color indexed="8"/>
      <name val="Bookman Old Style"/>
      <family val="1"/>
    </font>
    <font>
      <vertAlign val="subscript"/>
      <sz val="12"/>
      <color indexed="8"/>
      <name val="Trebuchet MS"/>
      <family val="2"/>
    </font>
    <font>
      <b/>
      <sz val="11"/>
      <name val="Trebuchet MS"/>
      <family val="2"/>
    </font>
    <font>
      <sz val="8"/>
      <name val="Arial"/>
      <family val="2"/>
    </font>
    <font>
      <b/>
      <sz val="11"/>
      <name val="Arial"/>
      <family val="2"/>
    </font>
    <font>
      <vertAlign val="superscript"/>
      <sz val="12"/>
      <color indexed="8"/>
      <name val="Trebuchet MS"/>
      <family val="2"/>
    </font>
    <font>
      <sz val="14"/>
      <color indexed="8"/>
      <name val="Arial"/>
      <family val="2"/>
    </font>
    <font>
      <sz val="9"/>
      <name val="Trebuchet MS"/>
      <family val="2"/>
    </font>
    <font>
      <b/>
      <sz val="11"/>
      <color indexed="8"/>
      <name val="Trebuchet MS"/>
      <family val="2"/>
    </font>
    <font>
      <sz val="11"/>
      <name val="Trebuchet MS"/>
      <family val="2"/>
    </font>
    <font>
      <sz val="11"/>
      <color indexed="8"/>
      <name val="Trebuchet MS"/>
      <family val="2"/>
    </font>
    <font>
      <sz val="9"/>
      <name val="Tahoma"/>
      <family val="2"/>
    </font>
    <font>
      <vertAlign val="superscript"/>
      <sz val="10"/>
      <color indexed="8"/>
      <name val="Arial"/>
      <family val="2"/>
    </font>
    <font>
      <b/>
      <sz val="14"/>
      <name val="Arial"/>
      <family val="2"/>
    </font>
    <font>
      <sz val="14"/>
      <name val="Arial"/>
      <family val="2"/>
    </font>
    <font>
      <b/>
      <sz val="12"/>
      <name val="Arial"/>
      <family val="2"/>
    </font>
    <font>
      <sz val="12"/>
      <name val="Arial"/>
      <family val="2"/>
    </font>
    <font>
      <sz val="10"/>
      <name val="Trebuchet MS"/>
      <family val="2"/>
    </font>
    <font>
      <b/>
      <sz val="10"/>
      <name val="Trebuchet MS"/>
      <family val="2"/>
    </font>
    <font>
      <vertAlign val="superscript"/>
      <sz val="11"/>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4"/>
      <color indexed="30"/>
      <name val="Calibri"/>
      <family val="2"/>
    </font>
    <font>
      <sz val="8"/>
      <color indexed="8"/>
      <name val="Arial"/>
      <family val="2"/>
    </font>
    <font>
      <b/>
      <sz val="11"/>
      <color indexed="8"/>
      <name val="Times New Roman"/>
      <family val="1"/>
    </font>
    <font>
      <b/>
      <sz val="11"/>
      <color indexed="8"/>
      <name val="Arial"/>
      <family val="2"/>
    </font>
    <font>
      <b/>
      <sz val="12"/>
      <color indexed="8"/>
      <name val="Calibri"/>
      <family val="2"/>
    </font>
    <font>
      <sz val="11"/>
      <name val="Calibri"/>
      <family val="2"/>
    </font>
    <font>
      <sz val="11"/>
      <color indexed="12"/>
      <name val="Calibri"/>
      <family val="2"/>
    </font>
    <font>
      <b/>
      <sz val="12"/>
      <color indexed="8"/>
      <name val="Leelawadee"/>
      <family val="2"/>
    </font>
    <font>
      <sz val="14"/>
      <color indexed="8"/>
      <name val="Leelawadee"/>
      <family val="2"/>
    </font>
    <font>
      <b/>
      <sz val="14"/>
      <color indexed="8"/>
      <name val="Leelawadee"/>
      <family val="2"/>
    </font>
    <font>
      <sz val="12"/>
      <color indexed="8"/>
      <name val="Tahoma"/>
      <family val="2"/>
    </font>
    <font>
      <sz val="9"/>
      <color indexed="8"/>
      <name val="Trebuchet MS"/>
      <family val="2"/>
    </font>
    <font>
      <sz val="9"/>
      <color indexed="8"/>
      <name val="Calibri"/>
      <family val="2"/>
    </font>
    <font>
      <sz val="11"/>
      <color indexed="12"/>
      <name val="Arial"/>
      <family val="2"/>
    </font>
    <font>
      <b/>
      <sz val="14"/>
      <color indexed="8"/>
      <name val="Arial"/>
      <family val="2"/>
    </font>
    <font>
      <b/>
      <sz val="16"/>
      <color indexed="8"/>
      <name val="Trebuchet MS"/>
      <family val="2"/>
    </font>
    <font>
      <b/>
      <sz val="14"/>
      <color indexed="8"/>
      <name val="Trebuchet MS"/>
      <family val="2"/>
    </font>
    <font>
      <b/>
      <sz val="18"/>
      <color indexed="8"/>
      <name val="Leelawadee"/>
      <family val="2"/>
    </font>
    <font>
      <b/>
      <sz val="16"/>
      <color indexed="8"/>
      <name val="Leelawadee"/>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4"/>
      <color rgb="FF0070C0"/>
      <name val="Calibri"/>
      <family val="2"/>
    </font>
    <font>
      <sz val="9"/>
      <color theme="1"/>
      <name val="Arial"/>
      <family val="2"/>
    </font>
    <font>
      <sz val="12"/>
      <color theme="1"/>
      <name val="Arial"/>
      <family val="2"/>
    </font>
    <font>
      <sz val="12"/>
      <color theme="1"/>
      <name val="Trebuchet MS"/>
      <family val="2"/>
    </font>
    <font>
      <sz val="8"/>
      <color theme="1"/>
      <name val="Arial"/>
      <family val="2"/>
    </font>
    <font>
      <b/>
      <sz val="11"/>
      <color rgb="FF000000"/>
      <name val="Times New Roman"/>
      <family val="1"/>
    </font>
    <font>
      <b/>
      <sz val="12"/>
      <color theme="1"/>
      <name val="Trebuchet MS"/>
      <family val="2"/>
    </font>
    <font>
      <b/>
      <sz val="11"/>
      <color theme="1"/>
      <name val="Arial"/>
      <family val="2"/>
    </font>
    <font>
      <b/>
      <sz val="12"/>
      <color theme="1"/>
      <name val="Calibri"/>
      <family val="2"/>
    </font>
    <font>
      <sz val="11"/>
      <color theme="10"/>
      <name val="Calibri"/>
      <family val="2"/>
    </font>
    <font>
      <b/>
      <sz val="12"/>
      <color theme="1"/>
      <name val="Leelawadee"/>
      <family val="2"/>
    </font>
    <font>
      <sz val="14"/>
      <color theme="1"/>
      <name val="Leelawadee"/>
      <family val="2"/>
    </font>
    <font>
      <b/>
      <sz val="14"/>
      <color theme="1"/>
      <name val="Leelawadee"/>
      <family val="2"/>
    </font>
    <font>
      <sz val="12"/>
      <color theme="1"/>
      <name val="Tahoma"/>
      <family val="2"/>
    </font>
    <font>
      <sz val="11"/>
      <color theme="1"/>
      <name val="Trebuchet MS"/>
      <family val="2"/>
    </font>
    <font>
      <sz val="9"/>
      <color theme="1"/>
      <name val="Trebuchet MS"/>
      <family val="2"/>
    </font>
    <font>
      <sz val="9"/>
      <color theme="1"/>
      <name val="Calibri"/>
      <family val="2"/>
    </font>
    <font>
      <b/>
      <sz val="11"/>
      <color theme="1"/>
      <name val="Trebuchet MS"/>
      <family val="2"/>
    </font>
    <font>
      <sz val="11"/>
      <color rgb="FF0000FF"/>
      <name val="Arial"/>
      <family val="2"/>
    </font>
    <font>
      <b/>
      <sz val="14"/>
      <color theme="1"/>
      <name val="Arial"/>
      <family val="2"/>
    </font>
    <font>
      <sz val="10"/>
      <color theme="1"/>
      <name val="Arial"/>
      <family val="2"/>
    </font>
    <font>
      <b/>
      <sz val="16"/>
      <color theme="1"/>
      <name val="Trebuchet MS"/>
      <family val="2"/>
    </font>
    <font>
      <b/>
      <sz val="14"/>
      <color theme="1"/>
      <name val="Trebuchet MS"/>
      <family val="2"/>
    </font>
    <font>
      <b/>
      <sz val="18"/>
      <color theme="1"/>
      <name val="Leelawadee"/>
      <family val="2"/>
    </font>
    <font>
      <b/>
      <sz val="16"/>
      <color theme="1"/>
      <name val="Leelawade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style="medium"/>
    </border>
    <border>
      <left/>
      <right style="medium"/>
      <top/>
      <bottom style="mediu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bottom style="thin"/>
    </border>
    <border>
      <left style="thin"/>
      <right style="thin"/>
      <top style="thin"/>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style="thin"/>
    </border>
    <border>
      <left>
        <color indexed="63"/>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double"/>
      <right style="thin"/>
      <top style="double"/>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thin"/>
      <top style="thin"/>
      <bottom style="medium"/>
    </border>
    <border>
      <left style="medium"/>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medium"/>
      <top/>
      <bottom/>
    </border>
    <border>
      <left style="medium"/>
      <right style="thin"/>
      <top style="thin"/>
      <bottom style="thin"/>
    </border>
    <border>
      <left style="medium"/>
      <right style="thin"/>
      <top style="thin"/>
      <bottom style="medium"/>
    </border>
    <border>
      <left/>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color indexed="63"/>
      </bottom>
    </border>
    <border>
      <left style="thin"/>
      <right style="medium"/>
      <top style="thin"/>
      <bottom>
        <color indexed="63"/>
      </bottom>
    </border>
    <border>
      <left style="double"/>
      <right style="thin"/>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top/>
      <bottom style="medium"/>
    </border>
    <border>
      <left style="medium"/>
      <right style="thin"/>
      <top style="medium"/>
      <bottom/>
    </border>
    <border>
      <left style="medium"/>
      <right style="thin"/>
      <top>
        <color indexed="63"/>
      </top>
      <bottom style="medium"/>
    </border>
    <border>
      <left style="thin"/>
      <right style="thin"/>
      <top style="medium"/>
      <bottom/>
    </border>
    <border>
      <left style="thin"/>
      <right style="thin"/>
      <top/>
      <bottom style="medium"/>
    </border>
    <border>
      <left style="medium"/>
      <right style="medium"/>
      <top style="medium"/>
      <bottom/>
    </border>
    <border>
      <left style="thin"/>
      <right style="medium"/>
      <top style="medium"/>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4"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2" fillId="0" borderId="0">
      <alignment/>
      <protection/>
    </xf>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2" fillId="0" borderId="0">
      <alignment/>
      <protection/>
    </xf>
    <xf numFmtId="0" fontId="2" fillId="0" borderId="0">
      <alignment/>
      <protection/>
    </xf>
    <xf numFmtId="0" fontId="0" fillId="0" borderId="0">
      <alignment vertical="top"/>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315">
    <xf numFmtId="0" fontId="0" fillId="0" borderId="0" xfId="0" applyFont="1" applyAlignment="1">
      <alignment/>
    </xf>
    <xf numFmtId="0" fontId="86" fillId="0" borderId="0" xfId="0" applyFont="1" applyAlignment="1">
      <alignment/>
    </xf>
    <xf numFmtId="0" fontId="87" fillId="0" borderId="0" xfId="0" applyFont="1" applyAlignment="1">
      <alignment/>
    </xf>
    <xf numFmtId="0" fontId="3" fillId="0" borderId="0" xfId="0" applyFont="1" applyAlignment="1">
      <alignment/>
    </xf>
    <xf numFmtId="0" fontId="88" fillId="0" borderId="0" xfId="0" applyFont="1" applyAlignment="1">
      <alignment/>
    </xf>
    <xf numFmtId="0" fontId="89" fillId="0" borderId="0" xfId="0" applyFont="1" applyAlignment="1">
      <alignment/>
    </xf>
    <xf numFmtId="0" fontId="5" fillId="0" borderId="0" xfId="0" applyFont="1" applyAlignment="1">
      <alignment wrapText="1"/>
    </xf>
    <xf numFmtId="0" fontId="6" fillId="0" borderId="0" xfId="0" applyFont="1" applyFill="1" applyAlignment="1">
      <alignment/>
    </xf>
    <xf numFmtId="0" fontId="9" fillId="0" borderId="0" xfId="0" applyFont="1" applyAlignment="1">
      <alignment/>
    </xf>
    <xf numFmtId="0" fontId="8" fillId="0" borderId="0" xfId="0" applyFont="1" applyAlignment="1">
      <alignment horizontal="left"/>
    </xf>
    <xf numFmtId="0" fontId="90" fillId="0" borderId="0" xfId="0" applyFont="1" applyAlignment="1">
      <alignment/>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0" xfId="0" applyFont="1" applyAlignment="1">
      <alignment horizontal="left" indent="2"/>
    </xf>
    <xf numFmtId="0" fontId="8" fillId="0" borderId="0" xfId="0" applyFont="1" applyBorder="1" applyAlignment="1">
      <alignment horizontal="left"/>
    </xf>
    <xf numFmtId="0" fontId="90" fillId="0" borderId="0" xfId="0" applyFont="1" applyBorder="1" applyAlignment="1">
      <alignment/>
    </xf>
    <xf numFmtId="0" fontId="9" fillId="0" borderId="10"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left" vertical="center" wrapText="1"/>
    </xf>
    <xf numFmtId="0" fontId="9" fillId="0" borderId="10" xfId="0" applyFont="1" applyBorder="1" applyAlignment="1">
      <alignment horizontal="left" vertical="center" indent="1"/>
    </xf>
    <xf numFmtId="0" fontId="9" fillId="0" borderId="10" xfId="0" applyFont="1" applyBorder="1" applyAlignment="1">
      <alignment horizontal="left" vertical="center" wrapText="1" indent="1"/>
    </xf>
    <xf numFmtId="0" fontId="8" fillId="0" borderId="10" xfId="0" applyFont="1" applyBorder="1" applyAlignment="1">
      <alignment horizontal="center" vertical="center"/>
    </xf>
    <xf numFmtId="0" fontId="8" fillId="0" borderId="0" xfId="0" applyFont="1" applyAlignment="1">
      <alignment/>
    </xf>
    <xf numFmtId="0" fontId="11" fillId="0" borderId="11" xfId="0" applyFont="1" applyBorder="1" applyAlignment="1">
      <alignment horizontal="center" vertical="center"/>
    </xf>
    <xf numFmtId="0" fontId="11" fillId="0" borderId="11" xfId="0" applyFont="1" applyFill="1" applyBorder="1" applyAlignment="1">
      <alignment horizontal="center" vertic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14" xfId="0" applyFont="1" applyBorder="1" applyAlignment="1">
      <alignment vertical="center" wrapText="1"/>
    </xf>
    <xf numFmtId="0" fontId="8" fillId="0" borderId="13" xfId="0" applyFont="1" applyBorder="1" applyAlignment="1">
      <alignment vertical="center" wrapText="1"/>
    </xf>
    <xf numFmtId="0" fontId="9" fillId="0" borderId="12" xfId="0" applyFont="1" applyBorder="1" applyAlignment="1">
      <alignment/>
    </xf>
    <xf numFmtId="0" fontId="8" fillId="0" borderId="13" xfId="0" applyFont="1" applyBorder="1" applyAlignment="1">
      <alignment vertical="center"/>
    </xf>
    <xf numFmtId="0" fontId="9" fillId="0" borderId="13" xfId="0" applyFont="1" applyBorder="1" applyAlignment="1">
      <alignment vertical="center"/>
    </xf>
    <xf numFmtId="0" fontId="9" fillId="0" borderId="13" xfId="0" applyFont="1" applyBorder="1" applyAlignment="1">
      <alignment horizontal="center" vertical="center"/>
    </xf>
    <xf numFmtId="2" fontId="9" fillId="0" borderId="13" xfId="0" applyNumberFormat="1" applyFont="1" applyBorder="1" applyAlignment="1">
      <alignment/>
    </xf>
    <xf numFmtId="0" fontId="9" fillId="0" borderId="12" xfId="0" applyFont="1" applyBorder="1" applyAlignment="1">
      <alignment horizontal="center" vertical="center"/>
    </xf>
    <xf numFmtId="0" fontId="9" fillId="0" borderId="13" xfId="0" applyFont="1" applyBorder="1" applyAlignment="1">
      <alignment/>
    </xf>
    <xf numFmtId="188" fontId="9" fillId="0" borderId="13" xfId="0" applyNumberFormat="1" applyFont="1" applyBorder="1" applyAlignment="1">
      <alignment/>
    </xf>
    <xf numFmtId="0" fontId="8" fillId="0" borderId="15" xfId="0" applyFont="1" applyBorder="1" applyAlignment="1">
      <alignment horizontal="center" wrapText="1"/>
    </xf>
    <xf numFmtId="0" fontId="8" fillId="0" borderId="16" xfId="0" applyFont="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9" fillId="0" borderId="20" xfId="0" applyFont="1" applyBorder="1" applyAlignment="1">
      <alignment horizontal="center" vertical="center"/>
    </xf>
    <xf numFmtId="0" fontId="9" fillId="0" borderId="20" xfId="0" applyFont="1" applyBorder="1" applyAlignment="1">
      <alignment vertical="center"/>
    </xf>
    <xf numFmtId="10" fontId="9" fillId="0" borderId="20" xfId="0" applyNumberFormat="1" applyFont="1" applyBorder="1" applyAlignment="1">
      <alignment vertical="center"/>
    </xf>
    <xf numFmtId="10" fontId="9" fillId="0" borderId="10" xfId="0" applyNumberFormat="1" applyFont="1" applyBorder="1" applyAlignment="1">
      <alignment vertical="center"/>
    </xf>
    <xf numFmtId="0" fontId="8" fillId="0" borderId="18" xfId="0" applyFont="1" applyBorder="1" applyAlignment="1">
      <alignment wrapText="1"/>
    </xf>
    <xf numFmtId="0" fontId="8" fillId="0" borderId="19" xfId="0" applyFont="1" applyBorder="1" applyAlignment="1">
      <alignment wrapText="1"/>
    </xf>
    <xf numFmtId="2" fontId="9" fillId="0" borderId="20" xfId="0" applyNumberFormat="1" applyFont="1" applyBorder="1" applyAlignment="1">
      <alignment vertical="center"/>
    </xf>
    <xf numFmtId="0" fontId="12" fillId="0" borderId="0" xfId="0" applyFont="1" applyFill="1" applyBorder="1" applyAlignment="1">
      <alignment/>
    </xf>
    <xf numFmtId="0" fontId="6" fillId="0" borderId="0" xfId="0" applyFont="1" applyFill="1" applyAlignment="1">
      <alignment horizontal="left"/>
    </xf>
    <xf numFmtId="0" fontId="6" fillId="0" borderId="0" xfId="0" applyFont="1" applyFill="1" applyAlignment="1">
      <alignment horizontal="center"/>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6" fillId="0" borderId="0" xfId="0" applyFont="1" applyFill="1" applyAlignment="1">
      <alignment horizontal="left"/>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0" fillId="0" borderId="20" xfId="0" applyFont="1" applyFill="1" applyBorder="1" applyAlignment="1">
      <alignment horizontal="center" vertical="center" wrapText="1"/>
    </xf>
    <xf numFmtId="0" fontId="90" fillId="0" borderId="2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1" fillId="0" borderId="0" xfId="0" applyFont="1" applyFill="1" applyAlignment="1">
      <alignment horizontal="left"/>
    </xf>
    <xf numFmtId="0" fontId="9" fillId="0" borderId="10" xfId="0" applyFont="1" applyFill="1" applyBorder="1" applyAlignment="1">
      <alignment horizontal="center" vertical="center"/>
    </xf>
    <xf numFmtId="0" fontId="9" fillId="0" borderId="26" xfId="0" applyFont="1" applyFill="1" applyBorder="1" applyAlignment="1">
      <alignment horizontal="center" vertical="center"/>
    </xf>
    <xf numFmtId="0" fontId="92" fillId="0" borderId="10" xfId="0" applyFont="1" applyFill="1" applyBorder="1" applyAlignment="1">
      <alignment horizontal="center" vertical="center" wrapText="1"/>
    </xf>
    <xf numFmtId="2" fontId="93" fillId="0" borderId="25" xfId="0" applyNumberFormat="1" applyFont="1" applyFill="1" applyBorder="1" applyAlignment="1">
      <alignment horizontal="center" vertical="center" wrapText="1"/>
    </xf>
    <xf numFmtId="0" fontId="86" fillId="0" borderId="0" xfId="0" applyFont="1" applyFill="1" applyAlignment="1">
      <alignment horizontal="center"/>
    </xf>
    <xf numFmtId="0" fontId="0" fillId="0" borderId="10" xfId="0" applyFill="1" applyBorder="1" applyAlignment="1">
      <alignment horizontal="center" vertical="center" wrapText="1"/>
    </xf>
    <xf numFmtId="1" fontId="86" fillId="0" borderId="0" xfId="0" applyNumberFormat="1" applyFont="1" applyFill="1" applyAlignment="1">
      <alignment horizontal="center"/>
    </xf>
    <xf numFmtId="0" fontId="9" fillId="0" borderId="20" xfId="0" applyFont="1" applyFill="1" applyBorder="1" applyAlignment="1">
      <alignment horizontal="center" vertical="center"/>
    </xf>
    <xf numFmtId="2" fontId="93" fillId="0" borderId="20" xfId="0" applyNumberFormat="1" applyFont="1" applyFill="1" applyBorder="1" applyAlignment="1">
      <alignment horizontal="center" vertical="center" wrapText="1"/>
    </xf>
    <xf numFmtId="2" fontId="94" fillId="0" borderId="10" xfId="0" applyNumberFormat="1" applyFont="1" applyFill="1" applyBorder="1" applyAlignment="1">
      <alignment horizontal="center" vertical="center"/>
    </xf>
    <xf numFmtId="0" fontId="93" fillId="0" borderId="0" xfId="0" applyFont="1" applyBorder="1" applyAlignment="1">
      <alignment/>
    </xf>
    <xf numFmtId="0" fontId="95" fillId="0" borderId="0" xfId="0" applyFont="1" applyAlignment="1">
      <alignment/>
    </xf>
    <xf numFmtId="0" fontId="8" fillId="0" borderId="21" xfId="0" applyFont="1" applyBorder="1" applyAlignment="1">
      <alignment horizontal="center" vertical="center" wrapText="1"/>
    </xf>
    <xf numFmtId="0" fontId="93" fillId="0" borderId="21" xfId="0" applyFont="1" applyBorder="1" applyAlignment="1">
      <alignment horizontal="center" vertical="center" wrapText="1"/>
    </xf>
    <xf numFmtId="0" fontId="86" fillId="33" borderId="10" xfId="0" applyFont="1" applyFill="1" applyBorder="1" applyAlignment="1">
      <alignment horizontal="center" vertical="center" wrapText="1"/>
    </xf>
    <xf numFmtId="0" fontId="86" fillId="33" borderId="10" xfId="0" applyFont="1" applyFill="1" applyBorder="1" applyAlignment="1">
      <alignment horizontal="center" vertical="center"/>
    </xf>
    <xf numFmtId="1" fontId="7" fillId="0" borderId="10" xfId="0" applyNumberFormat="1" applyFont="1" applyFill="1" applyBorder="1" applyAlignment="1">
      <alignment horizontal="center" vertical="center"/>
    </xf>
    <xf numFmtId="20" fontId="92" fillId="0" borderId="10" xfId="0" applyNumberFormat="1" applyFont="1" applyFill="1" applyBorder="1" applyAlignment="1">
      <alignment horizontal="center" vertical="center" wrapText="1"/>
    </xf>
    <xf numFmtId="0" fontId="55" fillId="0" borderId="0" xfId="0" applyFont="1" applyFill="1" applyAlignment="1">
      <alignment horizontal="center"/>
    </xf>
    <xf numFmtId="20" fontId="55" fillId="0" borderId="10" xfId="0" applyNumberFormat="1"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xf>
    <xf numFmtId="1" fontId="90" fillId="33" borderId="20" xfId="0" applyNumberFormat="1" applyFont="1" applyFill="1" applyBorder="1" applyAlignment="1">
      <alignment horizontal="center" vertical="center"/>
    </xf>
    <xf numFmtId="1" fontId="93" fillId="33" borderId="20" xfId="0" applyNumberFormat="1" applyFont="1" applyFill="1" applyBorder="1" applyAlignment="1">
      <alignment horizontal="center" vertical="center"/>
    </xf>
    <xf numFmtId="20" fontId="95" fillId="0" borderId="20" xfId="0" applyNumberFormat="1" applyFont="1" applyBorder="1" applyAlignment="1">
      <alignment horizontal="center" vertical="center"/>
    </xf>
    <xf numFmtId="1" fontId="14" fillId="33" borderId="10" xfId="0" applyNumberFormat="1" applyFont="1" applyFill="1" applyBorder="1" applyAlignment="1">
      <alignment horizontal="center" vertical="center"/>
    </xf>
    <xf numFmtId="0" fontId="93" fillId="0" borderId="0" xfId="0" applyFont="1" applyBorder="1" applyAlignment="1">
      <alignment horizontal="center"/>
    </xf>
    <xf numFmtId="1" fontId="10" fillId="0" borderId="10" xfId="0" applyNumberFormat="1" applyFont="1" applyBorder="1" applyAlignment="1">
      <alignment horizontal="center" vertical="center"/>
    </xf>
    <xf numFmtId="1" fontId="10" fillId="0" borderId="10" xfId="0" applyNumberFormat="1" applyFont="1" applyBorder="1" applyAlignment="1">
      <alignment horizontal="center" vertical="center" wrapText="1"/>
    </xf>
    <xf numFmtId="1" fontId="7" fillId="0" borderId="10" xfId="0" applyNumberFormat="1" applyFont="1" applyBorder="1" applyAlignment="1">
      <alignment horizontal="center" vertical="center"/>
    </xf>
    <xf numFmtId="0" fontId="15" fillId="0" borderId="0" xfId="0" applyFont="1" applyAlignment="1">
      <alignment vertical="center"/>
    </xf>
    <xf numFmtId="0" fontId="10" fillId="0" borderId="10" xfId="0" applyFont="1" applyFill="1" applyBorder="1" applyAlignment="1">
      <alignment vertical="center"/>
    </xf>
    <xf numFmtId="0" fontId="96" fillId="0" borderId="27" xfId="54" applyFont="1" applyFill="1" applyBorder="1" applyAlignment="1" applyProtection="1">
      <alignment horizontal="center" vertical="center" wrapText="1"/>
      <protection/>
    </xf>
    <xf numFmtId="0" fontId="92" fillId="0" borderId="28" xfId="0" applyFont="1" applyFill="1" applyBorder="1" applyAlignment="1">
      <alignment horizontal="center" vertical="center" wrapText="1"/>
    </xf>
    <xf numFmtId="2" fontId="16" fillId="0" borderId="20" xfId="0" applyNumberFormat="1" applyFont="1" applyFill="1" applyBorder="1" applyAlignment="1">
      <alignment horizontal="center" vertical="center"/>
    </xf>
    <xf numFmtId="0" fontId="86" fillId="0" borderId="20" xfId="0" applyFont="1" applyBorder="1" applyAlignment="1">
      <alignment horizontal="center" vertical="center"/>
    </xf>
    <xf numFmtId="2" fontId="94" fillId="0" borderId="20" xfId="0" applyNumberFormat="1" applyFont="1" applyBorder="1" applyAlignment="1">
      <alignment horizontal="center" vertical="center"/>
    </xf>
    <xf numFmtId="0" fontId="86" fillId="0" borderId="0" xfId="0" applyFont="1" applyAlignment="1">
      <alignment horizontal="center"/>
    </xf>
    <xf numFmtId="2" fontId="16" fillId="0" borderId="10" xfId="0" applyNumberFormat="1" applyFont="1" applyFill="1" applyBorder="1" applyAlignment="1">
      <alignment horizontal="center" vertical="center"/>
    </xf>
    <xf numFmtId="2" fontId="86" fillId="0" borderId="0" xfId="0" applyNumberFormat="1" applyFont="1" applyFill="1" applyBorder="1" applyAlignment="1">
      <alignment horizontal="center" vertic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8" fillId="0" borderId="32" xfId="0" applyFont="1" applyBorder="1" applyAlignment="1">
      <alignment horizontal="center" vertical="center" wrapText="1"/>
    </xf>
    <xf numFmtId="0" fontId="97" fillId="0" borderId="16" xfId="0" applyFont="1" applyBorder="1" applyAlignment="1">
      <alignment horizontal="center" vertical="center" wrapText="1"/>
    </xf>
    <xf numFmtId="0" fontId="97" fillId="0" borderId="17" xfId="0" applyFont="1" applyBorder="1" applyAlignment="1">
      <alignment horizontal="center" vertical="center" wrapText="1"/>
    </xf>
    <xf numFmtId="0" fontId="97" fillId="0" borderId="33"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34" xfId="0" applyFont="1" applyBorder="1" applyAlignment="1">
      <alignment vertical="center" wrapText="1"/>
    </xf>
    <xf numFmtId="0" fontId="97" fillId="0" borderId="0" xfId="0" applyFont="1" applyBorder="1" applyAlignment="1">
      <alignment vertical="center" wrapText="1"/>
    </xf>
    <xf numFmtId="0" fontId="97" fillId="0" borderId="14" xfId="0" applyFont="1" applyBorder="1" applyAlignment="1">
      <alignment vertical="center" wrapText="1"/>
    </xf>
    <xf numFmtId="0" fontId="98" fillId="0" borderId="35" xfId="0" applyFont="1" applyBorder="1" applyAlignment="1">
      <alignment vertical="center" wrapText="1"/>
    </xf>
    <xf numFmtId="0" fontId="99" fillId="0" borderId="36" xfId="0" applyFont="1" applyFill="1" applyBorder="1" applyAlignment="1">
      <alignment horizontal="center" vertical="center"/>
    </xf>
    <xf numFmtId="1" fontId="98" fillId="0" borderId="36" xfId="0" applyNumberFormat="1" applyFont="1" applyFill="1" applyBorder="1" applyAlignment="1">
      <alignment horizontal="center" vertical="center"/>
    </xf>
    <xf numFmtId="1" fontId="97" fillId="0" borderId="37" xfId="0" applyNumberFormat="1" applyFont="1" applyBorder="1" applyAlignment="1">
      <alignment horizontal="center" vertical="center" wrapText="1"/>
    </xf>
    <xf numFmtId="0" fontId="97" fillId="0" borderId="0" xfId="0" applyFont="1" applyBorder="1" applyAlignment="1">
      <alignment horizontal="center" vertical="center" wrapText="1"/>
    </xf>
    <xf numFmtId="0" fontId="97" fillId="0" borderId="0" xfId="0" applyFont="1" applyFill="1" applyBorder="1" applyAlignment="1">
      <alignment horizontal="center" vertical="center" wrapText="1"/>
    </xf>
    <xf numFmtId="1" fontId="97" fillId="0" borderId="0" xfId="0" applyNumberFormat="1" applyFont="1" applyBorder="1" applyAlignment="1">
      <alignment horizontal="center" vertical="center" wrapText="1"/>
    </xf>
    <xf numFmtId="0" fontId="98" fillId="0" borderId="35" xfId="0" applyFont="1" applyFill="1" applyBorder="1" applyAlignment="1">
      <alignment vertical="center" wrapText="1"/>
    </xf>
    <xf numFmtId="1" fontId="99" fillId="0" borderId="36" xfId="0" applyNumberFormat="1" applyFont="1" applyFill="1" applyBorder="1" applyAlignment="1">
      <alignment horizontal="center" vertical="center"/>
    </xf>
    <xf numFmtId="1" fontId="97" fillId="0" borderId="37" xfId="0" applyNumberFormat="1" applyFont="1" applyFill="1" applyBorder="1" applyAlignment="1">
      <alignment horizontal="center" vertical="center" wrapText="1"/>
    </xf>
    <xf numFmtId="0" fontId="100" fillId="0" borderId="0" xfId="0" applyFont="1" applyAlignment="1">
      <alignment horizontal="center" vertical="center"/>
    </xf>
    <xf numFmtId="0" fontId="100" fillId="0" borderId="10" xfId="0" applyFont="1" applyFill="1" applyBorder="1" applyAlignment="1">
      <alignment horizontal="center" vertical="center"/>
    </xf>
    <xf numFmtId="0" fontId="101" fillId="0" borderId="0" xfId="0" applyFont="1" applyAlignment="1">
      <alignment/>
    </xf>
    <xf numFmtId="0" fontId="19" fillId="0" borderId="10" xfId="0" applyFont="1" applyFill="1" applyBorder="1" applyAlignment="1">
      <alignment horizontal="center" vertical="center" wrapText="1"/>
    </xf>
    <xf numFmtId="0" fontId="102" fillId="0" borderId="10" xfId="0" applyFont="1" applyFill="1" applyBorder="1" applyAlignment="1">
      <alignment horizontal="left" vertical="center" wrapText="1"/>
    </xf>
    <xf numFmtId="14" fontId="102" fillId="0" borderId="10" xfId="0" applyNumberFormat="1" applyFont="1" applyFill="1" applyBorder="1" applyAlignment="1">
      <alignment horizontal="center" vertical="center" wrapText="1"/>
    </xf>
    <xf numFmtId="0" fontId="102" fillId="0" borderId="10" xfId="0" applyFont="1" applyFill="1" applyBorder="1" applyAlignment="1">
      <alignment horizontal="center" vertical="center"/>
    </xf>
    <xf numFmtId="0" fontId="102" fillId="0" borderId="0" xfId="0" applyFont="1" applyAlignment="1">
      <alignment/>
    </xf>
    <xf numFmtId="0" fontId="20" fillId="0" borderId="0" xfId="0" applyFont="1" applyAlignment="1">
      <alignment horizontal="left" vertical="center"/>
    </xf>
    <xf numFmtId="0" fontId="101" fillId="0" borderId="0" xfId="0" applyFont="1" applyFill="1" applyAlignment="1">
      <alignment vertical="center"/>
    </xf>
    <xf numFmtId="0" fontId="101" fillId="0" borderId="0" xfId="0" applyFont="1" applyAlignment="1">
      <alignment horizontal="center" vertical="center"/>
    </xf>
    <xf numFmtId="0" fontId="101" fillId="0" borderId="0" xfId="0" applyFont="1" applyAlignment="1">
      <alignment horizontal="left" vertical="center"/>
    </xf>
    <xf numFmtId="0" fontId="21" fillId="0" borderId="0" xfId="0" applyFont="1" applyFill="1" applyAlignment="1">
      <alignment horizontal="left" vertical="center"/>
    </xf>
    <xf numFmtId="0" fontId="21" fillId="0" borderId="0" xfId="0" applyFont="1" applyFill="1" applyAlignment="1">
      <alignment horizontal="left" vertical="center" wrapText="1"/>
    </xf>
    <xf numFmtId="0" fontId="22" fillId="0" borderId="0" xfId="0" applyFont="1" applyAlignment="1">
      <alignment horizontal="center" vertical="center"/>
    </xf>
    <xf numFmtId="0" fontId="22" fillId="0" borderId="38" xfId="0" applyFont="1" applyBorder="1" applyAlignment="1">
      <alignment horizontal="center" vertical="center" wrapText="1"/>
    </xf>
    <xf numFmtId="0" fontId="101" fillId="0" borderId="23" xfId="0" applyFont="1" applyFill="1" applyBorder="1" applyAlignment="1">
      <alignment horizontal="center" vertical="center" wrapText="1"/>
    </xf>
    <xf numFmtId="0" fontId="22" fillId="0" borderId="23" xfId="0" applyFont="1" applyBorder="1" applyAlignment="1">
      <alignment horizontal="center" vertical="center" wrapText="1"/>
    </xf>
    <xf numFmtId="0" fontId="21" fillId="0" borderId="23" xfId="0" applyFont="1" applyFill="1" applyBorder="1" applyAlignment="1">
      <alignment horizontal="center" vertical="center" wrapText="1"/>
    </xf>
    <xf numFmtId="0" fontId="22" fillId="0" borderId="39" xfId="0" applyFont="1" applyBorder="1" applyAlignment="1">
      <alignment horizontal="center" vertical="center" wrapText="1"/>
    </xf>
    <xf numFmtId="0" fontId="21" fillId="0" borderId="10"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3" fillId="0" borderId="0" xfId="0" applyFont="1" applyAlignment="1">
      <alignment/>
    </xf>
    <xf numFmtId="0" fontId="22" fillId="0" borderId="10" xfId="0" applyFont="1" applyBorder="1" applyAlignment="1">
      <alignment horizontal="center" vertical="center" wrapText="1"/>
    </xf>
    <xf numFmtId="0" fontId="101" fillId="0" borderId="10" xfId="0" applyFont="1" applyBorder="1" applyAlignment="1">
      <alignment horizontal="center"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19" fillId="0" borderId="10" xfId="0" applyFont="1" applyFill="1" applyBorder="1" applyAlignment="1">
      <alignment horizontal="left" vertical="center"/>
    </xf>
    <xf numFmtId="0" fontId="102" fillId="0" borderId="0" xfId="0" applyFont="1" applyFill="1" applyAlignment="1">
      <alignment/>
    </xf>
    <xf numFmtId="0" fontId="103" fillId="0" borderId="0" xfId="0" applyFont="1" applyFill="1" applyAlignment="1">
      <alignment/>
    </xf>
    <xf numFmtId="0" fontId="10" fillId="0" borderId="10" xfId="0" applyFont="1" applyBorder="1" applyAlignment="1">
      <alignment horizontal="left" vertical="center" wrapText="1"/>
    </xf>
    <xf numFmtId="0" fontId="101" fillId="0" borderId="0" xfId="0" applyFont="1" applyBorder="1" applyAlignment="1">
      <alignment/>
    </xf>
    <xf numFmtId="0" fontId="104" fillId="0" borderId="11" xfId="0" applyFont="1" applyBorder="1" applyAlignment="1">
      <alignment horizontal="center" vertical="center"/>
    </xf>
    <xf numFmtId="0" fontId="105" fillId="0" borderId="0" xfId="0" applyFont="1" applyFill="1" applyAlignment="1">
      <alignment/>
    </xf>
    <xf numFmtId="0" fontId="10" fillId="0" borderId="10" xfId="0" applyFont="1" applyBorder="1" applyAlignment="1">
      <alignment horizontal="center" vertical="center" wrapText="1"/>
    </xf>
    <xf numFmtId="0" fontId="106" fillId="0" borderId="0" xfId="0" applyFont="1" applyAlignment="1">
      <alignment/>
    </xf>
    <xf numFmtId="0" fontId="4" fillId="0" borderId="0" xfId="0" applyFont="1" applyAlignment="1">
      <alignment/>
    </xf>
    <xf numFmtId="1" fontId="86" fillId="0" borderId="0" xfId="0" applyNumberFormat="1" applyFont="1" applyAlignment="1">
      <alignment/>
    </xf>
    <xf numFmtId="0" fontId="26" fillId="0" borderId="0" xfId="0" applyFont="1" applyAlignment="1">
      <alignment/>
    </xf>
    <xf numFmtId="0" fontId="27" fillId="0" borderId="0" xfId="0" applyFont="1" applyAlignment="1">
      <alignment vertical="center" wrapText="1"/>
    </xf>
    <xf numFmtId="0" fontId="6" fillId="0" borderId="0" xfId="0" applyFont="1" applyAlignment="1">
      <alignment/>
    </xf>
    <xf numFmtId="0" fontId="28" fillId="0" borderId="0" xfId="0" applyFont="1" applyAlignment="1">
      <alignment vertical="center" wrapText="1"/>
    </xf>
    <xf numFmtId="0" fontId="28" fillId="0" borderId="0" xfId="0" applyFont="1" applyAlignment="1">
      <alignment horizontal="center" vertical="center" wrapText="1"/>
    </xf>
    <xf numFmtId="0" fontId="6" fillId="0" borderId="0" xfId="0" applyFont="1" applyAlignment="1">
      <alignmen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18" xfId="0" applyFont="1" applyBorder="1" applyAlignment="1">
      <alignment horizontal="center" vertical="center" wrapText="1"/>
    </xf>
    <xf numFmtId="0" fontId="6" fillId="0" borderId="0" xfId="0" applyFont="1" applyBorder="1" applyAlignment="1">
      <alignment horizontal="center" vertical="center"/>
    </xf>
    <xf numFmtId="0" fontId="90" fillId="34" borderId="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6" fillId="0" borderId="0" xfId="0" applyFont="1" applyBorder="1" applyAlignment="1">
      <alignment/>
    </xf>
    <xf numFmtId="0" fontId="28"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22" fillId="35" borderId="10" xfId="0" applyFont="1" applyFill="1" applyBorder="1" applyAlignment="1">
      <alignment horizontal="center"/>
    </xf>
    <xf numFmtId="0" fontId="22" fillId="0" borderId="10" xfId="0" applyFont="1" applyBorder="1" applyAlignment="1">
      <alignment horizontal="center" vertical="center"/>
    </xf>
    <xf numFmtId="0" fontId="21" fillId="0" borderId="10" xfId="0" applyFont="1" applyBorder="1" applyAlignment="1">
      <alignment horizontal="left"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10" xfId="0" applyFont="1" applyBorder="1" applyAlignment="1">
      <alignment horizontal="left" vertical="center"/>
    </xf>
    <xf numFmtId="0" fontId="22" fillId="10" borderId="10" xfId="0" applyFont="1" applyFill="1" applyBorder="1" applyAlignment="1">
      <alignment/>
    </xf>
    <xf numFmtId="0" fontId="21" fillId="10" borderId="10" xfId="0" applyFont="1" applyFill="1" applyBorder="1" applyAlignment="1">
      <alignment horizontal="left" vertical="center"/>
    </xf>
    <xf numFmtId="0" fontId="14" fillId="10" borderId="10" xfId="0" applyFont="1" applyFill="1" applyBorder="1" applyAlignment="1">
      <alignment horizontal="center" vertical="center"/>
    </xf>
    <xf numFmtId="0" fontId="14" fillId="10" borderId="21" xfId="0" applyFont="1" applyFill="1" applyBorder="1" applyAlignment="1">
      <alignment horizontal="center" vertical="center"/>
    </xf>
    <xf numFmtId="0" fontId="22" fillId="0" borderId="0" xfId="0" applyFont="1" applyBorder="1" applyAlignment="1">
      <alignment/>
    </xf>
    <xf numFmtId="0" fontId="90" fillId="0" borderId="10"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top" wrapText="1"/>
    </xf>
    <xf numFmtId="0" fontId="30" fillId="0" borderId="10" xfId="0" applyFont="1" applyBorder="1" applyAlignment="1">
      <alignment horizontal="right" vertical="top" wrapText="1"/>
    </xf>
    <xf numFmtId="0" fontId="29" fillId="0" borderId="10" xfId="0" applyFont="1" applyBorder="1" applyAlignment="1">
      <alignment horizontal="center" vertical="center" wrapText="1"/>
    </xf>
    <xf numFmtId="0" fontId="29" fillId="0" borderId="10" xfId="0" applyFont="1" applyBorder="1" applyAlignment="1">
      <alignment vertical="top" wrapText="1"/>
    </xf>
    <xf numFmtId="0" fontId="29" fillId="0" borderId="10" xfId="0" applyFont="1" applyBorder="1" applyAlignment="1">
      <alignment horizontal="right" vertical="center" wrapText="1"/>
    </xf>
    <xf numFmtId="1" fontId="29" fillId="0" borderId="10" xfId="0" applyNumberFormat="1" applyFont="1" applyBorder="1" applyAlignment="1">
      <alignment horizontal="right" vertical="center" wrapText="1"/>
    </xf>
    <xf numFmtId="0" fontId="30" fillId="0" borderId="10" xfId="0" applyFont="1" applyBorder="1" applyAlignment="1">
      <alignment/>
    </xf>
    <xf numFmtId="0" fontId="30" fillId="0" borderId="10" xfId="0" applyFont="1" applyBorder="1" applyAlignment="1">
      <alignment horizontal="right" vertical="center"/>
    </xf>
    <xf numFmtId="1" fontId="30" fillId="0" borderId="10" xfId="0" applyNumberFormat="1" applyFont="1" applyBorder="1" applyAlignment="1">
      <alignment horizontal="right" vertical="center"/>
    </xf>
    <xf numFmtId="0" fontId="107" fillId="0" borderId="0" xfId="0" applyFont="1" applyAlignment="1">
      <alignment/>
    </xf>
    <xf numFmtId="0" fontId="93" fillId="0" borderId="16" xfId="0" applyFont="1" applyBorder="1" applyAlignment="1">
      <alignment horizontal="center" vertical="center" wrapText="1"/>
    </xf>
    <xf numFmtId="0" fontId="93" fillId="0" borderId="17" xfId="0" applyFont="1" applyBorder="1" applyAlignment="1">
      <alignment horizontal="center" vertical="center" wrapText="1"/>
    </xf>
    <xf numFmtId="0" fontId="93" fillId="0" borderId="33" xfId="0" applyFont="1" applyBorder="1" applyAlignment="1">
      <alignment horizontal="center" vertical="center" wrapText="1"/>
    </xf>
    <xf numFmtId="0" fontId="93" fillId="0" borderId="19" xfId="0" applyFont="1" applyBorder="1" applyAlignment="1">
      <alignment horizontal="center" vertical="center" wrapText="1"/>
    </xf>
    <xf numFmtId="0" fontId="90" fillId="0" borderId="15" xfId="0" applyFont="1" applyBorder="1" applyAlignment="1">
      <alignment horizontal="center" vertical="center"/>
    </xf>
    <xf numFmtId="0" fontId="90" fillId="0" borderId="16" xfId="0" applyFont="1" applyBorder="1" applyAlignment="1">
      <alignment horizontal="left" vertical="center" wrapText="1"/>
    </xf>
    <xf numFmtId="0" fontId="90" fillId="0" borderId="40" xfId="0" applyFont="1" applyBorder="1" applyAlignment="1">
      <alignment horizontal="center" vertical="center"/>
    </xf>
    <xf numFmtId="0" fontId="90" fillId="0" borderId="10" xfId="0" applyFont="1" applyBorder="1" applyAlignment="1">
      <alignment horizontal="left" vertical="center" wrapText="1"/>
    </xf>
    <xf numFmtId="0" fontId="90" fillId="0" borderId="41" xfId="0" applyFont="1" applyBorder="1" applyAlignment="1">
      <alignment horizontal="center" vertical="center"/>
    </xf>
    <xf numFmtId="0" fontId="93" fillId="0" borderId="33" xfId="0" applyFont="1" applyBorder="1" applyAlignment="1">
      <alignment horizontal="left" vertical="center"/>
    </xf>
    <xf numFmtId="0" fontId="93" fillId="0" borderId="16" xfId="0" applyFont="1" applyFill="1" applyBorder="1" applyAlignment="1">
      <alignment horizontal="right" vertical="center" wrapText="1"/>
    </xf>
    <xf numFmtId="0" fontId="90" fillId="0" borderId="16" xfId="0" applyFont="1" applyFill="1" applyBorder="1" applyAlignment="1">
      <alignment horizontal="right" vertical="center" wrapText="1"/>
    </xf>
    <xf numFmtId="2" fontId="90" fillId="0" borderId="17" xfId="0" applyNumberFormat="1" applyFont="1" applyFill="1" applyBorder="1" applyAlignment="1">
      <alignment horizontal="right" vertical="center" wrapText="1"/>
    </xf>
    <xf numFmtId="0" fontId="93" fillId="0" borderId="10" xfId="0" applyFont="1" applyFill="1" applyBorder="1" applyAlignment="1">
      <alignment horizontal="right" vertical="center" wrapText="1"/>
    </xf>
    <xf numFmtId="0" fontId="90" fillId="0" borderId="10" xfId="0" applyFont="1" applyFill="1" applyBorder="1" applyAlignment="1">
      <alignment horizontal="right" vertical="center" wrapText="1"/>
    </xf>
    <xf numFmtId="2" fontId="90" fillId="0" borderId="18" xfId="0" applyNumberFormat="1" applyFont="1" applyFill="1" applyBorder="1" applyAlignment="1">
      <alignment horizontal="right" vertical="center" wrapText="1"/>
    </xf>
    <xf numFmtId="0" fontId="93" fillId="0" borderId="33" xfId="0" applyFont="1" applyFill="1" applyBorder="1" applyAlignment="1">
      <alignment horizontal="right" vertical="center" wrapText="1"/>
    </xf>
    <xf numFmtId="0" fontId="93" fillId="0" borderId="33" xfId="0" applyFont="1" applyFill="1" applyBorder="1" applyAlignment="1">
      <alignment horizontal="right" vertical="center"/>
    </xf>
    <xf numFmtId="2" fontId="93" fillId="0" borderId="19" xfId="0" applyNumberFormat="1" applyFont="1" applyFill="1" applyBorder="1" applyAlignment="1">
      <alignment horizontal="right" vertical="center" wrapText="1"/>
    </xf>
    <xf numFmtId="0" fontId="21" fillId="0" borderId="26" xfId="0" applyFont="1" applyFill="1" applyBorder="1" applyAlignment="1">
      <alignment horizontal="left" vertical="center"/>
    </xf>
    <xf numFmtId="0" fontId="21" fillId="0" borderId="42" xfId="0" applyFont="1" applyFill="1" applyBorder="1" applyAlignment="1">
      <alignment horizontal="left" vertical="center"/>
    </xf>
    <xf numFmtId="0" fontId="21" fillId="0" borderId="43" xfId="0" applyFont="1" applyFill="1" applyBorder="1" applyAlignment="1">
      <alignment horizontal="left" vertical="center"/>
    </xf>
    <xf numFmtId="0" fontId="22" fillId="0" borderId="26" xfId="0" applyFont="1" applyFill="1" applyBorder="1" applyAlignment="1">
      <alignment horizontal="left" vertical="center"/>
    </xf>
    <xf numFmtId="0" fontId="22" fillId="0" borderId="42" xfId="0" applyFont="1" applyFill="1" applyBorder="1" applyAlignment="1">
      <alignment horizontal="left" vertical="center"/>
    </xf>
    <xf numFmtId="0" fontId="22" fillId="0" borderId="43" xfId="0" applyFont="1" applyFill="1" applyBorder="1" applyAlignment="1">
      <alignment horizontal="left" vertical="center"/>
    </xf>
    <xf numFmtId="0" fontId="22" fillId="0" borderId="26" xfId="0" applyFont="1" applyFill="1" applyBorder="1" applyAlignment="1">
      <alignment horizontal="left" vertical="center" wrapText="1"/>
    </xf>
    <xf numFmtId="0" fontId="22" fillId="0" borderId="42" xfId="0" applyFont="1" applyFill="1" applyBorder="1" applyAlignment="1">
      <alignment horizontal="left" vertical="center" wrapText="1"/>
    </xf>
    <xf numFmtId="0" fontId="22" fillId="0" borderId="43" xfId="0" applyFont="1" applyFill="1" applyBorder="1" applyAlignment="1">
      <alignment horizontal="left" vertical="center" wrapText="1"/>
    </xf>
    <xf numFmtId="0" fontId="22" fillId="35" borderId="10" xfId="0" applyFont="1" applyFill="1" applyBorder="1" applyAlignment="1">
      <alignment horizontal="center" vertical="center" wrapText="1"/>
    </xf>
    <xf numFmtId="0" fontId="22" fillId="35" borderId="10" xfId="0" applyFont="1" applyFill="1" applyBorder="1" applyAlignment="1">
      <alignment horizontal="center" vertical="center"/>
    </xf>
    <xf numFmtId="0" fontId="22" fillId="35" borderId="10" xfId="0" applyFont="1" applyFill="1" applyBorder="1" applyAlignment="1">
      <alignment horizontal="center"/>
    </xf>
    <xf numFmtId="0" fontId="20" fillId="0" borderId="44"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45"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7" xfId="0" applyFont="1" applyBorder="1" applyAlignment="1">
      <alignment horizontal="left" vertical="center" wrapText="1"/>
    </xf>
    <xf numFmtId="0" fontId="30" fillId="0" borderId="10" xfId="0" applyFont="1" applyBorder="1" applyAlignment="1">
      <alignment vertical="top" wrapText="1"/>
    </xf>
    <xf numFmtId="0" fontId="30" fillId="0" borderId="10" xfId="0" applyFont="1" applyBorder="1" applyAlignment="1">
      <alignment horizontal="center" vertical="center" wrapText="1"/>
    </xf>
    <xf numFmtId="0" fontId="30" fillId="0" borderId="10" xfId="0" applyNumberFormat="1" applyFont="1" applyBorder="1" applyAlignment="1">
      <alignment horizontal="center" vertical="center" wrapText="1"/>
    </xf>
    <xf numFmtId="9" fontId="30" fillId="0" borderId="10" xfId="63" applyFont="1" applyBorder="1" applyAlignment="1">
      <alignment horizontal="center" vertical="center" wrapText="1"/>
    </xf>
    <xf numFmtId="0" fontId="30" fillId="0" borderId="0" xfId="0" applyFont="1" applyFill="1" applyAlignment="1">
      <alignment horizontal="left"/>
    </xf>
    <xf numFmtId="0" fontId="30" fillId="0" borderId="0" xfId="0" applyFont="1" applyFill="1" applyBorder="1" applyAlignment="1">
      <alignment horizontal="left"/>
    </xf>
    <xf numFmtId="0" fontId="30" fillId="0" borderId="10" xfId="0" applyFont="1" applyFill="1" applyBorder="1" applyAlignment="1">
      <alignment horizontal="center" vertical="center"/>
    </xf>
    <xf numFmtId="0" fontId="25" fillId="0" borderId="48" xfId="0" applyFont="1" applyFill="1" applyBorder="1" applyAlignment="1">
      <alignment horizontal="left"/>
    </xf>
    <xf numFmtId="0" fontId="25" fillId="0" borderId="49" xfId="0" applyFont="1" applyFill="1" applyBorder="1" applyAlignment="1">
      <alignment horizontal="left"/>
    </xf>
    <xf numFmtId="0" fontId="25" fillId="0" borderId="50" xfId="0" applyFont="1" applyFill="1" applyBorder="1" applyAlignment="1">
      <alignment horizontal="left"/>
    </xf>
    <xf numFmtId="0" fontId="25" fillId="0" borderId="51" xfId="0" applyFont="1" applyFill="1" applyBorder="1" applyAlignment="1">
      <alignment horizontal="left"/>
    </xf>
    <xf numFmtId="0" fontId="25" fillId="0" borderId="52" xfId="0" applyFont="1" applyFill="1" applyBorder="1" applyAlignment="1">
      <alignment horizontal="left"/>
    </xf>
    <xf numFmtId="0" fontId="25" fillId="0" borderId="53" xfId="0" applyFont="1" applyFill="1" applyBorder="1" applyAlignment="1">
      <alignment horizontal="left"/>
    </xf>
    <xf numFmtId="0" fontId="25" fillId="0" borderId="34" xfId="0" applyFont="1" applyFill="1" applyBorder="1" applyAlignment="1">
      <alignment horizontal="left"/>
    </xf>
    <xf numFmtId="0" fontId="25" fillId="0" borderId="0" xfId="0" applyFont="1" applyFill="1" applyBorder="1" applyAlignment="1">
      <alignment horizontal="left"/>
    </xf>
    <xf numFmtId="0" fontId="25" fillId="0" borderId="14" xfId="0" applyFont="1" applyFill="1" applyBorder="1" applyAlignment="1">
      <alignment horizontal="left"/>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0" fillId="0" borderId="4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8" xfId="0" applyFont="1" applyBorder="1" applyAlignment="1">
      <alignment horizontal="left" vertical="center" wrapText="1"/>
    </xf>
    <xf numFmtId="0" fontId="10" fillId="0" borderId="54" xfId="0" applyFont="1" applyBorder="1" applyAlignment="1">
      <alignment horizontal="left" vertical="center" wrapText="1"/>
    </xf>
    <xf numFmtId="0" fontId="10" fillId="0" borderId="21" xfId="0" applyFont="1" applyBorder="1" applyAlignment="1">
      <alignment horizontal="left" vertical="center" wrapText="1"/>
    </xf>
    <xf numFmtId="0" fontId="10" fillId="0" borderId="55" xfId="0" applyFont="1" applyBorder="1" applyAlignment="1">
      <alignment horizontal="left" vertical="center" wrapText="1"/>
    </xf>
    <xf numFmtId="0" fontId="9" fillId="0" borderId="10" xfId="0" applyFont="1" applyBorder="1" applyAlignment="1">
      <alignment horizontal="center" vertical="center" wrapText="1"/>
    </xf>
    <xf numFmtId="0" fontId="9" fillId="0" borderId="56" xfId="0" applyFont="1" applyBorder="1" applyAlignment="1">
      <alignment horizontal="center" vertical="center" wrapText="1"/>
    </xf>
    <xf numFmtId="0" fontId="18" fillId="0" borderId="57" xfId="0" applyFont="1" applyBorder="1" applyAlignment="1">
      <alignment horizontal="left" vertical="center" wrapText="1"/>
    </xf>
    <xf numFmtId="0" fontId="18" fillId="0" borderId="58" xfId="0" applyFont="1" applyBorder="1" applyAlignment="1">
      <alignment horizontal="left" vertical="center" wrapText="1"/>
    </xf>
    <xf numFmtId="0" fontId="18" fillId="0" borderId="59" xfId="0" applyFont="1" applyBorder="1" applyAlignment="1">
      <alignment horizontal="left" vertical="center" wrapText="1"/>
    </xf>
    <xf numFmtId="0" fontId="7" fillId="0" borderId="0"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08" fillId="0" borderId="0" xfId="0" applyFont="1" applyFill="1" applyBorder="1" applyAlignment="1">
      <alignment horizontal="center" vertical="center"/>
    </xf>
    <xf numFmtId="0" fontId="109" fillId="0" borderId="0" xfId="0" applyFont="1" applyFill="1" applyBorder="1" applyAlignment="1">
      <alignment horizontal="center" vertical="center"/>
    </xf>
    <xf numFmtId="0" fontId="93" fillId="0" borderId="60" xfId="0" applyFont="1" applyFill="1" applyBorder="1" applyAlignment="1">
      <alignment horizontal="center" vertical="center"/>
    </xf>
    <xf numFmtId="0" fontId="93" fillId="0" borderId="61" xfId="0" applyFont="1" applyBorder="1" applyAlignment="1">
      <alignment horizontal="center" vertical="center" wrapText="1"/>
    </xf>
    <xf numFmtId="0" fontId="93" fillId="0" borderId="62" xfId="0" applyFont="1" applyBorder="1" applyAlignment="1">
      <alignment horizontal="center" vertical="center" wrapText="1"/>
    </xf>
    <xf numFmtId="0" fontId="93" fillId="0" borderId="63" xfId="0" applyFont="1" applyBorder="1" applyAlignment="1">
      <alignment horizontal="center" vertical="center" wrapText="1"/>
    </xf>
    <xf numFmtId="0" fontId="93" fillId="0" borderId="64" xfId="0" applyFont="1" applyBorder="1" applyAlignment="1">
      <alignment horizontal="center" vertical="center" wrapText="1"/>
    </xf>
    <xf numFmtId="0" fontId="8" fillId="0" borderId="51" xfId="0" applyFont="1" applyBorder="1" applyAlignment="1">
      <alignment horizontal="center"/>
    </xf>
    <xf numFmtId="0" fontId="8" fillId="0" borderId="52" xfId="0" applyFont="1" applyBorder="1" applyAlignment="1">
      <alignment horizontal="center"/>
    </xf>
    <xf numFmtId="0" fontId="8" fillId="0" borderId="53" xfId="0" applyFont="1" applyBorder="1" applyAlignment="1">
      <alignment horizontal="center"/>
    </xf>
    <xf numFmtId="0" fontId="8" fillId="0" borderId="65" xfId="0" applyFont="1" applyBorder="1" applyAlignment="1">
      <alignment vertical="center" wrapText="1"/>
    </xf>
    <xf numFmtId="0" fontId="8" fillId="0" borderId="12" xfId="0" applyFont="1" applyBorder="1" applyAlignment="1">
      <alignment vertical="center" wrapText="1"/>
    </xf>
    <xf numFmtId="0" fontId="8" fillId="0" borderId="0" xfId="0" applyFont="1" applyBorder="1" applyAlignment="1">
      <alignment horizontal="center" wrapText="1"/>
    </xf>
    <xf numFmtId="0" fontId="8" fillId="0" borderId="40" xfId="0" applyFont="1" applyBorder="1" applyAlignment="1">
      <alignment vertical="center" wrapText="1"/>
    </xf>
    <xf numFmtId="0" fontId="8" fillId="0" borderId="41" xfId="0" applyFont="1" applyBorder="1" applyAlignment="1">
      <alignment vertical="center" wrapText="1"/>
    </xf>
    <xf numFmtId="0" fontId="8" fillId="0" borderId="10" xfId="0" applyFont="1" applyBorder="1" applyAlignment="1">
      <alignment vertical="center" wrapText="1"/>
    </xf>
    <xf numFmtId="0" fontId="8" fillId="0" borderId="33" xfId="0" applyFont="1" applyBorder="1" applyAlignment="1">
      <alignment vertical="center" wrapText="1"/>
    </xf>
    <xf numFmtId="0" fontId="8" fillId="0" borderId="0" xfId="0" applyFont="1" applyBorder="1" applyAlignment="1">
      <alignment wrapText="1"/>
    </xf>
    <xf numFmtId="0" fontId="8" fillId="0" borderId="54" xfId="0" applyFont="1" applyBorder="1" applyAlignment="1">
      <alignment horizontal="center" vertical="center" wrapText="1"/>
    </xf>
    <xf numFmtId="0" fontId="8" fillId="0" borderId="62" xfId="0" applyFont="1" applyBorder="1" applyAlignment="1">
      <alignment horizontal="center" vertical="center" wrapText="1"/>
    </xf>
    <xf numFmtId="0" fontId="9" fillId="0" borderId="0" xfId="0" applyFont="1" applyAlignment="1">
      <alignment horizontal="left" vertical="center" wrapText="1"/>
    </xf>
    <xf numFmtId="0" fontId="86" fillId="0" borderId="10" xfId="0" applyFont="1" applyFill="1" applyBorder="1" applyAlignment="1">
      <alignment horizontal="center" vertical="center" wrapText="1"/>
    </xf>
    <xf numFmtId="0" fontId="7" fillId="34"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8" fillId="34" borderId="0" xfId="0" applyFont="1" applyFill="1" applyBorder="1" applyAlignment="1">
      <alignment horizontal="left" wrapText="1"/>
    </xf>
    <xf numFmtId="0" fontId="9" fillId="0" borderId="10" xfId="0" applyFont="1" applyBorder="1" applyAlignment="1">
      <alignment horizontal="center" vertical="top" wrapText="1"/>
    </xf>
    <xf numFmtId="0" fontId="93" fillId="0" borderId="0" xfId="0" applyFont="1" applyBorder="1" applyAlignment="1">
      <alignment horizontal="left"/>
    </xf>
    <xf numFmtId="0" fontId="86" fillId="0" borderId="21" xfId="0" applyFont="1" applyFill="1" applyBorder="1" applyAlignment="1">
      <alignment horizontal="center" vertical="center" wrapText="1"/>
    </xf>
    <xf numFmtId="0" fontId="86" fillId="0" borderId="20" xfId="0" applyFont="1" applyFill="1" applyBorder="1" applyAlignment="1">
      <alignment horizontal="center" vertical="center" wrapText="1"/>
    </xf>
    <xf numFmtId="0" fontId="110" fillId="0" borderId="0" xfId="0" applyFont="1" applyBorder="1" applyAlignment="1">
      <alignment horizontal="center" vertical="center"/>
    </xf>
    <xf numFmtId="0" fontId="111" fillId="0" borderId="0" xfId="0" applyFont="1" applyBorder="1" applyAlignment="1">
      <alignment horizontal="center" vertical="center"/>
    </xf>
    <xf numFmtId="0" fontId="111" fillId="0" borderId="60" xfId="0" applyFont="1" applyBorder="1" applyAlignment="1">
      <alignment horizontal="center" vertical="center"/>
    </xf>
    <xf numFmtId="0" fontId="99" fillId="0" borderId="61" xfId="0" applyFont="1" applyBorder="1" applyAlignment="1">
      <alignment horizontal="center" vertical="center"/>
    </xf>
    <xf numFmtId="0" fontId="99" fillId="0" borderId="63" xfId="0" applyFont="1" applyBorder="1" applyAlignment="1">
      <alignment horizontal="center" vertical="center"/>
    </xf>
    <xf numFmtId="0" fontId="99" fillId="0" borderId="66" xfId="0" applyFont="1" applyBorder="1" applyAlignment="1">
      <alignment horizontal="center" vertical="center"/>
    </xf>
    <xf numFmtId="0" fontId="97" fillId="0" borderId="15" xfId="0" applyFont="1" applyBorder="1" applyAlignment="1">
      <alignment horizontal="center" vertical="center" wrapText="1"/>
    </xf>
    <xf numFmtId="0" fontId="97" fillId="0" borderId="41" xfId="0" applyFont="1" applyBorder="1" applyAlignment="1">
      <alignment horizontal="center" vertical="center" wrapText="1"/>
    </xf>
    <xf numFmtId="0" fontId="8" fillId="0" borderId="10" xfId="0" applyFont="1" applyBorder="1" applyAlignment="1">
      <alignment horizontal="center" vertical="center"/>
    </xf>
    <xf numFmtId="0" fontId="8" fillId="0" borderId="0" xfId="0" applyFont="1" applyBorder="1" applyAlignment="1">
      <alignment horizontal="center" vertical="top"/>
    </xf>
    <xf numFmtId="0" fontId="9" fillId="0" borderId="10" xfId="0" applyFont="1" applyBorder="1" applyAlignment="1">
      <alignment horizontal="lef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_sop 08_test results format_ NDC_West"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NYADAV%20%20%2005072022\SOP\SOP\SOP%202022-23\II%20QTR\SoP_Q1_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GVCL%20SoP_III_All_W_23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MG SoP 16"/>
    </sheetNames>
    <sheetDataSet>
      <sheetData sheetId="0">
        <row r="1">
          <cell r="A1" t="str">
            <v>Name of Distribution Licensee: M G V C 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G COVER PAGE"/>
      <sheetName val="MG SoP 03B "/>
      <sheetName val="MG SoP 04"/>
      <sheetName val="Work"/>
      <sheetName val="MG SoP 03B  (BC)"/>
      <sheetName val="MG SoP 03B  (BO)"/>
      <sheetName val="MG SoP 03B  (And)"/>
      <sheetName val="MG SoP 03B  (Nad)"/>
      <sheetName val="MG SoP 03B  (Gdr)"/>
      <sheetName val="MG SoP 03B  (MG)"/>
    </sheetNames>
    <sheetDataSet>
      <sheetData sheetId="0">
        <row r="1">
          <cell r="A1" t="str">
            <v>Name of Distribution Licensee: M G V C L</v>
          </cell>
        </row>
        <row r="2">
          <cell r="A2" t="str">
            <v>Quarter :   Q-III  (Oct-Nov-Dec-2023-24)</v>
          </cell>
        </row>
        <row r="3">
          <cell r="A3" t="str">
            <v>Year: 2023-24</v>
          </cell>
        </row>
      </sheetData>
      <sheetData sheetId="4">
        <row r="10">
          <cell r="D10">
            <v>13106</v>
          </cell>
          <cell r="F10">
            <v>6157</v>
          </cell>
          <cell r="G10">
            <v>6949</v>
          </cell>
        </row>
        <row r="11">
          <cell r="D11">
            <v>992</v>
          </cell>
          <cell r="F11">
            <v>886</v>
          </cell>
          <cell r="G11">
            <v>106</v>
          </cell>
        </row>
        <row r="12">
          <cell r="D12">
            <v>91</v>
          </cell>
          <cell r="F12">
            <v>83</v>
          </cell>
          <cell r="G12">
            <v>8</v>
          </cell>
        </row>
        <row r="13">
          <cell r="D13">
            <v>758</v>
          </cell>
          <cell r="F13">
            <v>394</v>
          </cell>
        </row>
        <row r="14">
          <cell r="D14">
            <v>432</v>
          </cell>
          <cell r="F14">
            <v>243</v>
          </cell>
          <cell r="G14">
            <v>189</v>
          </cell>
        </row>
        <row r="15">
          <cell r="D15">
            <v>4520</v>
          </cell>
          <cell r="F15">
            <v>1638</v>
          </cell>
          <cell r="G15">
            <v>2882</v>
          </cell>
        </row>
        <row r="16">
          <cell r="D16">
            <v>253</v>
          </cell>
          <cell r="F16">
            <v>164</v>
          </cell>
          <cell r="G16">
            <v>89</v>
          </cell>
        </row>
        <row r="17">
          <cell r="D17">
            <v>200</v>
          </cell>
          <cell r="F17">
            <v>134</v>
          </cell>
          <cell r="G17">
            <v>66</v>
          </cell>
        </row>
        <row r="18">
          <cell r="D18">
            <v>0</v>
          </cell>
          <cell r="F18">
            <v>0</v>
          </cell>
          <cell r="G18">
            <v>0</v>
          </cell>
        </row>
        <row r="19">
          <cell r="D19">
            <v>210</v>
          </cell>
          <cell r="F19">
            <v>129</v>
          </cell>
          <cell r="G19">
            <v>81</v>
          </cell>
        </row>
        <row r="20">
          <cell r="D20">
            <v>118</v>
          </cell>
          <cell r="F20">
            <v>71</v>
          </cell>
          <cell r="G20">
            <v>47</v>
          </cell>
        </row>
        <row r="21">
          <cell r="D21">
            <v>222</v>
          </cell>
          <cell r="F21">
            <v>159</v>
          </cell>
          <cell r="G21">
            <v>63</v>
          </cell>
        </row>
        <row r="22">
          <cell r="D22">
            <v>464</v>
          </cell>
          <cell r="F22">
            <v>107</v>
          </cell>
          <cell r="G22">
            <v>357</v>
          </cell>
        </row>
        <row r="23">
          <cell r="D23">
            <v>379</v>
          </cell>
          <cell r="F23">
            <v>135</v>
          </cell>
          <cell r="G23">
            <v>244</v>
          </cell>
        </row>
        <row r="24">
          <cell r="D24">
            <v>376</v>
          </cell>
          <cell r="F24">
            <v>222</v>
          </cell>
          <cell r="G24">
            <v>154</v>
          </cell>
        </row>
        <row r="25">
          <cell r="D25">
            <v>63</v>
          </cell>
          <cell r="F25">
            <v>19</v>
          </cell>
        </row>
        <row r="26">
          <cell r="D26">
            <v>2818</v>
          </cell>
          <cell r="F26">
            <v>2021</v>
          </cell>
        </row>
      </sheetData>
      <sheetData sheetId="5">
        <row r="10">
          <cell r="D10">
            <v>13755</v>
          </cell>
          <cell r="F10">
            <v>5015</v>
          </cell>
          <cell r="G10">
            <v>8740</v>
          </cell>
        </row>
        <row r="11">
          <cell r="D11">
            <v>7092</v>
          </cell>
          <cell r="F11">
            <v>2912</v>
          </cell>
          <cell r="G11">
            <v>4180</v>
          </cell>
        </row>
        <row r="12">
          <cell r="D12">
            <v>2253</v>
          </cell>
          <cell r="F12">
            <v>1035</v>
          </cell>
          <cell r="G12">
            <v>1218</v>
          </cell>
        </row>
        <row r="13">
          <cell r="D13">
            <v>1520</v>
          </cell>
          <cell r="F13">
            <v>1106</v>
          </cell>
        </row>
        <row r="14">
          <cell r="D14">
            <v>296</v>
          </cell>
          <cell r="F14">
            <v>174</v>
          </cell>
          <cell r="G14">
            <v>122</v>
          </cell>
        </row>
        <row r="15">
          <cell r="D15">
            <v>1976</v>
          </cell>
          <cell r="F15">
            <v>1355</v>
          </cell>
          <cell r="G15">
            <v>621</v>
          </cell>
        </row>
        <row r="16">
          <cell r="D16">
            <v>914</v>
          </cell>
          <cell r="F16">
            <v>312</v>
          </cell>
          <cell r="G16">
            <v>602</v>
          </cell>
        </row>
        <row r="17">
          <cell r="D17">
            <v>770</v>
          </cell>
          <cell r="F17">
            <v>256</v>
          </cell>
          <cell r="G17">
            <v>514</v>
          </cell>
        </row>
        <row r="18">
          <cell r="D18">
            <v>165</v>
          </cell>
          <cell r="F18">
            <v>89</v>
          </cell>
          <cell r="G18">
            <v>76</v>
          </cell>
        </row>
        <row r="19">
          <cell r="D19">
            <v>1390</v>
          </cell>
          <cell r="F19">
            <v>803.2</v>
          </cell>
          <cell r="G19">
            <v>586.8</v>
          </cell>
        </row>
        <row r="20">
          <cell r="D20">
            <v>957</v>
          </cell>
          <cell r="F20">
            <v>300</v>
          </cell>
          <cell r="G20">
            <v>657</v>
          </cell>
        </row>
        <row r="21">
          <cell r="D21">
            <v>2010</v>
          </cell>
          <cell r="F21">
            <v>895</v>
          </cell>
          <cell r="G21">
            <v>1115</v>
          </cell>
        </row>
        <row r="22">
          <cell r="D22">
            <v>97</v>
          </cell>
          <cell r="F22">
            <v>55.4</v>
          </cell>
          <cell r="G22">
            <v>41.6</v>
          </cell>
        </row>
        <row r="23">
          <cell r="D23">
            <v>389</v>
          </cell>
          <cell r="F23">
            <v>145.4</v>
          </cell>
          <cell r="G23">
            <v>243.6</v>
          </cell>
        </row>
        <row r="24">
          <cell r="D24">
            <v>898</v>
          </cell>
          <cell r="F24">
            <v>355</v>
          </cell>
          <cell r="G24">
            <v>543</v>
          </cell>
        </row>
        <row r="25">
          <cell r="D25">
            <v>57</v>
          </cell>
          <cell r="F25">
            <v>40.2</v>
          </cell>
        </row>
        <row r="26">
          <cell r="D26">
            <v>11681</v>
          </cell>
          <cell r="F26">
            <v>6048</v>
          </cell>
        </row>
      </sheetData>
      <sheetData sheetId="6">
        <row r="10">
          <cell r="D10">
            <v>6458</v>
          </cell>
          <cell r="F10">
            <v>1898</v>
          </cell>
          <cell r="G10">
            <v>4560</v>
          </cell>
        </row>
        <row r="11">
          <cell r="D11">
            <v>25676</v>
          </cell>
          <cell r="F11">
            <v>10962</v>
          </cell>
          <cell r="G11">
            <v>14714</v>
          </cell>
        </row>
        <row r="12">
          <cell r="D12">
            <v>2028</v>
          </cell>
          <cell r="F12">
            <v>618</v>
          </cell>
          <cell r="G12">
            <v>1410</v>
          </cell>
        </row>
        <row r="13">
          <cell r="D13">
            <v>345</v>
          </cell>
          <cell r="F13">
            <v>244</v>
          </cell>
        </row>
        <row r="14">
          <cell r="D14">
            <v>165</v>
          </cell>
          <cell r="F14">
            <v>125</v>
          </cell>
          <cell r="G14">
            <v>40</v>
          </cell>
        </row>
        <row r="15">
          <cell r="D15">
            <v>680</v>
          </cell>
          <cell r="F15">
            <v>455</v>
          </cell>
          <cell r="G15">
            <v>225</v>
          </cell>
        </row>
        <row r="16">
          <cell r="D16">
            <v>735</v>
          </cell>
          <cell r="F16">
            <v>270</v>
          </cell>
          <cell r="G16">
            <v>465</v>
          </cell>
        </row>
        <row r="17">
          <cell r="D17">
            <v>371</v>
          </cell>
          <cell r="F17">
            <v>371</v>
          </cell>
          <cell r="G17">
            <v>0</v>
          </cell>
        </row>
        <row r="18">
          <cell r="D18">
            <v>224</v>
          </cell>
          <cell r="F18">
            <v>84</v>
          </cell>
          <cell r="G18">
            <v>140</v>
          </cell>
        </row>
        <row r="19">
          <cell r="D19">
            <v>496</v>
          </cell>
          <cell r="F19">
            <v>296</v>
          </cell>
          <cell r="G19">
            <v>200</v>
          </cell>
        </row>
        <row r="20">
          <cell r="D20">
            <v>618</v>
          </cell>
          <cell r="F20">
            <v>294</v>
          </cell>
          <cell r="G20">
            <v>324</v>
          </cell>
        </row>
        <row r="21">
          <cell r="D21">
            <v>447</v>
          </cell>
          <cell r="F21">
            <v>305</v>
          </cell>
          <cell r="G21">
            <v>142</v>
          </cell>
        </row>
        <row r="22">
          <cell r="D22">
            <v>338</v>
          </cell>
          <cell r="F22">
            <v>55</v>
          </cell>
          <cell r="G22">
            <v>283</v>
          </cell>
        </row>
        <row r="23">
          <cell r="D23">
            <v>493</v>
          </cell>
          <cell r="F23">
            <v>228</v>
          </cell>
          <cell r="G23">
            <v>265</v>
          </cell>
        </row>
        <row r="24">
          <cell r="D24">
            <v>495</v>
          </cell>
          <cell r="F24">
            <v>148</v>
          </cell>
          <cell r="G24">
            <v>347</v>
          </cell>
        </row>
        <row r="25">
          <cell r="D25">
            <v>87</v>
          </cell>
          <cell r="F25">
            <v>35</v>
          </cell>
        </row>
        <row r="26">
          <cell r="D26">
            <v>546</v>
          </cell>
          <cell r="F26">
            <v>297</v>
          </cell>
        </row>
      </sheetData>
      <sheetData sheetId="7">
        <row r="10">
          <cell r="D10">
            <v>21752</v>
          </cell>
          <cell r="F10">
            <v>11436</v>
          </cell>
          <cell r="G10">
            <v>10316</v>
          </cell>
        </row>
        <row r="11">
          <cell r="D11">
            <v>10327</v>
          </cell>
          <cell r="F11">
            <v>6568</v>
          </cell>
          <cell r="G11">
            <v>3759</v>
          </cell>
        </row>
        <row r="12">
          <cell r="D12">
            <v>313</v>
          </cell>
          <cell r="F12">
            <v>202</v>
          </cell>
          <cell r="G12">
            <v>111</v>
          </cell>
        </row>
        <row r="13">
          <cell r="D13">
            <v>1312</v>
          </cell>
          <cell r="F13">
            <v>1055</v>
          </cell>
        </row>
        <row r="14">
          <cell r="D14">
            <v>1324</v>
          </cell>
          <cell r="F14">
            <v>552</v>
          </cell>
          <cell r="G14">
            <v>772</v>
          </cell>
        </row>
        <row r="15">
          <cell r="D15">
            <v>6215</v>
          </cell>
          <cell r="F15">
            <v>4604</v>
          </cell>
          <cell r="G15">
            <v>1611</v>
          </cell>
        </row>
        <row r="16">
          <cell r="D16">
            <v>1329</v>
          </cell>
          <cell r="F16">
            <v>1007</v>
          </cell>
          <cell r="G16">
            <v>322</v>
          </cell>
        </row>
        <row r="17">
          <cell r="D17">
            <v>505</v>
          </cell>
          <cell r="F17">
            <v>333</v>
          </cell>
          <cell r="G17">
            <v>172</v>
          </cell>
        </row>
        <row r="18">
          <cell r="D18">
            <v>263</v>
          </cell>
          <cell r="F18">
            <v>461</v>
          </cell>
          <cell r="G18">
            <v>-198</v>
          </cell>
        </row>
        <row r="19">
          <cell r="D19">
            <v>1306</v>
          </cell>
          <cell r="F19">
            <v>1203</v>
          </cell>
          <cell r="G19">
            <v>103</v>
          </cell>
        </row>
        <row r="20">
          <cell r="D20">
            <v>696</v>
          </cell>
          <cell r="F20">
            <v>563</v>
          </cell>
          <cell r="G20">
            <v>133</v>
          </cell>
        </row>
        <row r="21">
          <cell r="D21">
            <v>1944</v>
          </cell>
          <cell r="F21">
            <v>1941</v>
          </cell>
          <cell r="G21">
            <v>3</v>
          </cell>
        </row>
        <row r="22">
          <cell r="D22">
            <v>510</v>
          </cell>
          <cell r="F22">
            <v>394</v>
          </cell>
          <cell r="G22">
            <v>116</v>
          </cell>
        </row>
        <row r="23">
          <cell r="D23">
            <v>267</v>
          </cell>
          <cell r="F23">
            <v>187</v>
          </cell>
          <cell r="G23">
            <v>80</v>
          </cell>
        </row>
        <row r="24">
          <cell r="D24">
            <v>569</v>
          </cell>
          <cell r="F24">
            <v>466</v>
          </cell>
          <cell r="G24">
            <v>103</v>
          </cell>
        </row>
        <row r="25">
          <cell r="D25">
            <v>74</v>
          </cell>
          <cell r="F25">
            <v>45</v>
          </cell>
        </row>
        <row r="26">
          <cell r="D26">
            <v>85</v>
          </cell>
          <cell r="F26">
            <v>43</v>
          </cell>
        </row>
      </sheetData>
      <sheetData sheetId="8">
        <row r="10">
          <cell r="D10">
            <v>25257</v>
          </cell>
          <cell r="F10">
            <v>14440</v>
          </cell>
          <cell r="G10">
            <v>10817</v>
          </cell>
        </row>
        <row r="11">
          <cell r="D11">
            <v>8098</v>
          </cell>
          <cell r="F11">
            <v>5042</v>
          </cell>
          <cell r="G11">
            <v>3056</v>
          </cell>
        </row>
        <row r="12">
          <cell r="D12">
            <v>888</v>
          </cell>
          <cell r="F12">
            <v>560</v>
          </cell>
          <cell r="G12">
            <v>328</v>
          </cell>
        </row>
        <row r="13">
          <cell r="D13">
            <v>3317</v>
          </cell>
          <cell r="F13">
            <v>2412</v>
          </cell>
        </row>
        <row r="14">
          <cell r="D14">
            <v>2397</v>
          </cell>
          <cell r="F14">
            <v>1765</v>
          </cell>
          <cell r="G14">
            <v>632</v>
          </cell>
        </row>
        <row r="15">
          <cell r="D15">
            <v>2953</v>
          </cell>
          <cell r="F15">
            <v>2414</v>
          </cell>
          <cell r="G15">
            <v>539</v>
          </cell>
        </row>
        <row r="16">
          <cell r="D16">
            <v>2403</v>
          </cell>
          <cell r="F16">
            <v>1715</v>
          </cell>
          <cell r="G16">
            <v>688</v>
          </cell>
        </row>
        <row r="17">
          <cell r="D17">
            <v>2616</v>
          </cell>
          <cell r="F17">
            <v>1941</v>
          </cell>
          <cell r="G17">
            <v>675</v>
          </cell>
        </row>
        <row r="18">
          <cell r="D18">
            <v>1029</v>
          </cell>
          <cell r="F18">
            <v>758</v>
          </cell>
          <cell r="G18">
            <v>271</v>
          </cell>
        </row>
        <row r="19">
          <cell r="D19">
            <v>2126</v>
          </cell>
          <cell r="F19">
            <v>1530</v>
          </cell>
          <cell r="G19">
            <v>596</v>
          </cell>
        </row>
        <row r="20">
          <cell r="D20">
            <v>1123</v>
          </cell>
          <cell r="F20">
            <v>803</v>
          </cell>
          <cell r="G20">
            <v>320</v>
          </cell>
        </row>
        <row r="21">
          <cell r="D21">
            <v>3625</v>
          </cell>
          <cell r="F21">
            <v>2628</v>
          </cell>
          <cell r="G21">
            <v>997</v>
          </cell>
        </row>
        <row r="22">
          <cell r="D22">
            <v>2079</v>
          </cell>
          <cell r="F22">
            <v>1572</v>
          </cell>
          <cell r="G22">
            <v>507</v>
          </cell>
        </row>
        <row r="23">
          <cell r="D23">
            <v>885</v>
          </cell>
          <cell r="F23">
            <v>596</v>
          </cell>
          <cell r="G23">
            <v>289</v>
          </cell>
        </row>
        <row r="24">
          <cell r="D24">
            <v>1272</v>
          </cell>
          <cell r="F24">
            <v>941</v>
          </cell>
          <cell r="G24">
            <v>331</v>
          </cell>
        </row>
        <row r="25">
          <cell r="D25">
            <v>245</v>
          </cell>
          <cell r="F25">
            <v>159</v>
          </cell>
        </row>
        <row r="26">
          <cell r="D26">
            <v>6997</v>
          </cell>
          <cell r="F26">
            <v>4721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vmlDrawing" Target="../drawings/vmlDrawing1.v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2.v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10.0.0.72/darreport_MAIFISummary_DrillESDSF.php?y=MjAyMw==&amp;m=Nw==" TargetMode="External" /><Relationship Id="rId2" Type="http://schemas.openxmlformats.org/officeDocument/2006/relationships/hyperlink" Target="http://10.0.0.72/darreport_MAIFISummary_DrillESDSF.php?y=MjAyMw==&amp;m=OA==" TargetMode="External" /><Relationship Id="rId3" Type="http://schemas.openxmlformats.org/officeDocument/2006/relationships/hyperlink" Target="http://10.0.0.72/darreport_MAIFISummary_DrillESDSF.php?y=MjAyMw==&amp;m=OQ==" TargetMode="External" /><Relationship Id="rId4" Type="http://schemas.openxmlformats.org/officeDocument/2006/relationships/oleObject" Target="../embeddings/oleObject_12_0.bin" /><Relationship Id="rId5" Type="http://schemas.openxmlformats.org/officeDocument/2006/relationships/oleObject" Target="../embeddings/oleObject_12_1.bin" /><Relationship Id="rId6" Type="http://schemas.openxmlformats.org/officeDocument/2006/relationships/vmlDrawing" Target="../drawings/vmlDrawing3.vml" /><Relationship Id="rId7"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3"/>
  <sheetViews>
    <sheetView zoomScalePageLayoutView="0" workbookViewId="0" topLeftCell="A1">
      <selection activeCell="A12" sqref="A12"/>
    </sheetView>
  </sheetViews>
  <sheetFormatPr defaultColWidth="9.140625" defaultRowHeight="15"/>
  <cols>
    <col min="1" max="1" width="66.8515625" style="0" customWidth="1"/>
    <col min="3" max="3" width="10.7109375" style="0" customWidth="1"/>
  </cols>
  <sheetData>
    <row r="1" spans="1:5" ht="46.5" customHeight="1" thickBot="1">
      <c r="A1" s="23" t="s">
        <v>1</v>
      </c>
      <c r="B1" s="2"/>
      <c r="C1" s="2"/>
      <c r="D1" s="2"/>
      <c r="E1" s="2"/>
    </row>
    <row r="2" spans="1:5" ht="51" customHeight="1" thickBot="1">
      <c r="A2" s="24" t="s">
        <v>72</v>
      </c>
      <c r="B2" s="2"/>
      <c r="C2" s="2"/>
      <c r="D2" s="2"/>
      <c r="E2" s="2"/>
    </row>
    <row r="3" spans="1:5" ht="60.75" customHeight="1" thickBot="1">
      <c r="A3" s="23" t="s">
        <v>71</v>
      </c>
      <c r="B3" s="2"/>
      <c r="C3" s="2"/>
      <c r="D3" s="2"/>
      <c r="E3" s="2"/>
    </row>
  </sheetData>
  <sheetProtection/>
  <printOptions horizontalCentered="1" verticalCentered="1"/>
  <pageMargins left="0.45" right="0.45" top="0.5" bottom="0.5" header="0.3" footer="0.3"/>
  <pageSetup horizontalDpi="600" verticalDpi="600" orientation="landscape" paperSize="9" scale="200" r:id="rId1"/>
</worksheet>
</file>

<file path=xl/worksheets/sheet10.xml><?xml version="1.0" encoding="utf-8"?>
<worksheet xmlns="http://schemas.openxmlformats.org/spreadsheetml/2006/main" xmlns:r="http://schemas.openxmlformats.org/officeDocument/2006/relationships">
  <dimension ref="A1:M17"/>
  <sheetViews>
    <sheetView zoomScalePageLayoutView="0" workbookViewId="0" topLeftCell="A1">
      <selection activeCell="I8" sqref="I8"/>
    </sheetView>
  </sheetViews>
  <sheetFormatPr defaultColWidth="9.140625" defaultRowHeight="15"/>
  <cols>
    <col min="1" max="1" width="6.57421875" style="0" customWidth="1"/>
    <col min="2" max="2" width="18.28125" style="0" customWidth="1"/>
    <col min="3" max="3" width="12.140625" style="0" customWidth="1"/>
    <col min="4" max="4" width="13.57421875" style="0" customWidth="1"/>
    <col min="5" max="5" width="15.8515625" style="0" customWidth="1"/>
    <col min="6" max="6" width="14.28125" style="0" customWidth="1"/>
  </cols>
  <sheetData>
    <row r="1" spans="1:5" ht="18">
      <c r="A1" s="270" t="str">
        <f>'MG COVER PAGE'!A1</f>
        <v>Name of Distribution Licensee: M G V C L</v>
      </c>
      <c r="B1" s="270"/>
      <c r="C1" s="270"/>
      <c r="D1" s="270"/>
      <c r="E1" s="270"/>
    </row>
    <row r="2" spans="1:5" ht="18">
      <c r="A2" s="270" t="str">
        <f>'MG COVER PAGE'!A2</f>
        <v>Quarter :   Q-III  (Oct-Nov-Dec- 2023)</v>
      </c>
      <c r="B2" s="270"/>
      <c r="C2" s="270"/>
      <c r="D2" s="270"/>
      <c r="E2" s="270"/>
    </row>
    <row r="3" spans="1:5" ht="18">
      <c r="A3" s="270" t="str">
        <f>'MG COVER PAGE'!A3</f>
        <v>Year: 2023-24</v>
      </c>
      <c r="B3" s="270"/>
      <c r="C3" s="270"/>
      <c r="D3" s="270"/>
      <c r="E3" s="270"/>
    </row>
    <row r="4" spans="1:13" ht="18">
      <c r="A4" s="9" t="s">
        <v>49</v>
      </c>
      <c r="B4" s="10"/>
      <c r="C4" s="10"/>
      <c r="D4" s="10"/>
      <c r="E4" s="10"/>
      <c r="F4" s="10"/>
      <c r="G4" s="10"/>
      <c r="H4" s="10"/>
      <c r="I4" s="10"/>
      <c r="J4" s="10"/>
      <c r="K4" s="10"/>
      <c r="L4" s="10"/>
      <c r="M4" s="10"/>
    </row>
    <row r="5" spans="1:13" ht="18.75" thickBot="1">
      <c r="A5" s="291" t="s">
        <v>50</v>
      </c>
      <c r="B5" s="291"/>
      <c r="C5" s="291"/>
      <c r="D5" s="291"/>
      <c r="E5" s="291"/>
      <c r="F5" s="291"/>
      <c r="G5" s="10"/>
      <c r="H5" s="10"/>
      <c r="I5" s="10"/>
      <c r="J5" s="10"/>
      <c r="K5" s="10"/>
      <c r="L5" s="10"/>
      <c r="M5" s="10"/>
    </row>
    <row r="6" spans="1:13" ht="18">
      <c r="A6" s="37">
        <v>-1</v>
      </c>
      <c r="B6" s="38">
        <v>-2</v>
      </c>
      <c r="C6" s="38">
        <v>-3</v>
      </c>
      <c r="D6" s="38">
        <v>-4</v>
      </c>
      <c r="E6" s="38">
        <v>-5</v>
      </c>
      <c r="F6" s="39">
        <v>-6</v>
      </c>
      <c r="G6" s="10"/>
      <c r="H6" s="10"/>
      <c r="I6" s="10"/>
      <c r="J6" s="10"/>
      <c r="K6" s="10"/>
      <c r="L6" s="10"/>
      <c r="M6" s="10"/>
    </row>
    <row r="7" spans="1:13" ht="43.5" customHeight="1">
      <c r="A7" s="292" t="s">
        <v>0</v>
      </c>
      <c r="B7" s="289" t="s">
        <v>34</v>
      </c>
      <c r="C7" s="289" t="s">
        <v>51</v>
      </c>
      <c r="D7" s="289" t="s">
        <v>52</v>
      </c>
      <c r="E7" s="289" t="s">
        <v>37</v>
      </c>
      <c r="F7" s="40" t="s">
        <v>53</v>
      </c>
      <c r="G7" s="10"/>
      <c r="H7" s="10"/>
      <c r="I7" s="10"/>
      <c r="J7" s="10"/>
      <c r="K7" s="10"/>
      <c r="L7" s="10"/>
      <c r="M7" s="10"/>
    </row>
    <row r="8" spans="1:13" ht="55.5" customHeight="1" thickBot="1">
      <c r="A8" s="293"/>
      <c r="B8" s="290"/>
      <c r="C8" s="290"/>
      <c r="D8" s="290"/>
      <c r="E8" s="290"/>
      <c r="F8" s="41" t="s">
        <v>40</v>
      </c>
      <c r="G8" s="10"/>
      <c r="H8" s="10"/>
      <c r="I8" s="10"/>
      <c r="J8" s="10"/>
      <c r="K8" s="10"/>
      <c r="L8" s="10"/>
      <c r="M8" s="10"/>
    </row>
    <row r="9" spans="1:13" ht="24.75" customHeight="1">
      <c r="A9" s="42">
        <v>1</v>
      </c>
      <c r="B9" s="43" t="s">
        <v>41</v>
      </c>
      <c r="C9" s="43">
        <v>33</v>
      </c>
      <c r="D9" s="44">
        <v>0.035</v>
      </c>
      <c r="E9" s="43">
        <v>0</v>
      </c>
      <c r="F9" s="43">
        <f>E9*100/C9</f>
        <v>0</v>
      </c>
      <c r="G9" s="10"/>
      <c r="H9" s="10"/>
      <c r="I9" s="10"/>
      <c r="J9" s="10"/>
      <c r="K9" s="10"/>
      <c r="L9" s="10"/>
      <c r="M9" s="10"/>
    </row>
    <row r="10" spans="1:13" ht="24.75" customHeight="1">
      <c r="A10" s="17">
        <v>2</v>
      </c>
      <c r="B10" s="16" t="s">
        <v>47</v>
      </c>
      <c r="C10" s="16">
        <v>4</v>
      </c>
      <c r="D10" s="45">
        <v>0.03</v>
      </c>
      <c r="E10" s="16">
        <v>0</v>
      </c>
      <c r="F10" s="16">
        <v>0</v>
      </c>
      <c r="G10" s="10"/>
      <c r="H10" s="10"/>
      <c r="I10" s="10"/>
      <c r="J10" s="10"/>
      <c r="K10" s="10"/>
      <c r="L10" s="10"/>
      <c r="M10" s="10"/>
    </row>
    <row r="11" spans="1:13" ht="24.75" customHeight="1">
      <c r="A11" s="17">
        <v>3</v>
      </c>
      <c r="B11" s="16" t="s">
        <v>54</v>
      </c>
      <c r="C11" s="16">
        <v>1</v>
      </c>
      <c r="D11" s="45">
        <v>0.03</v>
      </c>
      <c r="E11" s="16">
        <v>0</v>
      </c>
      <c r="F11" s="16">
        <v>0</v>
      </c>
      <c r="G11" s="10"/>
      <c r="H11" s="10"/>
      <c r="I11" s="10"/>
      <c r="J11" s="10"/>
      <c r="K11" s="10"/>
      <c r="L11" s="10"/>
      <c r="M11" s="10"/>
    </row>
    <row r="12" spans="1:13" ht="18">
      <c r="A12" s="8"/>
      <c r="B12" s="10"/>
      <c r="C12" s="10"/>
      <c r="D12" s="10"/>
      <c r="E12" s="10"/>
      <c r="F12" s="10"/>
      <c r="G12" s="10"/>
      <c r="H12" s="10"/>
      <c r="I12" s="10"/>
      <c r="J12" s="10"/>
      <c r="K12" s="10"/>
      <c r="L12" s="10"/>
      <c r="M12" s="10"/>
    </row>
    <row r="13" spans="1:13" ht="55.5" customHeight="1">
      <c r="A13" s="294" t="s">
        <v>55</v>
      </c>
      <c r="B13" s="294"/>
      <c r="C13" s="294"/>
      <c r="D13" s="294"/>
      <c r="E13" s="294"/>
      <c r="F13" s="294"/>
      <c r="G13" s="10"/>
      <c r="H13" s="10"/>
      <c r="I13" s="10"/>
      <c r="J13" s="10"/>
      <c r="K13" s="10"/>
      <c r="L13" s="10"/>
      <c r="M13" s="10"/>
    </row>
    <row r="14" spans="1:13" ht="10.5" customHeight="1">
      <c r="A14" s="22"/>
      <c r="B14" s="10"/>
      <c r="C14" s="10"/>
      <c r="D14" s="10"/>
      <c r="E14" s="10"/>
      <c r="F14" s="10"/>
      <c r="G14" s="10"/>
      <c r="H14" s="10"/>
      <c r="I14" s="10"/>
      <c r="J14" s="10"/>
      <c r="K14" s="10"/>
      <c r="L14" s="10"/>
      <c r="M14" s="10"/>
    </row>
    <row r="15" spans="1:13" ht="18">
      <c r="A15" s="8" t="s">
        <v>56</v>
      </c>
      <c r="B15" s="10"/>
      <c r="C15" s="10"/>
      <c r="D15" s="10"/>
      <c r="E15" s="10"/>
      <c r="F15" s="10"/>
      <c r="G15" s="10"/>
      <c r="H15" s="10"/>
      <c r="I15" s="10"/>
      <c r="J15" s="10"/>
      <c r="K15" s="10"/>
      <c r="L15" s="10"/>
      <c r="M15" s="10"/>
    </row>
    <row r="16" spans="1:13" ht="44.25" customHeight="1">
      <c r="A16" s="294" t="s">
        <v>57</v>
      </c>
      <c r="B16" s="294"/>
      <c r="C16" s="294"/>
      <c r="D16" s="294"/>
      <c r="E16" s="294"/>
      <c r="F16" s="294"/>
      <c r="G16" s="10"/>
      <c r="H16" s="10"/>
      <c r="I16" s="10"/>
      <c r="J16" s="10"/>
      <c r="K16" s="10"/>
      <c r="L16" s="10"/>
      <c r="M16" s="10"/>
    </row>
    <row r="17" spans="1:13" ht="18">
      <c r="A17" s="10"/>
      <c r="B17" s="10"/>
      <c r="C17" s="10"/>
      <c r="D17" s="10"/>
      <c r="E17" s="10"/>
      <c r="F17" s="10"/>
      <c r="G17" s="10"/>
      <c r="H17" s="10"/>
      <c r="I17" s="10"/>
      <c r="J17" s="10"/>
      <c r="K17" s="10"/>
      <c r="L17" s="10"/>
      <c r="M17" s="10"/>
    </row>
  </sheetData>
  <sheetProtection/>
  <mergeCells count="11">
    <mergeCell ref="A13:F13"/>
    <mergeCell ref="A16:F16"/>
    <mergeCell ref="A1:E1"/>
    <mergeCell ref="A2:E2"/>
    <mergeCell ref="A3:E3"/>
    <mergeCell ref="A5:F5"/>
    <mergeCell ref="A7:A8"/>
    <mergeCell ref="B7:B8"/>
    <mergeCell ref="C7:C8"/>
    <mergeCell ref="D7:D8"/>
    <mergeCell ref="E7:E8"/>
  </mergeCells>
  <printOptions horizontalCentered="1" verticalCentered="1"/>
  <pageMargins left="0.45" right="0.45" top="0.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4"/>
  <sheetViews>
    <sheetView zoomScalePageLayoutView="0" workbookViewId="0" topLeftCell="A1">
      <selection activeCell="F11" sqref="F11"/>
    </sheetView>
  </sheetViews>
  <sheetFormatPr defaultColWidth="14.57421875" defaultRowHeight="15"/>
  <cols>
    <col min="1" max="1" width="4.140625" style="55" bestFit="1" customWidth="1"/>
    <col min="2" max="2" width="11.28125" style="55" customWidth="1"/>
    <col min="3" max="3" width="18.57421875" style="55" customWidth="1"/>
    <col min="4" max="4" width="15.140625" style="55" customWidth="1"/>
    <col min="5" max="5" width="16.7109375" style="55" customWidth="1"/>
    <col min="6" max="6" width="17.7109375" style="55" customWidth="1"/>
    <col min="7" max="7" width="3.57421875" style="55" customWidth="1"/>
    <col min="8" max="8" width="14.8515625" style="66" customWidth="1"/>
    <col min="9" max="16384" width="14.57421875" style="55" customWidth="1"/>
  </cols>
  <sheetData>
    <row r="1" spans="1:8" s="50" customFormat="1" ht="18">
      <c r="A1" s="270" t="s">
        <v>73</v>
      </c>
      <c r="B1" s="270"/>
      <c r="C1" s="270"/>
      <c r="D1" s="270"/>
      <c r="E1" s="270"/>
      <c r="F1" s="270"/>
      <c r="H1" s="51"/>
    </row>
    <row r="2" spans="1:8" s="50" customFormat="1" ht="18">
      <c r="A2" s="270" t="s">
        <v>71</v>
      </c>
      <c r="B2" s="270"/>
      <c r="C2" s="270"/>
      <c r="D2" s="270"/>
      <c r="E2" s="270"/>
      <c r="F2" s="270"/>
      <c r="H2" s="51"/>
    </row>
    <row r="3" spans="1:8" s="50" customFormat="1" ht="18">
      <c r="A3" s="296" t="s">
        <v>74</v>
      </c>
      <c r="B3" s="296"/>
      <c r="C3" s="296"/>
      <c r="D3" s="296"/>
      <c r="E3" s="296"/>
      <c r="F3" s="296"/>
      <c r="H3" s="51"/>
    </row>
    <row r="4" spans="1:8" ht="14.25" customHeight="1">
      <c r="A4" s="297" t="s">
        <v>75</v>
      </c>
      <c r="B4" s="297" t="s">
        <v>76</v>
      </c>
      <c r="C4" s="297" t="s">
        <v>77</v>
      </c>
      <c r="D4" s="298" t="s">
        <v>78</v>
      </c>
      <c r="E4" s="53"/>
      <c r="F4" s="54"/>
      <c r="H4" s="295" t="s">
        <v>79</v>
      </c>
    </row>
    <row r="5" spans="1:8" ht="18">
      <c r="A5" s="297"/>
      <c r="B5" s="297"/>
      <c r="C5" s="297"/>
      <c r="D5" s="298"/>
      <c r="E5" s="56"/>
      <c r="F5" s="57"/>
      <c r="H5" s="295"/>
    </row>
    <row r="6" spans="1:8" ht="18">
      <c r="A6" s="297"/>
      <c r="B6" s="297"/>
      <c r="C6" s="297"/>
      <c r="D6" s="298"/>
      <c r="E6" s="56"/>
      <c r="F6" s="57"/>
      <c r="H6" s="295"/>
    </row>
    <row r="7" spans="1:8" ht="18">
      <c r="A7" s="297"/>
      <c r="B7" s="297"/>
      <c r="C7" s="297"/>
      <c r="D7" s="298"/>
      <c r="E7" s="56"/>
      <c r="F7" s="57"/>
      <c r="H7" s="295"/>
    </row>
    <row r="8" spans="1:8" ht="18">
      <c r="A8" s="297"/>
      <c r="B8" s="297"/>
      <c r="C8" s="297"/>
      <c r="D8" s="298"/>
      <c r="E8" s="56"/>
      <c r="F8" s="57"/>
      <c r="H8" s="295"/>
    </row>
    <row r="9" spans="1:8" ht="18">
      <c r="A9" s="297"/>
      <c r="B9" s="297"/>
      <c r="C9" s="297"/>
      <c r="D9" s="298"/>
      <c r="E9" s="58"/>
      <c r="F9" s="59"/>
      <c r="H9" s="295"/>
    </row>
    <row r="10" spans="1:8" s="61" customFormat="1" ht="18">
      <c r="A10" s="52">
        <v>1</v>
      </c>
      <c r="B10" s="52">
        <v>2</v>
      </c>
      <c r="C10" s="53">
        <v>3</v>
      </c>
      <c r="D10" s="53">
        <v>4</v>
      </c>
      <c r="E10" s="56">
        <v>5</v>
      </c>
      <c r="F10" s="60" t="s">
        <v>80</v>
      </c>
      <c r="H10" s="295"/>
    </row>
    <row r="11" spans="1:8" ht="34.5" customHeight="1">
      <c r="A11" s="62">
        <v>1</v>
      </c>
      <c r="B11" s="63" t="s">
        <v>81</v>
      </c>
      <c r="C11" s="64">
        <v>3333120</v>
      </c>
      <c r="D11" s="64">
        <v>3531569</v>
      </c>
      <c r="E11" s="64">
        <v>13466304</v>
      </c>
      <c r="F11" s="65">
        <f>E11/D11</f>
        <v>3.813122156186103</v>
      </c>
      <c r="G11" s="66"/>
      <c r="H11" s="67">
        <v>3.28</v>
      </c>
    </row>
    <row r="12" spans="1:8" ht="34.5" customHeight="1">
      <c r="A12" s="62">
        <v>2</v>
      </c>
      <c r="B12" s="63" t="s">
        <v>82</v>
      </c>
      <c r="C12" s="64">
        <v>3242236</v>
      </c>
      <c r="D12" s="64">
        <v>3542129</v>
      </c>
      <c r="E12" s="64">
        <v>12933304</v>
      </c>
      <c r="F12" s="65">
        <f>E12/D12</f>
        <v>3.6512797811711546</v>
      </c>
      <c r="G12" s="66"/>
      <c r="H12" s="67">
        <v>2.42</v>
      </c>
    </row>
    <row r="13" spans="1:8" ht="34.5" customHeight="1">
      <c r="A13" s="62">
        <v>3</v>
      </c>
      <c r="B13" s="63" t="s">
        <v>83</v>
      </c>
      <c r="C13" s="64">
        <v>3279248</v>
      </c>
      <c r="D13" s="64">
        <v>3550350</v>
      </c>
      <c r="E13" s="64">
        <v>12096162</v>
      </c>
      <c r="F13" s="65">
        <f>E13/D13</f>
        <v>3.4070336727364907</v>
      </c>
      <c r="G13" s="66"/>
      <c r="H13" s="67">
        <v>2.26</v>
      </c>
    </row>
    <row r="14" spans="2:8" ht="34.5" customHeight="1">
      <c r="B14" s="66"/>
      <c r="C14" s="68"/>
      <c r="D14" s="69">
        <f>SUM(D11:D13)</f>
        <v>10624048</v>
      </c>
      <c r="E14" s="58">
        <f>SUM(E11:E13)</f>
        <v>38495770</v>
      </c>
      <c r="F14" s="70">
        <f>E14/D14</f>
        <v>3.623455955771284</v>
      </c>
      <c r="G14" s="66"/>
      <c r="H14" s="71">
        <f>AVERAGE(H11:H13)</f>
        <v>2.653333333333333</v>
      </c>
    </row>
  </sheetData>
  <sheetProtection/>
  <mergeCells count="8">
    <mergeCell ref="H4:H10"/>
    <mergeCell ref="A1:F1"/>
    <mergeCell ref="A2:F2"/>
    <mergeCell ref="A3:F3"/>
    <mergeCell ref="A4:A9"/>
    <mergeCell ref="B4:B9"/>
    <mergeCell ref="C4:C9"/>
    <mergeCell ref="D4:D9"/>
  </mergeCells>
  <printOptions horizontalCentered="1"/>
  <pageMargins left="0.45" right="0.45" top="0.5" bottom="0.5" header="0.3" footer="0.3"/>
  <pageSetup horizontalDpi="600" verticalDpi="600" orientation="landscape" paperSize="9" scale="120" r:id="rId4"/>
  <headerFooter>
    <oddFooter>&amp;L&amp;A</oddFooter>
  </headerFooter>
  <legacyDrawing r:id="rId3"/>
  <oleObjects>
    <oleObject progId="Equation.3" shapeId="1495528" r:id="rId1"/>
    <oleObject progId="Equation.3" shapeId="1495529" r:id="rId2"/>
  </oleObjects>
</worksheet>
</file>

<file path=xl/worksheets/sheet12.xml><?xml version="1.0" encoding="utf-8"?>
<worksheet xmlns="http://schemas.openxmlformats.org/spreadsheetml/2006/main" xmlns:r="http://schemas.openxmlformats.org/officeDocument/2006/relationships">
  <dimension ref="A1:N10"/>
  <sheetViews>
    <sheetView zoomScaleSheetLayoutView="100" zoomScalePageLayoutView="0" workbookViewId="0" topLeftCell="A1">
      <selection activeCell="P8" sqref="P8"/>
    </sheetView>
  </sheetViews>
  <sheetFormatPr defaultColWidth="9.140625" defaultRowHeight="15"/>
  <cols>
    <col min="1" max="1" width="8.00390625" style="0" customWidth="1"/>
    <col min="2" max="2" width="10.00390625" style="0" bestFit="1" customWidth="1"/>
    <col min="3" max="3" width="12.7109375" style="0" hidden="1" customWidth="1"/>
    <col min="4" max="4" width="15.8515625" style="0" hidden="1" customWidth="1"/>
    <col min="5" max="5" width="27.140625" style="0" hidden="1" customWidth="1"/>
    <col min="6" max="6" width="14.57421875" style="0" customWidth="1"/>
    <col min="7" max="7" width="13.57421875" style="0" customWidth="1"/>
    <col min="8" max="8" width="11.421875" style="0" customWidth="1"/>
    <col min="9" max="9" width="19.28125" style="0" customWidth="1"/>
    <col min="10" max="10" width="11.421875" style="0" customWidth="1"/>
    <col min="11" max="11" width="10.140625" style="0" bestFit="1" customWidth="1"/>
    <col min="12" max="12" width="3.28125" style="0" customWidth="1"/>
    <col min="13" max="14" width="10.28125" style="0" customWidth="1"/>
    <col min="15" max="15" width="3.140625" style="0" customWidth="1"/>
  </cols>
  <sheetData>
    <row r="1" spans="1:11" s="73" customFormat="1" ht="18">
      <c r="A1" s="270" t="str">
        <f>'11A'!A1</f>
        <v>Q-3(Oct-Dec-23)</v>
      </c>
      <c r="B1" s="270"/>
      <c r="C1" s="270"/>
      <c r="D1" s="270"/>
      <c r="E1" s="270"/>
      <c r="F1" s="270"/>
      <c r="G1" s="72"/>
      <c r="H1" s="72"/>
      <c r="I1" s="72"/>
      <c r="J1" s="72"/>
      <c r="K1" s="72"/>
    </row>
    <row r="2" spans="1:11" s="73" customFormat="1" ht="18">
      <c r="A2" s="72" t="str">
        <f>'11A'!A2</f>
        <v>Year: 2023-24</v>
      </c>
      <c r="B2" s="72"/>
      <c r="C2" s="72"/>
      <c r="D2" s="72"/>
      <c r="E2" s="72"/>
      <c r="F2" s="72"/>
      <c r="G2" s="72"/>
      <c r="H2" s="72"/>
      <c r="I2" s="72"/>
      <c r="J2" s="72"/>
      <c r="K2" s="72"/>
    </row>
    <row r="3" spans="1:11" ht="18">
      <c r="A3" s="299" t="s">
        <v>84</v>
      </c>
      <c r="B3" s="299"/>
      <c r="C3" s="299"/>
      <c r="D3" s="299"/>
      <c r="E3" s="299"/>
      <c r="F3" s="299"/>
      <c r="G3" s="299"/>
      <c r="H3" s="299"/>
      <c r="I3" s="299"/>
      <c r="J3" s="299"/>
      <c r="K3" s="15"/>
    </row>
    <row r="4" spans="1:14" ht="96.75" customHeight="1">
      <c r="A4" s="265" t="s">
        <v>0</v>
      </c>
      <c r="B4" s="265" t="s">
        <v>76</v>
      </c>
      <c r="C4" s="11" t="s">
        <v>85</v>
      </c>
      <c r="D4" s="11" t="s">
        <v>86</v>
      </c>
      <c r="E4" s="11" t="s">
        <v>87</v>
      </c>
      <c r="F4" s="265" t="s">
        <v>88</v>
      </c>
      <c r="G4" s="265" t="s">
        <v>89</v>
      </c>
      <c r="H4" s="265" t="s">
        <v>90</v>
      </c>
      <c r="I4" s="300" t="s">
        <v>91</v>
      </c>
      <c r="J4" s="265"/>
      <c r="K4" s="265"/>
      <c r="M4" s="265" t="s">
        <v>92</v>
      </c>
      <c r="N4" s="265"/>
    </row>
    <row r="5" spans="1:14" ht="20.25" customHeight="1">
      <c r="A5" s="265"/>
      <c r="B5" s="265"/>
      <c r="C5" s="11"/>
      <c r="D5" s="11"/>
      <c r="E5" s="11"/>
      <c r="F5" s="265"/>
      <c r="G5" s="265"/>
      <c r="H5" s="265"/>
      <c r="I5" s="300"/>
      <c r="J5" s="11" t="s">
        <v>93</v>
      </c>
      <c r="K5" s="11" t="s">
        <v>94</v>
      </c>
      <c r="M5" s="265"/>
      <c r="N5" s="265"/>
    </row>
    <row r="6" spans="1:14" ht="18">
      <c r="A6" s="12">
        <v>1</v>
      </c>
      <c r="B6" s="74">
        <v>2</v>
      </c>
      <c r="C6" s="75">
        <v>3</v>
      </c>
      <c r="D6" s="75">
        <v>4</v>
      </c>
      <c r="E6" s="75" t="s">
        <v>95</v>
      </c>
      <c r="F6" s="75">
        <v>3</v>
      </c>
      <c r="G6" s="75">
        <v>4</v>
      </c>
      <c r="H6" s="75">
        <v>5</v>
      </c>
      <c r="I6" s="74">
        <v>6</v>
      </c>
      <c r="J6" s="75" t="s">
        <v>96</v>
      </c>
      <c r="K6" s="75" t="s">
        <v>97</v>
      </c>
      <c r="M6" s="11" t="s">
        <v>93</v>
      </c>
      <c r="N6" s="11" t="s">
        <v>94</v>
      </c>
    </row>
    <row r="7" spans="1:14" s="82" customFormat="1" ht="34.5" customHeight="1">
      <c r="A7" s="62">
        <v>1</v>
      </c>
      <c r="B7" s="62" t="str">
        <f>'11A'!B11</f>
        <v>Oct' 23</v>
      </c>
      <c r="C7" s="76" t="s">
        <v>98</v>
      </c>
      <c r="D7" s="77"/>
      <c r="E7" s="76"/>
      <c r="F7" s="64">
        <v>1033890</v>
      </c>
      <c r="G7" s="64">
        <v>3333120</v>
      </c>
      <c r="H7" s="64">
        <v>3531569</v>
      </c>
      <c r="I7" s="64">
        <v>1410609067</v>
      </c>
      <c r="J7" s="78">
        <f>I7/H7</f>
        <v>399.42843166875684</v>
      </c>
      <c r="K7" s="79">
        <f>J7/1440</f>
        <v>0.2773808553255256</v>
      </c>
      <c r="L7" s="80"/>
      <c r="M7" s="67">
        <v>233</v>
      </c>
      <c r="N7" s="81">
        <v>0.16180555555555556</v>
      </c>
    </row>
    <row r="8" spans="1:14" s="82" customFormat="1" ht="34.5" customHeight="1">
      <c r="A8" s="62">
        <v>2</v>
      </c>
      <c r="B8" s="62" t="str">
        <f>'11A'!B12</f>
        <v>Nov' 23</v>
      </c>
      <c r="C8" s="76" t="s">
        <v>99</v>
      </c>
      <c r="D8" s="77"/>
      <c r="E8" s="76"/>
      <c r="F8" s="64">
        <v>730835</v>
      </c>
      <c r="G8" s="64">
        <v>3242236</v>
      </c>
      <c r="H8" s="64">
        <v>3542129</v>
      </c>
      <c r="I8" s="64">
        <v>910569288</v>
      </c>
      <c r="J8" s="78">
        <f>I8/H8</f>
        <v>257.06835860579895</v>
      </c>
      <c r="K8" s="79">
        <f>J8/1440</f>
        <v>0.17851969347624927</v>
      </c>
      <c r="L8" s="80"/>
      <c r="M8" s="67">
        <v>227</v>
      </c>
      <c r="N8" s="81">
        <v>0.15763888888888888</v>
      </c>
    </row>
    <row r="9" spans="1:14" s="82" customFormat="1" ht="34.5" customHeight="1">
      <c r="A9" s="62">
        <v>3</v>
      </c>
      <c r="B9" s="62" t="str">
        <f>'11A'!B13</f>
        <v>Dec' 23</v>
      </c>
      <c r="C9" s="76"/>
      <c r="D9" s="77"/>
      <c r="E9" s="76"/>
      <c r="F9" s="64">
        <v>744226</v>
      </c>
      <c r="G9" s="64">
        <v>3279248</v>
      </c>
      <c r="H9" s="64">
        <v>3550350</v>
      </c>
      <c r="I9" s="64">
        <v>908423495</v>
      </c>
      <c r="J9" s="78">
        <f>I9/H9</f>
        <v>255.86871576041798</v>
      </c>
      <c r="K9" s="79">
        <f>J9/1440</f>
        <v>0.17768660816695694</v>
      </c>
      <c r="L9" s="80"/>
      <c r="M9" s="67">
        <v>196</v>
      </c>
      <c r="N9" s="81">
        <v>0.1361111111111111</v>
      </c>
    </row>
    <row r="10" spans="1:14" ht="34.5" customHeight="1">
      <c r="A10" s="83"/>
      <c r="B10" s="83"/>
      <c r="C10" s="83"/>
      <c r="D10" s="83"/>
      <c r="E10" s="83"/>
      <c r="F10" s="83"/>
      <c r="G10" s="84">
        <f>SUM(G7:G9)</f>
        <v>9854604</v>
      </c>
      <c r="H10" s="69">
        <f>SUM(H7:H9)</f>
        <v>10624048</v>
      </c>
      <c r="I10" s="84">
        <f>SUM(I7:I9)</f>
        <v>3229601850</v>
      </c>
      <c r="J10" s="85">
        <f>I10/H10</f>
        <v>303.98976454172646</v>
      </c>
      <c r="K10" s="86">
        <f>J10/1440</f>
        <v>0.2111040031539767</v>
      </c>
      <c r="L10" s="83"/>
      <c r="M10" s="87">
        <f>AVERAGE(M7:M9)</f>
        <v>218.66666666666666</v>
      </c>
      <c r="N10" s="81">
        <f>M10/1440</f>
        <v>0.15185185185185185</v>
      </c>
    </row>
  </sheetData>
  <sheetProtection/>
  <mergeCells count="10">
    <mergeCell ref="M4:N5"/>
    <mergeCell ref="A1:F1"/>
    <mergeCell ref="A3:J3"/>
    <mergeCell ref="A4:A5"/>
    <mergeCell ref="B4:B5"/>
    <mergeCell ref="F4:F5"/>
    <mergeCell ref="G4:G5"/>
    <mergeCell ref="H4:H5"/>
    <mergeCell ref="I4:I5"/>
    <mergeCell ref="J4:K4"/>
  </mergeCells>
  <printOptions horizontalCentered="1" verticalCentered="1"/>
  <pageMargins left="0.45" right="0.45" top="0.5" bottom="0.5" header="0.3" footer="0.3"/>
  <pageSetup horizontalDpi="120" verticalDpi="120" orientation="landscape" paperSize="9" r:id="rId4"/>
  <headerFooter>
    <oddFooter>&amp;L&amp;A</oddFooter>
  </headerFooter>
  <legacyDrawing r:id="rId3"/>
  <oleObjects>
    <oleObject progId="Equation.3" shapeId="1495532" r:id="rId1"/>
    <oleObject progId="Equation.3" shapeId="1495533" r:id="rId2"/>
  </oleObjects>
</worksheet>
</file>

<file path=xl/worksheets/sheet13.xml><?xml version="1.0" encoding="utf-8"?>
<worksheet xmlns="http://schemas.openxmlformats.org/spreadsheetml/2006/main" xmlns:r="http://schemas.openxmlformats.org/officeDocument/2006/relationships">
  <dimension ref="A1:I11"/>
  <sheetViews>
    <sheetView zoomScaleSheetLayoutView="100" zoomScalePageLayoutView="0" workbookViewId="0" topLeftCell="A1">
      <selection activeCell="D9" sqref="D9"/>
    </sheetView>
  </sheetViews>
  <sheetFormatPr defaultColWidth="9.140625" defaultRowHeight="15"/>
  <cols>
    <col min="1" max="1" width="4.00390625" style="1" bestFit="1" customWidth="1"/>
    <col min="2" max="2" width="10.7109375" style="1" customWidth="1"/>
    <col min="3" max="3" width="14.140625" style="1" customWidth="1"/>
    <col min="4" max="4" width="15.7109375" style="1" customWidth="1"/>
    <col min="5" max="5" width="15.421875" style="1" customWidth="1"/>
    <col min="6" max="6" width="13.421875" style="1" customWidth="1"/>
    <col min="7" max="7" width="16.57421875" style="99" customWidth="1"/>
    <col min="8" max="8" width="2.00390625" style="1" customWidth="1"/>
    <col min="9" max="9" width="14.140625" style="1" customWidth="1"/>
    <col min="10" max="16384" width="9.140625" style="1" customWidth="1"/>
  </cols>
  <sheetData>
    <row r="1" spans="1:7" ht="18">
      <c r="A1" s="270" t="str">
        <f>'11A'!A1</f>
        <v>Q-3(Oct-Dec-23)</v>
      </c>
      <c r="B1" s="270"/>
      <c r="C1" s="270"/>
      <c r="D1" s="270"/>
      <c r="E1" s="270"/>
      <c r="F1" s="270"/>
      <c r="G1" s="88"/>
    </row>
    <row r="2" spans="1:7" ht="18">
      <c r="A2" s="301" t="str">
        <f>'11B'!A2</f>
        <v>Year: 2023-24</v>
      </c>
      <c r="B2" s="301"/>
      <c r="C2" s="301"/>
      <c r="D2" s="301"/>
      <c r="E2" s="301"/>
      <c r="F2" s="301"/>
      <c r="G2" s="301"/>
    </row>
    <row r="3" spans="1:7" ht="18">
      <c r="A3" s="299" t="s">
        <v>100</v>
      </c>
      <c r="B3" s="299"/>
      <c r="C3" s="299"/>
      <c r="D3" s="299"/>
      <c r="E3" s="299"/>
      <c r="F3" s="299"/>
      <c r="G3" s="299"/>
    </row>
    <row r="4" spans="1:9" ht="117.75" customHeight="1">
      <c r="A4" s="11" t="s">
        <v>101</v>
      </c>
      <c r="B4" s="11" t="s">
        <v>102</v>
      </c>
      <c r="C4" s="11" t="s">
        <v>103</v>
      </c>
      <c r="D4" s="11" t="s">
        <v>104</v>
      </c>
      <c r="E4" s="11" t="s">
        <v>90</v>
      </c>
      <c r="F4" s="11"/>
      <c r="G4" s="11"/>
      <c r="I4" s="302" t="s">
        <v>79</v>
      </c>
    </row>
    <row r="5" spans="1:9" s="92" customFormat="1" ht="18.75" thickBot="1">
      <c r="A5" s="89">
        <v>1</v>
      </c>
      <c r="B5" s="90">
        <v>2</v>
      </c>
      <c r="C5" s="90">
        <v>3</v>
      </c>
      <c r="D5" s="90">
        <v>4</v>
      </c>
      <c r="E5" s="90">
        <v>5</v>
      </c>
      <c r="F5" s="90">
        <v>6</v>
      </c>
      <c r="G5" s="91">
        <v>7</v>
      </c>
      <c r="I5" s="303"/>
    </row>
    <row r="6" spans="1:9" ht="34.5" customHeight="1" thickBot="1">
      <c r="A6" s="62">
        <v>1</v>
      </c>
      <c r="B6" s="93" t="str">
        <f>'11A'!B11</f>
        <v>Oct' 23</v>
      </c>
      <c r="C6" s="94">
        <v>33152</v>
      </c>
      <c r="D6" s="95">
        <v>3078284</v>
      </c>
      <c r="E6" s="95">
        <v>3531569</v>
      </c>
      <c r="F6" s="95">
        <v>47235426</v>
      </c>
      <c r="G6" s="96">
        <f>F6/E6</f>
        <v>13.375195557555296</v>
      </c>
      <c r="H6" s="7"/>
      <c r="I6" s="67">
        <v>10.29</v>
      </c>
    </row>
    <row r="7" spans="1:9" ht="34.5" customHeight="1" thickBot="1">
      <c r="A7" s="62">
        <v>2</v>
      </c>
      <c r="B7" s="93" t="str">
        <f>'11A'!B12</f>
        <v>Nov' 23</v>
      </c>
      <c r="C7" s="94">
        <v>33176</v>
      </c>
      <c r="D7" s="95">
        <v>3004686</v>
      </c>
      <c r="E7" s="95">
        <v>3542129</v>
      </c>
      <c r="F7" s="95">
        <v>47517870</v>
      </c>
      <c r="G7" s="96">
        <f>F7/E7</f>
        <v>13.415059135339227</v>
      </c>
      <c r="H7" s="7"/>
      <c r="I7" s="67">
        <v>8.53</v>
      </c>
    </row>
    <row r="8" spans="1:9" ht="34.5" customHeight="1" thickBot="1">
      <c r="A8" s="62">
        <v>3</v>
      </c>
      <c r="B8" s="93" t="str">
        <f>'11A'!B13</f>
        <v>Dec' 23</v>
      </c>
      <c r="C8" s="94">
        <v>30978</v>
      </c>
      <c r="D8" s="95">
        <v>3059259</v>
      </c>
      <c r="E8" s="95">
        <v>3550350</v>
      </c>
      <c r="F8" s="95">
        <v>43342505</v>
      </c>
      <c r="G8" s="96">
        <f>F8/E8</f>
        <v>12.207952737054093</v>
      </c>
      <c r="H8" s="7"/>
      <c r="I8" s="67">
        <v>8.07</v>
      </c>
    </row>
    <row r="9" spans="5:9" ht="34.5" customHeight="1">
      <c r="E9" s="97">
        <f>SUM(E6:E8)</f>
        <v>10624048</v>
      </c>
      <c r="F9" s="97">
        <f>SUM(F6:F8)</f>
        <v>138095801</v>
      </c>
      <c r="G9" s="98">
        <f>F9/E9</f>
        <v>12.998416516943447</v>
      </c>
      <c r="H9" s="99"/>
      <c r="I9" s="100">
        <f>AVERAGE(I6:I8)</f>
        <v>8.963333333333333</v>
      </c>
    </row>
    <row r="10" ht="14.25">
      <c r="I10" s="101"/>
    </row>
    <row r="11" ht="14.25">
      <c r="I11" s="101"/>
    </row>
  </sheetData>
  <sheetProtection/>
  <mergeCells count="4">
    <mergeCell ref="A1:F1"/>
    <mergeCell ref="A2:G2"/>
    <mergeCell ref="A3:G3"/>
    <mergeCell ref="I4:I5"/>
  </mergeCells>
  <hyperlinks>
    <hyperlink ref="C6" r:id="rId1" display="http://10.0.0.72/darreport_MAIFISummary_DrillESDSF.php?y=MjAyMw==&amp;m=Nw=="/>
    <hyperlink ref="C7" r:id="rId2" display="http://10.0.0.72/darreport_MAIFISummary_DrillESDSF.php?y=MjAyMw==&amp;m=OA=="/>
    <hyperlink ref="C8" r:id="rId3" display="http://10.0.0.72/darreport_MAIFISummary_DrillESDSF.php?y=MjAyMw==&amp;m=OQ=="/>
  </hyperlinks>
  <printOptions horizontalCentered="1" verticalCentered="1"/>
  <pageMargins left="0.45" right="0.45" top="0.5" bottom="0.5" header="0.3" footer="0.3"/>
  <pageSetup horizontalDpi="600" verticalDpi="600" orientation="landscape" paperSize="9" r:id="rId7"/>
  <headerFooter alignWithMargins="0">
    <oddFooter>&amp;L&amp;A</oddFooter>
  </headerFooter>
  <legacyDrawing r:id="rId6"/>
  <oleObjects>
    <oleObject progId="Equation.3" shapeId="1495534" r:id="rId4"/>
    <oleObject progId="Equation.3" shapeId="1495535" r:id="rId5"/>
  </oleObjects>
</worksheet>
</file>

<file path=xl/worksheets/sheet14.xml><?xml version="1.0" encoding="utf-8"?>
<worksheet xmlns="http://schemas.openxmlformats.org/spreadsheetml/2006/main" xmlns:r="http://schemas.openxmlformats.org/officeDocument/2006/relationships">
  <dimension ref="A1:G10"/>
  <sheetViews>
    <sheetView zoomScalePageLayoutView="0" workbookViewId="0" topLeftCell="A4">
      <selection activeCell="B15" sqref="B15"/>
    </sheetView>
  </sheetViews>
  <sheetFormatPr defaultColWidth="9.140625" defaultRowHeight="15"/>
  <cols>
    <col min="1" max="1" width="14.140625" style="0" customWidth="1"/>
    <col min="2" max="2" width="11.140625" style="0" customWidth="1"/>
    <col min="3" max="3" width="13.8515625" style="0" customWidth="1"/>
    <col min="4" max="4" width="17.28125" style="0" customWidth="1"/>
    <col min="5" max="5" width="12.00390625" style="0" customWidth="1"/>
    <col min="6" max="6" width="14.421875" style="0" customWidth="1"/>
    <col min="7" max="7" width="12.421875" style="0" customWidth="1"/>
  </cols>
  <sheetData>
    <row r="1" spans="1:7" ht="23.25">
      <c r="A1" s="304" t="s">
        <v>1</v>
      </c>
      <c r="B1" s="304"/>
      <c r="C1" s="304"/>
      <c r="D1" s="304"/>
      <c r="E1" s="304"/>
      <c r="F1" s="304"/>
      <c r="G1" s="304"/>
    </row>
    <row r="2" spans="1:7" ht="20.25">
      <c r="A2" s="305" t="s">
        <v>122</v>
      </c>
      <c r="B2" s="305"/>
      <c r="C2" s="305"/>
      <c r="D2" s="305"/>
      <c r="E2" s="305"/>
      <c r="F2" s="305"/>
      <c r="G2" s="305"/>
    </row>
    <row r="3" spans="1:7" ht="21" thickBot="1">
      <c r="A3" s="306" t="s">
        <v>123</v>
      </c>
      <c r="B3" s="306"/>
      <c r="C3" s="306"/>
      <c r="D3" s="306"/>
      <c r="E3" s="306"/>
      <c r="F3" s="306"/>
      <c r="G3" s="306"/>
    </row>
    <row r="4" spans="1:7" ht="19.5" thickBot="1">
      <c r="A4" s="307" t="s">
        <v>143</v>
      </c>
      <c r="B4" s="308"/>
      <c r="C4" s="308"/>
      <c r="D4" s="308"/>
      <c r="E4" s="308"/>
      <c r="F4" s="308"/>
      <c r="G4" s="309"/>
    </row>
    <row r="5" spans="1:7" ht="110.25">
      <c r="A5" s="310" t="s">
        <v>144</v>
      </c>
      <c r="B5" s="107" t="s">
        <v>145</v>
      </c>
      <c r="C5" s="107" t="s">
        <v>146</v>
      </c>
      <c r="D5" s="107" t="s">
        <v>147</v>
      </c>
      <c r="E5" s="107" t="s">
        <v>148</v>
      </c>
      <c r="F5" s="107" t="s">
        <v>149</v>
      </c>
      <c r="G5" s="108" t="s">
        <v>150</v>
      </c>
    </row>
    <row r="6" spans="1:7" ht="16.5" thickBot="1">
      <c r="A6" s="311"/>
      <c r="B6" s="109">
        <v>1</v>
      </c>
      <c r="C6" s="109">
        <v>2</v>
      </c>
      <c r="D6" s="109" t="s">
        <v>151</v>
      </c>
      <c r="E6" s="109">
        <v>4</v>
      </c>
      <c r="F6" s="109" t="s">
        <v>152</v>
      </c>
      <c r="G6" s="110"/>
    </row>
    <row r="7" spans="1:7" ht="16.5" thickBot="1">
      <c r="A7" s="111" t="s">
        <v>153</v>
      </c>
      <c r="B7" s="112"/>
      <c r="C7" s="112"/>
      <c r="D7" s="112"/>
      <c r="E7" s="112"/>
      <c r="F7" s="112"/>
      <c r="G7" s="113"/>
    </row>
    <row r="8" spans="1:7" ht="19.5" thickBot="1">
      <c r="A8" s="114" t="s">
        <v>142</v>
      </c>
      <c r="B8" s="115">
        <v>10706</v>
      </c>
      <c r="C8" s="116">
        <v>33889</v>
      </c>
      <c r="D8" s="116">
        <f>C8+B8</f>
        <v>44595</v>
      </c>
      <c r="E8" s="116">
        <v>34490</v>
      </c>
      <c r="F8" s="116">
        <f>D8-E8</f>
        <v>10105</v>
      </c>
      <c r="G8" s="117"/>
    </row>
    <row r="9" spans="1:7" ht="16.5" thickBot="1">
      <c r="A9" s="111" t="s">
        <v>154</v>
      </c>
      <c r="B9" s="118"/>
      <c r="C9" s="118"/>
      <c r="D9" s="118"/>
      <c r="E9" s="119"/>
      <c r="F9" s="120"/>
      <c r="G9" s="113"/>
    </row>
    <row r="10" spans="1:7" ht="19.5" thickBot="1">
      <c r="A10" s="121" t="s">
        <v>142</v>
      </c>
      <c r="B10" s="122">
        <v>1981</v>
      </c>
      <c r="C10" s="116">
        <v>8217</v>
      </c>
      <c r="D10" s="116">
        <f>B10+C10</f>
        <v>10198</v>
      </c>
      <c r="E10" s="116">
        <f>6449-53</f>
        <v>6396</v>
      </c>
      <c r="F10" s="116">
        <f>D10-E10</f>
        <v>3802</v>
      </c>
      <c r="G10" s="123"/>
    </row>
  </sheetData>
  <sheetProtection/>
  <mergeCells count="5">
    <mergeCell ref="A1:G1"/>
    <mergeCell ref="A2:G2"/>
    <mergeCell ref="A3:G3"/>
    <mergeCell ref="A4:G4"/>
    <mergeCell ref="A5:A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21"/>
  <sheetViews>
    <sheetView view="pageBreakPreview" zoomScaleSheetLayoutView="100" zoomScalePageLayoutView="0" workbookViewId="0" topLeftCell="A1">
      <selection activeCell="C15" sqref="C15"/>
    </sheetView>
  </sheetViews>
  <sheetFormatPr defaultColWidth="9.140625" defaultRowHeight="15"/>
  <cols>
    <col min="1" max="1" width="4.8515625" style="1" customWidth="1"/>
    <col min="2" max="2" width="31.421875" style="1" customWidth="1"/>
    <col min="3" max="3" width="53.140625" style="1" customWidth="1"/>
    <col min="4" max="4" width="15.140625" style="1" customWidth="1"/>
    <col min="5" max="5" width="12.421875" style="1" customWidth="1"/>
    <col min="6" max="16384" width="9.140625" style="1" customWidth="1"/>
  </cols>
  <sheetData>
    <row r="1" spans="1:5" s="7" customFormat="1" ht="18">
      <c r="A1" s="270" t="str">
        <f>'MG COVER PAGE'!A1</f>
        <v>Name of Distribution Licensee: M G V C L</v>
      </c>
      <c r="B1" s="270"/>
      <c r="C1" s="270"/>
      <c r="D1" s="270"/>
      <c r="E1" s="270"/>
    </row>
    <row r="2" spans="1:5" s="7" customFormat="1" ht="18">
      <c r="A2" s="270" t="str">
        <f>'MG COVER PAGE'!A2</f>
        <v>Quarter :   Q-III  (Oct-Nov-Dec- 2023)</v>
      </c>
      <c r="B2" s="270"/>
      <c r="C2" s="270"/>
      <c r="D2" s="270"/>
      <c r="E2" s="270"/>
    </row>
    <row r="3" spans="1:5" s="7" customFormat="1" ht="18">
      <c r="A3" s="270" t="str">
        <f>'MG COVER PAGE'!A3</f>
        <v>Year: 2023-24</v>
      </c>
      <c r="B3" s="270"/>
      <c r="C3" s="270"/>
      <c r="D3" s="270"/>
      <c r="E3" s="270"/>
    </row>
    <row r="4" spans="1:5" s="5" customFormat="1" ht="18">
      <c r="A4" s="14" t="s">
        <v>2</v>
      </c>
      <c r="B4" s="15"/>
      <c r="C4" s="15"/>
      <c r="D4" s="15"/>
      <c r="E4" s="15"/>
    </row>
    <row r="5" spans="1:6" s="4" customFormat="1" ht="19.5" customHeight="1">
      <c r="A5" s="313" t="s">
        <v>3</v>
      </c>
      <c r="B5" s="313"/>
      <c r="C5" s="313"/>
      <c r="D5" s="313"/>
      <c r="E5" s="313"/>
      <c r="F5" s="6"/>
    </row>
    <row r="6" spans="1:6" s="4" customFormat="1" ht="108">
      <c r="A6" s="12" t="s">
        <v>29</v>
      </c>
      <c r="B6" s="12" t="s">
        <v>4</v>
      </c>
      <c r="C6" s="12" t="s">
        <v>5</v>
      </c>
      <c r="D6" s="12" t="s">
        <v>6</v>
      </c>
      <c r="E6" s="12" t="s">
        <v>7</v>
      </c>
      <c r="F6" s="6"/>
    </row>
    <row r="7" spans="1:6" s="4" customFormat="1" ht="45" customHeight="1">
      <c r="A7" s="265">
        <v>1</v>
      </c>
      <c r="B7" s="18" t="s">
        <v>8</v>
      </c>
      <c r="C7" s="314" t="s">
        <v>9</v>
      </c>
      <c r="D7" s="17">
        <v>0</v>
      </c>
      <c r="E7" s="17">
        <v>0</v>
      </c>
      <c r="F7" s="6"/>
    </row>
    <row r="8" spans="1:6" s="4" customFormat="1" ht="18">
      <c r="A8" s="265"/>
      <c r="B8" s="19" t="s">
        <v>10</v>
      </c>
      <c r="C8" s="314"/>
      <c r="D8" s="17">
        <v>0</v>
      </c>
      <c r="E8" s="17">
        <v>0</v>
      </c>
      <c r="F8" s="6"/>
    </row>
    <row r="9" spans="1:6" s="4" customFormat="1" ht="18">
      <c r="A9" s="265"/>
      <c r="B9" s="19" t="s">
        <v>11</v>
      </c>
      <c r="C9" s="314"/>
      <c r="D9" s="17">
        <v>0</v>
      </c>
      <c r="E9" s="17">
        <v>0</v>
      </c>
      <c r="F9" s="6"/>
    </row>
    <row r="10" spans="1:6" s="4" customFormat="1" ht="18">
      <c r="A10" s="265"/>
      <c r="B10" s="19" t="s">
        <v>12</v>
      </c>
      <c r="C10" s="314"/>
      <c r="D10" s="17">
        <v>0</v>
      </c>
      <c r="E10" s="17">
        <v>0</v>
      </c>
      <c r="F10" s="6"/>
    </row>
    <row r="11" spans="1:6" s="4" customFormat="1" ht="36">
      <c r="A11" s="265"/>
      <c r="B11" s="20" t="s">
        <v>13</v>
      </c>
      <c r="C11" s="314"/>
      <c r="D11" s="17">
        <v>0</v>
      </c>
      <c r="E11" s="17">
        <v>0</v>
      </c>
      <c r="F11" s="6"/>
    </row>
    <row r="12" spans="1:6" s="4" customFormat="1" ht="36">
      <c r="A12" s="265"/>
      <c r="B12" s="20" t="s">
        <v>14</v>
      </c>
      <c r="C12" s="314"/>
      <c r="D12" s="17">
        <v>0</v>
      </c>
      <c r="E12" s="17">
        <v>0</v>
      </c>
      <c r="F12" s="6"/>
    </row>
    <row r="13" spans="1:6" s="4" customFormat="1" ht="36">
      <c r="A13" s="265"/>
      <c r="B13" s="20" t="s">
        <v>15</v>
      </c>
      <c r="C13" s="314"/>
      <c r="D13" s="17">
        <v>0</v>
      </c>
      <c r="E13" s="17">
        <v>0</v>
      </c>
      <c r="F13" s="6"/>
    </row>
    <row r="14" spans="1:6" s="4" customFormat="1" ht="36">
      <c r="A14" s="17">
        <v>2</v>
      </c>
      <c r="B14" s="18" t="s">
        <v>16</v>
      </c>
      <c r="C14" s="18" t="s">
        <v>17</v>
      </c>
      <c r="D14" s="17">
        <v>0</v>
      </c>
      <c r="E14" s="17">
        <v>0</v>
      </c>
      <c r="F14" s="6"/>
    </row>
    <row r="15" spans="1:6" s="4" customFormat="1" ht="51.75" customHeight="1">
      <c r="A15" s="17">
        <v>3</v>
      </c>
      <c r="B15" s="18" t="s">
        <v>18</v>
      </c>
      <c r="C15" s="18" t="s">
        <v>19</v>
      </c>
      <c r="D15" s="17">
        <v>0</v>
      </c>
      <c r="E15" s="17">
        <v>0</v>
      </c>
      <c r="F15" s="6"/>
    </row>
    <row r="16" spans="1:6" s="4" customFormat="1" ht="54">
      <c r="A16" s="11">
        <v>4</v>
      </c>
      <c r="B16" s="18" t="s">
        <v>20</v>
      </c>
      <c r="C16" s="18" t="s">
        <v>21</v>
      </c>
      <c r="D16" s="17">
        <v>0</v>
      </c>
      <c r="E16" s="17">
        <v>0</v>
      </c>
      <c r="F16" s="6"/>
    </row>
    <row r="17" spans="1:6" s="4" customFormat="1" ht="36">
      <c r="A17" s="11">
        <v>5</v>
      </c>
      <c r="B17" s="18" t="s">
        <v>22</v>
      </c>
      <c r="C17" s="18" t="s">
        <v>23</v>
      </c>
      <c r="D17" s="17">
        <v>0</v>
      </c>
      <c r="E17" s="17">
        <v>0</v>
      </c>
      <c r="F17" s="6"/>
    </row>
    <row r="18" spans="1:6" s="4" customFormat="1" ht="36">
      <c r="A18" s="11">
        <v>6</v>
      </c>
      <c r="B18" s="18" t="s">
        <v>24</v>
      </c>
      <c r="C18" s="18" t="s">
        <v>25</v>
      </c>
      <c r="D18" s="17">
        <v>0</v>
      </c>
      <c r="E18" s="17">
        <v>0</v>
      </c>
      <c r="F18" s="6"/>
    </row>
    <row r="19" spans="1:6" s="4" customFormat="1" ht="18">
      <c r="A19" s="11">
        <v>7</v>
      </c>
      <c r="B19" s="18" t="s">
        <v>26</v>
      </c>
      <c r="C19" s="18" t="s">
        <v>27</v>
      </c>
      <c r="D19" s="17">
        <v>0</v>
      </c>
      <c r="E19" s="17">
        <v>0</v>
      </c>
      <c r="F19" s="6"/>
    </row>
    <row r="20" spans="1:6" s="4" customFormat="1" ht="18">
      <c r="A20" s="312" t="s">
        <v>28</v>
      </c>
      <c r="B20" s="312"/>
      <c r="C20" s="312"/>
      <c r="D20" s="21">
        <f>SUM(D7:D19)</f>
        <v>0</v>
      </c>
      <c r="E20" s="21">
        <f>SUM(E7:E19)</f>
        <v>0</v>
      </c>
      <c r="F20" s="6"/>
    </row>
    <row r="21" ht="15">
      <c r="A21" s="3"/>
    </row>
  </sheetData>
  <sheetProtection/>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horizontalDpi="600" verticalDpi="600" orientation="landscape" paperSize="9" scale="82" r:id="rId1"/>
  <headerFooter>
    <oddFooter>&amp;L&amp;A</oddFooter>
  </headerFooter>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B1">
      <selection activeCell="H15" sqref="H15"/>
    </sheetView>
  </sheetViews>
  <sheetFormatPr defaultColWidth="9.140625" defaultRowHeight="15"/>
  <cols>
    <col min="1" max="1" width="6.00390625" style="0" customWidth="1"/>
    <col min="2" max="2" width="11.7109375" style="0" customWidth="1"/>
    <col min="3" max="3" width="8.140625" style="0" customWidth="1"/>
    <col min="4" max="4" width="6.140625" style="0" bestFit="1" customWidth="1"/>
    <col min="5" max="5" width="15.421875" style="0" bestFit="1" customWidth="1"/>
    <col min="6" max="6" width="9.00390625" style="0" customWidth="1"/>
    <col min="8" max="8" width="14.28125" style="0" customWidth="1"/>
    <col min="9" max="9" width="14.140625" style="0" customWidth="1"/>
    <col min="10" max="10" width="6.140625" style="0" bestFit="1" customWidth="1"/>
    <col min="11" max="11" width="14.8515625" style="0" customWidth="1"/>
    <col min="12" max="12" width="13.8515625" style="0" customWidth="1"/>
  </cols>
  <sheetData>
    <row r="1" spans="1:13" s="126" customFormat="1" ht="16.5">
      <c r="A1" s="222" t="s">
        <v>1</v>
      </c>
      <c r="B1" s="223"/>
      <c r="C1" s="223"/>
      <c r="D1" s="223"/>
      <c r="E1" s="223"/>
      <c r="F1" s="223"/>
      <c r="G1" s="223"/>
      <c r="H1" s="223"/>
      <c r="I1" s="223"/>
      <c r="J1" s="223"/>
      <c r="K1" s="223"/>
      <c r="L1" s="223"/>
      <c r="M1" s="224"/>
    </row>
    <row r="2" spans="1:13" s="126" customFormat="1" ht="16.5">
      <c r="A2" s="222" t="s">
        <v>155</v>
      </c>
      <c r="B2" s="223"/>
      <c r="C2" s="223"/>
      <c r="D2" s="223"/>
      <c r="E2" s="223"/>
      <c r="F2" s="223"/>
      <c r="G2" s="223"/>
      <c r="H2" s="223"/>
      <c r="I2" s="223"/>
      <c r="J2" s="223"/>
      <c r="K2" s="223"/>
      <c r="L2" s="223"/>
      <c r="M2" s="224"/>
    </row>
    <row r="3" spans="1:13" s="126" customFormat="1" ht="16.5">
      <c r="A3" s="222" t="s">
        <v>156</v>
      </c>
      <c r="B3" s="223"/>
      <c r="C3" s="223"/>
      <c r="D3" s="223"/>
      <c r="E3" s="223"/>
      <c r="F3" s="223"/>
      <c r="G3" s="223"/>
      <c r="H3" s="223"/>
      <c r="I3" s="223"/>
      <c r="J3" s="223"/>
      <c r="K3" s="223"/>
      <c r="L3" s="223"/>
      <c r="M3" s="224"/>
    </row>
    <row r="4" spans="1:13" s="126" customFormat="1" ht="16.5">
      <c r="A4" s="225" t="s">
        <v>157</v>
      </c>
      <c r="B4" s="226"/>
      <c r="C4" s="226"/>
      <c r="D4" s="226"/>
      <c r="E4" s="226"/>
      <c r="F4" s="226"/>
      <c r="G4" s="226"/>
      <c r="H4" s="226"/>
      <c r="I4" s="226"/>
      <c r="J4" s="226"/>
      <c r="K4" s="226"/>
      <c r="L4" s="226"/>
      <c r="M4" s="227"/>
    </row>
    <row r="5" spans="1:13" s="126" customFormat="1" ht="16.5">
      <c r="A5" s="228" t="s">
        <v>362</v>
      </c>
      <c r="B5" s="229"/>
      <c r="C5" s="229"/>
      <c r="D5" s="229"/>
      <c r="E5" s="229"/>
      <c r="F5" s="229"/>
      <c r="G5" s="229"/>
      <c r="H5" s="229"/>
      <c r="I5" s="229"/>
      <c r="J5" s="229"/>
      <c r="K5" s="229"/>
      <c r="L5" s="229"/>
      <c r="M5" s="230"/>
    </row>
    <row r="6" spans="1:13" s="126" customFormat="1" ht="33.75" customHeight="1">
      <c r="A6" s="231" t="s">
        <v>0</v>
      </c>
      <c r="B6" s="231" t="s">
        <v>158</v>
      </c>
      <c r="C6" s="232" t="s">
        <v>159</v>
      </c>
      <c r="D6" s="232"/>
      <c r="E6" s="232"/>
      <c r="F6" s="232"/>
      <c r="G6" s="232"/>
      <c r="H6" s="231" t="s">
        <v>160</v>
      </c>
      <c r="I6" s="231"/>
      <c r="J6" s="231"/>
      <c r="K6" s="231" t="s">
        <v>161</v>
      </c>
      <c r="L6" s="231"/>
      <c r="M6" s="231"/>
    </row>
    <row r="7" spans="1:13" s="126" customFormat="1" ht="16.5">
      <c r="A7" s="231"/>
      <c r="B7" s="231"/>
      <c r="C7" s="233" t="s">
        <v>162</v>
      </c>
      <c r="D7" s="233"/>
      <c r="E7" s="233" t="s">
        <v>163</v>
      </c>
      <c r="F7" s="233"/>
      <c r="G7" s="233"/>
      <c r="H7" s="233" t="s">
        <v>164</v>
      </c>
      <c r="I7" s="233"/>
      <c r="J7" s="233"/>
      <c r="K7" s="233" t="s">
        <v>164</v>
      </c>
      <c r="L7" s="233"/>
      <c r="M7" s="233"/>
    </row>
    <row r="8" spans="1:13" s="126" customFormat="1" ht="16.5">
      <c r="A8" s="231"/>
      <c r="B8" s="231"/>
      <c r="C8" s="180" t="s">
        <v>165</v>
      </c>
      <c r="D8" s="180" t="s">
        <v>166</v>
      </c>
      <c r="E8" s="180" t="s">
        <v>165</v>
      </c>
      <c r="F8" s="180" t="s">
        <v>167</v>
      </c>
      <c r="G8" s="180" t="s">
        <v>166</v>
      </c>
      <c r="H8" s="180" t="s">
        <v>165</v>
      </c>
      <c r="I8" s="180" t="s">
        <v>167</v>
      </c>
      <c r="J8" s="180" t="s">
        <v>166</v>
      </c>
      <c r="K8" s="180" t="s">
        <v>165</v>
      </c>
      <c r="L8" s="180" t="s">
        <v>167</v>
      </c>
      <c r="M8" s="180" t="s">
        <v>166</v>
      </c>
    </row>
    <row r="9" spans="1:13" s="126" customFormat="1" ht="33">
      <c r="A9" s="181">
        <v>1</v>
      </c>
      <c r="B9" s="182" t="s">
        <v>168</v>
      </c>
      <c r="C9" s="183">
        <v>0</v>
      </c>
      <c r="D9" s="183">
        <v>0</v>
      </c>
      <c r="E9" s="183" t="s">
        <v>169</v>
      </c>
      <c r="F9" s="183">
        <v>0</v>
      </c>
      <c r="G9" s="183">
        <v>0</v>
      </c>
      <c r="H9" s="183" t="s">
        <v>170</v>
      </c>
      <c r="I9" s="183">
        <v>2</v>
      </c>
      <c r="J9" s="183">
        <v>1</v>
      </c>
      <c r="K9" s="183">
        <v>1</v>
      </c>
      <c r="L9" s="183">
        <v>0</v>
      </c>
      <c r="M9" s="183">
        <v>2</v>
      </c>
    </row>
    <row r="10" spans="1:13" s="126" customFormat="1" ht="33">
      <c r="A10" s="181">
        <v>2</v>
      </c>
      <c r="B10" s="182" t="s">
        <v>171</v>
      </c>
      <c r="C10" s="183">
        <v>0</v>
      </c>
      <c r="D10" s="183">
        <v>3</v>
      </c>
      <c r="E10" s="183">
        <v>3</v>
      </c>
      <c r="F10" s="183">
        <v>1</v>
      </c>
      <c r="G10" s="183">
        <v>0</v>
      </c>
      <c r="H10" s="183">
        <v>9</v>
      </c>
      <c r="I10" s="183" t="s">
        <v>172</v>
      </c>
      <c r="J10" s="183">
        <v>7</v>
      </c>
      <c r="K10" s="183" t="s">
        <v>173</v>
      </c>
      <c r="L10" s="183">
        <v>19</v>
      </c>
      <c r="M10" s="183">
        <v>11</v>
      </c>
    </row>
    <row r="11" spans="1:13" s="126" customFormat="1" ht="16.5">
      <c r="A11" s="181">
        <v>3</v>
      </c>
      <c r="B11" s="184" t="s">
        <v>139</v>
      </c>
      <c r="C11" s="183">
        <v>0</v>
      </c>
      <c r="D11" s="183">
        <v>0</v>
      </c>
      <c r="E11" s="183">
        <v>1</v>
      </c>
      <c r="F11" s="183">
        <v>2</v>
      </c>
      <c r="G11" s="183">
        <v>0</v>
      </c>
      <c r="H11" s="183" t="s">
        <v>174</v>
      </c>
      <c r="I11" s="183">
        <v>13</v>
      </c>
      <c r="J11" s="183">
        <v>3</v>
      </c>
      <c r="K11" s="183">
        <v>2</v>
      </c>
      <c r="L11" s="183">
        <v>4</v>
      </c>
      <c r="M11" s="183">
        <v>2</v>
      </c>
    </row>
    <row r="12" spans="1:13" s="126" customFormat="1" ht="16.5">
      <c r="A12" s="181">
        <v>4</v>
      </c>
      <c r="B12" s="185" t="s">
        <v>141</v>
      </c>
      <c r="C12" s="183">
        <v>0</v>
      </c>
      <c r="D12" s="183">
        <v>0</v>
      </c>
      <c r="E12" s="183" t="s">
        <v>175</v>
      </c>
      <c r="F12" s="183">
        <v>5</v>
      </c>
      <c r="G12" s="183">
        <v>2</v>
      </c>
      <c r="H12" s="183" t="s">
        <v>176</v>
      </c>
      <c r="I12" s="183" t="s">
        <v>177</v>
      </c>
      <c r="J12" s="183">
        <v>3</v>
      </c>
      <c r="K12" s="183" t="s">
        <v>178</v>
      </c>
      <c r="L12" s="183" t="s">
        <v>179</v>
      </c>
      <c r="M12" s="183">
        <v>8</v>
      </c>
    </row>
    <row r="13" spans="1:13" s="126" customFormat="1" ht="16.5">
      <c r="A13" s="181">
        <v>5</v>
      </c>
      <c r="B13" s="182" t="s">
        <v>140</v>
      </c>
      <c r="C13" s="183">
        <v>0</v>
      </c>
      <c r="D13" s="183">
        <v>2</v>
      </c>
      <c r="E13" s="183">
        <v>4</v>
      </c>
      <c r="F13" s="183">
        <v>2</v>
      </c>
      <c r="G13" s="183">
        <v>1</v>
      </c>
      <c r="H13" s="183" t="s">
        <v>180</v>
      </c>
      <c r="I13" s="183">
        <v>19</v>
      </c>
      <c r="J13" s="183">
        <v>6</v>
      </c>
      <c r="K13" s="183" t="s">
        <v>181</v>
      </c>
      <c r="L13" s="183">
        <v>22</v>
      </c>
      <c r="M13" s="183">
        <v>8</v>
      </c>
    </row>
    <row r="14" spans="1:13" s="126" customFormat="1" ht="17.25" thickBot="1">
      <c r="A14" s="186"/>
      <c r="B14" s="187" t="s">
        <v>164</v>
      </c>
      <c r="C14" s="188">
        <v>0</v>
      </c>
      <c r="D14" s="188">
        <v>5</v>
      </c>
      <c r="E14" s="188" t="s">
        <v>182</v>
      </c>
      <c r="F14" s="188">
        <v>10</v>
      </c>
      <c r="G14" s="188">
        <v>3</v>
      </c>
      <c r="H14" s="188" t="s">
        <v>183</v>
      </c>
      <c r="I14" s="188" t="s">
        <v>184</v>
      </c>
      <c r="J14" s="188">
        <v>20</v>
      </c>
      <c r="K14" s="188" t="s">
        <v>185</v>
      </c>
      <c r="L14" s="188" t="s">
        <v>186</v>
      </c>
      <c r="M14" s="189">
        <f>SUM(M9:M13)</f>
        <v>31</v>
      </c>
    </row>
    <row r="15" spans="1:13" s="126" customFormat="1" ht="17.25" thickBot="1">
      <c r="A15" s="190"/>
      <c r="B15" s="156"/>
      <c r="C15" s="156"/>
      <c r="D15" s="156"/>
      <c r="E15" s="156"/>
      <c r="F15" s="156"/>
      <c r="G15" s="157">
        <v>32</v>
      </c>
      <c r="H15" s="156"/>
      <c r="I15" s="156"/>
      <c r="J15" s="157">
        <f>49+98+J14</f>
        <v>167</v>
      </c>
      <c r="M15" s="157">
        <f>36+69+M14</f>
        <v>136</v>
      </c>
    </row>
  </sheetData>
  <sheetProtection/>
  <mergeCells count="14">
    <mergeCell ref="C7:D7"/>
    <mergeCell ref="E7:G7"/>
    <mergeCell ref="H7:J7"/>
    <mergeCell ref="K7:M7"/>
    <mergeCell ref="A1:M1"/>
    <mergeCell ref="A2:M2"/>
    <mergeCell ref="A3:M3"/>
    <mergeCell ref="A4:M4"/>
    <mergeCell ref="A5:M5"/>
    <mergeCell ref="A6:A8"/>
    <mergeCell ref="B6:B8"/>
    <mergeCell ref="C6:G6"/>
    <mergeCell ref="H6:J6"/>
    <mergeCell ref="K6:M6"/>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K40"/>
  <sheetViews>
    <sheetView zoomScalePageLayoutView="0" workbookViewId="0" topLeftCell="A37">
      <selection activeCell="D1" sqref="D1"/>
    </sheetView>
  </sheetViews>
  <sheetFormatPr defaultColWidth="9.140625" defaultRowHeight="15"/>
  <cols>
    <col min="1" max="1" width="5.7109375" style="0" customWidth="1"/>
    <col min="2" max="2" width="24.8515625" style="0" customWidth="1"/>
    <col min="3" max="3" width="11.8515625" style="0" bestFit="1" customWidth="1"/>
    <col min="4" max="4" width="9.28125" style="0" bestFit="1" customWidth="1"/>
    <col min="5" max="5" width="49.421875" style="0" customWidth="1"/>
    <col min="6" max="6" width="11.7109375" style="0" customWidth="1"/>
    <col min="7" max="7" width="11.8515625" style="0" customWidth="1"/>
    <col min="8" max="8" width="11.421875" style="0" customWidth="1"/>
    <col min="9" max="9" width="17.140625" style="0" customWidth="1"/>
    <col min="10" max="10" width="10.8515625" style="0" customWidth="1"/>
  </cols>
  <sheetData>
    <row r="1" spans="1:11" ht="16.5">
      <c r="A1" s="132" t="s">
        <v>187</v>
      </c>
      <c r="B1" s="133"/>
      <c r="C1" s="134"/>
      <c r="D1" s="134"/>
      <c r="E1" s="135"/>
      <c r="F1" s="136"/>
      <c r="G1" s="136"/>
      <c r="H1" s="136"/>
      <c r="I1" s="137"/>
      <c r="J1" s="134"/>
      <c r="K1" s="124"/>
    </row>
    <row r="2" spans="1:11" ht="16.5">
      <c r="A2" s="138"/>
      <c r="B2" s="133"/>
      <c r="C2" s="134"/>
      <c r="D2" s="134"/>
      <c r="E2" s="135"/>
      <c r="F2" s="136"/>
      <c r="G2" s="136"/>
      <c r="H2" s="136"/>
      <c r="I2" s="137"/>
      <c r="J2" s="134"/>
      <c r="K2" s="124"/>
    </row>
    <row r="3" spans="1:11" ht="15">
      <c r="A3" s="234" t="s">
        <v>188</v>
      </c>
      <c r="B3" s="235"/>
      <c r="C3" s="235"/>
      <c r="D3" s="235"/>
      <c r="E3" s="235"/>
      <c r="F3" s="236"/>
      <c r="G3" s="236"/>
      <c r="H3" s="236"/>
      <c r="I3" s="236"/>
      <c r="J3" s="235"/>
      <c r="K3" s="124"/>
    </row>
    <row r="4" spans="1:11" ht="15">
      <c r="A4" s="237"/>
      <c r="B4" s="238"/>
      <c r="C4" s="238"/>
      <c r="D4" s="238"/>
      <c r="E4" s="238"/>
      <c r="F4" s="239"/>
      <c r="G4" s="239"/>
      <c r="H4" s="239"/>
      <c r="I4" s="239"/>
      <c r="J4" s="238"/>
      <c r="K4" s="124"/>
    </row>
    <row r="5" spans="1:11" ht="16.5">
      <c r="A5" s="139">
        <v>1</v>
      </c>
      <c r="B5" s="140">
        <v>2</v>
      </c>
      <c r="C5" s="141">
        <v>3</v>
      </c>
      <c r="D5" s="141">
        <v>4</v>
      </c>
      <c r="E5" s="141">
        <v>5</v>
      </c>
      <c r="F5" s="142">
        <v>6</v>
      </c>
      <c r="G5" s="142">
        <v>7</v>
      </c>
      <c r="H5" s="142">
        <v>8</v>
      </c>
      <c r="I5" s="142">
        <v>9</v>
      </c>
      <c r="J5" s="143">
        <v>10</v>
      </c>
      <c r="K5" s="124"/>
    </row>
    <row r="6" spans="1:11" s="82" customFormat="1" ht="99">
      <c r="A6" s="147" t="s">
        <v>0</v>
      </c>
      <c r="B6" s="145" t="s">
        <v>189</v>
      </c>
      <c r="C6" s="147" t="s">
        <v>190</v>
      </c>
      <c r="D6" s="147" t="s">
        <v>191</v>
      </c>
      <c r="E6" s="147" t="s">
        <v>192</v>
      </c>
      <c r="F6" s="144" t="s">
        <v>193</v>
      </c>
      <c r="G6" s="144" t="s">
        <v>194</v>
      </c>
      <c r="H6" s="144" t="s">
        <v>195</v>
      </c>
      <c r="I6" s="144" t="s">
        <v>196</v>
      </c>
      <c r="J6" s="148" t="s">
        <v>197</v>
      </c>
      <c r="K6" s="125" t="s">
        <v>198</v>
      </c>
    </row>
    <row r="7" spans="1:11" s="146" customFormat="1" ht="60" customHeight="1">
      <c r="A7" s="127">
        <v>1</v>
      </c>
      <c r="B7" s="128" t="s">
        <v>199</v>
      </c>
      <c r="C7" s="129">
        <v>45201</v>
      </c>
      <c r="D7" s="130" t="s">
        <v>200</v>
      </c>
      <c r="E7" s="128" t="s">
        <v>201</v>
      </c>
      <c r="F7" s="149" t="s">
        <v>202</v>
      </c>
      <c r="G7" s="127" t="s">
        <v>203</v>
      </c>
      <c r="H7" s="150" t="s">
        <v>203</v>
      </c>
      <c r="I7" s="149" t="s">
        <v>204</v>
      </c>
      <c r="J7" s="127" t="s">
        <v>140</v>
      </c>
      <c r="K7" s="151">
        <v>6</v>
      </c>
    </row>
    <row r="8" spans="1:11" s="146" customFormat="1" ht="60" customHeight="1">
      <c r="A8" s="127">
        <v>2</v>
      </c>
      <c r="B8" s="128" t="s">
        <v>205</v>
      </c>
      <c r="C8" s="129">
        <v>45205</v>
      </c>
      <c r="D8" s="130" t="s">
        <v>206</v>
      </c>
      <c r="E8" s="128" t="s">
        <v>207</v>
      </c>
      <c r="F8" s="149" t="s">
        <v>202</v>
      </c>
      <c r="G8" s="127" t="s">
        <v>203</v>
      </c>
      <c r="H8" s="150" t="s">
        <v>203</v>
      </c>
      <c r="I8" s="149" t="s">
        <v>208</v>
      </c>
      <c r="J8" s="127" t="s">
        <v>141</v>
      </c>
      <c r="K8" s="151">
        <v>8</v>
      </c>
    </row>
    <row r="9" spans="1:11" s="146" customFormat="1" ht="60" customHeight="1">
      <c r="A9" s="127">
        <v>3</v>
      </c>
      <c r="B9" s="128" t="s">
        <v>209</v>
      </c>
      <c r="C9" s="129">
        <v>45205</v>
      </c>
      <c r="D9" s="130" t="s">
        <v>200</v>
      </c>
      <c r="E9" s="128" t="s">
        <v>210</v>
      </c>
      <c r="F9" s="149" t="s">
        <v>202</v>
      </c>
      <c r="G9" s="127" t="s">
        <v>203</v>
      </c>
      <c r="H9" s="150" t="s">
        <v>203</v>
      </c>
      <c r="I9" s="149" t="s">
        <v>211</v>
      </c>
      <c r="J9" s="127" t="s">
        <v>137</v>
      </c>
      <c r="K9" s="151">
        <v>6</v>
      </c>
    </row>
    <row r="10" spans="1:11" s="146" customFormat="1" ht="60" customHeight="1">
      <c r="A10" s="127">
        <v>4</v>
      </c>
      <c r="B10" s="128" t="s">
        <v>212</v>
      </c>
      <c r="C10" s="129">
        <v>45207</v>
      </c>
      <c r="D10" s="130" t="s">
        <v>213</v>
      </c>
      <c r="E10" s="128" t="s">
        <v>214</v>
      </c>
      <c r="F10" s="149" t="s">
        <v>202</v>
      </c>
      <c r="G10" s="127" t="s">
        <v>203</v>
      </c>
      <c r="H10" s="150" t="s">
        <v>203</v>
      </c>
      <c r="I10" s="149" t="s">
        <v>215</v>
      </c>
      <c r="J10" s="127" t="s">
        <v>140</v>
      </c>
      <c r="K10" s="151">
        <v>6</v>
      </c>
    </row>
    <row r="11" spans="1:11" s="146" customFormat="1" ht="60" customHeight="1">
      <c r="A11" s="127">
        <v>5</v>
      </c>
      <c r="B11" s="128" t="s">
        <v>216</v>
      </c>
      <c r="C11" s="129">
        <v>45211</v>
      </c>
      <c r="D11" s="130" t="s">
        <v>167</v>
      </c>
      <c r="E11" s="128" t="s">
        <v>217</v>
      </c>
      <c r="F11" s="149" t="s">
        <v>202</v>
      </c>
      <c r="G11" s="127" t="s">
        <v>203</v>
      </c>
      <c r="H11" s="150" t="s">
        <v>203</v>
      </c>
      <c r="I11" s="149" t="s">
        <v>218</v>
      </c>
      <c r="J11" s="127" t="s">
        <v>141</v>
      </c>
      <c r="K11" s="151">
        <v>2</v>
      </c>
    </row>
    <row r="12" spans="1:11" s="146" customFormat="1" ht="60" customHeight="1">
      <c r="A12" s="127">
        <v>6</v>
      </c>
      <c r="B12" s="128" t="s">
        <v>219</v>
      </c>
      <c r="C12" s="129">
        <v>45211</v>
      </c>
      <c r="D12" s="130" t="s">
        <v>206</v>
      </c>
      <c r="E12" s="128" t="s">
        <v>220</v>
      </c>
      <c r="F12" s="149" t="s">
        <v>202</v>
      </c>
      <c r="G12" s="127" t="s">
        <v>203</v>
      </c>
      <c r="H12" s="150" t="s">
        <v>203</v>
      </c>
      <c r="I12" s="149" t="s">
        <v>221</v>
      </c>
      <c r="J12" s="127" t="s">
        <v>138</v>
      </c>
      <c r="K12" s="151">
        <v>8</v>
      </c>
    </row>
    <row r="13" spans="1:11" s="146" customFormat="1" ht="60" customHeight="1">
      <c r="A13" s="127">
        <v>7</v>
      </c>
      <c r="B13" s="128" t="s">
        <v>222</v>
      </c>
      <c r="C13" s="129">
        <v>45211</v>
      </c>
      <c r="D13" s="130" t="s">
        <v>206</v>
      </c>
      <c r="E13" s="128" t="s">
        <v>223</v>
      </c>
      <c r="F13" s="149" t="s">
        <v>202</v>
      </c>
      <c r="G13" s="127" t="s">
        <v>203</v>
      </c>
      <c r="H13" s="150" t="s">
        <v>203</v>
      </c>
      <c r="I13" s="149" t="s">
        <v>224</v>
      </c>
      <c r="J13" s="127" t="s">
        <v>138</v>
      </c>
      <c r="K13" s="151">
        <v>8</v>
      </c>
    </row>
    <row r="14" spans="1:11" s="146" customFormat="1" ht="60" customHeight="1">
      <c r="A14" s="127">
        <v>8</v>
      </c>
      <c r="B14" s="128" t="s">
        <v>225</v>
      </c>
      <c r="C14" s="129">
        <v>45220</v>
      </c>
      <c r="D14" s="130" t="s">
        <v>167</v>
      </c>
      <c r="E14" s="128" t="s">
        <v>226</v>
      </c>
      <c r="F14" s="149" t="s">
        <v>202</v>
      </c>
      <c r="G14" s="127" t="s">
        <v>203</v>
      </c>
      <c r="H14" s="150" t="s">
        <v>203</v>
      </c>
      <c r="I14" s="149" t="s">
        <v>218</v>
      </c>
      <c r="J14" s="127" t="s">
        <v>141</v>
      </c>
      <c r="K14" s="151">
        <v>2</v>
      </c>
    </row>
    <row r="15" spans="1:11" s="146" customFormat="1" ht="60" customHeight="1">
      <c r="A15" s="127">
        <v>9</v>
      </c>
      <c r="B15" s="128" t="s">
        <v>227</v>
      </c>
      <c r="C15" s="129">
        <v>45222</v>
      </c>
      <c r="D15" s="130" t="s">
        <v>167</v>
      </c>
      <c r="E15" s="128" t="s">
        <v>228</v>
      </c>
      <c r="F15" s="149" t="s">
        <v>202</v>
      </c>
      <c r="G15" s="127" t="s">
        <v>203</v>
      </c>
      <c r="H15" s="150" t="s">
        <v>203</v>
      </c>
      <c r="I15" s="149" t="s">
        <v>229</v>
      </c>
      <c r="J15" s="127" t="s">
        <v>141</v>
      </c>
      <c r="K15" s="151">
        <v>2</v>
      </c>
    </row>
    <row r="16" spans="1:11" s="146" customFormat="1" ht="60" customHeight="1">
      <c r="A16" s="127">
        <v>10</v>
      </c>
      <c r="B16" s="128" t="s">
        <v>230</v>
      </c>
      <c r="C16" s="129">
        <v>45188</v>
      </c>
      <c r="D16" s="130" t="s">
        <v>167</v>
      </c>
      <c r="E16" s="128" t="s">
        <v>231</v>
      </c>
      <c r="F16" s="149" t="s">
        <v>202</v>
      </c>
      <c r="G16" s="127" t="s">
        <v>203</v>
      </c>
      <c r="H16" s="150" t="s">
        <v>203</v>
      </c>
      <c r="I16" s="149" t="s">
        <v>232</v>
      </c>
      <c r="J16" s="127" t="s">
        <v>141</v>
      </c>
      <c r="K16" s="151">
        <v>2</v>
      </c>
    </row>
    <row r="17" spans="1:11" s="146" customFormat="1" ht="60" customHeight="1">
      <c r="A17" s="127">
        <v>11</v>
      </c>
      <c r="B17" s="128" t="s">
        <v>233</v>
      </c>
      <c r="C17" s="129">
        <v>45233</v>
      </c>
      <c r="D17" s="130" t="s">
        <v>234</v>
      </c>
      <c r="E17" s="128" t="s">
        <v>235</v>
      </c>
      <c r="F17" s="149" t="s">
        <v>202</v>
      </c>
      <c r="G17" s="127" t="s">
        <v>203</v>
      </c>
      <c r="H17" s="150" t="s">
        <v>203</v>
      </c>
      <c r="I17" s="149" t="s">
        <v>236</v>
      </c>
      <c r="J17" s="127" t="s">
        <v>140</v>
      </c>
      <c r="K17" s="151">
        <v>3</v>
      </c>
    </row>
    <row r="18" spans="1:11" s="146" customFormat="1" ht="60" customHeight="1">
      <c r="A18" s="127">
        <v>12</v>
      </c>
      <c r="B18" s="128" t="s">
        <v>237</v>
      </c>
      <c r="C18" s="129">
        <v>45236</v>
      </c>
      <c r="D18" s="130" t="s">
        <v>200</v>
      </c>
      <c r="E18" s="128" t="s">
        <v>238</v>
      </c>
      <c r="F18" s="149" t="s">
        <v>202</v>
      </c>
      <c r="G18" s="127" t="s">
        <v>203</v>
      </c>
      <c r="H18" s="150" t="s">
        <v>203</v>
      </c>
      <c r="I18" s="149" t="s">
        <v>239</v>
      </c>
      <c r="J18" s="127" t="s">
        <v>140</v>
      </c>
      <c r="K18" s="151">
        <v>6</v>
      </c>
    </row>
    <row r="19" spans="1:11" s="146" customFormat="1" ht="60" customHeight="1">
      <c r="A19" s="127">
        <v>13</v>
      </c>
      <c r="B19" s="128" t="s">
        <v>240</v>
      </c>
      <c r="C19" s="129">
        <v>45239</v>
      </c>
      <c r="D19" s="130" t="s">
        <v>167</v>
      </c>
      <c r="E19" s="128" t="s">
        <v>241</v>
      </c>
      <c r="F19" s="149" t="s">
        <v>202</v>
      </c>
      <c r="G19" s="127" t="s">
        <v>203</v>
      </c>
      <c r="H19" s="150" t="s">
        <v>203</v>
      </c>
      <c r="I19" s="149" t="s">
        <v>242</v>
      </c>
      <c r="J19" s="127" t="s">
        <v>141</v>
      </c>
      <c r="K19" s="151">
        <v>2</v>
      </c>
    </row>
    <row r="20" spans="1:11" s="146" customFormat="1" ht="60" customHeight="1">
      <c r="A20" s="127">
        <v>14</v>
      </c>
      <c r="B20" s="128" t="s">
        <v>243</v>
      </c>
      <c r="C20" s="129">
        <v>45240</v>
      </c>
      <c r="D20" s="130" t="s">
        <v>200</v>
      </c>
      <c r="E20" s="128" t="s">
        <v>244</v>
      </c>
      <c r="F20" s="149" t="s">
        <v>202</v>
      </c>
      <c r="G20" s="127" t="s">
        <v>203</v>
      </c>
      <c r="H20" s="150" t="s">
        <v>203</v>
      </c>
      <c r="I20" s="149" t="s">
        <v>245</v>
      </c>
      <c r="J20" s="127" t="s">
        <v>141</v>
      </c>
      <c r="K20" s="151">
        <v>1</v>
      </c>
    </row>
    <row r="21" spans="1:11" s="146" customFormat="1" ht="60" customHeight="1">
      <c r="A21" s="127">
        <v>15</v>
      </c>
      <c r="B21" s="128" t="s">
        <v>246</v>
      </c>
      <c r="C21" s="129">
        <v>45250</v>
      </c>
      <c r="D21" s="130" t="s">
        <v>200</v>
      </c>
      <c r="E21" s="128" t="s">
        <v>247</v>
      </c>
      <c r="F21" s="149" t="s">
        <v>202</v>
      </c>
      <c r="G21" s="127" t="s">
        <v>203</v>
      </c>
      <c r="H21" s="150" t="s">
        <v>203</v>
      </c>
      <c r="I21" s="149" t="s">
        <v>248</v>
      </c>
      <c r="J21" s="127" t="s">
        <v>141</v>
      </c>
      <c r="K21" s="151">
        <v>6</v>
      </c>
    </row>
    <row r="22" spans="1:11" s="146" customFormat="1" ht="60" customHeight="1">
      <c r="A22" s="127">
        <v>16</v>
      </c>
      <c r="B22" s="128" t="s">
        <v>249</v>
      </c>
      <c r="C22" s="129">
        <v>45251</v>
      </c>
      <c r="D22" s="130" t="s">
        <v>234</v>
      </c>
      <c r="E22" s="128" t="s">
        <v>250</v>
      </c>
      <c r="F22" s="149" t="s">
        <v>202</v>
      </c>
      <c r="G22" s="127" t="s">
        <v>203</v>
      </c>
      <c r="H22" s="150" t="s">
        <v>203</v>
      </c>
      <c r="I22" s="149" t="s">
        <v>251</v>
      </c>
      <c r="J22" s="127" t="s">
        <v>140</v>
      </c>
      <c r="K22" s="151">
        <v>3</v>
      </c>
    </row>
    <row r="23" spans="1:11" s="146" customFormat="1" ht="60" customHeight="1">
      <c r="A23" s="127">
        <v>17</v>
      </c>
      <c r="B23" s="128" t="s">
        <v>252</v>
      </c>
      <c r="C23" s="129">
        <v>45253</v>
      </c>
      <c r="D23" s="130" t="s">
        <v>213</v>
      </c>
      <c r="E23" s="128" t="s">
        <v>253</v>
      </c>
      <c r="F23" s="149" t="s">
        <v>202</v>
      </c>
      <c r="G23" s="127" t="s">
        <v>203</v>
      </c>
      <c r="H23" s="150" t="s">
        <v>203</v>
      </c>
      <c r="I23" s="149" t="s">
        <v>254</v>
      </c>
      <c r="J23" s="127" t="s">
        <v>141</v>
      </c>
      <c r="K23" s="151">
        <v>2</v>
      </c>
    </row>
    <row r="24" spans="1:11" s="146" customFormat="1" ht="60" customHeight="1">
      <c r="A24" s="127">
        <v>18</v>
      </c>
      <c r="B24" s="128" t="s">
        <v>255</v>
      </c>
      <c r="C24" s="129">
        <v>45255</v>
      </c>
      <c r="D24" s="130" t="s">
        <v>167</v>
      </c>
      <c r="E24" s="128" t="s">
        <v>256</v>
      </c>
      <c r="F24" s="149" t="s">
        <v>202</v>
      </c>
      <c r="G24" s="127" t="s">
        <v>203</v>
      </c>
      <c r="H24" s="150" t="s">
        <v>203</v>
      </c>
      <c r="I24" s="149" t="s">
        <v>248</v>
      </c>
      <c r="J24" s="127" t="s">
        <v>139</v>
      </c>
      <c r="K24" s="151">
        <v>2</v>
      </c>
    </row>
    <row r="25" spans="1:11" s="146" customFormat="1" ht="60" customHeight="1">
      <c r="A25" s="127">
        <v>19</v>
      </c>
      <c r="B25" s="128" t="s">
        <v>257</v>
      </c>
      <c r="C25" s="129">
        <v>45256</v>
      </c>
      <c r="D25" s="130" t="s">
        <v>167</v>
      </c>
      <c r="E25" s="128" t="s">
        <v>258</v>
      </c>
      <c r="F25" s="149" t="s">
        <v>259</v>
      </c>
      <c r="G25" s="149" t="s">
        <v>260</v>
      </c>
      <c r="H25" s="152"/>
      <c r="I25" s="149" t="s">
        <v>261</v>
      </c>
      <c r="J25" s="127" t="s">
        <v>139</v>
      </c>
      <c r="K25" s="151">
        <v>2</v>
      </c>
    </row>
    <row r="26" spans="1:11" s="146" customFormat="1" ht="60" customHeight="1">
      <c r="A26" s="127">
        <v>20</v>
      </c>
      <c r="B26" s="128" t="s">
        <v>262</v>
      </c>
      <c r="C26" s="129">
        <v>45256</v>
      </c>
      <c r="D26" s="130" t="s">
        <v>234</v>
      </c>
      <c r="E26" s="128" t="s">
        <v>263</v>
      </c>
      <c r="F26" s="149" t="s">
        <v>202</v>
      </c>
      <c r="G26" s="127" t="s">
        <v>203</v>
      </c>
      <c r="H26" s="150" t="s">
        <v>203</v>
      </c>
      <c r="I26" s="149" t="s">
        <v>264</v>
      </c>
      <c r="J26" s="127" t="s">
        <v>137</v>
      </c>
      <c r="K26" s="151">
        <v>3</v>
      </c>
    </row>
    <row r="27" spans="1:11" s="146" customFormat="1" ht="60" customHeight="1">
      <c r="A27" s="127">
        <v>21</v>
      </c>
      <c r="B27" s="128" t="s">
        <v>265</v>
      </c>
      <c r="C27" s="129">
        <v>45256</v>
      </c>
      <c r="D27" s="130" t="s">
        <v>200</v>
      </c>
      <c r="E27" s="128" t="s">
        <v>266</v>
      </c>
      <c r="F27" s="149" t="s">
        <v>202</v>
      </c>
      <c r="G27" s="127" t="s">
        <v>203</v>
      </c>
      <c r="H27" s="150" t="s">
        <v>203</v>
      </c>
      <c r="I27" s="127" t="s">
        <v>203</v>
      </c>
      <c r="J27" s="127" t="s">
        <v>137</v>
      </c>
      <c r="K27" s="151">
        <v>8</v>
      </c>
    </row>
    <row r="28" spans="1:11" s="146" customFormat="1" ht="60" customHeight="1">
      <c r="A28" s="127">
        <v>22</v>
      </c>
      <c r="B28" s="128" t="s">
        <v>267</v>
      </c>
      <c r="C28" s="129">
        <v>45266</v>
      </c>
      <c r="D28" s="130" t="s">
        <v>167</v>
      </c>
      <c r="E28" s="128" t="s">
        <v>268</v>
      </c>
      <c r="F28" s="149" t="s">
        <v>202</v>
      </c>
      <c r="G28" s="127" t="s">
        <v>203</v>
      </c>
      <c r="H28" s="150" t="s">
        <v>203</v>
      </c>
      <c r="I28" s="149" t="s">
        <v>269</v>
      </c>
      <c r="J28" s="127" t="s">
        <v>140</v>
      </c>
      <c r="K28" s="151">
        <v>2</v>
      </c>
    </row>
    <row r="29" spans="1:11" s="146" customFormat="1" ht="60" customHeight="1">
      <c r="A29" s="127">
        <v>23</v>
      </c>
      <c r="B29" s="128" t="s">
        <v>270</v>
      </c>
      <c r="C29" s="129">
        <v>45269</v>
      </c>
      <c r="D29" s="130" t="s">
        <v>167</v>
      </c>
      <c r="E29" s="128" t="s">
        <v>271</v>
      </c>
      <c r="F29" s="149" t="s">
        <v>202</v>
      </c>
      <c r="G29" s="127" t="s">
        <v>203</v>
      </c>
      <c r="H29" s="150" t="s">
        <v>203</v>
      </c>
      <c r="I29" s="149" t="s">
        <v>272</v>
      </c>
      <c r="J29" s="127" t="s">
        <v>137</v>
      </c>
      <c r="K29" s="151">
        <v>2</v>
      </c>
    </row>
    <row r="30" spans="1:11" s="146" customFormat="1" ht="60" customHeight="1">
      <c r="A30" s="127">
        <v>24</v>
      </c>
      <c r="B30" s="128" t="s">
        <v>273</v>
      </c>
      <c r="C30" s="129">
        <v>45271</v>
      </c>
      <c r="D30" s="130" t="s">
        <v>234</v>
      </c>
      <c r="E30" s="128" t="s">
        <v>274</v>
      </c>
      <c r="F30" s="149" t="s">
        <v>202</v>
      </c>
      <c r="G30" s="127" t="s">
        <v>203</v>
      </c>
      <c r="H30" s="150" t="s">
        <v>203</v>
      </c>
      <c r="I30" s="149" t="s">
        <v>275</v>
      </c>
      <c r="J30" s="127" t="s">
        <v>137</v>
      </c>
      <c r="K30" s="151">
        <v>3</v>
      </c>
    </row>
    <row r="31" spans="1:11" s="146" customFormat="1" ht="60" customHeight="1">
      <c r="A31" s="127">
        <v>25</v>
      </c>
      <c r="B31" s="128" t="s">
        <v>276</v>
      </c>
      <c r="C31" s="129">
        <v>45272</v>
      </c>
      <c r="D31" s="130" t="s">
        <v>200</v>
      </c>
      <c r="E31" s="128" t="s">
        <v>277</v>
      </c>
      <c r="F31" s="149" t="s">
        <v>202</v>
      </c>
      <c r="G31" s="127" t="s">
        <v>203</v>
      </c>
      <c r="H31" s="150" t="s">
        <v>203</v>
      </c>
      <c r="I31" s="149" t="s">
        <v>278</v>
      </c>
      <c r="J31" s="127" t="s">
        <v>140</v>
      </c>
      <c r="K31" s="151">
        <v>6</v>
      </c>
    </row>
    <row r="32" spans="1:11" s="146" customFormat="1" ht="60" customHeight="1">
      <c r="A32" s="127">
        <v>26</v>
      </c>
      <c r="B32" s="128" t="s">
        <v>279</v>
      </c>
      <c r="C32" s="129">
        <v>45273</v>
      </c>
      <c r="D32" s="130" t="s">
        <v>167</v>
      </c>
      <c r="E32" s="128" t="s">
        <v>280</v>
      </c>
      <c r="F32" s="149" t="s">
        <v>202</v>
      </c>
      <c r="G32" s="127" t="s">
        <v>203</v>
      </c>
      <c r="H32" s="150" t="s">
        <v>203</v>
      </c>
      <c r="I32" s="149" t="s">
        <v>281</v>
      </c>
      <c r="J32" s="127" t="s">
        <v>140</v>
      </c>
      <c r="K32" s="151">
        <v>1</v>
      </c>
    </row>
    <row r="33" spans="1:11" s="146" customFormat="1" ht="60" customHeight="1">
      <c r="A33" s="127">
        <v>27</v>
      </c>
      <c r="B33" s="128" t="s">
        <v>282</v>
      </c>
      <c r="C33" s="129">
        <v>45273</v>
      </c>
      <c r="D33" s="130" t="s">
        <v>234</v>
      </c>
      <c r="E33" s="128" t="s">
        <v>283</v>
      </c>
      <c r="F33" s="149" t="s">
        <v>202</v>
      </c>
      <c r="G33" s="127" t="s">
        <v>203</v>
      </c>
      <c r="H33" s="150" t="s">
        <v>203</v>
      </c>
      <c r="I33" s="149" t="s">
        <v>284</v>
      </c>
      <c r="J33" s="127" t="s">
        <v>137</v>
      </c>
      <c r="K33" s="151">
        <v>3</v>
      </c>
    </row>
    <row r="34" spans="1:11" s="146" customFormat="1" ht="60" customHeight="1">
      <c r="A34" s="127">
        <v>28</v>
      </c>
      <c r="B34" s="128" t="s">
        <v>285</v>
      </c>
      <c r="C34" s="129">
        <v>45283</v>
      </c>
      <c r="D34" s="130" t="s">
        <v>200</v>
      </c>
      <c r="E34" s="128" t="s">
        <v>286</v>
      </c>
      <c r="F34" s="149" t="s">
        <v>202</v>
      </c>
      <c r="G34" s="127" t="s">
        <v>203</v>
      </c>
      <c r="H34" s="150" t="s">
        <v>203</v>
      </c>
      <c r="I34" s="149" t="s">
        <v>287</v>
      </c>
      <c r="J34" s="127" t="s">
        <v>139</v>
      </c>
      <c r="K34" s="151">
        <v>2</v>
      </c>
    </row>
    <row r="35" spans="1:11" s="146" customFormat="1" ht="60" customHeight="1">
      <c r="A35" s="127">
        <v>29</v>
      </c>
      <c r="B35" s="128" t="s">
        <v>288</v>
      </c>
      <c r="C35" s="129">
        <v>45286</v>
      </c>
      <c r="D35" s="130" t="s">
        <v>200</v>
      </c>
      <c r="E35" s="128" t="s">
        <v>289</v>
      </c>
      <c r="F35" s="149" t="s">
        <v>202</v>
      </c>
      <c r="G35" s="127" t="s">
        <v>203</v>
      </c>
      <c r="H35" s="150" t="s">
        <v>203</v>
      </c>
      <c r="I35" s="149" t="s">
        <v>290</v>
      </c>
      <c r="J35" s="127" t="s">
        <v>140</v>
      </c>
      <c r="K35" s="151">
        <v>2</v>
      </c>
    </row>
    <row r="36" spans="1:11" s="146" customFormat="1" ht="60" customHeight="1">
      <c r="A36" s="127">
        <v>30</v>
      </c>
      <c r="B36" s="128" t="s">
        <v>291</v>
      </c>
      <c r="C36" s="129">
        <v>45288</v>
      </c>
      <c r="D36" s="130" t="s">
        <v>206</v>
      </c>
      <c r="E36" s="128" t="s">
        <v>292</v>
      </c>
      <c r="F36" s="149" t="s">
        <v>202</v>
      </c>
      <c r="G36" s="127" t="s">
        <v>203</v>
      </c>
      <c r="H36" s="150" t="s">
        <v>203</v>
      </c>
      <c r="I36" s="149" t="s">
        <v>293</v>
      </c>
      <c r="J36" s="127" t="s">
        <v>141</v>
      </c>
      <c r="K36" s="151">
        <v>6</v>
      </c>
    </row>
    <row r="37" spans="1:11" s="146" customFormat="1" ht="60" customHeight="1">
      <c r="A37" s="127">
        <v>31</v>
      </c>
      <c r="B37" s="128" t="s">
        <v>294</v>
      </c>
      <c r="C37" s="129">
        <v>45289</v>
      </c>
      <c r="D37" s="130" t="s">
        <v>200</v>
      </c>
      <c r="E37" s="128" t="s">
        <v>295</v>
      </c>
      <c r="F37" s="149" t="s">
        <v>202</v>
      </c>
      <c r="G37" s="127" t="s">
        <v>203</v>
      </c>
      <c r="H37" s="150" t="s">
        <v>203</v>
      </c>
      <c r="I37" s="149" t="s">
        <v>211</v>
      </c>
      <c r="J37" s="127" t="s">
        <v>137</v>
      </c>
      <c r="K37" s="151">
        <v>6</v>
      </c>
    </row>
    <row r="38" spans="1:11" s="146" customFormat="1" ht="60" customHeight="1">
      <c r="A38" s="127">
        <v>32</v>
      </c>
      <c r="B38" s="128" t="s">
        <v>296</v>
      </c>
      <c r="C38" s="129">
        <v>45290</v>
      </c>
      <c r="D38" s="130" t="s">
        <v>213</v>
      </c>
      <c r="E38" s="128" t="s">
        <v>297</v>
      </c>
      <c r="F38" s="149" t="s">
        <v>202</v>
      </c>
      <c r="G38" s="127" t="s">
        <v>203</v>
      </c>
      <c r="H38" s="150" t="s">
        <v>203</v>
      </c>
      <c r="I38" s="149" t="s">
        <v>298</v>
      </c>
      <c r="J38" s="127" t="s">
        <v>141</v>
      </c>
      <c r="K38" s="151">
        <v>6</v>
      </c>
    </row>
    <row r="39" spans="1:11" s="146" customFormat="1" ht="60" customHeight="1">
      <c r="A39" s="131"/>
      <c r="B39" s="131"/>
      <c r="C39" s="131"/>
      <c r="D39" s="131"/>
      <c r="E39" s="131"/>
      <c r="F39" s="153"/>
      <c r="G39" s="153"/>
      <c r="H39" s="153"/>
      <c r="I39" s="153"/>
      <c r="J39" s="153"/>
      <c r="K39" s="154"/>
    </row>
    <row r="40" spans="6:11" s="146" customFormat="1" ht="60" customHeight="1">
      <c r="F40" s="154"/>
      <c r="G40" s="154"/>
      <c r="H40" s="154"/>
      <c r="I40" s="154"/>
      <c r="J40" s="154"/>
      <c r="K40" s="154"/>
    </row>
    <row r="41" s="146" customFormat="1" ht="30" customHeight="1"/>
    <row r="42" s="146" customFormat="1" ht="30" customHeight="1"/>
    <row r="43" s="146" customFormat="1" ht="12"/>
    <row r="44" s="146" customFormat="1" ht="18" customHeight="1"/>
    <row r="45" s="146" customFormat="1" ht="12"/>
  </sheetData>
  <sheetProtection/>
  <mergeCells count="1">
    <mergeCell ref="A3:J4"/>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N35"/>
  <sheetViews>
    <sheetView tabSelected="1" view="pageBreakPreview" zoomScale="115" zoomScaleSheetLayoutView="115" zoomScalePageLayoutView="0" workbookViewId="0" topLeftCell="D16">
      <selection activeCell="L22" sqref="L22"/>
    </sheetView>
  </sheetViews>
  <sheetFormatPr defaultColWidth="9.140625" defaultRowHeight="15"/>
  <cols>
    <col min="1" max="1" width="9.140625" style="1" customWidth="1"/>
    <col min="2" max="2" width="50.28125" style="1" customWidth="1"/>
    <col min="3" max="3" width="11.421875" style="1" customWidth="1"/>
    <col min="4" max="4" width="13.421875" style="1" customWidth="1"/>
    <col min="5" max="5" width="12.8515625" style="1" customWidth="1"/>
    <col min="6" max="6" width="11.8515625" style="1" customWidth="1"/>
    <col min="7" max="7" width="11.57421875" style="1" customWidth="1"/>
    <col min="8" max="8" width="11.8515625" style="1" customWidth="1"/>
    <col min="9" max="9" width="12.421875" style="1" customWidth="1"/>
    <col min="10" max="10" width="15.421875" style="1" customWidth="1"/>
    <col min="11" max="11" width="13.28125" style="1" customWidth="1"/>
    <col min="12" max="16384" width="9.140625" style="1" customWidth="1"/>
  </cols>
  <sheetData>
    <row r="1" spans="1:11" s="158" customFormat="1" ht="15.75">
      <c r="A1" s="244" t="str">
        <f>'[2]MG COVER PAGE'!A1</f>
        <v>Name of Distribution Licensee: M G V C L</v>
      </c>
      <c r="B1" s="244"/>
      <c r="C1" s="244"/>
      <c r="D1" s="244"/>
      <c r="E1" s="244"/>
      <c r="F1" s="244"/>
      <c r="G1" s="244"/>
      <c r="H1" s="244"/>
      <c r="I1" s="244"/>
      <c r="J1" s="244"/>
      <c r="K1" s="244"/>
    </row>
    <row r="2" spans="1:11" s="158" customFormat="1" ht="15.75">
      <c r="A2" s="244" t="str">
        <f>'[2]MG COVER PAGE'!A2</f>
        <v>Quarter :   Q-III  (Oct-Nov-Dec-2023-24)</v>
      </c>
      <c r="B2" s="244"/>
      <c r="C2" s="244"/>
      <c r="D2" s="244"/>
      <c r="E2" s="244"/>
      <c r="F2" s="244"/>
      <c r="G2" s="244"/>
      <c r="H2" s="244"/>
      <c r="I2" s="244"/>
      <c r="J2" s="244"/>
      <c r="K2" s="244"/>
    </row>
    <row r="3" spans="1:11" s="158" customFormat="1" ht="15.75">
      <c r="A3" s="245" t="str">
        <f>'[2]MG COVER PAGE'!A3</f>
        <v>Year: 2023-24</v>
      </c>
      <c r="B3" s="245"/>
      <c r="C3" s="245"/>
      <c r="D3" s="245"/>
      <c r="E3" s="245"/>
      <c r="F3" s="245"/>
      <c r="G3" s="245"/>
      <c r="H3" s="245"/>
      <c r="I3" s="245"/>
      <c r="J3" s="245"/>
      <c r="K3" s="245"/>
    </row>
    <row r="4" spans="1:11" s="7" customFormat="1" ht="25.5" customHeight="1">
      <c r="A4" s="246" t="s">
        <v>299</v>
      </c>
      <c r="B4" s="246"/>
      <c r="C4" s="246"/>
      <c r="D4" s="246"/>
      <c r="E4" s="246"/>
      <c r="F4" s="246"/>
      <c r="G4" s="246"/>
      <c r="H4" s="246"/>
      <c r="I4" s="246"/>
      <c r="J4" s="246"/>
      <c r="K4" s="246"/>
    </row>
    <row r="5" spans="1:11" s="7" customFormat="1" ht="25.5" customHeight="1">
      <c r="A5" s="246" t="s">
        <v>300</v>
      </c>
      <c r="B5" s="246"/>
      <c r="C5" s="246"/>
      <c r="D5" s="246"/>
      <c r="E5" s="246" t="s">
        <v>301</v>
      </c>
      <c r="F5" s="246"/>
      <c r="G5" s="246"/>
      <c r="H5" s="246"/>
      <c r="I5" s="246"/>
      <c r="J5" s="246"/>
      <c r="K5" s="246"/>
    </row>
    <row r="6" spans="1:11" ht="15">
      <c r="A6" s="241" t="s">
        <v>302</v>
      </c>
      <c r="B6" s="242" t="s">
        <v>303</v>
      </c>
      <c r="C6" s="243" t="s">
        <v>304</v>
      </c>
      <c r="D6" s="241" t="s">
        <v>305</v>
      </c>
      <c r="E6" s="241" t="s">
        <v>306</v>
      </c>
      <c r="F6" s="240" t="s">
        <v>307</v>
      </c>
      <c r="G6" s="240"/>
      <c r="H6" s="240"/>
      <c r="I6" s="240"/>
      <c r="J6" s="240"/>
      <c r="K6" s="240" t="s">
        <v>308</v>
      </c>
    </row>
    <row r="7" spans="1:11" ht="22.5" customHeight="1">
      <c r="A7" s="241"/>
      <c r="B7" s="242"/>
      <c r="C7" s="243"/>
      <c r="D7" s="241"/>
      <c r="E7" s="241"/>
      <c r="F7" s="240" t="s">
        <v>309</v>
      </c>
      <c r="G7" s="240"/>
      <c r="H7" s="240" t="s">
        <v>310</v>
      </c>
      <c r="I7" s="240"/>
      <c r="J7" s="240" t="s">
        <v>311</v>
      </c>
      <c r="K7" s="240"/>
    </row>
    <row r="8" spans="1:11" ht="99" customHeight="1">
      <c r="A8" s="241"/>
      <c r="B8" s="242"/>
      <c r="C8" s="243"/>
      <c r="D8" s="241"/>
      <c r="E8" s="241"/>
      <c r="F8" s="193" t="s">
        <v>312</v>
      </c>
      <c r="G8" s="193" t="s">
        <v>313</v>
      </c>
      <c r="H8" s="193" t="s">
        <v>314</v>
      </c>
      <c r="I8" s="193" t="s">
        <v>315</v>
      </c>
      <c r="J8" s="240"/>
      <c r="K8" s="240"/>
    </row>
    <row r="9" spans="1:11" ht="15">
      <c r="A9" s="194"/>
      <c r="B9" s="192">
        <v>1</v>
      </c>
      <c r="C9" s="192">
        <v>2</v>
      </c>
      <c r="D9" s="192">
        <v>3</v>
      </c>
      <c r="E9" s="192">
        <v>4</v>
      </c>
      <c r="F9" s="192">
        <v>5</v>
      </c>
      <c r="G9" s="192">
        <v>6</v>
      </c>
      <c r="H9" s="192">
        <v>7</v>
      </c>
      <c r="I9" s="192">
        <v>8</v>
      </c>
      <c r="J9" s="192">
        <v>9</v>
      </c>
      <c r="K9" s="192">
        <v>10</v>
      </c>
    </row>
    <row r="10" spans="1:11" ht="15">
      <c r="A10" s="195" t="s">
        <v>316</v>
      </c>
      <c r="B10" s="196" t="s">
        <v>317</v>
      </c>
      <c r="C10" s="197">
        <v>0</v>
      </c>
      <c r="D10" s="198">
        <f>'[2]MG SoP 03B  (BC)'!D10+'[2]MG SoP 03B  (BO)'!D10+'[2]MG SoP 03B  (And)'!D10+'[2]MG SoP 03B  (Nad)'!D10+'[2]MG SoP 03B  (Gdr)'!D10</f>
        <v>80328</v>
      </c>
      <c r="E10" s="198">
        <f>C10+D10</f>
        <v>80328</v>
      </c>
      <c r="F10" s="198">
        <f>'[2]MG SoP 03B  (BC)'!F10+'[2]MG SoP 03B  (BO)'!F10+'[2]MG SoP 03B  (And)'!F10+'[2]MG SoP 03B  (Nad)'!F10+'[2]MG SoP 03B  (Gdr)'!F10</f>
        <v>38946</v>
      </c>
      <c r="G10" s="198">
        <f>'[2]MG SoP 03B  (BC)'!G10+'[2]MG SoP 03B  (BO)'!G10+'[2]MG SoP 03B  (And)'!G10+'[2]MG SoP 03B  (Nad)'!G10+'[2]MG SoP 03B  (Gdr)'!G10</f>
        <v>41382</v>
      </c>
      <c r="H10" s="198">
        <v>0</v>
      </c>
      <c r="I10" s="198">
        <v>0</v>
      </c>
      <c r="J10" s="198">
        <f>SUM(F10:I10)</f>
        <v>80328</v>
      </c>
      <c r="K10" s="198">
        <f>E10-J10</f>
        <v>0</v>
      </c>
    </row>
    <row r="11" spans="1:11" ht="15">
      <c r="A11" s="195" t="s">
        <v>318</v>
      </c>
      <c r="B11" s="196" t="s">
        <v>319</v>
      </c>
      <c r="C11" s="197">
        <v>0</v>
      </c>
      <c r="D11" s="198">
        <f>'[2]MG SoP 03B  (BC)'!D11+'[2]MG SoP 03B  (BO)'!D11+'[2]MG SoP 03B  (And)'!D11+'[2]MG SoP 03B  (Nad)'!D11+'[2]MG SoP 03B  (Gdr)'!D11</f>
        <v>52185</v>
      </c>
      <c r="E11" s="198">
        <f aca="true" t="shared" si="0" ref="E11:E26">C11+D11</f>
        <v>52185</v>
      </c>
      <c r="F11" s="198">
        <f>'[2]MG SoP 03B  (BC)'!F11+'[2]MG SoP 03B  (BO)'!F11+'[2]MG SoP 03B  (And)'!F11+'[2]MG SoP 03B  (Nad)'!F11+'[2]MG SoP 03B  (Gdr)'!F11</f>
        <v>26370</v>
      </c>
      <c r="G11" s="198">
        <f>'[2]MG SoP 03B  (BC)'!G11+'[2]MG SoP 03B  (BO)'!G11+'[2]MG SoP 03B  (And)'!G11+'[2]MG SoP 03B  (Nad)'!G11+'[2]MG SoP 03B  (Gdr)'!G11</f>
        <v>25815</v>
      </c>
      <c r="H11" s="198">
        <v>0</v>
      </c>
      <c r="I11" s="198">
        <v>0</v>
      </c>
      <c r="J11" s="198">
        <f aca="true" t="shared" si="1" ref="J11:J26">SUM(F11:I11)</f>
        <v>52185</v>
      </c>
      <c r="K11" s="198">
        <f aca="true" t="shared" si="2" ref="K11:K27">E11-J11</f>
        <v>0</v>
      </c>
    </row>
    <row r="12" spans="1:11" ht="15">
      <c r="A12" s="195" t="s">
        <v>320</v>
      </c>
      <c r="B12" s="196" t="s">
        <v>321</v>
      </c>
      <c r="C12" s="197">
        <v>0</v>
      </c>
      <c r="D12" s="198">
        <f>'[2]MG SoP 03B  (BC)'!D12+'[2]MG SoP 03B  (BO)'!D12+'[2]MG SoP 03B  (And)'!D12+'[2]MG SoP 03B  (Nad)'!D12+'[2]MG SoP 03B  (Gdr)'!D12</f>
        <v>5573</v>
      </c>
      <c r="E12" s="198">
        <f t="shared" si="0"/>
        <v>5573</v>
      </c>
      <c r="F12" s="198">
        <f>'[2]MG SoP 03B  (BC)'!F12+'[2]MG SoP 03B  (BO)'!F12+'[2]MG SoP 03B  (And)'!F12+'[2]MG SoP 03B  (Nad)'!F12+'[2]MG SoP 03B  (Gdr)'!F12</f>
        <v>2498</v>
      </c>
      <c r="G12" s="198">
        <f>'[2]MG SoP 03B  (BC)'!G12+'[2]MG SoP 03B  (BO)'!G12+'[2]MG SoP 03B  (And)'!G12+'[2]MG SoP 03B  (Nad)'!G12+'[2]MG SoP 03B  (Gdr)'!G12</f>
        <v>3075</v>
      </c>
      <c r="H12" s="198">
        <v>0</v>
      </c>
      <c r="I12" s="198">
        <v>0</v>
      </c>
      <c r="J12" s="198">
        <f t="shared" si="1"/>
        <v>5573</v>
      </c>
      <c r="K12" s="198">
        <f t="shared" si="2"/>
        <v>0</v>
      </c>
    </row>
    <row r="13" spans="1:11" ht="30">
      <c r="A13" s="195" t="s">
        <v>322</v>
      </c>
      <c r="B13" s="196" t="s">
        <v>323</v>
      </c>
      <c r="C13" s="197">
        <v>0</v>
      </c>
      <c r="D13" s="198">
        <f>'[2]MG SoP 03B  (BC)'!D13+'[2]MG SoP 03B  (BO)'!D13+'[2]MG SoP 03B  (And)'!D13+'[2]MG SoP 03B  (Nad)'!D13+'[2]MG SoP 03B  (Gdr)'!D13</f>
        <v>7252</v>
      </c>
      <c r="E13" s="198">
        <f t="shared" si="0"/>
        <v>7252</v>
      </c>
      <c r="F13" s="198">
        <f>'[2]MG SoP 03B  (BC)'!F13+'[2]MG SoP 03B  (BO)'!F13+'[2]MG SoP 03B  (And)'!F13+'[2]MG SoP 03B  (Nad)'!F13+'[2]MG SoP 03B  (Gdr)'!F13</f>
        <v>5211</v>
      </c>
      <c r="G13" s="198">
        <v>2041</v>
      </c>
      <c r="H13" s="198">
        <v>0</v>
      </c>
      <c r="I13" s="198">
        <v>0</v>
      </c>
      <c r="J13" s="198">
        <f t="shared" si="1"/>
        <v>7252</v>
      </c>
      <c r="K13" s="198">
        <f t="shared" si="2"/>
        <v>0</v>
      </c>
    </row>
    <row r="14" spans="1:11" ht="30">
      <c r="A14" s="195" t="s">
        <v>324</v>
      </c>
      <c r="B14" s="196" t="s">
        <v>325</v>
      </c>
      <c r="C14" s="197">
        <v>0</v>
      </c>
      <c r="D14" s="198">
        <f>'[2]MG SoP 03B  (BC)'!D14+'[2]MG SoP 03B  (BO)'!D14+'[2]MG SoP 03B  (And)'!D14+'[2]MG SoP 03B  (Nad)'!D14+'[2]MG SoP 03B  (Gdr)'!D14</f>
        <v>4614</v>
      </c>
      <c r="E14" s="198">
        <f t="shared" si="0"/>
        <v>4614</v>
      </c>
      <c r="F14" s="198">
        <f>'[2]MG SoP 03B  (BC)'!F14+'[2]MG SoP 03B  (BO)'!F14+'[2]MG SoP 03B  (And)'!F14+'[2]MG SoP 03B  (Nad)'!F14+'[2]MG SoP 03B  (Gdr)'!F14</f>
        <v>2859</v>
      </c>
      <c r="G14" s="198">
        <f>'[2]MG SoP 03B  (BC)'!G14+'[2]MG SoP 03B  (BO)'!G14+'[2]MG SoP 03B  (And)'!G14+'[2]MG SoP 03B  (Nad)'!G14+'[2]MG SoP 03B  (Gdr)'!G14</f>
        <v>1755</v>
      </c>
      <c r="H14" s="198">
        <v>0</v>
      </c>
      <c r="I14" s="198">
        <v>0</v>
      </c>
      <c r="J14" s="198">
        <f t="shared" si="1"/>
        <v>4614</v>
      </c>
      <c r="K14" s="198">
        <f t="shared" si="2"/>
        <v>0</v>
      </c>
    </row>
    <row r="15" spans="1:11" ht="15">
      <c r="A15" s="195" t="s">
        <v>326</v>
      </c>
      <c r="B15" s="196" t="s">
        <v>327</v>
      </c>
      <c r="C15" s="197">
        <v>0</v>
      </c>
      <c r="D15" s="198">
        <f>'[2]MG SoP 03B  (BC)'!D15+'[2]MG SoP 03B  (BO)'!D15+'[2]MG SoP 03B  (And)'!D15+'[2]MG SoP 03B  (Nad)'!D15+'[2]MG SoP 03B  (Gdr)'!D15</f>
        <v>16344</v>
      </c>
      <c r="E15" s="198">
        <f t="shared" si="0"/>
        <v>16344</v>
      </c>
      <c r="F15" s="198">
        <f>'[2]MG SoP 03B  (BC)'!F15+'[2]MG SoP 03B  (BO)'!F15+'[2]MG SoP 03B  (And)'!F15+'[2]MG SoP 03B  (Nad)'!F15+'[2]MG SoP 03B  (Gdr)'!F15</f>
        <v>10466</v>
      </c>
      <c r="G15" s="198">
        <f>'[2]MG SoP 03B  (BC)'!G15+'[2]MG SoP 03B  (BO)'!G15+'[2]MG SoP 03B  (And)'!G15+'[2]MG SoP 03B  (Nad)'!G15+'[2]MG SoP 03B  (Gdr)'!G15</f>
        <v>5878</v>
      </c>
      <c r="H15" s="198">
        <v>0</v>
      </c>
      <c r="I15" s="198">
        <v>0</v>
      </c>
      <c r="J15" s="198">
        <f t="shared" si="1"/>
        <v>16344</v>
      </c>
      <c r="K15" s="198">
        <f t="shared" si="2"/>
        <v>0</v>
      </c>
    </row>
    <row r="16" spans="1:11" ht="15">
      <c r="A16" s="195" t="s">
        <v>328</v>
      </c>
      <c r="B16" s="196" t="s">
        <v>329</v>
      </c>
      <c r="C16" s="197">
        <v>0</v>
      </c>
      <c r="D16" s="198">
        <f>'[2]MG SoP 03B  (BC)'!D16+'[2]MG SoP 03B  (BO)'!D16+'[2]MG SoP 03B  (And)'!D16+'[2]MG SoP 03B  (Nad)'!D16+'[2]MG SoP 03B  (Gdr)'!D16</f>
        <v>5634</v>
      </c>
      <c r="E16" s="198">
        <f t="shared" si="0"/>
        <v>5634</v>
      </c>
      <c r="F16" s="198">
        <f>'[2]MG SoP 03B  (BC)'!F16+'[2]MG SoP 03B  (BO)'!F16+'[2]MG SoP 03B  (And)'!F16+'[2]MG SoP 03B  (Nad)'!F16+'[2]MG SoP 03B  (Gdr)'!F16</f>
        <v>3468</v>
      </c>
      <c r="G16" s="198">
        <f>'[2]MG SoP 03B  (BC)'!G16+'[2]MG SoP 03B  (BO)'!G16+'[2]MG SoP 03B  (And)'!G16+'[2]MG SoP 03B  (Nad)'!G16+'[2]MG SoP 03B  (Gdr)'!G16</f>
        <v>2166</v>
      </c>
      <c r="H16" s="198">
        <v>0</v>
      </c>
      <c r="I16" s="198">
        <v>0</v>
      </c>
      <c r="J16" s="198">
        <f t="shared" si="1"/>
        <v>5634</v>
      </c>
      <c r="K16" s="198">
        <f t="shared" si="2"/>
        <v>0</v>
      </c>
    </row>
    <row r="17" spans="1:11" ht="15">
      <c r="A17" s="195" t="s">
        <v>330</v>
      </c>
      <c r="B17" s="196" t="s">
        <v>331</v>
      </c>
      <c r="C17" s="197">
        <v>0</v>
      </c>
      <c r="D17" s="198">
        <f>'[2]MG SoP 03B  (BC)'!D17+'[2]MG SoP 03B  (BO)'!D17+'[2]MG SoP 03B  (And)'!D17+'[2]MG SoP 03B  (Nad)'!D17+'[2]MG SoP 03B  (Gdr)'!D17</f>
        <v>4462</v>
      </c>
      <c r="E17" s="198">
        <f t="shared" si="0"/>
        <v>4462</v>
      </c>
      <c r="F17" s="198">
        <f>'[2]MG SoP 03B  (BC)'!F17+'[2]MG SoP 03B  (BO)'!F17+'[2]MG SoP 03B  (And)'!F17+'[2]MG SoP 03B  (Nad)'!F17+'[2]MG SoP 03B  (Gdr)'!F17</f>
        <v>3035</v>
      </c>
      <c r="G17" s="198">
        <f>'[2]MG SoP 03B  (BC)'!G17+'[2]MG SoP 03B  (BO)'!G17+'[2]MG SoP 03B  (And)'!G17+'[2]MG SoP 03B  (Nad)'!G17+'[2]MG SoP 03B  (Gdr)'!G17</f>
        <v>1427</v>
      </c>
      <c r="H17" s="198">
        <v>0</v>
      </c>
      <c r="I17" s="198">
        <v>0</v>
      </c>
      <c r="J17" s="198">
        <f t="shared" si="1"/>
        <v>4462</v>
      </c>
      <c r="K17" s="198">
        <f t="shared" si="2"/>
        <v>0</v>
      </c>
    </row>
    <row r="18" spans="1:11" ht="15">
      <c r="A18" s="195" t="s">
        <v>332</v>
      </c>
      <c r="B18" s="196" t="s">
        <v>333</v>
      </c>
      <c r="C18" s="197">
        <v>0</v>
      </c>
      <c r="D18" s="198">
        <f>'[2]MG SoP 03B  (BC)'!D18+'[2]MG SoP 03B  (BO)'!D18+'[2]MG SoP 03B  (And)'!D18+'[2]MG SoP 03B  (Nad)'!D18+'[2]MG SoP 03B  (Gdr)'!D18</f>
        <v>1681</v>
      </c>
      <c r="E18" s="198">
        <f t="shared" si="0"/>
        <v>1681</v>
      </c>
      <c r="F18" s="198">
        <f>'[2]MG SoP 03B  (BC)'!F18+'[2]MG SoP 03B  (BO)'!F18+'[2]MG SoP 03B  (And)'!F18+'[2]MG SoP 03B  (Nad)'!F18+'[2]MG SoP 03B  (Gdr)'!F18</f>
        <v>1392</v>
      </c>
      <c r="G18" s="198">
        <f>'[2]MG SoP 03B  (BC)'!G18+'[2]MG SoP 03B  (BO)'!G18+'[2]MG SoP 03B  (And)'!G18+'[2]MG SoP 03B  (Nad)'!G18+'[2]MG SoP 03B  (Gdr)'!G18</f>
        <v>289</v>
      </c>
      <c r="H18" s="198">
        <v>0</v>
      </c>
      <c r="I18" s="198">
        <v>0</v>
      </c>
      <c r="J18" s="198">
        <f t="shared" si="1"/>
        <v>1681</v>
      </c>
      <c r="K18" s="198">
        <f t="shared" si="2"/>
        <v>0</v>
      </c>
    </row>
    <row r="19" spans="1:11" ht="15">
      <c r="A19" s="195" t="s">
        <v>334</v>
      </c>
      <c r="B19" s="196" t="s">
        <v>335</v>
      </c>
      <c r="C19" s="197">
        <v>0</v>
      </c>
      <c r="D19" s="198">
        <f>'[2]MG SoP 03B  (BC)'!D19+'[2]MG SoP 03B  (BO)'!D19+'[2]MG SoP 03B  (And)'!D19+'[2]MG SoP 03B  (Nad)'!D19+'[2]MG SoP 03B  (Gdr)'!D19</f>
        <v>5528</v>
      </c>
      <c r="E19" s="198">
        <f t="shared" si="0"/>
        <v>5528</v>
      </c>
      <c r="F19" s="198">
        <f>'[2]MG SoP 03B  (BC)'!F19+'[2]MG SoP 03B  (BO)'!F19+'[2]MG SoP 03B  (And)'!F19+'[2]MG SoP 03B  (Nad)'!F19+'[2]MG SoP 03B  (Gdr)'!F19</f>
        <v>3961.2</v>
      </c>
      <c r="G19" s="198">
        <f>'[2]MG SoP 03B  (BC)'!G19+'[2]MG SoP 03B  (BO)'!G19+'[2]MG SoP 03B  (And)'!G19+'[2]MG SoP 03B  (Nad)'!G19+'[2]MG SoP 03B  (Gdr)'!G19</f>
        <v>1566.8</v>
      </c>
      <c r="H19" s="198">
        <v>0</v>
      </c>
      <c r="I19" s="198">
        <v>0</v>
      </c>
      <c r="J19" s="198">
        <f t="shared" si="1"/>
        <v>5528</v>
      </c>
      <c r="K19" s="198">
        <f t="shared" si="2"/>
        <v>0</v>
      </c>
    </row>
    <row r="20" spans="1:11" ht="15">
      <c r="A20" s="195" t="s">
        <v>336</v>
      </c>
      <c r="B20" s="196" t="s">
        <v>337</v>
      </c>
      <c r="C20" s="197">
        <v>0</v>
      </c>
      <c r="D20" s="198">
        <f>'[2]MG SoP 03B  (BC)'!D20+'[2]MG SoP 03B  (BO)'!D20+'[2]MG SoP 03B  (And)'!D20+'[2]MG SoP 03B  (Nad)'!D20+'[2]MG SoP 03B  (Gdr)'!D20</f>
        <v>3512</v>
      </c>
      <c r="E20" s="198">
        <f t="shared" si="0"/>
        <v>3512</v>
      </c>
      <c r="F20" s="198">
        <f>'[2]MG SoP 03B  (BC)'!F20+'[2]MG SoP 03B  (BO)'!F20+'[2]MG SoP 03B  (And)'!F20+'[2]MG SoP 03B  (Nad)'!F20+'[2]MG SoP 03B  (Gdr)'!F20</f>
        <v>2031</v>
      </c>
      <c r="G20" s="198">
        <f>'[2]MG SoP 03B  (BC)'!G20+'[2]MG SoP 03B  (BO)'!G20+'[2]MG SoP 03B  (And)'!G20+'[2]MG SoP 03B  (Nad)'!G20+'[2]MG SoP 03B  (Gdr)'!G20</f>
        <v>1481</v>
      </c>
      <c r="H20" s="198">
        <v>0</v>
      </c>
      <c r="I20" s="198">
        <v>0</v>
      </c>
      <c r="J20" s="198">
        <f t="shared" si="1"/>
        <v>3512</v>
      </c>
      <c r="K20" s="198">
        <f t="shared" si="2"/>
        <v>0</v>
      </c>
    </row>
    <row r="21" spans="1:11" ht="30">
      <c r="A21" s="195" t="s">
        <v>338</v>
      </c>
      <c r="B21" s="196" t="s">
        <v>339</v>
      </c>
      <c r="C21" s="197">
        <v>0</v>
      </c>
      <c r="D21" s="198">
        <f>'[2]MG SoP 03B  (BC)'!D21+'[2]MG SoP 03B  (BO)'!D21+'[2]MG SoP 03B  (And)'!D21+'[2]MG SoP 03B  (Nad)'!D21+'[2]MG SoP 03B  (Gdr)'!D21</f>
        <v>8248</v>
      </c>
      <c r="E21" s="198">
        <f t="shared" si="0"/>
        <v>8248</v>
      </c>
      <c r="F21" s="198">
        <f>'[2]MG SoP 03B  (BC)'!F21+'[2]MG SoP 03B  (BO)'!F21+'[2]MG SoP 03B  (And)'!F21+'[2]MG SoP 03B  (Nad)'!F21+'[2]MG SoP 03B  (Gdr)'!F21</f>
        <v>5928</v>
      </c>
      <c r="G21" s="198">
        <f>'[2]MG SoP 03B  (BC)'!G21+'[2]MG SoP 03B  (BO)'!G21+'[2]MG SoP 03B  (And)'!G21+'[2]MG SoP 03B  (Nad)'!G21+'[2]MG SoP 03B  (Gdr)'!G21</f>
        <v>2320</v>
      </c>
      <c r="H21" s="198">
        <v>0</v>
      </c>
      <c r="I21" s="198">
        <v>0</v>
      </c>
      <c r="J21" s="198">
        <f t="shared" si="1"/>
        <v>8248</v>
      </c>
      <c r="K21" s="198">
        <f t="shared" si="2"/>
        <v>0</v>
      </c>
    </row>
    <row r="22" spans="1:11" ht="30">
      <c r="A22" s="195" t="s">
        <v>340</v>
      </c>
      <c r="B22" s="196" t="s">
        <v>341</v>
      </c>
      <c r="C22" s="197">
        <v>0</v>
      </c>
      <c r="D22" s="198">
        <f>'[2]MG SoP 03B  (BC)'!D22+'[2]MG SoP 03B  (BO)'!D22+'[2]MG SoP 03B  (And)'!D22+'[2]MG SoP 03B  (Nad)'!D22+'[2]MG SoP 03B  (Gdr)'!D22</f>
        <v>3488</v>
      </c>
      <c r="E22" s="198">
        <f t="shared" si="0"/>
        <v>3488</v>
      </c>
      <c r="F22" s="198">
        <f>'[2]MG SoP 03B  (BC)'!F22+'[2]MG SoP 03B  (BO)'!F22+'[2]MG SoP 03B  (And)'!F22+'[2]MG SoP 03B  (Nad)'!F22+'[2]MG SoP 03B  (Gdr)'!F22</f>
        <v>2183.4</v>
      </c>
      <c r="G22" s="198">
        <f>'[2]MG SoP 03B  (BC)'!G22+'[2]MG SoP 03B  (BO)'!G22+'[2]MG SoP 03B  (And)'!G22+'[2]MG SoP 03B  (Nad)'!G22+'[2]MG SoP 03B  (Gdr)'!G22</f>
        <v>1304.6</v>
      </c>
      <c r="H22" s="198">
        <v>0</v>
      </c>
      <c r="I22" s="198">
        <v>0</v>
      </c>
      <c r="J22" s="198">
        <f t="shared" si="1"/>
        <v>3488</v>
      </c>
      <c r="K22" s="198">
        <f t="shared" si="2"/>
        <v>0</v>
      </c>
    </row>
    <row r="23" spans="1:11" ht="15">
      <c r="A23" s="195" t="s">
        <v>342</v>
      </c>
      <c r="B23" s="196" t="s">
        <v>343</v>
      </c>
      <c r="C23" s="197">
        <v>0</v>
      </c>
      <c r="D23" s="198">
        <f>'[2]MG SoP 03B  (BC)'!D23+'[2]MG SoP 03B  (BO)'!D23+'[2]MG SoP 03B  (And)'!D23+'[2]MG SoP 03B  (Nad)'!D23+'[2]MG SoP 03B  (Gdr)'!D23</f>
        <v>2413</v>
      </c>
      <c r="E23" s="198">
        <f t="shared" si="0"/>
        <v>2413</v>
      </c>
      <c r="F23" s="198">
        <f>'[2]MG SoP 03B  (BC)'!F23+'[2]MG SoP 03B  (BO)'!F23+'[2]MG SoP 03B  (And)'!F23+'[2]MG SoP 03B  (Nad)'!F23+'[2]MG SoP 03B  (Gdr)'!F23</f>
        <v>1291.4</v>
      </c>
      <c r="G23" s="198">
        <f>'[2]MG SoP 03B  (BC)'!G23+'[2]MG SoP 03B  (BO)'!G23+'[2]MG SoP 03B  (And)'!G23+'[2]MG SoP 03B  (Nad)'!G23+'[2]MG SoP 03B  (Gdr)'!G23</f>
        <v>1121.6</v>
      </c>
      <c r="H23" s="198">
        <v>0</v>
      </c>
      <c r="I23" s="198">
        <v>0</v>
      </c>
      <c r="J23" s="198">
        <f t="shared" si="1"/>
        <v>2413</v>
      </c>
      <c r="K23" s="198">
        <f t="shared" si="2"/>
        <v>0</v>
      </c>
    </row>
    <row r="24" spans="1:11" ht="15">
      <c r="A24" s="195" t="s">
        <v>344</v>
      </c>
      <c r="B24" s="196" t="s">
        <v>345</v>
      </c>
      <c r="C24" s="197">
        <v>0</v>
      </c>
      <c r="D24" s="198">
        <f>'[2]MG SoP 03B  (BC)'!D24+'[2]MG SoP 03B  (BO)'!D24+'[2]MG SoP 03B  (And)'!D24+'[2]MG SoP 03B  (Nad)'!D24+'[2]MG SoP 03B  (Gdr)'!D24</f>
        <v>3610</v>
      </c>
      <c r="E24" s="198">
        <f t="shared" si="0"/>
        <v>3610</v>
      </c>
      <c r="F24" s="198">
        <f>'[2]MG SoP 03B  (BC)'!F24+'[2]MG SoP 03B  (BO)'!F24+'[2]MG SoP 03B  (And)'!F24+'[2]MG SoP 03B  (Nad)'!F24+'[2]MG SoP 03B  (Gdr)'!F24</f>
        <v>2132</v>
      </c>
      <c r="G24" s="198">
        <f>'[2]MG SoP 03B  (BC)'!G24+'[2]MG SoP 03B  (BO)'!G24+'[2]MG SoP 03B  (And)'!G24+'[2]MG SoP 03B  (Nad)'!G24+'[2]MG SoP 03B  (Gdr)'!G24</f>
        <v>1478</v>
      </c>
      <c r="H24" s="198">
        <v>0</v>
      </c>
      <c r="I24" s="198">
        <v>0</v>
      </c>
      <c r="J24" s="198">
        <f t="shared" si="1"/>
        <v>3610</v>
      </c>
      <c r="K24" s="198">
        <f t="shared" si="2"/>
        <v>0</v>
      </c>
    </row>
    <row r="25" spans="1:11" ht="15">
      <c r="A25" s="195" t="s">
        <v>346</v>
      </c>
      <c r="B25" s="196" t="s">
        <v>347</v>
      </c>
      <c r="C25" s="197">
        <v>0</v>
      </c>
      <c r="D25" s="198">
        <f>'[2]MG SoP 03B  (BC)'!D25+'[2]MG SoP 03B  (BO)'!D25+'[2]MG SoP 03B  (And)'!D25+'[2]MG SoP 03B  (Nad)'!D25+'[2]MG SoP 03B  (Gdr)'!D25</f>
        <v>526</v>
      </c>
      <c r="E25" s="198">
        <f t="shared" si="0"/>
        <v>526</v>
      </c>
      <c r="F25" s="198">
        <f>'[2]MG SoP 03B  (BC)'!F25+'[2]MG SoP 03B  (BO)'!F25+'[2]MG SoP 03B  (And)'!F25+'[2]MG SoP 03B  (Nad)'!F25+'[2]MG SoP 03B  (Gdr)'!F25</f>
        <v>298.2</v>
      </c>
      <c r="G25" s="198">
        <v>228</v>
      </c>
      <c r="H25" s="198">
        <v>0</v>
      </c>
      <c r="I25" s="198">
        <v>0</v>
      </c>
      <c r="J25" s="198">
        <f t="shared" si="1"/>
        <v>526.2</v>
      </c>
      <c r="K25" s="198">
        <f t="shared" si="2"/>
        <v>-0.20000000000004547</v>
      </c>
    </row>
    <row r="26" spans="1:11" ht="15">
      <c r="A26" s="195" t="s">
        <v>348</v>
      </c>
      <c r="B26" s="196" t="s">
        <v>349</v>
      </c>
      <c r="C26" s="197">
        <v>0</v>
      </c>
      <c r="D26" s="198">
        <f>'[2]MG SoP 03B  (BC)'!D26+'[2]MG SoP 03B  (BO)'!D26+'[2]MG SoP 03B  (And)'!D26+'[2]MG SoP 03B  (Nad)'!D26+'[2]MG SoP 03B  (Gdr)'!D26</f>
        <v>22127</v>
      </c>
      <c r="E26" s="198">
        <f t="shared" si="0"/>
        <v>22127</v>
      </c>
      <c r="F26" s="198">
        <f>'[2]MG SoP 03B  (BC)'!F26+'[2]MG SoP 03B  (BO)'!F26+'[2]MG SoP 03B  (And)'!F26+'[2]MG SoP 03B  (Nad)'!F26+'[2]MG SoP 03B  (Gdr)'!F26</f>
        <v>13130</v>
      </c>
      <c r="G26" s="198">
        <v>8997</v>
      </c>
      <c r="H26" s="198">
        <v>0</v>
      </c>
      <c r="I26" s="198">
        <v>0</v>
      </c>
      <c r="J26" s="198">
        <f t="shared" si="1"/>
        <v>22127</v>
      </c>
      <c r="K26" s="198">
        <f t="shared" si="2"/>
        <v>0</v>
      </c>
    </row>
    <row r="27" spans="1:11" s="160" customFormat="1" ht="18.75">
      <c r="A27" s="199"/>
      <c r="B27" s="199" t="s">
        <v>164</v>
      </c>
      <c r="C27" s="200">
        <v>0</v>
      </c>
      <c r="D27" s="201">
        <f>SUM(D10:D26)</f>
        <v>227525</v>
      </c>
      <c r="E27" s="201">
        <f aca="true" t="shared" si="3" ref="E27:J27">SUM(E10:E26)</f>
        <v>227525</v>
      </c>
      <c r="F27" s="201">
        <f t="shared" si="3"/>
        <v>125200.19999999998</v>
      </c>
      <c r="G27" s="201">
        <f t="shared" si="3"/>
        <v>102325.00000000001</v>
      </c>
      <c r="H27" s="201">
        <f t="shared" si="3"/>
        <v>0</v>
      </c>
      <c r="I27" s="201">
        <f t="shared" si="3"/>
        <v>0</v>
      </c>
      <c r="J27" s="201">
        <f t="shared" si="3"/>
        <v>227525.2</v>
      </c>
      <c r="K27" s="198">
        <f t="shared" si="2"/>
        <v>-0.20000000001164153</v>
      </c>
    </row>
    <row r="28" spans="1:11" ht="14.25">
      <c r="A28" s="161" t="s">
        <v>350</v>
      </c>
      <c r="B28" s="161"/>
      <c r="C28" s="202"/>
      <c r="D28" s="202"/>
      <c r="E28" s="202"/>
      <c r="F28" s="202"/>
      <c r="G28" s="202"/>
      <c r="H28" s="202"/>
      <c r="I28" s="202"/>
      <c r="J28" s="202"/>
      <c r="K28" s="202"/>
    </row>
    <row r="29" spans="1:2" ht="14.25">
      <c r="A29" s="161"/>
      <c r="B29" s="161"/>
    </row>
    <row r="30" spans="1:2" ht="14.25">
      <c r="A30" s="161" t="s">
        <v>351</v>
      </c>
      <c r="B30" s="161"/>
    </row>
    <row r="31" spans="1:2" ht="15">
      <c r="A31" s="3"/>
      <c r="B31" s="3"/>
    </row>
    <row r="32" spans="1:2" ht="14.25">
      <c r="A32" s="161" t="s">
        <v>352</v>
      </c>
      <c r="B32" s="161"/>
    </row>
    <row r="35" spans="8:14" ht="14.25">
      <c r="H35" s="162"/>
      <c r="N35" s="162"/>
    </row>
  </sheetData>
  <sheetProtection/>
  <mergeCells count="16">
    <mergeCell ref="A1:K1"/>
    <mergeCell ref="A2:K2"/>
    <mergeCell ref="A3:K3"/>
    <mergeCell ref="A4:K4"/>
    <mergeCell ref="A5:D5"/>
    <mergeCell ref="E5:K5"/>
    <mergeCell ref="K6:K8"/>
    <mergeCell ref="F7:G7"/>
    <mergeCell ref="H7:I7"/>
    <mergeCell ref="J7:J8"/>
    <mergeCell ref="A6:A8"/>
    <mergeCell ref="B6:B8"/>
    <mergeCell ref="C6:C8"/>
    <mergeCell ref="D6:D8"/>
    <mergeCell ref="E6:E8"/>
    <mergeCell ref="F6:J6"/>
  </mergeCells>
  <printOptions horizontalCentered="1" verticalCentered="1"/>
  <pageMargins left="0.45" right="0.45" top="0.5" bottom="0.5" header="0.3" footer="0.3"/>
  <pageSetup fitToHeight="1" fitToWidth="1" horizontalDpi="600" verticalDpi="600" orientation="landscape" paperSize="9" scale="79" r:id="rId1"/>
  <headerFooter>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view="pageBreakPreview" zoomScaleSheetLayoutView="100" zoomScalePageLayoutView="0" workbookViewId="0" topLeftCell="A7">
      <selection activeCell="F10" sqref="F10"/>
    </sheetView>
  </sheetViews>
  <sheetFormatPr defaultColWidth="9.140625" defaultRowHeight="15"/>
  <cols>
    <col min="1" max="1" width="7.00390625" style="165" customWidth="1"/>
    <col min="2" max="2" width="64.8515625" style="165" customWidth="1"/>
    <col min="3" max="3" width="24.57421875" style="165" customWidth="1"/>
    <col min="4" max="4" width="11.57421875" style="165" customWidth="1"/>
    <col min="5" max="16384" width="9.140625" style="165" customWidth="1"/>
  </cols>
  <sheetData>
    <row r="1" spans="1:3" s="163" customFormat="1" ht="18.75" thickBot="1">
      <c r="A1" s="247" t="str">
        <f>'SOP 3 '!A1:K1</f>
        <v>Name of Distribution Licensee: M G V C L</v>
      </c>
      <c r="B1" s="248"/>
      <c r="C1" s="249"/>
    </row>
    <row r="2" spans="1:3" s="163" customFormat="1" ht="18.75" thickBot="1">
      <c r="A2" s="250" t="str">
        <f>'SOP 3 '!A2:K2</f>
        <v>Quarter :   Q-III  (Oct-Nov-Dec-2023-24)</v>
      </c>
      <c r="B2" s="251"/>
      <c r="C2" s="252"/>
    </row>
    <row r="3" spans="1:3" s="163" customFormat="1" ht="18.75" thickBot="1">
      <c r="A3" s="253" t="str">
        <f>'SOP 3 '!A3:K3</f>
        <v>Year: 2023-24</v>
      </c>
      <c r="B3" s="254"/>
      <c r="C3" s="255"/>
    </row>
    <row r="4" spans="1:8" ht="37.5" customHeight="1">
      <c r="A4" s="256" t="s">
        <v>353</v>
      </c>
      <c r="B4" s="257"/>
      <c r="C4" s="258"/>
      <c r="D4" s="164"/>
      <c r="E4" s="164"/>
      <c r="F4" s="164"/>
      <c r="G4" s="164"/>
      <c r="H4" s="164"/>
    </row>
    <row r="5" spans="1:7" ht="31.5" customHeight="1">
      <c r="A5" s="259" t="s">
        <v>354</v>
      </c>
      <c r="B5" s="260"/>
      <c r="C5" s="261"/>
      <c r="D5" s="166"/>
      <c r="E5" s="166"/>
      <c r="F5" s="166"/>
      <c r="G5" s="166"/>
    </row>
    <row r="6" spans="1:9" ht="42" customHeight="1" thickBot="1">
      <c r="A6" s="262"/>
      <c r="B6" s="263"/>
      <c r="C6" s="264"/>
      <c r="D6" s="166"/>
      <c r="E6" s="167"/>
      <c r="F6" s="166"/>
      <c r="G6" s="166"/>
      <c r="H6" s="168"/>
      <c r="I6" s="168"/>
    </row>
    <row r="7" spans="1:5" ht="54">
      <c r="A7" s="169" t="s">
        <v>0</v>
      </c>
      <c r="B7" s="170" t="s">
        <v>355</v>
      </c>
      <c r="C7" s="171" t="s">
        <v>356</v>
      </c>
      <c r="E7" s="168"/>
    </row>
    <row r="8" spans="1:3" ht="48.75" customHeight="1" hidden="1" thickBot="1">
      <c r="A8" s="172"/>
      <c r="B8" s="159"/>
      <c r="C8" s="173"/>
    </row>
    <row r="9" spans="1:9" ht="39.75" customHeight="1">
      <c r="A9" s="172">
        <v>1</v>
      </c>
      <c r="B9" s="155" t="s">
        <v>357</v>
      </c>
      <c r="C9" s="191">
        <v>3550350</v>
      </c>
      <c r="D9" s="174"/>
      <c r="F9" s="175"/>
      <c r="G9" s="174"/>
      <c r="H9" s="174"/>
      <c r="I9" s="174"/>
    </row>
    <row r="10" spans="1:9" ht="39.75" customHeight="1">
      <c r="A10" s="172">
        <v>2</v>
      </c>
      <c r="B10" s="155" t="s">
        <v>358</v>
      </c>
      <c r="C10" s="191">
        <v>3550350</v>
      </c>
      <c r="D10" s="174"/>
      <c r="F10" s="175"/>
      <c r="G10" s="174"/>
      <c r="H10" s="174"/>
      <c r="I10" s="174"/>
    </row>
    <row r="11" spans="1:9" ht="39.75" customHeight="1">
      <c r="A11" s="172">
        <v>3</v>
      </c>
      <c r="B11" s="155" t="s">
        <v>359</v>
      </c>
      <c r="C11" s="191">
        <v>3550350</v>
      </c>
      <c r="D11" s="174"/>
      <c r="F11" s="175"/>
      <c r="G11" s="174"/>
      <c r="H11" s="174"/>
      <c r="I11" s="174"/>
    </row>
    <row r="12" spans="1:9" ht="30.75" customHeight="1">
      <c r="A12" s="159">
        <v>4</v>
      </c>
      <c r="B12" s="155" t="s">
        <v>360</v>
      </c>
      <c r="C12" s="176">
        <v>4365</v>
      </c>
      <c r="E12" s="177"/>
      <c r="F12" s="174"/>
      <c r="G12" s="174"/>
      <c r="H12" s="178"/>
      <c r="I12" s="174"/>
    </row>
    <row r="13" spans="1:3" ht="36">
      <c r="A13" s="159">
        <v>5</v>
      </c>
      <c r="B13" s="155" t="s">
        <v>361</v>
      </c>
      <c r="C13" s="179">
        <v>3351</v>
      </c>
    </row>
  </sheetData>
  <sheetProtection/>
  <mergeCells count="5">
    <mergeCell ref="A1:C1"/>
    <mergeCell ref="A2:C2"/>
    <mergeCell ref="A3:C3"/>
    <mergeCell ref="A4:C4"/>
    <mergeCell ref="A5:C6"/>
  </mergeCells>
  <printOptions horizontalCentered="1" verticalCentered="1"/>
  <pageMargins left="0.45" right="0.45" top="0.5" bottom="0.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2"/>
  <sheetViews>
    <sheetView zoomScalePageLayoutView="0" workbookViewId="0" topLeftCell="A1">
      <selection activeCell="F11" sqref="F11"/>
    </sheetView>
  </sheetViews>
  <sheetFormatPr defaultColWidth="9.140625" defaultRowHeight="15"/>
  <cols>
    <col min="1" max="1" width="16.28125" style="0" customWidth="1"/>
    <col min="2" max="2" width="14.421875" style="0" customWidth="1"/>
    <col min="3" max="3" width="15.8515625" style="0" customWidth="1"/>
    <col min="4" max="4" width="18.57421875" style="0" customWidth="1"/>
    <col min="5" max="5" width="17.140625" style="0" customWidth="1"/>
    <col min="6" max="6" width="14.8515625" style="0" customWidth="1"/>
  </cols>
  <sheetData>
    <row r="1" spans="1:6" ht="18">
      <c r="A1" s="270" t="str">
        <f>'[1]MG COVER PAGE'!A1</f>
        <v>Name of Distribution Licensee: M G V C L</v>
      </c>
      <c r="B1" s="270"/>
      <c r="C1" s="270"/>
      <c r="D1" s="270"/>
      <c r="E1" s="270"/>
      <c r="F1" s="270"/>
    </row>
    <row r="2" spans="1:6" ht="18">
      <c r="A2" s="271" t="s">
        <v>105</v>
      </c>
      <c r="B2" s="271"/>
      <c r="C2" s="271"/>
      <c r="D2" s="271"/>
      <c r="E2" s="271"/>
      <c r="F2" s="271"/>
    </row>
    <row r="3" spans="1:6" ht="18">
      <c r="A3" s="271" t="s">
        <v>106</v>
      </c>
      <c r="B3" s="271"/>
      <c r="C3" s="271"/>
      <c r="D3" s="271"/>
      <c r="E3" s="271"/>
      <c r="F3" s="271"/>
    </row>
    <row r="4" spans="1:6" ht="18.75" thickBot="1">
      <c r="A4" s="272" t="s">
        <v>107</v>
      </c>
      <c r="B4" s="273"/>
      <c r="C4" s="273"/>
      <c r="D4" s="273"/>
      <c r="E4" s="273"/>
      <c r="F4" s="273"/>
    </row>
    <row r="5" spans="1:6" ht="94.5" customHeight="1" thickTop="1">
      <c r="A5" s="102" t="s">
        <v>0</v>
      </c>
      <c r="B5" s="103" t="s">
        <v>76</v>
      </c>
      <c r="C5" s="103" t="s">
        <v>108</v>
      </c>
      <c r="D5" s="103" t="s">
        <v>109</v>
      </c>
      <c r="E5" s="103" t="s">
        <v>110</v>
      </c>
      <c r="F5" s="104" t="s">
        <v>111</v>
      </c>
    </row>
    <row r="6" spans="1:6" ht="57.75" customHeight="1">
      <c r="A6" s="266">
        <v>1</v>
      </c>
      <c r="B6" s="265" t="s">
        <v>112</v>
      </c>
      <c r="C6" s="11" t="s">
        <v>113</v>
      </c>
      <c r="D6" s="11" t="s">
        <v>114</v>
      </c>
      <c r="E6" s="11">
        <v>4</v>
      </c>
      <c r="F6" s="105">
        <v>0</v>
      </c>
    </row>
    <row r="7" spans="1:6" ht="18">
      <c r="A7" s="266"/>
      <c r="B7" s="265"/>
      <c r="C7" s="11" t="s">
        <v>115</v>
      </c>
      <c r="D7" s="11" t="s">
        <v>116</v>
      </c>
      <c r="E7" s="11">
        <v>0</v>
      </c>
      <c r="F7" s="105">
        <v>0</v>
      </c>
    </row>
    <row r="8" spans="1:6" ht="36">
      <c r="A8" s="266">
        <v>2</v>
      </c>
      <c r="B8" s="265" t="s">
        <v>117</v>
      </c>
      <c r="C8" s="11" t="s">
        <v>113</v>
      </c>
      <c r="D8" s="11" t="s">
        <v>116</v>
      </c>
      <c r="E8" s="11">
        <v>0</v>
      </c>
      <c r="F8" s="105">
        <v>0</v>
      </c>
    </row>
    <row r="9" spans="1:6" ht="18">
      <c r="A9" s="266"/>
      <c r="B9" s="265"/>
      <c r="C9" s="11" t="s">
        <v>115</v>
      </c>
      <c r="D9" s="11" t="s">
        <v>116</v>
      </c>
      <c r="E9" s="11">
        <v>0</v>
      </c>
      <c r="F9" s="105">
        <v>0</v>
      </c>
    </row>
    <row r="10" spans="1:6" ht="65.25" customHeight="1">
      <c r="A10" s="266">
        <v>3</v>
      </c>
      <c r="B10" s="265" t="s">
        <v>118</v>
      </c>
      <c r="C10" s="11" t="s">
        <v>113</v>
      </c>
      <c r="D10" s="11" t="s">
        <v>119</v>
      </c>
      <c r="E10" s="11">
        <v>4</v>
      </c>
      <c r="F10" s="106" t="s">
        <v>120</v>
      </c>
    </row>
    <row r="11" spans="1:6" ht="96" customHeight="1">
      <c r="A11" s="266"/>
      <c r="B11" s="265"/>
      <c r="C11" s="11" t="s">
        <v>115</v>
      </c>
      <c r="D11" s="11" t="s">
        <v>121</v>
      </c>
      <c r="E11" s="11">
        <v>11</v>
      </c>
      <c r="F11" s="105">
        <v>6</v>
      </c>
    </row>
    <row r="12" spans="1:6" ht="18.75" thickBot="1">
      <c r="A12" s="267"/>
      <c r="B12" s="268"/>
      <c r="C12" s="268"/>
      <c r="D12" s="268"/>
      <c r="E12" s="268"/>
      <c r="F12" s="269"/>
    </row>
    <row r="13" ht="15.75" thickTop="1"/>
  </sheetData>
  <sheetProtection/>
  <mergeCells count="11">
    <mergeCell ref="A1:F1"/>
    <mergeCell ref="A2:F2"/>
    <mergeCell ref="A3:F3"/>
    <mergeCell ref="A4:F4"/>
    <mergeCell ref="A6:A7"/>
    <mergeCell ref="B6:B7"/>
    <mergeCell ref="A8:A9"/>
    <mergeCell ref="B8:B9"/>
    <mergeCell ref="A10:A11"/>
    <mergeCell ref="B10:B11"/>
    <mergeCell ref="A12:F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4"/>
  <sheetViews>
    <sheetView zoomScalePageLayoutView="0" workbookViewId="0" topLeftCell="A7">
      <selection activeCell="G7" sqref="G7"/>
    </sheetView>
  </sheetViews>
  <sheetFormatPr defaultColWidth="9.140625" defaultRowHeight="15"/>
  <cols>
    <col min="2" max="2" width="11.57421875" style="0" customWidth="1"/>
    <col min="3" max="3" width="15.421875" style="0" customWidth="1"/>
    <col min="4" max="4" width="15.57421875" style="0" customWidth="1"/>
    <col min="5" max="5" width="16.421875" style="0" customWidth="1"/>
    <col min="6" max="6" width="13.7109375" style="0" customWidth="1"/>
    <col min="7" max="7" width="14.28125" style="0" customWidth="1"/>
  </cols>
  <sheetData>
    <row r="1" spans="1:7" ht="21">
      <c r="A1" s="274" t="s">
        <v>1</v>
      </c>
      <c r="B1" s="274"/>
      <c r="C1" s="274"/>
      <c r="D1" s="274"/>
      <c r="E1" s="274"/>
      <c r="F1" s="274"/>
      <c r="G1" s="274"/>
    </row>
    <row r="2" spans="1:7" ht="18.75">
      <c r="A2" s="275" t="s">
        <v>122</v>
      </c>
      <c r="B2" s="275"/>
      <c r="C2" s="275"/>
      <c r="D2" s="275"/>
      <c r="E2" s="275"/>
      <c r="F2" s="275"/>
      <c r="G2" s="275"/>
    </row>
    <row r="3" spans="1:7" ht="18.75">
      <c r="A3" s="275" t="s">
        <v>123</v>
      </c>
      <c r="B3" s="275"/>
      <c r="C3" s="275"/>
      <c r="D3" s="275"/>
      <c r="E3" s="275"/>
      <c r="F3" s="275"/>
      <c r="G3" s="275"/>
    </row>
    <row r="4" spans="1:7" ht="18.75" thickBot="1">
      <c r="A4" s="276" t="s">
        <v>124</v>
      </c>
      <c r="B4" s="276"/>
      <c r="C4" s="276"/>
      <c r="D4" s="276"/>
      <c r="E4" s="276"/>
      <c r="F4" s="276"/>
      <c r="G4" s="276"/>
    </row>
    <row r="5" spans="1:7" ht="144">
      <c r="A5" s="277" t="s">
        <v>125</v>
      </c>
      <c r="B5" s="279" t="s">
        <v>126</v>
      </c>
      <c r="C5" s="203" t="s">
        <v>127</v>
      </c>
      <c r="D5" s="203" t="s">
        <v>128</v>
      </c>
      <c r="E5" s="203" t="s">
        <v>129</v>
      </c>
      <c r="F5" s="203" t="s">
        <v>130</v>
      </c>
      <c r="G5" s="204" t="s">
        <v>131</v>
      </c>
    </row>
    <row r="6" spans="1:7" ht="36.75" thickBot="1">
      <c r="A6" s="278"/>
      <c r="B6" s="280"/>
      <c r="C6" s="205" t="s">
        <v>132</v>
      </c>
      <c r="D6" s="205" t="s">
        <v>133</v>
      </c>
      <c r="E6" s="205" t="s">
        <v>134</v>
      </c>
      <c r="F6" s="205" t="s">
        <v>135</v>
      </c>
      <c r="G6" s="206" t="s">
        <v>136</v>
      </c>
    </row>
    <row r="7" spans="1:7" ht="36.75" thickBot="1">
      <c r="A7" s="207">
        <v>1</v>
      </c>
      <c r="B7" s="208" t="s">
        <v>137</v>
      </c>
      <c r="C7" s="213">
        <v>56887</v>
      </c>
      <c r="D7" s="214">
        <v>702</v>
      </c>
      <c r="E7" s="213">
        <v>57589</v>
      </c>
      <c r="F7" s="213">
        <v>1181</v>
      </c>
      <c r="G7" s="215">
        <v>2.0507388563788225</v>
      </c>
    </row>
    <row r="8" spans="1:7" ht="36.75" thickBot="1">
      <c r="A8" s="209">
        <v>2</v>
      </c>
      <c r="B8" s="210" t="s">
        <v>138</v>
      </c>
      <c r="C8" s="216">
        <v>10070</v>
      </c>
      <c r="D8" s="217">
        <v>148</v>
      </c>
      <c r="E8" s="216">
        <v>10218</v>
      </c>
      <c r="F8" s="213">
        <v>8</v>
      </c>
      <c r="G8" s="218">
        <v>0.07829320806420043</v>
      </c>
    </row>
    <row r="9" spans="1:7" ht="18.75" thickBot="1">
      <c r="A9" s="209">
        <v>3</v>
      </c>
      <c r="B9" s="210" t="s">
        <v>139</v>
      </c>
      <c r="C9" s="216">
        <v>26018</v>
      </c>
      <c r="D9" s="217">
        <v>236</v>
      </c>
      <c r="E9" s="216">
        <v>26254</v>
      </c>
      <c r="F9" s="213">
        <v>191</v>
      </c>
      <c r="G9" s="218">
        <v>0.7275081892283081</v>
      </c>
    </row>
    <row r="10" spans="1:7" ht="18.75" thickBot="1">
      <c r="A10" s="209">
        <v>4</v>
      </c>
      <c r="B10" s="210" t="s">
        <v>140</v>
      </c>
      <c r="C10" s="216">
        <v>33444</v>
      </c>
      <c r="D10" s="217">
        <v>756</v>
      </c>
      <c r="E10" s="216">
        <v>34200</v>
      </c>
      <c r="F10" s="213">
        <v>413</v>
      </c>
      <c r="G10" s="218">
        <v>1.2076023391812865</v>
      </c>
    </row>
    <row r="11" spans="1:7" ht="18">
      <c r="A11" s="209">
        <v>5</v>
      </c>
      <c r="B11" s="210" t="s">
        <v>141</v>
      </c>
      <c r="C11" s="216">
        <v>59535</v>
      </c>
      <c r="D11" s="217">
        <v>929</v>
      </c>
      <c r="E11" s="216">
        <v>60464</v>
      </c>
      <c r="F11" s="213">
        <v>1402</v>
      </c>
      <c r="G11" s="218">
        <v>2.3187351151098174</v>
      </c>
    </row>
    <row r="12" spans="1:7" ht="18.75" thickBot="1">
      <c r="A12" s="211"/>
      <c r="B12" s="212" t="s">
        <v>142</v>
      </c>
      <c r="C12" s="219">
        <v>185954</v>
      </c>
      <c r="D12" s="220">
        <v>2771</v>
      </c>
      <c r="E12" s="219">
        <v>188725</v>
      </c>
      <c r="F12" s="220">
        <v>3195</v>
      </c>
      <c r="G12" s="221">
        <v>1.6929394621804212</v>
      </c>
    </row>
    <row r="13" spans="1:7" ht="16.5">
      <c r="A13" s="126"/>
      <c r="B13" s="126"/>
      <c r="C13" s="126"/>
      <c r="D13" s="126"/>
      <c r="E13" s="126"/>
      <c r="F13" s="126"/>
      <c r="G13" s="126"/>
    </row>
    <row r="14" spans="1:7" ht="16.5">
      <c r="A14" s="126"/>
      <c r="B14" s="126"/>
      <c r="C14" s="126"/>
      <c r="D14" s="126"/>
      <c r="E14" s="126"/>
      <c r="F14" s="126"/>
      <c r="G14" s="126"/>
    </row>
  </sheetData>
  <sheetProtection/>
  <mergeCells count="6">
    <mergeCell ref="A1:G1"/>
    <mergeCell ref="A2:G2"/>
    <mergeCell ref="A3:G3"/>
    <mergeCell ref="A4:G4"/>
    <mergeCell ref="A5:A6"/>
    <mergeCell ref="B5:B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7"/>
  <sheetViews>
    <sheetView zoomScalePageLayoutView="0" workbookViewId="0" topLeftCell="A13">
      <selection activeCell="I13" sqref="I13"/>
    </sheetView>
  </sheetViews>
  <sheetFormatPr defaultColWidth="9.140625" defaultRowHeight="15"/>
  <cols>
    <col min="1" max="1" width="6.57421875" style="0" customWidth="1"/>
    <col min="2" max="2" width="21.7109375" style="0" customWidth="1"/>
    <col min="3" max="4" width="13.7109375" style="0" customWidth="1"/>
    <col min="5" max="5" width="12.8515625" style="0" customWidth="1"/>
    <col min="6" max="6" width="15.28125" style="0" customWidth="1"/>
  </cols>
  <sheetData>
    <row r="1" spans="1:5" ht="18">
      <c r="A1" s="270" t="str">
        <f>'MG COVER PAGE'!A1</f>
        <v>Name of Distribution Licensee: M G V C L</v>
      </c>
      <c r="B1" s="270"/>
      <c r="C1" s="270"/>
      <c r="D1" s="270"/>
      <c r="E1" s="270"/>
    </row>
    <row r="2" spans="1:5" ht="18">
      <c r="A2" s="270" t="str">
        <f>'MG COVER PAGE'!A2</f>
        <v>Quarter :   Q-III  (Oct-Nov-Dec- 2023)</v>
      </c>
      <c r="B2" s="270"/>
      <c r="C2" s="270"/>
      <c r="D2" s="270"/>
      <c r="E2" s="270"/>
    </row>
    <row r="3" spans="1:5" ht="18">
      <c r="A3" s="270" t="str">
        <f>'MG COVER PAGE'!A3</f>
        <v>Year: 2023-24</v>
      </c>
      <c r="B3" s="270"/>
      <c r="C3" s="270"/>
      <c r="D3" s="270"/>
      <c r="E3" s="270"/>
    </row>
    <row r="4" spans="1:6" ht="18">
      <c r="A4" s="22" t="s">
        <v>32</v>
      </c>
      <c r="B4" s="10"/>
      <c r="C4" s="10"/>
      <c r="D4" s="10"/>
      <c r="E4" s="10"/>
      <c r="F4" s="10"/>
    </row>
    <row r="5" spans="1:6" ht="18.75" thickBot="1">
      <c r="A5" s="13"/>
      <c r="B5" s="10"/>
      <c r="C5" s="10"/>
      <c r="D5" s="10"/>
      <c r="E5" s="10"/>
      <c r="F5" s="10"/>
    </row>
    <row r="6" spans="1:6" ht="18.75" thickBot="1">
      <c r="A6" s="281" t="s">
        <v>33</v>
      </c>
      <c r="B6" s="282"/>
      <c r="C6" s="282"/>
      <c r="D6" s="282"/>
      <c r="E6" s="282"/>
      <c r="F6" s="283"/>
    </row>
    <row r="7" spans="1:6" ht="18.75" thickBot="1">
      <c r="A7" s="25">
        <v>-1</v>
      </c>
      <c r="B7" s="26">
        <v>-2</v>
      </c>
      <c r="C7" s="26">
        <v>-3</v>
      </c>
      <c r="D7" s="26">
        <v>-4</v>
      </c>
      <c r="E7" s="26">
        <v>-5</v>
      </c>
      <c r="F7" s="26">
        <v>-6</v>
      </c>
    </row>
    <row r="8" spans="1:6" ht="43.5" customHeight="1">
      <c r="A8" s="284" t="s">
        <v>0</v>
      </c>
      <c r="B8" s="284" t="s">
        <v>34</v>
      </c>
      <c r="C8" s="27" t="s">
        <v>35</v>
      </c>
      <c r="D8" s="284" t="s">
        <v>36</v>
      </c>
      <c r="E8" s="284" t="s">
        <v>37</v>
      </c>
      <c r="F8" s="27" t="s">
        <v>38</v>
      </c>
    </row>
    <row r="9" spans="1:6" ht="72" customHeight="1" thickBot="1">
      <c r="A9" s="285"/>
      <c r="B9" s="285"/>
      <c r="C9" s="28" t="s">
        <v>39</v>
      </c>
      <c r="D9" s="285"/>
      <c r="E9" s="285"/>
      <c r="F9" s="28" t="s">
        <v>40</v>
      </c>
    </row>
    <row r="10" spans="1:6" ht="24.75" customHeight="1" thickBot="1">
      <c r="A10" s="29"/>
      <c r="B10" s="30" t="s">
        <v>41</v>
      </c>
      <c r="C10" s="30">
        <f>SUM(C11:C15)</f>
        <v>1441</v>
      </c>
      <c r="D10" s="32" t="s">
        <v>42</v>
      </c>
      <c r="E10" s="31">
        <f>SUM(E11:E15)</f>
        <v>0</v>
      </c>
      <c r="F10" s="33">
        <f>E10*100/C10</f>
        <v>0</v>
      </c>
    </row>
    <row r="11" spans="1:6" ht="24.75" customHeight="1" thickBot="1">
      <c r="A11" s="34">
        <v>1</v>
      </c>
      <c r="B11" s="31" t="s">
        <v>30</v>
      </c>
      <c r="C11" s="31">
        <v>1023</v>
      </c>
      <c r="D11" s="32" t="s">
        <v>43</v>
      </c>
      <c r="E11" s="35">
        <v>0</v>
      </c>
      <c r="F11" s="35">
        <f>E11*100/C11</f>
        <v>0</v>
      </c>
    </row>
    <row r="12" spans="1:6" ht="24.75" customHeight="1" thickBot="1">
      <c r="A12" s="34">
        <v>2</v>
      </c>
      <c r="B12" s="31" t="s">
        <v>31</v>
      </c>
      <c r="C12" s="31">
        <v>242</v>
      </c>
      <c r="D12" s="32" t="s">
        <v>43</v>
      </c>
      <c r="E12" s="35">
        <v>0</v>
      </c>
      <c r="F12" s="35">
        <f>E12*100/C12</f>
        <v>0</v>
      </c>
    </row>
    <row r="13" spans="1:6" ht="24.75" customHeight="1" thickBot="1">
      <c r="A13" s="34">
        <v>3</v>
      </c>
      <c r="B13" s="31" t="s">
        <v>44</v>
      </c>
      <c r="C13" s="31">
        <v>23</v>
      </c>
      <c r="D13" s="32" t="s">
        <v>43</v>
      </c>
      <c r="E13" s="35">
        <v>0</v>
      </c>
      <c r="F13" s="33">
        <f>E13*100/C13</f>
        <v>0</v>
      </c>
    </row>
    <row r="14" spans="1:6" ht="24.75" customHeight="1" thickBot="1">
      <c r="A14" s="34">
        <v>4</v>
      </c>
      <c r="B14" s="31" t="s">
        <v>45</v>
      </c>
      <c r="C14" s="31">
        <v>143</v>
      </c>
      <c r="D14" s="32" t="s">
        <v>43</v>
      </c>
      <c r="E14" s="35">
        <v>0</v>
      </c>
      <c r="F14" s="35">
        <v>0</v>
      </c>
    </row>
    <row r="15" spans="1:6" ht="24.75" customHeight="1" thickBot="1">
      <c r="A15" s="34">
        <v>5</v>
      </c>
      <c r="B15" s="31" t="s">
        <v>46</v>
      </c>
      <c r="C15" s="31">
        <v>10</v>
      </c>
      <c r="D15" s="32" t="s">
        <v>43</v>
      </c>
      <c r="E15" s="35">
        <v>0</v>
      </c>
      <c r="F15" s="35">
        <v>0</v>
      </c>
    </row>
    <row r="16" spans="1:6" ht="24.75" customHeight="1" thickBot="1">
      <c r="A16" s="34"/>
      <c r="B16" s="30" t="s">
        <v>47</v>
      </c>
      <c r="C16" s="30"/>
      <c r="D16" s="32" t="s">
        <v>43</v>
      </c>
      <c r="E16" s="31"/>
      <c r="F16" s="36"/>
    </row>
    <row r="17" spans="1:6" ht="24.75" customHeight="1" thickBot="1">
      <c r="A17" s="34">
        <v>6</v>
      </c>
      <c r="B17" s="31" t="s">
        <v>48</v>
      </c>
      <c r="C17" s="31">
        <v>5</v>
      </c>
      <c r="D17" s="32" t="s">
        <v>43</v>
      </c>
      <c r="E17" s="35">
        <v>0</v>
      </c>
      <c r="F17" s="36">
        <f>E17*100/C17</f>
        <v>0</v>
      </c>
    </row>
  </sheetData>
  <sheetProtection/>
  <mergeCells count="8">
    <mergeCell ref="A6:F6"/>
    <mergeCell ref="A8:A9"/>
    <mergeCell ref="B8:B9"/>
    <mergeCell ref="D8:D9"/>
    <mergeCell ref="E8:E9"/>
    <mergeCell ref="A1:E1"/>
    <mergeCell ref="A2:E2"/>
    <mergeCell ref="A3:E3"/>
  </mergeCells>
  <printOptions horizontalCentered="1" verticalCentered="1"/>
  <pageMargins left="0.45" right="0.45" top="0.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11"/>
  <sheetViews>
    <sheetView zoomScalePageLayoutView="0" workbookViewId="0" topLeftCell="A1">
      <selection activeCell="G8" sqref="G8"/>
    </sheetView>
  </sheetViews>
  <sheetFormatPr defaultColWidth="9.140625" defaultRowHeight="15"/>
  <cols>
    <col min="1" max="1" width="25.28125" style="0" customWidth="1"/>
    <col min="2" max="2" width="14.28125" style="0" customWidth="1"/>
    <col min="3" max="3" width="18.7109375" style="0" customWidth="1"/>
    <col min="4" max="4" width="14.140625" style="0" customWidth="1"/>
    <col min="5" max="5" width="15.421875" style="0" customWidth="1"/>
  </cols>
  <sheetData>
    <row r="1" spans="1:5" ht="18">
      <c r="A1" s="270" t="str">
        <f>'MG COVER PAGE'!A1</f>
        <v>Name of Distribution Licensee: M G V C L</v>
      </c>
      <c r="B1" s="270"/>
      <c r="C1" s="270"/>
      <c r="D1" s="270"/>
      <c r="E1" s="270"/>
    </row>
    <row r="2" spans="1:5" ht="18">
      <c r="A2" s="270" t="str">
        <f>'MG COVER PAGE'!A2</f>
        <v>Quarter :   Q-III  (Oct-Nov-Dec- 2023)</v>
      </c>
      <c r="B2" s="270"/>
      <c r="C2" s="270"/>
      <c r="D2" s="270"/>
      <c r="E2" s="270"/>
    </row>
    <row r="3" spans="1:5" ht="18">
      <c r="A3" s="270" t="str">
        <f>'MG COVER PAGE'!A3</f>
        <v>Year: 2023-24</v>
      </c>
      <c r="B3" s="270"/>
      <c r="C3" s="270"/>
      <c r="D3" s="270"/>
      <c r="E3" s="270"/>
    </row>
    <row r="4" spans="1:5" ht="18">
      <c r="A4" s="14" t="s">
        <v>58</v>
      </c>
      <c r="B4" s="15"/>
      <c r="C4" s="15"/>
      <c r="D4" s="15"/>
      <c r="E4" s="15"/>
    </row>
    <row r="5" spans="1:5" ht="22.5" customHeight="1" thickBot="1">
      <c r="A5" s="286" t="s">
        <v>59</v>
      </c>
      <c r="B5" s="286"/>
      <c r="C5" s="286"/>
      <c r="D5" s="286"/>
      <c r="E5" s="286"/>
    </row>
    <row r="6" spans="1:5" ht="18">
      <c r="A6" s="37">
        <v>-1</v>
      </c>
      <c r="B6" s="38">
        <v>-2</v>
      </c>
      <c r="C6" s="38">
        <v>-3</v>
      </c>
      <c r="D6" s="38">
        <v>-4</v>
      </c>
      <c r="E6" s="39">
        <v>-5</v>
      </c>
    </row>
    <row r="7" spans="1:5" ht="36">
      <c r="A7" s="287" t="s">
        <v>60</v>
      </c>
      <c r="B7" s="289" t="s">
        <v>61</v>
      </c>
      <c r="C7" s="289" t="s">
        <v>62</v>
      </c>
      <c r="D7" s="289" t="s">
        <v>37</v>
      </c>
      <c r="E7" s="46" t="s">
        <v>63</v>
      </c>
    </row>
    <row r="8" spans="1:5" ht="68.25" customHeight="1" thickBot="1">
      <c r="A8" s="288"/>
      <c r="B8" s="290"/>
      <c r="C8" s="290"/>
      <c r="D8" s="290"/>
      <c r="E8" s="47" t="s">
        <v>64</v>
      </c>
    </row>
    <row r="9" spans="1:7" ht="34.5" customHeight="1">
      <c r="A9" s="43" t="s">
        <v>65</v>
      </c>
      <c r="B9" s="43">
        <v>56</v>
      </c>
      <c r="C9" s="43" t="s">
        <v>66</v>
      </c>
      <c r="D9" s="43">
        <v>0</v>
      </c>
      <c r="E9" s="48">
        <f>D9*100/B9</f>
        <v>0</v>
      </c>
      <c r="F9" s="49"/>
      <c r="G9" s="49"/>
    </row>
    <row r="10" spans="1:5" ht="34.5" customHeight="1">
      <c r="A10" s="16" t="s">
        <v>67</v>
      </c>
      <c r="B10" s="16">
        <v>24</v>
      </c>
      <c r="C10" s="16" t="s">
        <v>68</v>
      </c>
      <c r="D10" s="16">
        <v>0</v>
      </c>
      <c r="E10" s="16">
        <v>0</v>
      </c>
    </row>
    <row r="11" spans="1:5" ht="34.5" customHeight="1">
      <c r="A11" s="16" t="s">
        <v>69</v>
      </c>
      <c r="B11" s="16">
        <v>1</v>
      </c>
      <c r="C11" s="16" t="s">
        <v>70</v>
      </c>
      <c r="D11" s="16">
        <v>0</v>
      </c>
      <c r="E11" s="16">
        <v>0</v>
      </c>
    </row>
  </sheetData>
  <sheetProtection/>
  <mergeCells count="8">
    <mergeCell ref="A5:E5"/>
    <mergeCell ref="A7:A8"/>
    <mergeCell ref="B7:B8"/>
    <mergeCell ref="C7:C8"/>
    <mergeCell ref="D7:D8"/>
    <mergeCell ref="A1:E1"/>
    <mergeCell ref="A2:E2"/>
    <mergeCell ref="A3:E3"/>
  </mergeCells>
  <printOptions horizontalCentered="1" verticalCentered="1"/>
  <pageMargins left="0.45" right="0.45" top="0.5" bottom="0.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Amish Desai</dc:creator>
  <cp:keywords/>
  <dc:description/>
  <cp:lastModifiedBy>Mr.Dileep N. Yadav</cp:lastModifiedBy>
  <cp:lastPrinted>2021-07-14T05:34:16Z</cp:lastPrinted>
  <dcterms:created xsi:type="dcterms:W3CDTF">2010-11-03T04:57:37Z</dcterms:created>
  <dcterms:modified xsi:type="dcterms:W3CDTF">2024-01-17T11:48:27Z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