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YSG\R&amp;C\Qtrly report\SOP\2023-24\1st Quarter\"/>
    </mc:Choice>
  </mc:AlternateContent>
  <bookViews>
    <workbookView xWindow="0" yWindow="0" windowWidth="24000" windowHeight="9300" tabRatio="859"/>
  </bookViews>
  <sheets>
    <sheet name="INDEX" sheetId="246" r:id="rId1"/>
    <sheet name="Banner" sheetId="27" r:id="rId2"/>
    <sheet name="001" sheetId="258" r:id="rId3"/>
    <sheet name="3B" sheetId="250" r:id="rId4"/>
    <sheet name="004" sheetId="259" r:id="rId5"/>
    <sheet name="005 b" sheetId="232" r:id="rId6"/>
    <sheet name="006" sheetId="251" r:id="rId7"/>
    <sheet name="007" sheetId="8" r:id="rId8"/>
    <sheet name="11" sheetId="252" r:id="rId9"/>
    <sheet name="013" sheetId="260" r:id="rId10"/>
    <sheet name="Sheet1" sheetId="41" state="hidden" r:id="rId11"/>
    <sheet name="Accident (2)" sheetId="44" state="hidden" r:id="rId12"/>
    <sheet name="Accident" sheetId="35" state="hidden" r:id="rId13"/>
    <sheet name="accd-2" sheetId="31" state="hidden" r:id="rId14"/>
    <sheet name="016" sheetId="207" r:id="rId15"/>
    <sheet name="sop011-(AG)" sheetId="253" state="hidden" r:id="rId16"/>
    <sheet name="SOP011-(JGY)" sheetId="254" state="hidden" r:id="rId17"/>
    <sheet name="SOP011-(URBAN) (2)" sheetId="255" state="hidden" r:id="rId18"/>
    <sheet name="SOP011-(Other all) (2)" sheetId="256" state="hidden" r:id="rId19"/>
    <sheet name="SOP011-(OVERALL) (2)" sheetId="257"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13">#REF!</definedName>
    <definedName name="__123Graph_A" localSheetId="13" hidden="1">'[1]mpmla wise pp0001'!$A$166:$A$172</definedName>
    <definedName name="__123Graph_A" localSheetId="12" hidden="1">'[2]mpmla wise pp0001'!$A$166:$A$172</definedName>
    <definedName name="__123Graph_A" localSheetId="11" hidden="1">'[3]mpmla wise pp0001'!$A$166:$A$172</definedName>
    <definedName name="__123Graph_A" hidden="1">'[4]mpmla wise pp0001'!$A$166:$A$172</definedName>
    <definedName name="__123Graph_B" localSheetId="5" hidden="1">'[4]mpmla wise pp0001'!#REF!</definedName>
    <definedName name="__123Graph_B" localSheetId="9" hidden="1">'[4]mpmla wise pp0001'!#REF!</definedName>
    <definedName name="__123Graph_B" localSheetId="14" hidden="1">'[4]mpmla wise pp0001'!#REF!</definedName>
    <definedName name="__123Graph_B" localSheetId="13" hidden="1">'[1]mpmla wise pp0001'!#REF!</definedName>
    <definedName name="__123Graph_B" localSheetId="12" hidden="1">'[2]mpmla wise pp0001'!#REF!</definedName>
    <definedName name="__123Graph_B" localSheetId="11" hidden="1">'[3]mpmla wise pp0001'!#REF!</definedName>
    <definedName name="__123Graph_B" localSheetId="0" hidden="1">'[4]mpmla wise pp0001'!#REF!</definedName>
    <definedName name="__123Graph_B" hidden="1">'[4]mpmla wise pp0001'!#REF!</definedName>
    <definedName name="__123Graph_C" localSheetId="13" hidden="1">'[1]mpmla wise pp0001'!$B$166:$B$172</definedName>
    <definedName name="__123Graph_C" localSheetId="12" hidden="1">'[2]mpmla wise pp0001'!$B$166:$B$172</definedName>
    <definedName name="__123Graph_C" localSheetId="11" hidden="1">'[3]mpmla wise pp0001'!$B$166:$B$172</definedName>
    <definedName name="__123Graph_C" hidden="1">'[4]mpmla wise pp0001'!$B$166:$B$172</definedName>
    <definedName name="__123Graph_D" localSheetId="5" hidden="1">'[4]mpmla wise pp0001'!#REF!</definedName>
    <definedName name="__123Graph_D" localSheetId="9" hidden="1">'[4]mpmla wise pp0001'!#REF!</definedName>
    <definedName name="__123Graph_D" localSheetId="14" hidden="1">'[4]mpmla wise pp0001'!#REF!</definedName>
    <definedName name="__123Graph_D" localSheetId="13" hidden="1">'[1]mpmla wise pp0001'!#REF!</definedName>
    <definedName name="__123Graph_D" localSheetId="12" hidden="1">'[2]mpmla wise pp0001'!#REF!</definedName>
    <definedName name="__123Graph_D" localSheetId="11" hidden="1">'[3]mpmla wise pp0001'!#REF!</definedName>
    <definedName name="__123Graph_D" localSheetId="0" hidden="1">'[4]mpmla wise pp0001'!#REF!</definedName>
    <definedName name="__123Graph_D" hidden="1">'[4]mpmla wise pp0001'!#REF!</definedName>
    <definedName name="__123Graph_E" localSheetId="13" hidden="1">'[1]mpmla wise pp0001'!$C$166:$C$172</definedName>
    <definedName name="__123Graph_E" localSheetId="12" hidden="1">'[2]mpmla wise pp0001'!$C$166:$C$172</definedName>
    <definedName name="__123Graph_E" localSheetId="11" hidden="1">'[3]mpmla wise pp0001'!$C$166:$C$172</definedName>
    <definedName name="__123Graph_E" hidden="1">'[4]mpmla wise pp0001'!$C$166:$C$172</definedName>
    <definedName name="__123Graph_F" localSheetId="5" hidden="1">'[4]mpmla wise pp0001'!#REF!</definedName>
    <definedName name="__123Graph_F" localSheetId="9" hidden="1">'[4]mpmla wise pp0001'!#REF!</definedName>
    <definedName name="__123Graph_F" localSheetId="14" hidden="1">'[4]mpmla wise pp0001'!#REF!</definedName>
    <definedName name="__123Graph_F" localSheetId="13" hidden="1">'[1]mpmla wise pp0001'!#REF!</definedName>
    <definedName name="__123Graph_F" localSheetId="12" hidden="1">'[2]mpmla wise pp0001'!#REF!</definedName>
    <definedName name="__123Graph_F" localSheetId="11" hidden="1">'[3]mpmla wise pp0001'!#REF!</definedName>
    <definedName name="__123Graph_F" localSheetId="0" hidden="1">'[4]mpmla wise pp0001'!#REF!</definedName>
    <definedName name="__123Graph_F" hidden="1">'[4]mpmla wise pp0001'!#REF!</definedName>
    <definedName name="__123Graph_X" localSheetId="5" hidden="1">'[4]mpmla wise pp0001'!#REF!</definedName>
    <definedName name="__123Graph_X" localSheetId="9" hidden="1">'[4]mpmla wise pp0001'!#REF!</definedName>
    <definedName name="__123Graph_X" localSheetId="14" hidden="1">'[4]mpmla wise pp0001'!#REF!</definedName>
    <definedName name="__123Graph_X" localSheetId="13" hidden="1">'[1]mpmla wise pp0001'!#REF!</definedName>
    <definedName name="__123Graph_X" localSheetId="12" hidden="1">'[2]mpmla wise pp0001'!#REF!</definedName>
    <definedName name="__123Graph_X" localSheetId="11" hidden="1">'[3]mpmla wise pp0001'!#REF!</definedName>
    <definedName name="__123Graph_X" localSheetId="0" hidden="1">'[4]mpmla wise pp0001'!#REF!</definedName>
    <definedName name="__123Graph_X" hidden="1">'[4]mpmla wise pp0001'!#REF!</definedName>
    <definedName name="_1" localSheetId="13">#REF!</definedName>
    <definedName name="_123" localSheetId="9" hidden="1">'[1]mpmla wise pp0001'!#REF!</definedName>
    <definedName name="_123" localSheetId="0" hidden="1">'[1]mpmla wise pp0001'!#REF!</definedName>
    <definedName name="_123" hidden="1">'[1]mpmla wise pp0001'!#REF!</definedName>
    <definedName name="_124" localSheetId="5" hidden="1">'[5]mpmla wise pp02_03'!#REF!</definedName>
    <definedName name="_124" localSheetId="9" hidden="1">'[5]mpmla wise pp02_03'!#REF!</definedName>
    <definedName name="_124" localSheetId="14" hidden="1">'[5]mpmla wise pp02_03'!#REF!</definedName>
    <definedName name="_124" localSheetId="0" hidden="1">'[5]mpmla wise pp02_03'!#REF!</definedName>
    <definedName name="_124" hidden="1">'[5]mpmla wise pp02_03'!#REF!</definedName>
    <definedName name="_125" localSheetId="5" hidden="1">'[5]mpmla wise pp02_03'!#REF!</definedName>
    <definedName name="_125" localSheetId="9" hidden="1">'[5]mpmla wise pp02_03'!#REF!</definedName>
    <definedName name="_125" localSheetId="14" hidden="1">'[5]mpmla wise pp02_03'!#REF!</definedName>
    <definedName name="_125" localSheetId="0" hidden="1">'[5]mpmla wise pp02_03'!#REF!</definedName>
    <definedName name="_125" hidden="1">'[5]mpmla wise pp02_03'!#REF!</definedName>
    <definedName name="_126" localSheetId="5" hidden="1">'[5]mpmla wise pp02_03'!#REF!</definedName>
    <definedName name="_126" localSheetId="9" hidden="1">'[5]mpmla wise pp02_03'!#REF!</definedName>
    <definedName name="_126" localSheetId="14" hidden="1">'[5]mpmla wise pp02_03'!#REF!</definedName>
    <definedName name="_126" localSheetId="0" hidden="1">'[5]mpmla wise pp02_03'!#REF!</definedName>
    <definedName name="_126" hidden="1">'[5]mpmla wise pp02_03'!#REF!</definedName>
    <definedName name="_127" localSheetId="5" hidden="1">'[5]mpmla wise pp02_03'!#REF!</definedName>
    <definedName name="_127" localSheetId="9" hidden="1">'[5]mpmla wise pp02_03'!#REF!</definedName>
    <definedName name="_127" localSheetId="14" hidden="1">'[5]mpmla wise pp02_03'!#REF!</definedName>
    <definedName name="_127" localSheetId="0" hidden="1">'[5]mpmla wise pp02_03'!#REF!</definedName>
    <definedName name="_127" hidden="1">'[5]mpmla wise pp02_03'!#REF!</definedName>
    <definedName name="_128" localSheetId="5" hidden="1">'[5]mpmla wise pp02_03'!#REF!</definedName>
    <definedName name="_128" localSheetId="9" hidden="1">'[5]mpmla wise pp02_03'!#REF!</definedName>
    <definedName name="_128" localSheetId="14" hidden="1">'[5]mpmla wise pp02_03'!#REF!</definedName>
    <definedName name="_128" localSheetId="0" hidden="1">'[5]mpmla wise pp02_03'!#REF!</definedName>
    <definedName name="_128" hidden="1">'[5]mpmla wise pp02_03'!#REF!</definedName>
    <definedName name="_129" localSheetId="5" hidden="1">'[5]mpmla wise pp02_03'!#REF!</definedName>
    <definedName name="_129" localSheetId="9" hidden="1">'[5]mpmla wise pp02_03'!#REF!</definedName>
    <definedName name="_129" localSheetId="14" hidden="1">'[5]mpmla wise pp02_03'!#REF!</definedName>
    <definedName name="_129" localSheetId="0"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5" hidden="1">'[7]mpmla wise pp01_02'!#REF!</definedName>
    <definedName name="_135" localSheetId="9" hidden="1">'[7]mpmla wise pp01_02'!#REF!</definedName>
    <definedName name="_135" localSheetId="14" hidden="1">'[7]mpmla wise pp01_02'!#REF!</definedName>
    <definedName name="_135" localSheetId="0" hidden="1">'[7]mpmla wise pp01_02'!#REF!</definedName>
    <definedName name="_135" hidden="1">'[7]mpmla wise pp01_02'!#REF!</definedName>
    <definedName name="_142" localSheetId="5" hidden="1">'[7]mpmla wise pp01_02'!#REF!</definedName>
    <definedName name="_142" localSheetId="9" hidden="1">'[7]mpmla wise pp01_02'!#REF!</definedName>
    <definedName name="_142" localSheetId="14" hidden="1">'[7]mpmla wise pp01_02'!#REF!</definedName>
    <definedName name="_142" localSheetId="0" hidden="1">'[7]mpmla wise pp01_02'!#REF!</definedName>
    <definedName name="_142" hidden="1">'[7]mpmla wise pp01_02'!#REF!</definedName>
    <definedName name="_a" localSheetId="13">#REF!</definedName>
    <definedName name="_b" localSheetId="13">#REF!</definedName>
    <definedName name="_Dist_Bin" localSheetId="5" hidden="1">#REF!</definedName>
    <definedName name="_Dist_Bin" localSheetId="9" hidden="1">#REF!</definedName>
    <definedName name="_Dist_Bin" localSheetId="14" hidden="1">#REF!</definedName>
    <definedName name="_Dist_Bin" localSheetId="8" hidden="1">#REF!</definedName>
    <definedName name="_Dist_Bin" localSheetId="3" hidden="1">#REF!</definedName>
    <definedName name="_Dist_Bin" localSheetId="0" hidden="1">#REF!</definedName>
    <definedName name="_Dist_Bin" hidden="1">#REF!</definedName>
    <definedName name="_Dist_Values" localSheetId="5" hidden="1">#REF!</definedName>
    <definedName name="_Dist_Values" localSheetId="9" hidden="1">#REF!</definedName>
    <definedName name="_Dist_Values" localSheetId="14" hidden="1">#REF!</definedName>
    <definedName name="_Dist_Values" localSheetId="8" hidden="1">#REF!</definedName>
    <definedName name="_Dist_Values" localSheetId="3" hidden="1">#REF!</definedName>
    <definedName name="_Dist_Values" localSheetId="0" hidden="1">#REF!</definedName>
    <definedName name="_Dist_Values" hidden="1">#REF!</definedName>
    <definedName name="_Fill" localSheetId="5" hidden="1">#REF!</definedName>
    <definedName name="_Fill" localSheetId="9" hidden="1">#REF!</definedName>
    <definedName name="_Fill" localSheetId="14" hidden="1">#REF!</definedName>
    <definedName name="_Fill" localSheetId="0" hidden="1">#REF!</definedName>
    <definedName name="_Fill" hidden="1">#REF!</definedName>
    <definedName name="_xlnm._FilterDatabase" localSheetId="4" hidden="1">'004'!$A$2:$D$36</definedName>
    <definedName name="_xlnm._FilterDatabase" localSheetId="9" hidden="1">'013'!$A$3:$G$45</definedName>
    <definedName name="_xlnm._FilterDatabase" localSheetId="3" hidden="1">'3B'!$A$6:$Q$229</definedName>
    <definedName name="_xlnm._FilterDatabase" localSheetId="13" hidden="1">'accd-2'!$A$5:$O$753</definedName>
    <definedName name="_xlnm._FilterDatabase" localSheetId="12" hidden="1">Accident!#REF!</definedName>
    <definedName name="_xlnm._FilterDatabase" localSheetId="0" hidden="1">INDEX!$A$2:$F$11</definedName>
    <definedName name="_Key1" localSheetId="13" hidden="1">[1]zpF0001!$E$39:$E$78</definedName>
    <definedName name="_Key1" localSheetId="12" hidden="1">[2]zpF0001!$E$39:$E$78</definedName>
    <definedName name="_Key1" localSheetId="11" hidden="1">[3]zpF0001!$E$39:$E$78</definedName>
    <definedName name="_Key1" hidden="1">[4]zpF0001!$E$39:$E$78</definedName>
    <definedName name="_Key2" localSheetId="13" hidden="1">[1]zpF0001!$O$149:$O$158</definedName>
    <definedName name="_Key2" localSheetId="12" hidden="1">[2]zpF0001!$O$149:$O$158</definedName>
    <definedName name="_Key2" localSheetId="11" hidden="1">[3]zpF0001!$O$149:$O$158</definedName>
    <definedName name="_Key2" hidden="1">[4]zpF0001!$O$149:$O$158</definedName>
    <definedName name="_key3" localSheetId="5" hidden="1">'[8]mpmla wise pp01_02'!#REF!</definedName>
    <definedName name="_key3" localSheetId="9" hidden="1">'[8]mpmla wise pp01_02'!#REF!</definedName>
    <definedName name="_key3" localSheetId="14" hidden="1">'[8]mpmla wise pp01_02'!#REF!</definedName>
    <definedName name="_key3" localSheetId="0" hidden="1">'[8]mpmla wise pp01_02'!#REF!</definedName>
    <definedName name="_key3" hidden="1">'[8]mpmla wise pp01_02'!#REF!</definedName>
    <definedName name="_Order1" hidden="1">255</definedName>
    <definedName name="_Order2" hidden="1">255</definedName>
    <definedName name="_Sort" localSheetId="13" hidden="1">[1]zpF0001!$A$39:$CB$78</definedName>
    <definedName name="_Sort" localSheetId="12" hidden="1">[2]zpF0001!$A$39:$CB$78</definedName>
    <definedName name="_Sort" localSheetId="11" hidden="1">[3]zpF0001!$A$39:$CB$78</definedName>
    <definedName name="_Sort" hidden="1">[4]zpF0001!$A$39:$CB$78</definedName>
    <definedName name="a" localSheetId="13">[9]shp_T_D_drive!$A$1:$AE$31</definedName>
    <definedName name="aa" localSheetId="13">[9]shp_T_D_drive!$A$1:$AE$31</definedName>
    <definedName name="aaa" localSheetId="5" hidden="1">'[10]mpmla wise pp01_02'!#REF!</definedName>
    <definedName name="aaa" localSheetId="9" hidden="1">'[10]mpmla wise pp01_02'!#REF!</definedName>
    <definedName name="aaa" localSheetId="14" hidden="1">'[10]mpmla wise pp01_02'!#REF!</definedName>
    <definedName name="aaa" localSheetId="13" hidden="1">'[8]mpmla wise pp01_02'!#REF!</definedName>
    <definedName name="aaa" localSheetId="12" hidden="1">'[11]mpmla wise pp01_02'!#REF!</definedName>
    <definedName name="aaa" localSheetId="11" hidden="1">'[12]mpmla wise pp01_02'!#REF!</definedName>
    <definedName name="aaa" localSheetId="0" hidden="1">'[10]mpmla wise pp01_02'!#REF!</definedName>
    <definedName name="aaa" hidden="1">'[10]mpmla wise pp01_02'!#REF!</definedName>
    <definedName name="Acti" localSheetId="5" hidden="1">{"'Sheet1'!$A$4386:$N$4591"}</definedName>
    <definedName name="Acti" localSheetId="9" hidden="1">{"'Sheet1'!$A$4386:$N$4591"}</definedName>
    <definedName name="Acti" localSheetId="14" hidden="1">{"'Sheet1'!$A$4386:$N$4591"}</definedName>
    <definedName name="Acti" localSheetId="8" hidden="1">{"'Sheet1'!$A$4386:$N$4591"}</definedName>
    <definedName name="Acti" localSheetId="3" hidden="1">{"'Sheet1'!$A$4386:$N$4591"}</definedName>
    <definedName name="Acti" localSheetId="0" hidden="1">{"'Sheet1'!$A$4386:$N$4591"}</definedName>
    <definedName name="Acti" hidden="1">{"'Sheet1'!$A$4386:$N$4591"}</definedName>
    <definedName name="agmeter" localSheetId="13">#REF!</definedName>
    <definedName name="ann" localSheetId="5" hidden="1">{"'Sheet1'!$A$4386:$N$4591"}</definedName>
    <definedName name="ann" localSheetId="9" hidden="1">{"'Sheet1'!$A$4386:$N$4591"}</definedName>
    <definedName name="ann" localSheetId="14" hidden="1">{"'Sheet1'!$A$4386:$N$4591"}</definedName>
    <definedName name="ann" localSheetId="8" hidden="1">{"'Sheet1'!$A$4386:$N$4591"}</definedName>
    <definedName name="ann" localSheetId="3" hidden="1">{"'Sheet1'!$A$4386:$N$4591"}</definedName>
    <definedName name="ann" localSheetId="0" hidden="1">{"'Sheet1'!$A$4386:$N$4591"}</definedName>
    <definedName name="ann" hidden="1">{"'Sheet1'!$A$4386:$N$4591"}</definedName>
    <definedName name="as" localSheetId="13">[9]shp_T_D_drive!$A$1:$AE$31</definedName>
    <definedName name="cwctat" localSheetId="13">#REF!</definedName>
    <definedName name="D" localSheetId="13">#REF!</definedName>
    <definedName name="dfd" localSheetId="5" hidden="1">{"'Sheet1'!$A$4386:$N$4591"}</definedName>
    <definedName name="dfd" localSheetId="9" hidden="1">{"'Sheet1'!$A$4386:$N$4591"}</definedName>
    <definedName name="dfd" localSheetId="14" hidden="1">{"'Sheet1'!$A$4386:$N$4591"}</definedName>
    <definedName name="dfd" localSheetId="8" hidden="1">{"'Sheet1'!$A$4386:$N$4591"}</definedName>
    <definedName name="dfd" localSheetId="3" hidden="1">{"'Sheet1'!$A$4386:$N$4591"}</definedName>
    <definedName name="dfd" localSheetId="0" hidden="1">{"'Sheet1'!$A$4386:$N$4591"}</definedName>
    <definedName name="dfd" hidden="1">{"'Sheet1'!$A$4386:$N$4591"}</definedName>
    <definedName name="DT" localSheetId="13">#REF!</definedName>
    <definedName name="DTT" localSheetId="13">#REF!</definedName>
    <definedName name="Excel_BuiltIn_Database" localSheetId="13">#REF!</definedName>
    <definedName name="Excel_BuiltIn_Print_Area_1" localSheetId="13">'accd-2'!$A$1:$M$749</definedName>
    <definedName name="hht" localSheetId="9" hidden="1">{"'Sheet1'!$A$4386:$N$4591"}</definedName>
    <definedName name="hht" localSheetId="0" hidden="1">{"'Sheet1'!$A$4386:$N$4591"}</definedName>
    <definedName name="hht" hidden="1">{"'Sheet1'!$A$4386:$N$4591"}</definedName>
    <definedName name="HT" localSheetId="5" hidden="1">{"'Sheet1'!$A$4386:$N$4591"}</definedName>
    <definedName name="HT" localSheetId="9" hidden="1">{"'Sheet1'!$A$4386:$N$4591"}</definedName>
    <definedName name="HT" localSheetId="14" hidden="1">{"'Sheet1'!$A$4386:$N$4591"}</definedName>
    <definedName name="HT" localSheetId="8" hidden="1">{"'Sheet1'!$A$4386:$N$4591"}</definedName>
    <definedName name="HT" localSheetId="3" hidden="1">{"'Sheet1'!$A$4386:$N$4591"}</definedName>
    <definedName name="HT" localSheetId="0" hidden="1">{"'Sheet1'!$A$4386:$N$4591"}</definedName>
    <definedName name="HT" hidden="1">{"'Sheet1'!$A$4386:$N$4591"}</definedName>
    <definedName name="HTML_CodePage" hidden="1">1252</definedName>
    <definedName name="HTML_Control" localSheetId="5" hidden="1">{"'Sheet1'!$A$4386:$N$4591"}</definedName>
    <definedName name="HTML_Control" localSheetId="9" hidden="1">{"'Sheet1'!$A$4386:$N$4591"}</definedName>
    <definedName name="HTML_Control" localSheetId="14" hidden="1">{"'Sheet1'!$A$4386:$N$4591"}</definedName>
    <definedName name="HTML_Control" localSheetId="8" hidden="1">{"'Sheet1'!$A$4386:$N$4591"}</definedName>
    <definedName name="HTML_Control" localSheetId="3" hidden="1">{"'Sheet1'!$A$4386:$N$4591"}</definedName>
    <definedName name="HTML_Control" localSheetId="13" hidden="1">{"'Sheet1'!$A$4386:$N$4591"}</definedName>
    <definedName name="HTML_Control" localSheetId="12" hidden="1">{"'Sheet1'!$A$4386:$N$4591"}</definedName>
    <definedName name="HTML_Control" localSheetId="11" hidden="1">{"'Sheet1'!$A$4386:$N$4591"}</definedName>
    <definedName name="HTML_Control" localSheetId="0" hidden="1">{"'Sheet1'!$A$4386:$N$4591"}</definedName>
    <definedName name="HTML_Control" hidden="1">{"'Sheet1'!$A$4386:$N$4591"}</definedName>
    <definedName name="HTML_Control_1" localSheetId="5" hidden="1">{"'Sheet1'!$A$4386:$N$4591"}</definedName>
    <definedName name="HTML_Control_1" localSheetId="9" hidden="1">{"'Sheet1'!$A$4386:$N$4591"}</definedName>
    <definedName name="HTML_Control_1" localSheetId="14" hidden="1">{"'Sheet1'!$A$4386:$N$4591"}</definedName>
    <definedName name="HTML_Control_1" localSheetId="8" hidden="1">{"'Sheet1'!$A$4386:$N$4591"}</definedName>
    <definedName name="HTML_Control_1" localSheetId="3" hidden="1">{"'Sheet1'!$A$4386:$N$4591"}</definedName>
    <definedName name="HTML_Control_1" localSheetId="0" hidden="1">{"'Sheet1'!$A$4386:$N$4591"}</definedName>
    <definedName name="HTML_Control_1" hidden="1">{"'Sheet1'!$A$4386:$N$4591"}</definedName>
    <definedName name="HTML_Control_2" localSheetId="5" hidden="1">{"'Sheet1'!$A$4386:$N$4591"}</definedName>
    <definedName name="HTML_Control_2" localSheetId="9" hidden="1">{"'Sheet1'!$A$4386:$N$4591"}</definedName>
    <definedName name="HTML_Control_2" localSheetId="14" hidden="1">{"'Sheet1'!$A$4386:$N$4591"}</definedName>
    <definedName name="HTML_Control_2" localSheetId="8" hidden="1">{"'Sheet1'!$A$4386:$N$4591"}</definedName>
    <definedName name="HTML_Control_2" localSheetId="3" hidden="1">{"'Sheet1'!$A$4386:$N$4591"}</definedName>
    <definedName name="HTML_Control_2" localSheetId="0" hidden="1">{"'Sheet1'!$A$4386:$N$4591"}</definedName>
    <definedName name="HTML_Control_2" hidden="1">{"'Sheet1'!$A$4386:$N$4591"}</definedName>
    <definedName name="HTML_Control_3" localSheetId="5" hidden="1">{"'Sheet1'!$A$4386:$N$4591"}</definedName>
    <definedName name="HTML_Control_3" localSheetId="9" hidden="1">{"'Sheet1'!$A$4386:$N$4591"}</definedName>
    <definedName name="HTML_Control_3" localSheetId="14" hidden="1">{"'Sheet1'!$A$4386:$N$4591"}</definedName>
    <definedName name="HTML_Control_3" localSheetId="8" hidden="1">{"'Sheet1'!$A$4386:$N$4591"}</definedName>
    <definedName name="HTML_Control_3" localSheetId="3" hidden="1">{"'Sheet1'!$A$4386:$N$4591"}</definedName>
    <definedName name="HTML_Control_3" localSheetId="0" hidden="1">{"'Sheet1'!$A$4386:$N$4591"}</definedName>
    <definedName name="HTML_Control_3" hidden="1">{"'Sheet1'!$A$4386:$N$4591"}</definedName>
    <definedName name="HTML_Control_4" localSheetId="5" hidden="1">{"'Sheet1'!$A$4386:$N$4591"}</definedName>
    <definedName name="HTML_Control_4" localSheetId="9" hidden="1">{"'Sheet1'!$A$4386:$N$4591"}</definedName>
    <definedName name="HTML_Control_4" localSheetId="14" hidden="1">{"'Sheet1'!$A$4386:$N$4591"}</definedName>
    <definedName name="HTML_Control_4" localSheetId="8" hidden="1">{"'Sheet1'!$A$4386:$N$4591"}</definedName>
    <definedName name="HTML_Control_4" localSheetId="3" hidden="1">{"'Sheet1'!$A$4386:$N$4591"}</definedName>
    <definedName name="HTML_Control_4" localSheetId="0" hidden="1">{"'Sheet1'!$A$4386:$N$4591"}</definedName>
    <definedName name="HTML_Control_4" hidden="1">{"'Sheet1'!$A$4386:$N$4591"}</definedName>
    <definedName name="HTML_Control_5" localSheetId="5" hidden="1">{"'Sheet1'!$A$4386:$N$4591"}</definedName>
    <definedName name="HTML_Control_5" localSheetId="9" hidden="1">{"'Sheet1'!$A$4386:$N$4591"}</definedName>
    <definedName name="HTML_Control_5" localSheetId="14" hidden="1">{"'Sheet1'!$A$4386:$N$4591"}</definedName>
    <definedName name="HTML_Control_5" localSheetId="8" hidden="1">{"'Sheet1'!$A$4386:$N$4591"}</definedName>
    <definedName name="HTML_Control_5" localSheetId="3"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5" hidden="1">{"'Sheet1'!$A$4386:$N$4591"}</definedName>
    <definedName name="j" localSheetId="9" hidden="1">{"'Sheet1'!$A$4386:$N$4591"}</definedName>
    <definedName name="j" localSheetId="14" hidden="1">{"'Sheet1'!$A$4386:$N$4591"}</definedName>
    <definedName name="j" localSheetId="8" hidden="1">{"'Sheet1'!$A$4386:$N$4591"}</definedName>
    <definedName name="j" localSheetId="3" hidden="1">{"'Sheet1'!$A$4386:$N$4591"}</definedName>
    <definedName name="j" localSheetId="0" hidden="1">{"'Sheet1'!$A$4386:$N$4591"}</definedName>
    <definedName name="j" hidden="1">{"'Sheet1'!$A$4386:$N$4591"}</definedName>
    <definedName name="jjj" localSheetId="5" hidden="1">{"'Sheet1'!$A$4386:$N$4591"}</definedName>
    <definedName name="jjj" localSheetId="9" hidden="1">{"'Sheet1'!$A$4386:$N$4591"}</definedName>
    <definedName name="jjj" localSheetId="14" hidden="1">{"'Sheet1'!$A$4386:$N$4591"}</definedName>
    <definedName name="jjj" localSheetId="8" hidden="1">{"'Sheet1'!$A$4386:$N$4591"}</definedName>
    <definedName name="jjj" localSheetId="3" hidden="1">{"'Sheet1'!$A$4386:$N$4591"}</definedName>
    <definedName name="jjj" localSheetId="0" hidden="1">{"'Sheet1'!$A$4386:$N$4591"}</definedName>
    <definedName name="jjj" hidden="1">{"'Sheet1'!$A$4386:$N$4591"}</definedName>
    <definedName name="k" localSheetId="9" hidden="1">{"'Sheet1'!$A$4386:$N$4591"}</definedName>
    <definedName name="k" localSheetId="0" hidden="1">{"'Sheet1'!$A$4386:$N$4591"}</definedName>
    <definedName name="k" hidden="1">{"'Sheet1'!$A$4386:$N$4591"}</definedName>
    <definedName name="ltg" localSheetId="5" hidden="1">#REF!</definedName>
    <definedName name="ltg" localSheetId="9" hidden="1">#REF!</definedName>
    <definedName name="ltg" localSheetId="14" hidden="1">#REF!</definedName>
    <definedName name="ltg" localSheetId="0" hidden="1">#REF!</definedName>
    <definedName name="ltg" hidden="1">#REF!</definedName>
    <definedName name="Man" hidden="1">[1]zpF0001!$E$39:$E$78</definedName>
    <definedName name="oil" hidden="1">[1]zpF0001!$A$39:$CB$78</definedName>
    <definedName name="po" hidden="1">[1]zpF0001!$E$39:$E$78</definedName>
    <definedName name="pptat" localSheetId="13">#REF!</definedName>
    <definedName name="PR5IND3" localSheetId="13">#REF!</definedName>
    <definedName name="PR5IND5" localSheetId="13">#REF!</definedName>
    <definedName name="PR5LTG3" localSheetId="13">#REF!</definedName>
    <definedName name="PR5LTG5" localSheetId="13">#REF!</definedName>
    <definedName name="_xlnm.Print_Area" localSheetId="6">'006'!$A$1:$H$15</definedName>
    <definedName name="_xlnm.Print_Area" localSheetId="3">'3B'!$A$1:$M$228</definedName>
    <definedName name="_xlnm.Print_Area" localSheetId="13">'accd-2'!$A$1:$N$753</definedName>
    <definedName name="_xlnm.Print_Area" localSheetId="12">Accident!$A$1:$G$26</definedName>
    <definedName name="_xlnm.Print_Area" localSheetId="11">'Accident (2)'!$A$1:$S$70</definedName>
    <definedName name="_xlnm.Print_Area" localSheetId="0">INDEX!$A$1:$D$11</definedName>
    <definedName name="_xlnm.Print_Titles" localSheetId="13">'accd-2'!$1:$5</definedName>
    <definedName name="_xlnm.Print_Titles" localSheetId="12">Accident!#REF!</definedName>
    <definedName name="_xlnm.Print_Titles" localSheetId="11">'Accident (2)'!$1:$5</definedName>
    <definedName name="q" localSheetId="13">[13]shp_T_D_drive!$A$1:$AE$31</definedName>
    <definedName name="ra.city" localSheetId="5" hidden="1">{"'Sheet1'!$A$4386:$N$4591"}</definedName>
    <definedName name="ra.city" localSheetId="9" hidden="1">{"'Sheet1'!$A$4386:$N$4591"}</definedName>
    <definedName name="ra.city" localSheetId="14" hidden="1">{"'Sheet1'!$A$4386:$N$4591"}</definedName>
    <definedName name="ra.city" localSheetId="8" hidden="1">{"'Sheet1'!$A$4386:$N$4591"}</definedName>
    <definedName name="ra.city" localSheetId="3" hidden="1">{"'Sheet1'!$A$4386:$N$4591"}</definedName>
    <definedName name="ra.city" localSheetId="13" hidden="1">{"'Sheet1'!$A$4386:$N$4591"}</definedName>
    <definedName name="ra.city" localSheetId="0" hidden="1">{"'Sheet1'!$A$4386:$N$4591"}</definedName>
    <definedName name="ra.city" hidden="1">{"'Sheet1'!$A$4386:$N$4591"}</definedName>
    <definedName name="S" localSheetId="13">#REF!</definedName>
    <definedName name="ss" localSheetId="13">[9]shp_T_D_drive!$A$1:$AE$31</definedName>
    <definedName name="t" localSheetId="13">[9]shp_T_D_drive!$A$1:$AE$31</definedName>
    <definedName name="TC" localSheetId="13">#REF!</definedName>
    <definedName name="temp" localSheetId="5" hidden="1">{"'Sheet1'!$A$4386:$N$4591"}</definedName>
    <definedName name="temp" localSheetId="9" hidden="1">{"'Sheet1'!$A$4386:$N$4591"}</definedName>
    <definedName name="temp" localSheetId="14" hidden="1">{"'Sheet1'!$A$4386:$N$4591"}</definedName>
    <definedName name="temp" localSheetId="8" hidden="1">{"'Sheet1'!$A$4386:$N$4591"}</definedName>
    <definedName name="temp" localSheetId="3" hidden="1">{"'Sheet1'!$A$4386:$N$4591"}</definedName>
    <definedName name="temp" localSheetId="13" hidden="1">{"'Sheet1'!$A$4386:$N$4591"}</definedName>
    <definedName name="temp" localSheetId="0" hidden="1">{"'Sheet1'!$A$4386:$N$4591"}</definedName>
    <definedName name="temp" hidden="1">{"'Sheet1'!$A$4386:$N$4591"}</definedName>
    <definedName name="TRANS" localSheetId="5" hidden="1">{"'Sheet1'!$A$4386:$N$4591"}</definedName>
    <definedName name="TRANS" localSheetId="9" hidden="1">{"'Sheet1'!$A$4386:$N$4591"}</definedName>
    <definedName name="TRANS" localSheetId="14" hidden="1">{"'Sheet1'!$A$4386:$N$4591"}</definedName>
    <definedName name="TRANS" localSheetId="8" hidden="1">{"'Sheet1'!$A$4386:$N$4591"}</definedName>
    <definedName name="TRANS" localSheetId="3" hidden="1">{"'Sheet1'!$A$4386:$N$4591"}</definedName>
    <definedName name="TRANS" localSheetId="13" hidden="1">{"'Sheet1'!$A$4386:$N$4591"}</definedName>
    <definedName name="TRANS" localSheetId="0" hidden="1">{"'Sheet1'!$A$4386:$N$4591"}</definedName>
    <definedName name="TRANS" hidden="1">{"'Sheet1'!$A$4386:$N$4591"}</definedName>
    <definedName name="TRANS_1" localSheetId="5" hidden="1">{"'Sheet1'!$A$4386:$N$4591"}</definedName>
    <definedName name="TRANS_1" localSheetId="9" hidden="1">{"'Sheet1'!$A$4386:$N$4591"}</definedName>
    <definedName name="TRANS_1" localSheetId="14" hidden="1">{"'Sheet1'!$A$4386:$N$4591"}</definedName>
    <definedName name="TRANS_1" localSheetId="8" hidden="1">{"'Sheet1'!$A$4386:$N$4591"}</definedName>
    <definedName name="TRANS_1" localSheetId="3" hidden="1">{"'Sheet1'!$A$4386:$N$4591"}</definedName>
    <definedName name="TRANS_1" localSheetId="0" hidden="1">{"'Sheet1'!$A$4386:$N$4591"}</definedName>
    <definedName name="TRANS_1" hidden="1">{"'Sheet1'!$A$4386:$N$4591"}</definedName>
    <definedName name="TRANS_2" localSheetId="5" hidden="1">{"'Sheet1'!$A$4386:$N$4591"}</definedName>
    <definedName name="TRANS_2" localSheetId="9" hidden="1">{"'Sheet1'!$A$4386:$N$4591"}</definedName>
    <definedName name="TRANS_2" localSheetId="14" hidden="1">{"'Sheet1'!$A$4386:$N$4591"}</definedName>
    <definedName name="TRANS_2" localSheetId="8" hidden="1">{"'Sheet1'!$A$4386:$N$4591"}</definedName>
    <definedName name="TRANS_2" localSheetId="3" hidden="1">{"'Sheet1'!$A$4386:$N$4591"}</definedName>
    <definedName name="TRANS_2" localSheetId="0" hidden="1">{"'Sheet1'!$A$4386:$N$4591"}</definedName>
    <definedName name="TRANS_2" hidden="1">{"'Sheet1'!$A$4386:$N$4591"}</definedName>
    <definedName name="TRANS_3" localSheetId="5" hidden="1">{"'Sheet1'!$A$4386:$N$4591"}</definedName>
    <definedName name="TRANS_3" localSheetId="9" hidden="1">{"'Sheet1'!$A$4386:$N$4591"}</definedName>
    <definedName name="TRANS_3" localSheetId="14" hidden="1">{"'Sheet1'!$A$4386:$N$4591"}</definedName>
    <definedName name="TRANS_3" localSheetId="8" hidden="1">{"'Sheet1'!$A$4386:$N$4591"}</definedName>
    <definedName name="TRANS_3" localSheetId="3" hidden="1">{"'Sheet1'!$A$4386:$N$4591"}</definedName>
    <definedName name="TRANS_3" localSheetId="0" hidden="1">{"'Sheet1'!$A$4386:$N$4591"}</definedName>
    <definedName name="TRANS_3" hidden="1">{"'Sheet1'!$A$4386:$N$4591"}</definedName>
    <definedName name="TRANS_4" localSheetId="5" hidden="1">{"'Sheet1'!$A$4386:$N$4591"}</definedName>
    <definedName name="TRANS_4" localSheetId="9" hidden="1">{"'Sheet1'!$A$4386:$N$4591"}</definedName>
    <definedName name="TRANS_4" localSheetId="14" hidden="1">{"'Sheet1'!$A$4386:$N$4591"}</definedName>
    <definedName name="TRANS_4" localSheetId="8" hidden="1">{"'Sheet1'!$A$4386:$N$4591"}</definedName>
    <definedName name="TRANS_4" localSheetId="3" hidden="1">{"'Sheet1'!$A$4386:$N$4591"}</definedName>
    <definedName name="TRANS_4" localSheetId="0" hidden="1">{"'Sheet1'!$A$4386:$N$4591"}</definedName>
    <definedName name="TRANS_4" hidden="1">{"'Sheet1'!$A$4386:$N$4591"}</definedName>
    <definedName name="TRANS_5" localSheetId="5" hidden="1">{"'Sheet1'!$A$4386:$N$4591"}</definedName>
    <definedName name="TRANS_5" localSheetId="9" hidden="1">{"'Sheet1'!$A$4386:$N$4591"}</definedName>
    <definedName name="TRANS_5" localSheetId="14" hidden="1">{"'Sheet1'!$A$4386:$N$4591"}</definedName>
    <definedName name="TRANS_5" localSheetId="8" hidden="1">{"'Sheet1'!$A$4386:$N$4591"}</definedName>
    <definedName name="TRANS_5" localSheetId="3" hidden="1">{"'Sheet1'!$A$4386:$N$4591"}</definedName>
    <definedName name="TRANS_5" localSheetId="0" hidden="1">{"'Sheet1'!$A$4386:$N$4591"}</definedName>
    <definedName name="TRANS_5" hidden="1">{"'Sheet1'!$A$4386:$N$4591"}</definedName>
    <definedName name="TST" hidden="1">'[1]mpmla wise pp0001'!$B$166:$B$172</definedName>
    <definedName name="uyuy" localSheetId="9" hidden="1">#REF!</definedName>
    <definedName name="uyuy" localSheetId="0" hidden="1">#REF!</definedName>
    <definedName name="uyuy" hidden="1">#REF!</definedName>
    <definedName name="VG" localSheetId="5" hidden="1">{"'Sheet1'!$A$4386:$N$4591"}</definedName>
    <definedName name="VG" localSheetId="9" hidden="1">{"'Sheet1'!$A$4386:$N$4591"}</definedName>
    <definedName name="VG" localSheetId="14" hidden="1">{"'Sheet1'!$A$4386:$N$4591"}</definedName>
    <definedName name="VG" localSheetId="8" hidden="1">{"'Sheet1'!$A$4386:$N$4591"}</definedName>
    <definedName name="VG" localSheetId="3" hidden="1">{"'Sheet1'!$A$4386:$N$4591"}</definedName>
    <definedName name="VG" localSheetId="0" hidden="1">{"'Sheet1'!$A$4386:$N$4591"}</definedName>
    <definedName name="VG" hidden="1">{"'Sheet1'!$A$4386:$N$4591"}</definedName>
    <definedName name="wctat" localSheetId="13">#REF!</definedName>
    <definedName name="xyz" localSheetId="5" hidden="1">'[10]mpmla wise pp01_02'!#REF!</definedName>
    <definedName name="xyz" localSheetId="9" hidden="1">'[10]mpmla wise pp01_02'!#REF!</definedName>
    <definedName name="xyz" localSheetId="14" hidden="1">'[10]mpmla wise pp01_02'!#REF!</definedName>
    <definedName name="xyz" localSheetId="13" hidden="1">'[8]mpmla wise pp01_02'!#REF!</definedName>
    <definedName name="xyz" localSheetId="12" hidden="1">'[11]mpmla wise pp01_02'!#REF!</definedName>
    <definedName name="xyz" localSheetId="11" hidden="1">'[12]mpmla wise pp01_02'!#REF!</definedName>
    <definedName name="xyz" localSheetId="0" hidden="1">'[10]mpmla wise pp01_02'!#REF!</definedName>
    <definedName name="xyz" hidden="1">'[10]mpmla wise pp01_02'!#REF!</definedName>
    <definedName name="YASH" localSheetId="13">#REF!</definedName>
  </definedNames>
  <calcPr calcId="162913"/>
</workbook>
</file>

<file path=xl/calcChain.xml><?xml version="1.0" encoding="utf-8"?>
<calcChain xmlns="http://schemas.openxmlformats.org/spreadsheetml/2006/main">
  <c r="J5" i="260" l="1"/>
  <c r="J6" i="260"/>
  <c r="J7" i="260"/>
  <c r="J8" i="260"/>
  <c r="J9" i="260"/>
  <c r="J10" i="260"/>
  <c r="J11" i="260"/>
  <c r="J12" i="260"/>
  <c r="J13" i="260"/>
  <c r="J14" i="260"/>
  <c r="J15" i="260"/>
  <c r="J16" i="260"/>
  <c r="J17" i="260"/>
  <c r="J18" i="260"/>
  <c r="J19" i="260"/>
  <c r="J20" i="260"/>
  <c r="J21" i="260"/>
  <c r="J22" i="260"/>
  <c r="J23" i="260"/>
  <c r="J24" i="260"/>
  <c r="J25" i="260"/>
  <c r="J26" i="260"/>
  <c r="J27" i="260"/>
  <c r="J28" i="260"/>
  <c r="J29" i="260"/>
  <c r="J30" i="260"/>
  <c r="J31" i="260"/>
  <c r="J32" i="260"/>
  <c r="J33" i="260"/>
  <c r="J34" i="260"/>
  <c r="J35" i="260"/>
  <c r="J36" i="260"/>
  <c r="J37" i="260"/>
  <c r="J38" i="260"/>
  <c r="J39" i="260"/>
  <c r="J40" i="260"/>
  <c r="J41" i="260"/>
  <c r="J42" i="260"/>
  <c r="J4" i="260"/>
  <c r="F212" i="250" l="1"/>
  <c r="F213" i="250"/>
  <c r="F214" i="250"/>
  <c r="F215" i="250"/>
  <c r="F216" i="250"/>
  <c r="F217" i="250"/>
  <c r="T217" i="250" s="1"/>
  <c r="F218" i="250"/>
  <c r="F219" i="250"/>
  <c r="T219" i="250" s="1"/>
  <c r="F220" i="250"/>
  <c r="F221" i="250"/>
  <c r="F222" i="250"/>
  <c r="F223" i="250"/>
  <c r="F224" i="250"/>
  <c r="F225" i="250"/>
  <c r="T225" i="250" s="1"/>
  <c r="F226" i="250"/>
  <c r="T226" i="250" s="1"/>
  <c r="F227" i="250"/>
  <c r="T227" i="250" s="1"/>
  <c r="F211" i="250"/>
  <c r="T211" i="250" s="1"/>
  <c r="T212" i="250"/>
  <c r="T213" i="250"/>
  <c r="T214" i="250"/>
  <c r="T215" i="250"/>
  <c r="T216" i="250"/>
  <c r="T218" i="250"/>
  <c r="T220" i="250"/>
  <c r="T221" i="250"/>
  <c r="T222" i="250"/>
  <c r="T223" i="250"/>
  <c r="T224" i="250"/>
  <c r="S212" i="250"/>
  <c r="S213" i="250"/>
  <c r="S214" i="250"/>
  <c r="S215" i="250"/>
  <c r="S216" i="250"/>
  <c r="S217" i="250"/>
  <c r="S218" i="250"/>
  <c r="S219" i="250"/>
  <c r="S220" i="250"/>
  <c r="S221" i="250"/>
  <c r="S222" i="250"/>
  <c r="S223" i="250"/>
  <c r="S224" i="250"/>
  <c r="S225" i="250"/>
  <c r="S226" i="250"/>
  <c r="S227" i="250"/>
  <c r="S228" i="250"/>
  <c r="S211" i="250"/>
  <c r="L231" i="250"/>
  <c r="K231" i="250"/>
  <c r="F231" i="250"/>
  <c r="Q212" i="250"/>
  <c r="Q213" i="250"/>
  <c r="Q214" i="250"/>
  <c r="Q215" i="250"/>
  <c r="Q216" i="250"/>
  <c r="Q217" i="250"/>
  <c r="Q218" i="250"/>
  <c r="Q219" i="250"/>
  <c r="Q220" i="250"/>
  <c r="Q221" i="250"/>
  <c r="Q222" i="250"/>
  <c r="Q223" i="250"/>
  <c r="Q224" i="250"/>
  <c r="Q225" i="250"/>
  <c r="Q226" i="250"/>
  <c r="Q227" i="250"/>
  <c r="Q228" i="250"/>
  <c r="Q211" i="250"/>
  <c r="W211" i="250" l="1"/>
  <c r="F39" i="260"/>
  <c r="D39" i="260"/>
  <c r="E39" i="260" s="1"/>
  <c r="G39" i="260" s="1"/>
  <c r="C39" i="260"/>
  <c r="F38" i="260"/>
  <c r="D38" i="260"/>
  <c r="E38" i="260" s="1"/>
  <c r="G38" i="260" s="1"/>
  <c r="C38" i="260"/>
  <c r="F37" i="260"/>
  <c r="D37" i="260"/>
  <c r="E37" i="260" s="1"/>
  <c r="G37" i="260" s="1"/>
  <c r="C37" i="260"/>
  <c r="F36" i="260"/>
  <c r="E36" i="260"/>
  <c r="G36" i="260" s="1"/>
  <c r="D36" i="260"/>
  <c r="C36" i="260"/>
  <c r="F35" i="260"/>
  <c r="D35" i="260"/>
  <c r="E35" i="260" s="1"/>
  <c r="G35" i="260" s="1"/>
  <c r="C35" i="260"/>
  <c r="F34" i="260"/>
  <c r="D34" i="260"/>
  <c r="E34" i="260" s="1"/>
  <c r="G34" i="260" s="1"/>
  <c r="C34" i="260"/>
  <c r="F33" i="260"/>
  <c r="D33" i="260"/>
  <c r="C33" i="260"/>
  <c r="E33" i="260" s="1"/>
  <c r="G33" i="260" s="1"/>
  <c r="F32" i="260"/>
  <c r="D32" i="260"/>
  <c r="E32" i="260" s="1"/>
  <c r="G32" i="260" s="1"/>
  <c r="C32" i="260"/>
  <c r="F31" i="260"/>
  <c r="D31" i="260"/>
  <c r="E31" i="260" s="1"/>
  <c r="G31" i="260" s="1"/>
  <c r="C31" i="260"/>
  <c r="F30" i="260"/>
  <c r="D30" i="260"/>
  <c r="E30" i="260" s="1"/>
  <c r="G30" i="260" s="1"/>
  <c r="C30" i="260"/>
  <c r="F29" i="260"/>
  <c r="D29" i="260"/>
  <c r="E29" i="260" s="1"/>
  <c r="G29" i="260" s="1"/>
  <c r="C29" i="260"/>
  <c r="F28" i="260"/>
  <c r="D28" i="260"/>
  <c r="E28" i="260" s="1"/>
  <c r="G28" i="260" s="1"/>
  <c r="C28" i="260"/>
  <c r="F27" i="260"/>
  <c r="E27" i="260"/>
  <c r="G27" i="260" s="1"/>
  <c r="D27" i="260"/>
  <c r="C27" i="260"/>
  <c r="F26" i="260"/>
  <c r="D26" i="260"/>
  <c r="E26" i="260" s="1"/>
  <c r="G26" i="260" s="1"/>
  <c r="C26" i="260"/>
  <c r="F25" i="260"/>
  <c r="E25" i="260"/>
  <c r="D25" i="260"/>
  <c r="C25" i="260"/>
  <c r="F24" i="260"/>
  <c r="D24" i="260"/>
  <c r="E24" i="260" s="1"/>
  <c r="G24" i="260" s="1"/>
  <c r="C24" i="260"/>
  <c r="F23" i="260"/>
  <c r="D23" i="260"/>
  <c r="E23" i="260" s="1"/>
  <c r="G23" i="260" s="1"/>
  <c r="C23" i="260"/>
  <c r="F22" i="260"/>
  <c r="D22" i="260"/>
  <c r="C22" i="260"/>
  <c r="E22" i="260" s="1"/>
  <c r="G22" i="260" s="1"/>
  <c r="F21" i="260"/>
  <c r="D21" i="260"/>
  <c r="E21" i="260" s="1"/>
  <c r="G21" i="260" s="1"/>
  <c r="C21" i="260"/>
  <c r="F20" i="260"/>
  <c r="D20" i="260"/>
  <c r="E20" i="260" s="1"/>
  <c r="G20" i="260" s="1"/>
  <c r="C20" i="260"/>
  <c r="F19" i="260"/>
  <c r="D19" i="260"/>
  <c r="E19" i="260" s="1"/>
  <c r="G19" i="260" s="1"/>
  <c r="C19" i="260"/>
  <c r="F18" i="260"/>
  <c r="E18" i="260"/>
  <c r="G18" i="260" s="1"/>
  <c r="D18" i="260"/>
  <c r="C18" i="260"/>
  <c r="F17" i="260"/>
  <c r="D17" i="260"/>
  <c r="C17" i="260"/>
  <c r="E17" i="260" s="1"/>
  <c r="F16" i="260"/>
  <c r="E16" i="260"/>
  <c r="G16" i="260" s="1"/>
  <c r="D16" i="260"/>
  <c r="C16" i="260"/>
  <c r="F15" i="260"/>
  <c r="D15" i="260"/>
  <c r="E15" i="260" s="1"/>
  <c r="G15" i="260" s="1"/>
  <c r="C15" i="260"/>
  <c r="F14" i="260"/>
  <c r="E14" i="260"/>
  <c r="D14" i="260"/>
  <c r="C14" i="260"/>
  <c r="F13" i="260"/>
  <c r="D13" i="260"/>
  <c r="E13" i="260" s="1"/>
  <c r="G13" i="260" s="1"/>
  <c r="C13" i="260"/>
  <c r="F12" i="260"/>
  <c r="D12" i="260"/>
  <c r="E12" i="260" s="1"/>
  <c r="G12" i="260" s="1"/>
  <c r="C12" i="260"/>
  <c r="F11" i="260"/>
  <c r="D11" i="260"/>
  <c r="C11" i="260"/>
  <c r="E11" i="260" s="1"/>
  <c r="G11" i="260" s="1"/>
  <c r="F10" i="260"/>
  <c r="D10" i="260"/>
  <c r="E10" i="260" s="1"/>
  <c r="G10" i="260" s="1"/>
  <c r="C10" i="260"/>
  <c r="F9" i="260"/>
  <c r="D9" i="260"/>
  <c r="E9" i="260" s="1"/>
  <c r="G9" i="260" s="1"/>
  <c r="C9" i="260"/>
  <c r="F8" i="260"/>
  <c r="D8" i="260"/>
  <c r="E8" i="260" s="1"/>
  <c r="G8" i="260" s="1"/>
  <c r="C8" i="260"/>
  <c r="F7" i="260"/>
  <c r="E7" i="260"/>
  <c r="D7" i="260"/>
  <c r="C7" i="260"/>
  <c r="F6" i="260"/>
  <c r="F42" i="260" s="1"/>
  <c r="D6" i="260"/>
  <c r="D42" i="260" s="1"/>
  <c r="C6" i="260"/>
  <c r="C42" i="260" s="1"/>
  <c r="F5" i="260"/>
  <c r="F41" i="260" s="1"/>
  <c r="E5" i="260"/>
  <c r="G5" i="260" s="1"/>
  <c r="D5" i="260"/>
  <c r="D41" i="260" s="1"/>
  <c r="C5" i="260"/>
  <c r="C41" i="260" s="1"/>
  <c r="F4" i="260"/>
  <c r="F40" i="260" s="1"/>
  <c r="D4" i="260"/>
  <c r="E4" i="260" s="1"/>
  <c r="G4" i="260" s="1"/>
  <c r="C4" i="260"/>
  <c r="C40" i="260" s="1"/>
  <c r="E41" i="260" l="1"/>
  <c r="D40" i="260"/>
  <c r="E40" i="260"/>
  <c r="G7" i="260"/>
  <c r="E6" i="260"/>
  <c r="G6" i="260" s="1"/>
  <c r="G42" i="260" s="1"/>
  <c r="G14" i="260"/>
  <c r="G25" i="260"/>
  <c r="G40" i="260"/>
  <c r="G17" i="260"/>
  <c r="G41" i="232"/>
  <c r="F41" i="232"/>
  <c r="G40" i="232"/>
  <c r="F40" i="232"/>
  <c r="G39" i="232"/>
  <c r="F39" i="232"/>
  <c r="F42" i="232" s="1"/>
  <c r="G42" i="232" l="1"/>
  <c r="E42" i="260"/>
  <c r="G41" i="260"/>
  <c r="A4" i="259"/>
  <c r="A5" i="259" s="1"/>
  <c r="A6" i="259" s="1"/>
  <c r="A7" i="259" s="1"/>
  <c r="A8" i="259" s="1"/>
  <c r="A9" i="259" s="1"/>
  <c r="A10" i="259" s="1"/>
  <c r="A11" i="259" s="1"/>
  <c r="A12" i="259" s="1"/>
  <c r="A13" i="259" s="1"/>
  <c r="A14" i="259" s="1"/>
  <c r="A15" i="259" s="1"/>
  <c r="A16" i="259" s="1"/>
  <c r="A17" i="259" s="1"/>
  <c r="A18" i="259" s="1"/>
  <c r="A19" i="259" s="1"/>
  <c r="A20" i="259" s="1"/>
  <c r="A21" i="259" s="1"/>
  <c r="A22" i="259" s="1"/>
  <c r="A23" i="259" s="1"/>
  <c r="A24" i="259" s="1"/>
  <c r="A25" i="259" s="1"/>
  <c r="A26" i="259" s="1"/>
  <c r="A27" i="259" s="1"/>
  <c r="A28" i="259" s="1"/>
  <c r="A29" i="259" s="1"/>
  <c r="A30" i="259" s="1"/>
  <c r="A31" i="259" s="1"/>
  <c r="A32" i="259" s="1"/>
  <c r="A33" i="259" s="1"/>
  <c r="A34" i="259" s="1"/>
  <c r="A35" i="259" s="1"/>
  <c r="A36" i="259" s="1"/>
  <c r="G60" i="258"/>
  <c r="F60" i="258"/>
  <c r="E60" i="258"/>
  <c r="D60" i="258"/>
  <c r="C60" i="258"/>
  <c r="J59" i="258"/>
  <c r="I59" i="258"/>
  <c r="H59" i="258"/>
  <c r="J58" i="258"/>
  <c r="I58" i="258"/>
  <c r="H58" i="258"/>
  <c r="J57" i="258"/>
  <c r="I57" i="258"/>
  <c r="H57" i="258"/>
  <c r="J56" i="258"/>
  <c r="I56" i="258"/>
  <c r="H56" i="258"/>
  <c r="J55" i="258"/>
  <c r="I55" i="258"/>
  <c r="H55" i="258"/>
  <c r="J54" i="258"/>
  <c r="I54" i="258"/>
  <c r="H54" i="258"/>
  <c r="J53" i="258"/>
  <c r="I53" i="258"/>
  <c r="H53" i="258"/>
  <c r="J52" i="258"/>
  <c r="I52" i="258"/>
  <c r="H52" i="258"/>
  <c r="J51" i="258"/>
  <c r="I51" i="258"/>
  <c r="H51" i="258"/>
  <c r="J50" i="258"/>
  <c r="I50" i="258"/>
  <c r="H50" i="258"/>
  <c r="J49" i="258"/>
  <c r="I49" i="258"/>
  <c r="H49" i="258"/>
  <c r="J48" i="258"/>
  <c r="J60" i="258" s="1"/>
  <c r="I48" i="258"/>
  <c r="H48" i="258"/>
  <c r="G46" i="258"/>
  <c r="F46" i="258"/>
  <c r="E46" i="258"/>
  <c r="D46" i="258"/>
  <c r="C46" i="258"/>
  <c r="J45" i="258"/>
  <c r="I45" i="258"/>
  <c r="H45" i="258"/>
  <c r="J44" i="258"/>
  <c r="I44" i="258"/>
  <c r="H44" i="258"/>
  <c r="J43" i="258"/>
  <c r="I43" i="258"/>
  <c r="H43" i="258"/>
  <c r="J42" i="258"/>
  <c r="I42" i="258"/>
  <c r="H42" i="258"/>
  <c r="J41" i="258"/>
  <c r="I41" i="258"/>
  <c r="H41" i="258"/>
  <c r="J40" i="258"/>
  <c r="I40" i="258"/>
  <c r="H40" i="258"/>
  <c r="J39" i="258"/>
  <c r="I39" i="258"/>
  <c r="H39" i="258"/>
  <c r="J38" i="258"/>
  <c r="I38" i="258"/>
  <c r="H38" i="258"/>
  <c r="J37" i="258"/>
  <c r="I37" i="258"/>
  <c r="H37" i="258"/>
  <c r="J36" i="258"/>
  <c r="I36" i="258"/>
  <c r="H36" i="258"/>
  <c r="J35" i="258"/>
  <c r="I35" i="258"/>
  <c r="H35" i="258"/>
  <c r="J34" i="258"/>
  <c r="I34" i="258"/>
  <c r="H34" i="258"/>
  <c r="G32" i="258"/>
  <c r="F32" i="258"/>
  <c r="E32" i="258"/>
  <c r="D32" i="258"/>
  <c r="C32" i="258"/>
  <c r="J31" i="258"/>
  <c r="I31" i="258"/>
  <c r="H31" i="258"/>
  <c r="J30" i="258"/>
  <c r="I30" i="258"/>
  <c r="H30" i="258"/>
  <c r="J29" i="258"/>
  <c r="I29" i="258"/>
  <c r="H29" i="258"/>
  <c r="J28" i="258"/>
  <c r="I28" i="258"/>
  <c r="H28" i="258"/>
  <c r="J27" i="258"/>
  <c r="I27" i="258"/>
  <c r="H27" i="258"/>
  <c r="J26" i="258"/>
  <c r="I26" i="258"/>
  <c r="H26" i="258"/>
  <c r="J25" i="258"/>
  <c r="I25" i="258"/>
  <c r="H25" i="258"/>
  <c r="J24" i="258"/>
  <c r="I24" i="258"/>
  <c r="H24" i="258"/>
  <c r="J23" i="258"/>
  <c r="I23" i="258"/>
  <c r="H23" i="258"/>
  <c r="J22" i="258"/>
  <c r="I22" i="258"/>
  <c r="H22" i="258"/>
  <c r="J21" i="258"/>
  <c r="I21" i="258"/>
  <c r="H21" i="258"/>
  <c r="J20" i="258"/>
  <c r="J32" i="258" s="1"/>
  <c r="I20" i="258"/>
  <c r="H20" i="258"/>
  <c r="J18" i="258"/>
  <c r="I18" i="258"/>
  <c r="H18" i="258"/>
  <c r="G18" i="258"/>
  <c r="F18" i="258"/>
  <c r="E18" i="258"/>
  <c r="D18" i="258"/>
  <c r="C18" i="258"/>
  <c r="I46" i="258" l="1"/>
  <c r="H60" i="258"/>
  <c r="J46" i="258"/>
  <c r="I60" i="258"/>
  <c r="H32" i="258"/>
  <c r="I32" i="258"/>
  <c r="H46" i="258"/>
  <c r="B60" i="257"/>
  <c r="B59" i="257"/>
  <c r="G58" i="257"/>
  <c r="D58" i="257"/>
  <c r="B58" i="257"/>
  <c r="G57" i="257"/>
  <c r="F57" i="257"/>
  <c r="C57" i="257"/>
  <c r="B57" i="257"/>
  <c r="G56" i="257"/>
  <c r="B56" i="257"/>
  <c r="B55" i="257"/>
  <c r="F54" i="257"/>
  <c r="F55" i="257" s="1"/>
  <c r="C54" i="257"/>
  <c r="B54" i="257"/>
  <c r="G53" i="257"/>
  <c r="D53" i="257"/>
  <c r="C53" i="257"/>
  <c r="B53" i="257"/>
  <c r="F52" i="257"/>
  <c r="D52" i="257"/>
  <c r="C52" i="257"/>
  <c r="B52" i="257"/>
  <c r="B51" i="257"/>
  <c r="G50" i="257"/>
  <c r="D50" i="257"/>
  <c r="B50" i="257"/>
  <c r="F49" i="257"/>
  <c r="C49" i="257"/>
  <c r="B49" i="257"/>
  <c r="G48" i="257"/>
  <c r="F48" i="257"/>
  <c r="B48" i="257"/>
  <c r="B47" i="257"/>
  <c r="F46" i="257"/>
  <c r="F47" i="257" s="1"/>
  <c r="F60" i="257" s="1"/>
  <c r="C46" i="257"/>
  <c r="B46" i="257"/>
  <c r="G45" i="257"/>
  <c r="D45" i="257"/>
  <c r="B45" i="257"/>
  <c r="F44" i="257"/>
  <c r="D44" i="257"/>
  <c r="C44" i="257"/>
  <c r="B44" i="257"/>
  <c r="B40" i="257"/>
  <c r="F39" i="257"/>
  <c r="E39" i="257"/>
  <c r="D39" i="257"/>
  <c r="C39" i="257"/>
  <c r="B39" i="257"/>
  <c r="H38" i="257"/>
  <c r="B38" i="257"/>
  <c r="B37" i="257"/>
  <c r="H36" i="257"/>
  <c r="B36" i="257"/>
  <c r="G35" i="257"/>
  <c r="F35" i="257"/>
  <c r="B35" i="257"/>
  <c r="H34" i="257"/>
  <c r="D35" i="257"/>
  <c r="B34" i="257"/>
  <c r="H33" i="257"/>
  <c r="C35" i="257"/>
  <c r="E35" i="257" s="1"/>
  <c r="B33" i="257"/>
  <c r="H32" i="257"/>
  <c r="B32" i="257"/>
  <c r="F31" i="257"/>
  <c r="D31" i="257"/>
  <c r="E31" i="257" s="1"/>
  <c r="C31" i="257"/>
  <c r="B31" i="257"/>
  <c r="H30" i="257"/>
  <c r="B30" i="257"/>
  <c r="B29" i="257"/>
  <c r="H28" i="257"/>
  <c r="B28" i="257"/>
  <c r="G27" i="257"/>
  <c r="F27" i="257"/>
  <c r="F40" i="257" s="1"/>
  <c r="E27" i="257"/>
  <c r="B27" i="257"/>
  <c r="H26" i="257"/>
  <c r="D27" i="257"/>
  <c r="B26" i="257"/>
  <c r="H25" i="257"/>
  <c r="C27" i="257"/>
  <c r="B25" i="257"/>
  <c r="H24" i="257"/>
  <c r="B24" i="257"/>
  <c r="B20" i="257"/>
  <c r="B19" i="257"/>
  <c r="B18" i="257"/>
  <c r="D17" i="257"/>
  <c r="C17" i="257"/>
  <c r="B17" i="257"/>
  <c r="C16" i="257"/>
  <c r="B16" i="257"/>
  <c r="B15" i="257"/>
  <c r="E14" i="257"/>
  <c r="C14" i="257"/>
  <c r="B14" i="257"/>
  <c r="E13" i="257"/>
  <c r="E15" i="257" s="1"/>
  <c r="C13" i="257"/>
  <c r="B13" i="257"/>
  <c r="E12" i="257"/>
  <c r="B12" i="257"/>
  <c r="B11" i="257"/>
  <c r="B10" i="257"/>
  <c r="D9" i="257"/>
  <c r="C9" i="257"/>
  <c r="B9" i="257"/>
  <c r="C8" i="257"/>
  <c r="B8" i="257"/>
  <c r="B7" i="257"/>
  <c r="E6" i="257"/>
  <c r="C6" i="257"/>
  <c r="B6" i="257"/>
  <c r="E5" i="257"/>
  <c r="E7" i="257" s="1"/>
  <c r="C5" i="257"/>
  <c r="B5" i="257"/>
  <c r="E4" i="257"/>
  <c r="B4" i="257"/>
  <c r="B60" i="256"/>
  <c r="G59" i="256"/>
  <c r="F59" i="256"/>
  <c r="H59" i="256" s="1"/>
  <c r="B59" i="256"/>
  <c r="B58" i="256"/>
  <c r="B57" i="256"/>
  <c r="B56" i="256"/>
  <c r="F55" i="256"/>
  <c r="D55" i="256"/>
  <c r="C55" i="256"/>
  <c r="B55" i="256"/>
  <c r="B54" i="256"/>
  <c r="B53" i="256"/>
  <c r="B52" i="256"/>
  <c r="G51" i="256"/>
  <c r="F51" i="256"/>
  <c r="B51" i="256"/>
  <c r="B50" i="256"/>
  <c r="B49" i="256"/>
  <c r="B48" i="256"/>
  <c r="F47" i="256"/>
  <c r="F60" i="256" s="1"/>
  <c r="D47" i="256"/>
  <c r="C47" i="256"/>
  <c r="B47" i="256"/>
  <c r="B46" i="256"/>
  <c r="B45" i="256"/>
  <c r="B44" i="256"/>
  <c r="F40" i="256"/>
  <c r="B40" i="256"/>
  <c r="G39" i="256"/>
  <c r="F39" i="256"/>
  <c r="B39" i="256"/>
  <c r="D39" i="256"/>
  <c r="B38" i="256"/>
  <c r="C39" i="256"/>
  <c r="B37" i="256"/>
  <c r="B36" i="256"/>
  <c r="F35" i="256"/>
  <c r="E35" i="256"/>
  <c r="D35" i="256"/>
  <c r="C35" i="256"/>
  <c r="B35" i="256"/>
  <c r="B34" i="256"/>
  <c r="G35" i="256"/>
  <c r="H35" i="256" s="1"/>
  <c r="B33" i="256"/>
  <c r="B32" i="256"/>
  <c r="G31" i="256"/>
  <c r="H31" i="256" s="1"/>
  <c r="F31" i="256"/>
  <c r="B31" i="256"/>
  <c r="D31" i="256"/>
  <c r="B30" i="256"/>
  <c r="C31" i="256"/>
  <c r="B29" i="256"/>
  <c r="B28" i="256"/>
  <c r="F27" i="256"/>
  <c r="D27" i="256"/>
  <c r="E27" i="256" s="1"/>
  <c r="C27" i="256"/>
  <c r="B27" i="256"/>
  <c r="B26" i="256"/>
  <c r="G27" i="256"/>
  <c r="B25" i="256"/>
  <c r="B24" i="256"/>
  <c r="B20" i="256"/>
  <c r="D19" i="256"/>
  <c r="C19" i="256"/>
  <c r="B19" i="256"/>
  <c r="B18" i="256"/>
  <c r="B17" i="256"/>
  <c r="B16" i="256"/>
  <c r="E15" i="256"/>
  <c r="D15" i="256"/>
  <c r="B15" i="256"/>
  <c r="B14" i="256"/>
  <c r="B13" i="256"/>
  <c r="B12" i="256"/>
  <c r="D11" i="256"/>
  <c r="C11" i="256"/>
  <c r="B11" i="256"/>
  <c r="B10" i="256"/>
  <c r="B9" i="256"/>
  <c r="B8" i="256"/>
  <c r="E7" i="256"/>
  <c r="D7" i="256"/>
  <c r="B7" i="256"/>
  <c r="B6" i="256"/>
  <c r="B5" i="256"/>
  <c r="B4" i="256"/>
  <c r="B60" i="255"/>
  <c r="F59" i="255"/>
  <c r="E59" i="255"/>
  <c r="D59" i="255"/>
  <c r="C59" i="255"/>
  <c r="B59" i="255"/>
  <c r="B58" i="255"/>
  <c r="G59" i="255"/>
  <c r="B57" i="255"/>
  <c r="F56" i="257"/>
  <c r="B56" i="255"/>
  <c r="G55" i="255"/>
  <c r="H55" i="255" s="1"/>
  <c r="F55" i="255"/>
  <c r="E55" i="255"/>
  <c r="B55" i="255"/>
  <c r="D55" i="255"/>
  <c r="B54" i="255"/>
  <c r="C55" i="255"/>
  <c r="B53" i="255"/>
  <c r="B52" i="255"/>
  <c r="F51" i="255"/>
  <c r="E51" i="255"/>
  <c r="D51" i="255"/>
  <c r="C51" i="255"/>
  <c r="B51" i="255"/>
  <c r="B50" i="255"/>
  <c r="G51" i="255"/>
  <c r="H51" i="255" s="1"/>
  <c r="B49" i="255"/>
  <c r="B48" i="255"/>
  <c r="G47" i="255"/>
  <c r="H47" i="255" s="1"/>
  <c r="F47" i="255"/>
  <c r="F60" i="255" s="1"/>
  <c r="B47" i="255"/>
  <c r="D47" i="255"/>
  <c r="B46" i="255"/>
  <c r="C47" i="255"/>
  <c r="B45" i="255"/>
  <c r="B44" i="255"/>
  <c r="F40" i="255"/>
  <c r="B40" i="255"/>
  <c r="F39" i="255"/>
  <c r="D39" i="255"/>
  <c r="C39" i="255"/>
  <c r="B39" i="255"/>
  <c r="G39" i="255"/>
  <c r="B38" i="255"/>
  <c r="B37" i="255"/>
  <c r="B36" i="255"/>
  <c r="G35" i="255"/>
  <c r="H35" i="255" s="1"/>
  <c r="F35" i="255"/>
  <c r="D35" i="255"/>
  <c r="E35" i="255" s="1"/>
  <c r="B35" i="255"/>
  <c r="C35" i="255"/>
  <c r="B34" i="255"/>
  <c r="B33" i="255"/>
  <c r="B32" i="255"/>
  <c r="F31" i="255"/>
  <c r="D31" i="255"/>
  <c r="E31" i="255" s="1"/>
  <c r="C31" i="255"/>
  <c r="B31" i="255"/>
  <c r="G31" i="255"/>
  <c r="H31" i="255" s="1"/>
  <c r="B30" i="255"/>
  <c r="B29" i="255"/>
  <c r="B28" i="255"/>
  <c r="G27" i="255"/>
  <c r="H27" i="255" s="1"/>
  <c r="F27" i="255"/>
  <c r="D27" i="255"/>
  <c r="E27" i="255" s="1"/>
  <c r="B27" i="255"/>
  <c r="C27" i="255"/>
  <c r="B26" i="255"/>
  <c r="B25" i="255"/>
  <c r="B24" i="255"/>
  <c r="B20" i="255"/>
  <c r="D19" i="255"/>
  <c r="C19" i="255"/>
  <c r="B19" i="255"/>
  <c r="B18" i="255"/>
  <c r="B17" i="255"/>
  <c r="B16" i="255"/>
  <c r="E15" i="255"/>
  <c r="C15" i="255"/>
  <c r="B15" i="255"/>
  <c r="D15" i="255"/>
  <c r="B14" i="255"/>
  <c r="B13" i="255"/>
  <c r="B12" i="255"/>
  <c r="D11" i="255"/>
  <c r="C11" i="255"/>
  <c r="B11" i="255"/>
  <c r="B10" i="255"/>
  <c r="B9" i="255"/>
  <c r="B8" i="255"/>
  <c r="E7" i="255"/>
  <c r="C7" i="255"/>
  <c r="B7" i="255"/>
  <c r="D7" i="255"/>
  <c r="B6" i="255"/>
  <c r="B5" i="255"/>
  <c r="B4" i="255"/>
  <c r="B60" i="254"/>
  <c r="G59" i="254"/>
  <c r="H59" i="254" s="1"/>
  <c r="F59" i="254"/>
  <c r="D59" i="254"/>
  <c r="B59" i="254"/>
  <c r="B58" i="254"/>
  <c r="B57" i="254"/>
  <c r="B56" i="254"/>
  <c r="F55" i="254"/>
  <c r="D55" i="254"/>
  <c r="C55" i="254"/>
  <c r="B55" i="254"/>
  <c r="B54" i="254"/>
  <c r="F53" i="257"/>
  <c r="B53" i="254"/>
  <c r="B52" i="254"/>
  <c r="G51" i="254"/>
  <c r="H51" i="254" s="1"/>
  <c r="F51" i="254"/>
  <c r="D51" i="254"/>
  <c r="B51" i="254"/>
  <c r="B50" i="254"/>
  <c r="B49" i="254"/>
  <c r="B48" i="254"/>
  <c r="F47" i="254"/>
  <c r="F60" i="254" s="1"/>
  <c r="D47" i="254"/>
  <c r="C47" i="254"/>
  <c r="B47" i="254"/>
  <c r="B46" i="254"/>
  <c r="F45" i="257"/>
  <c r="B45" i="254"/>
  <c r="B44" i="254"/>
  <c r="B40" i="254"/>
  <c r="G39" i="254"/>
  <c r="H39" i="254" s="1"/>
  <c r="F39" i="254"/>
  <c r="D39" i="254"/>
  <c r="C39" i="254"/>
  <c r="B39" i="254"/>
  <c r="B38" i="254"/>
  <c r="B37" i="254"/>
  <c r="B36" i="254"/>
  <c r="G35" i="254"/>
  <c r="C35" i="254"/>
  <c r="B35" i="254"/>
  <c r="F35" i="254"/>
  <c r="B34" i="254"/>
  <c r="B33" i="254"/>
  <c r="D35" i="254"/>
  <c r="E35" i="254" s="1"/>
  <c r="B32" i="254"/>
  <c r="G31" i="254"/>
  <c r="H31" i="254" s="1"/>
  <c r="F31" i="254"/>
  <c r="D31" i="254"/>
  <c r="C31" i="254"/>
  <c r="E31" i="254" s="1"/>
  <c r="B31" i="254"/>
  <c r="B30" i="254"/>
  <c r="B29" i="254"/>
  <c r="B28" i="254"/>
  <c r="G27" i="254"/>
  <c r="C27" i="254"/>
  <c r="B27" i="254"/>
  <c r="F27" i="254"/>
  <c r="F40" i="254" s="1"/>
  <c r="B26" i="254"/>
  <c r="B25" i="254"/>
  <c r="D27" i="254"/>
  <c r="E27" i="254" s="1"/>
  <c r="B24" i="254"/>
  <c r="B20" i="254"/>
  <c r="D19" i="254"/>
  <c r="B19" i="254"/>
  <c r="B18" i="254"/>
  <c r="B17" i="254"/>
  <c r="B16" i="254"/>
  <c r="E15" i="254"/>
  <c r="F15" i="254" s="1"/>
  <c r="D15" i="254"/>
  <c r="C15" i="254"/>
  <c r="B15" i="254"/>
  <c r="B14" i="254"/>
  <c r="D13" i="257"/>
  <c r="B13" i="254"/>
  <c r="B12" i="254"/>
  <c r="D11" i="254"/>
  <c r="B11" i="254"/>
  <c r="B10" i="254"/>
  <c r="B9" i="254"/>
  <c r="B8" i="254"/>
  <c r="E7" i="254"/>
  <c r="F7" i="254" s="1"/>
  <c r="D7" i="254"/>
  <c r="D20" i="254" s="1"/>
  <c r="C7" i="254"/>
  <c r="B7" i="254"/>
  <c r="B6" i="254"/>
  <c r="D5" i="257"/>
  <c r="B5" i="254"/>
  <c r="B4" i="254"/>
  <c r="F60" i="253"/>
  <c r="B60" i="253"/>
  <c r="G59" i="253"/>
  <c r="C59" i="253"/>
  <c r="B59" i="253"/>
  <c r="B58" i="253"/>
  <c r="B57" i="253"/>
  <c r="B56" i="253"/>
  <c r="G55" i="253"/>
  <c r="H55" i="253" s="1"/>
  <c r="F55" i="253"/>
  <c r="D55" i="253"/>
  <c r="C55" i="253"/>
  <c r="E55" i="253" s="1"/>
  <c r="B55" i="253"/>
  <c r="B54" i="253"/>
  <c r="B53" i="253"/>
  <c r="B52" i="253"/>
  <c r="G51" i="253"/>
  <c r="C51" i="253"/>
  <c r="B51" i="253"/>
  <c r="B50" i="253"/>
  <c r="B49" i="253"/>
  <c r="B48" i="253"/>
  <c r="G47" i="253"/>
  <c r="H47" i="253" s="1"/>
  <c r="F47" i="253"/>
  <c r="D47" i="253"/>
  <c r="C47" i="253"/>
  <c r="B47" i="253"/>
  <c r="B46" i="253"/>
  <c r="B45" i="253"/>
  <c r="B44" i="253"/>
  <c r="B40" i="253"/>
  <c r="G39" i="253"/>
  <c r="H39" i="253" s="1"/>
  <c r="F39" i="253"/>
  <c r="B39" i="253"/>
  <c r="B38" i="253"/>
  <c r="D39" i="253"/>
  <c r="B37" i="253"/>
  <c r="C39" i="253"/>
  <c r="B36" i="253"/>
  <c r="F35" i="253"/>
  <c r="D35" i="253"/>
  <c r="E35" i="253" s="1"/>
  <c r="C35" i="253"/>
  <c r="B35" i="253"/>
  <c r="B34" i="253"/>
  <c r="B33" i="253"/>
  <c r="G35" i="253"/>
  <c r="B32" i="253"/>
  <c r="G31" i="253"/>
  <c r="F31" i="253"/>
  <c r="B31" i="253"/>
  <c r="B30" i="253"/>
  <c r="D31" i="253"/>
  <c r="E31" i="253" s="1"/>
  <c r="B29" i="253"/>
  <c r="C31" i="253"/>
  <c r="B28" i="253"/>
  <c r="F27" i="253"/>
  <c r="F40" i="253" s="1"/>
  <c r="D27" i="253"/>
  <c r="E27" i="253" s="1"/>
  <c r="C27" i="253"/>
  <c r="B27" i="253"/>
  <c r="B26" i="253"/>
  <c r="B25" i="253"/>
  <c r="G27" i="253"/>
  <c r="B24" i="253"/>
  <c r="E19" i="253"/>
  <c r="C19" i="253"/>
  <c r="F17" i="253"/>
  <c r="F16" i="253"/>
  <c r="E15" i="253"/>
  <c r="C15" i="253"/>
  <c r="F13" i="253"/>
  <c r="E11" i="253"/>
  <c r="C11" i="253"/>
  <c r="F9" i="253"/>
  <c r="F8" i="253"/>
  <c r="E7" i="253"/>
  <c r="C7" i="253"/>
  <c r="C20" i="253" s="1"/>
  <c r="F5" i="253"/>
  <c r="G72" i="251"/>
  <c r="G15" i="251" s="1"/>
  <c r="D72" i="251"/>
  <c r="D15" i="251" s="1"/>
  <c r="G71" i="251"/>
  <c r="G14" i="251" s="1"/>
  <c r="D71" i="251"/>
  <c r="G70" i="251"/>
  <c r="D70" i="251"/>
  <c r="D13" i="251" s="1"/>
  <c r="G69" i="251"/>
  <c r="G12" i="251" s="1"/>
  <c r="D69" i="251"/>
  <c r="D12" i="251" s="1"/>
  <c r="D68" i="251"/>
  <c r="G67" i="251"/>
  <c r="G10" i="251" s="1"/>
  <c r="G66" i="251"/>
  <c r="D66" i="251"/>
  <c r="D9" i="251" s="1"/>
  <c r="G64" i="251"/>
  <c r="D64" i="251"/>
  <c r="D7" i="251" s="1"/>
  <c r="G63" i="251"/>
  <c r="G6" i="251" s="1"/>
  <c r="D63" i="251"/>
  <c r="D6" i="251" s="1"/>
  <c r="G62" i="251"/>
  <c r="D62" i="251"/>
  <c r="G61" i="251"/>
  <c r="G4" i="251" s="1"/>
  <c r="D61" i="251"/>
  <c r="H59" i="251"/>
  <c r="E59" i="251"/>
  <c r="C59" i="251"/>
  <c r="I58" i="251"/>
  <c r="F58" i="251"/>
  <c r="I29" i="251" s="1"/>
  <c r="D58" i="251"/>
  <c r="I57" i="251"/>
  <c r="F57" i="251"/>
  <c r="I42" i="251" s="1"/>
  <c r="D57" i="251"/>
  <c r="I56" i="251"/>
  <c r="F56" i="251"/>
  <c r="D56" i="251"/>
  <c r="I55" i="251"/>
  <c r="F55" i="251"/>
  <c r="G55" i="251" s="1"/>
  <c r="D55" i="251"/>
  <c r="F54" i="251"/>
  <c r="D54" i="251"/>
  <c r="I53" i="251"/>
  <c r="F53" i="251"/>
  <c r="I24" i="251" s="1"/>
  <c r="D53" i="251"/>
  <c r="I52" i="251"/>
  <c r="F52" i="251"/>
  <c r="D52" i="251"/>
  <c r="I51" i="251"/>
  <c r="F51" i="251"/>
  <c r="G51" i="251" s="1"/>
  <c r="D51" i="251"/>
  <c r="I50" i="251"/>
  <c r="F50" i="251"/>
  <c r="I21" i="251" s="1"/>
  <c r="D50" i="251"/>
  <c r="I49" i="251"/>
  <c r="F49" i="251"/>
  <c r="G49" i="251" s="1"/>
  <c r="D49" i="251"/>
  <c r="I48" i="251"/>
  <c r="F48" i="251"/>
  <c r="D48" i="251"/>
  <c r="I47" i="251"/>
  <c r="F47" i="251"/>
  <c r="I32" i="251" s="1"/>
  <c r="D47" i="251"/>
  <c r="H44" i="251"/>
  <c r="F44" i="251"/>
  <c r="E44" i="251"/>
  <c r="C44" i="251"/>
  <c r="G43" i="251"/>
  <c r="D43" i="251"/>
  <c r="G42" i="251"/>
  <c r="D42" i="251"/>
  <c r="G41" i="251"/>
  <c r="D41" i="251"/>
  <c r="G40" i="251"/>
  <c r="D40" i="251"/>
  <c r="G39" i="251"/>
  <c r="D39" i="251"/>
  <c r="G38" i="251"/>
  <c r="D38" i="251"/>
  <c r="G37" i="251"/>
  <c r="D37" i="251"/>
  <c r="I36" i="251"/>
  <c r="G36" i="251"/>
  <c r="D36" i="251"/>
  <c r="G35" i="251"/>
  <c r="D35" i="251"/>
  <c r="G34" i="251"/>
  <c r="D34" i="251"/>
  <c r="G33" i="251"/>
  <c r="D33" i="251"/>
  <c r="G32" i="251"/>
  <c r="D32" i="251"/>
  <c r="H30" i="251"/>
  <c r="F30" i="251"/>
  <c r="G30" i="251" s="1"/>
  <c r="E30" i="251"/>
  <c r="C30" i="251"/>
  <c r="G29" i="251"/>
  <c r="D29" i="251"/>
  <c r="I28" i="251"/>
  <c r="G28" i="251"/>
  <c r="D28" i="251"/>
  <c r="G27" i="251"/>
  <c r="D27" i="251"/>
  <c r="G26" i="251"/>
  <c r="D26" i="251"/>
  <c r="G25" i="251"/>
  <c r="D25" i="251"/>
  <c r="G24" i="251"/>
  <c r="D24" i="251"/>
  <c r="G23" i="251"/>
  <c r="D23" i="251"/>
  <c r="I22" i="251"/>
  <c r="G22" i="251"/>
  <c r="D22" i="251"/>
  <c r="G21" i="251"/>
  <c r="D21" i="251"/>
  <c r="G20" i="251"/>
  <c r="D20" i="251"/>
  <c r="G19" i="251"/>
  <c r="D19" i="251"/>
  <c r="G18" i="251"/>
  <c r="D18" i="251"/>
  <c r="F15" i="251"/>
  <c r="E15" i="251"/>
  <c r="C15" i="251"/>
  <c r="F14" i="251"/>
  <c r="E14" i="251"/>
  <c r="D14" i="251"/>
  <c r="C14" i="251"/>
  <c r="G13" i="251"/>
  <c r="F13" i="251"/>
  <c r="E13" i="251"/>
  <c r="C13" i="251"/>
  <c r="F12" i="251"/>
  <c r="E12" i="251"/>
  <c r="C12" i="251"/>
  <c r="E11" i="251"/>
  <c r="D11" i="251"/>
  <c r="C11" i="251"/>
  <c r="F10" i="251"/>
  <c r="E10" i="251"/>
  <c r="G9" i="251"/>
  <c r="F9" i="251"/>
  <c r="E9" i="251"/>
  <c r="C9" i="251"/>
  <c r="F8" i="251"/>
  <c r="C8" i="251"/>
  <c r="G7" i="251"/>
  <c r="F7" i="251"/>
  <c r="E7" i="251"/>
  <c r="C7" i="251"/>
  <c r="F6" i="251"/>
  <c r="E6" i="251"/>
  <c r="C6" i="251"/>
  <c r="G5" i="251"/>
  <c r="F5" i="251"/>
  <c r="E5" i="251"/>
  <c r="C5" i="251"/>
  <c r="F4" i="251"/>
  <c r="E4" i="251"/>
  <c r="D4" i="251"/>
  <c r="C4" i="251"/>
  <c r="H212" i="250"/>
  <c r="K210" i="250"/>
  <c r="F210" i="250"/>
  <c r="K209" i="250"/>
  <c r="F209" i="250"/>
  <c r="K208" i="250"/>
  <c r="F208" i="250"/>
  <c r="K207" i="250"/>
  <c r="F207" i="250"/>
  <c r="K206" i="250"/>
  <c r="F206" i="250"/>
  <c r="K205" i="250"/>
  <c r="F205" i="250"/>
  <c r="L205" i="250" s="1"/>
  <c r="K204" i="250"/>
  <c r="F204" i="250"/>
  <c r="L204" i="250" s="1"/>
  <c r="K203" i="250"/>
  <c r="F203" i="250"/>
  <c r="L203" i="250" s="1"/>
  <c r="K202" i="250"/>
  <c r="F202" i="250"/>
  <c r="K201" i="250"/>
  <c r="F201" i="250"/>
  <c r="K200" i="250"/>
  <c r="F200" i="250"/>
  <c r="L200" i="250" s="1"/>
  <c r="K199" i="250"/>
  <c r="F199" i="250"/>
  <c r="K198" i="250"/>
  <c r="F198" i="250"/>
  <c r="K197" i="250"/>
  <c r="F197" i="250"/>
  <c r="L197" i="250" s="1"/>
  <c r="K196" i="250"/>
  <c r="F196" i="250"/>
  <c r="L196" i="250" s="1"/>
  <c r="K195" i="250"/>
  <c r="F195" i="250"/>
  <c r="L195" i="250" s="1"/>
  <c r="K194" i="250"/>
  <c r="F194" i="250"/>
  <c r="K193" i="250"/>
  <c r="F193" i="250"/>
  <c r="K192" i="250"/>
  <c r="F192" i="250"/>
  <c r="K191" i="250"/>
  <c r="F191" i="250"/>
  <c r="K190" i="250"/>
  <c r="F190" i="250"/>
  <c r="K189" i="250"/>
  <c r="F189" i="250"/>
  <c r="L189" i="250" s="1"/>
  <c r="K188" i="250"/>
  <c r="F188" i="250"/>
  <c r="L188" i="250" s="1"/>
  <c r="K187" i="250"/>
  <c r="F187" i="250"/>
  <c r="L187" i="250" s="1"/>
  <c r="K186" i="250"/>
  <c r="F186" i="250"/>
  <c r="F185" i="250"/>
  <c r="K184" i="250"/>
  <c r="F184" i="250"/>
  <c r="K183" i="250"/>
  <c r="F183" i="250"/>
  <c r="K182" i="250"/>
  <c r="F182" i="250"/>
  <c r="L182" i="250" s="1"/>
  <c r="K181" i="250"/>
  <c r="F181" i="250"/>
  <c r="K180" i="250"/>
  <c r="F180" i="250"/>
  <c r="K179" i="250"/>
  <c r="F179" i="250"/>
  <c r="L179" i="250" s="1"/>
  <c r="K178" i="250"/>
  <c r="F178" i="250"/>
  <c r="L178" i="250" s="1"/>
  <c r="F177" i="250"/>
  <c r="K176" i="250"/>
  <c r="F176" i="250"/>
  <c r="K175" i="250"/>
  <c r="F175" i="250"/>
  <c r="K174" i="250"/>
  <c r="F174" i="250"/>
  <c r="L174" i="250" s="1"/>
  <c r="K173" i="250"/>
  <c r="F173" i="250"/>
  <c r="K172" i="250"/>
  <c r="F172" i="250"/>
  <c r="L172" i="250" s="1"/>
  <c r="K171" i="250"/>
  <c r="F171" i="250"/>
  <c r="K170" i="250"/>
  <c r="F170" i="250"/>
  <c r="F169" i="250"/>
  <c r="K168" i="250"/>
  <c r="F168" i="250"/>
  <c r="K167" i="250"/>
  <c r="F167" i="250"/>
  <c r="K166" i="250"/>
  <c r="F166" i="250"/>
  <c r="K165" i="250"/>
  <c r="F165" i="250"/>
  <c r="L165" i="250" s="1"/>
  <c r="K164" i="250"/>
  <c r="F164" i="250"/>
  <c r="L164" i="250" s="1"/>
  <c r="K163" i="250"/>
  <c r="F163" i="250"/>
  <c r="K162" i="250"/>
  <c r="F162" i="250"/>
  <c r="L162" i="250" s="1"/>
  <c r="F161" i="250"/>
  <c r="K160" i="250"/>
  <c r="F160" i="250"/>
  <c r="K159" i="250"/>
  <c r="F159" i="250"/>
  <c r="K158" i="250"/>
  <c r="F158" i="250"/>
  <c r="L158" i="250" s="1"/>
  <c r="K157" i="250"/>
  <c r="F157" i="250"/>
  <c r="L157" i="250" s="1"/>
  <c r="K156" i="250"/>
  <c r="F156" i="250"/>
  <c r="K155" i="250"/>
  <c r="F155" i="250"/>
  <c r="L155" i="250" s="1"/>
  <c r="K154" i="250"/>
  <c r="F154" i="250"/>
  <c r="F153" i="250"/>
  <c r="K152" i="250"/>
  <c r="F152" i="250"/>
  <c r="L152" i="250" s="1"/>
  <c r="K151" i="250"/>
  <c r="F151" i="250"/>
  <c r="K150" i="250"/>
  <c r="F150" i="250"/>
  <c r="K149" i="250"/>
  <c r="F149" i="250"/>
  <c r="L149" i="250" s="1"/>
  <c r="K148" i="250"/>
  <c r="F148" i="250"/>
  <c r="L148" i="250" s="1"/>
  <c r="K147" i="250"/>
  <c r="F147" i="250"/>
  <c r="L147" i="250" s="1"/>
  <c r="K146" i="250"/>
  <c r="F146" i="250"/>
  <c r="F145" i="250"/>
  <c r="K144" i="250"/>
  <c r="F144" i="250"/>
  <c r="K143" i="250"/>
  <c r="F143" i="250"/>
  <c r="K142" i="250"/>
  <c r="F142" i="250"/>
  <c r="L142" i="250" s="1"/>
  <c r="K141" i="250"/>
  <c r="F141" i="250"/>
  <c r="K140" i="250"/>
  <c r="F140" i="250"/>
  <c r="L140" i="250" s="1"/>
  <c r="K139" i="250"/>
  <c r="F139" i="250"/>
  <c r="K138" i="250"/>
  <c r="F138" i="250"/>
  <c r="F137" i="250"/>
  <c r="K136" i="250"/>
  <c r="F136" i="250"/>
  <c r="L136" i="250" s="1"/>
  <c r="K135" i="250"/>
  <c r="F135" i="250"/>
  <c r="K134" i="250"/>
  <c r="F134" i="250"/>
  <c r="K133" i="250"/>
  <c r="F133" i="250"/>
  <c r="K132" i="250"/>
  <c r="F132" i="250"/>
  <c r="L132" i="250" s="1"/>
  <c r="K131" i="250"/>
  <c r="F131" i="250"/>
  <c r="L131" i="250" s="1"/>
  <c r="K130" i="250"/>
  <c r="F130" i="250"/>
  <c r="L130" i="250" s="1"/>
  <c r="K129" i="250"/>
  <c r="F129" i="250"/>
  <c r="K128" i="250"/>
  <c r="F128" i="250"/>
  <c r="K127" i="250"/>
  <c r="F127" i="250"/>
  <c r="K126" i="250"/>
  <c r="K125" i="250"/>
  <c r="F125" i="250"/>
  <c r="L125" i="250" s="1"/>
  <c r="K124" i="250"/>
  <c r="F124" i="250"/>
  <c r="K123" i="250"/>
  <c r="F123" i="250"/>
  <c r="L123" i="250" s="1"/>
  <c r="K122" i="250"/>
  <c r="F122" i="250"/>
  <c r="K121" i="250"/>
  <c r="F121" i="250"/>
  <c r="L121" i="250" s="1"/>
  <c r="K120" i="250"/>
  <c r="F120" i="250"/>
  <c r="L120" i="250" s="1"/>
  <c r="K119" i="250"/>
  <c r="F119" i="250"/>
  <c r="L119" i="250" s="1"/>
  <c r="K118" i="250"/>
  <c r="F118" i="250"/>
  <c r="K117" i="250"/>
  <c r="F117" i="250"/>
  <c r="L117" i="250" s="1"/>
  <c r="K116" i="250"/>
  <c r="F116" i="250"/>
  <c r="L116" i="250" s="1"/>
  <c r="K115" i="250"/>
  <c r="F115" i="250"/>
  <c r="K114" i="250"/>
  <c r="F114" i="250"/>
  <c r="K113" i="250"/>
  <c r="F113" i="250"/>
  <c r="L113" i="250" s="1"/>
  <c r="K112" i="250"/>
  <c r="F112" i="250"/>
  <c r="K111" i="250"/>
  <c r="F111" i="250"/>
  <c r="K110" i="250"/>
  <c r="K109" i="250"/>
  <c r="F109" i="250"/>
  <c r="K108" i="250"/>
  <c r="F108" i="250"/>
  <c r="K107" i="250"/>
  <c r="F107" i="250"/>
  <c r="K106" i="250"/>
  <c r="F106" i="250"/>
  <c r="L106" i="250" s="1"/>
  <c r="K105" i="250"/>
  <c r="F105" i="250"/>
  <c r="K104" i="250"/>
  <c r="F104" i="250"/>
  <c r="K103" i="250"/>
  <c r="F103" i="250"/>
  <c r="K102" i="250"/>
  <c r="F102" i="250"/>
  <c r="L102" i="250" s="1"/>
  <c r="K101" i="250"/>
  <c r="F101" i="250"/>
  <c r="K100" i="250"/>
  <c r="F100" i="250"/>
  <c r="K99" i="250"/>
  <c r="F99" i="250"/>
  <c r="L99" i="250" s="1"/>
  <c r="K98" i="250"/>
  <c r="F98" i="250"/>
  <c r="K97" i="250"/>
  <c r="F97" i="250"/>
  <c r="K96" i="250"/>
  <c r="F96" i="250"/>
  <c r="K95" i="250"/>
  <c r="F95" i="250"/>
  <c r="K94" i="250"/>
  <c r="L94" i="250" s="1"/>
  <c r="F94" i="250"/>
  <c r="K93" i="250"/>
  <c r="F93" i="250"/>
  <c r="K92" i="250"/>
  <c r="F92" i="250"/>
  <c r="K91" i="250"/>
  <c r="F91" i="250"/>
  <c r="K90" i="250"/>
  <c r="F90" i="250"/>
  <c r="K89" i="250"/>
  <c r="F89" i="250"/>
  <c r="L89" i="250" s="1"/>
  <c r="K88" i="250"/>
  <c r="F88" i="250"/>
  <c r="K87" i="250"/>
  <c r="F87" i="250"/>
  <c r="L86" i="250"/>
  <c r="K86" i="250"/>
  <c r="F86" i="250"/>
  <c r="K85" i="250"/>
  <c r="F85" i="250"/>
  <c r="K84" i="250"/>
  <c r="F84" i="250"/>
  <c r="L84" i="250" s="1"/>
  <c r="K83" i="250"/>
  <c r="F83" i="250"/>
  <c r="K82" i="250"/>
  <c r="F82" i="250"/>
  <c r="L82" i="250" s="1"/>
  <c r="K81" i="250"/>
  <c r="F81" i="250"/>
  <c r="K80" i="250"/>
  <c r="F80" i="250"/>
  <c r="L80" i="250" s="1"/>
  <c r="K79" i="250"/>
  <c r="F79" i="250"/>
  <c r="L79" i="250" s="1"/>
  <c r="K78" i="250"/>
  <c r="K77" i="250"/>
  <c r="F77" i="250"/>
  <c r="K76" i="250"/>
  <c r="F76" i="250"/>
  <c r="K75" i="250"/>
  <c r="F75" i="250"/>
  <c r="L75" i="250" s="1"/>
  <c r="K74" i="250"/>
  <c r="F74" i="250"/>
  <c r="K73" i="250"/>
  <c r="F73" i="250"/>
  <c r="L73" i="250" s="1"/>
  <c r="K72" i="250"/>
  <c r="F72" i="250"/>
  <c r="K71" i="250"/>
  <c r="F71" i="250"/>
  <c r="K70" i="250"/>
  <c r="K69" i="250"/>
  <c r="F69" i="250"/>
  <c r="K68" i="250"/>
  <c r="F68" i="250"/>
  <c r="K67" i="250"/>
  <c r="F67" i="250"/>
  <c r="L67" i="250" s="1"/>
  <c r="K66" i="250"/>
  <c r="F66" i="250"/>
  <c r="L66" i="250" s="1"/>
  <c r="K65" i="250"/>
  <c r="F65" i="250"/>
  <c r="K64" i="250"/>
  <c r="F64" i="250"/>
  <c r="K63" i="250"/>
  <c r="F63" i="250"/>
  <c r="F62" i="250"/>
  <c r="F61" i="250"/>
  <c r="F60" i="250"/>
  <c r="K59" i="250"/>
  <c r="F59" i="250"/>
  <c r="K58" i="250"/>
  <c r="F58" i="250"/>
  <c r="K57" i="250"/>
  <c r="K56" i="250"/>
  <c r="F56" i="250"/>
  <c r="L56" i="250" s="1"/>
  <c r="K55" i="250"/>
  <c r="F55" i="250"/>
  <c r="K54" i="250"/>
  <c r="F53" i="250"/>
  <c r="K52" i="250"/>
  <c r="F52" i="250"/>
  <c r="K51" i="250"/>
  <c r="F51" i="250"/>
  <c r="K50" i="250"/>
  <c r="K49" i="250"/>
  <c r="K48" i="250"/>
  <c r="F48" i="250"/>
  <c r="K47" i="250"/>
  <c r="F47" i="250"/>
  <c r="L47" i="250" s="1"/>
  <c r="K46" i="250"/>
  <c r="K45" i="250"/>
  <c r="F45" i="250"/>
  <c r="F44" i="250"/>
  <c r="K43" i="250"/>
  <c r="F43" i="250"/>
  <c r="K42" i="250"/>
  <c r="F41" i="250"/>
  <c r="K40" i="250"/>
  <c r="F40" i="250"/>
  <c r="L40" i="250" s="1"/>
  <c r="K39" i="250"/>
  <c r="F39" i="250"/>
  <c r="K38" i="250"/>
  <c r="F38" i="250"/>
  <c r="K37" i="250"/>
  <c r="F37" i="250"/>
  <c r="L37" i="250" s="1"/>
  <c r="F36" i="250"/>
  <c r="K35" i="250"/>
  <c r="F35" i="250"/>
  <c r="K34" i="250"/>
  <c r="K33" i="250"/>
  <c r="F33" i="250"/>
  <c r="K32" i="250"/>
  <c r="F32" i="250"/>
  <c r="L32" i="250" s="1"/>
  <c r="K31" i="250"/>
  <c r="F31" i="250"/>
  <c r="K30" i="250"/>
  <c r="F30" i="250"/>
  <c r="L30" i="250" s="1"/>
  <c r="F29" i="250"/>
  <c r="K28" i="250"/>
  <c r="F28" i="250"/>
  <c r="K27" i="250"/>
  <c r="F27" i="250"/>
  <c r="L27" i="250" s="1"/>
  <c r="K26" i="250"/>
  <c r="F26" i="250"/>
  <c r="K25" i="250"/>
  <c r="F25" i="250"/>
  <c r="L25" i="250" s="1"/>
  <c r="K24" i="250"/>
  <c r="F24" i="250"/>
  <c r="J227" i="250"/>
  <c r="H227" i="250"/>
  <c r="G227" i="250"/>
  <c r="J226" i="250"/>
  <c r="H226" i="250"/>
  <c r="E226" i="250"/>
  <c r="D226" i="250"/>
  <c r="I225" i="250"/>
  <c r="E225" i="250"/>
  <c r="D225" i="250"/>
  <c r="J224" i="250"/>
  <c r="F20" i="250"/>
  <c r="E224" i="250"/>
  <c r="D224" i="250"/>
  <c r="K19" i="250"/>
  <c r="J223" i="250"/>
  <c r="G223" i="250"/>
  <c r="D223" i="250"/>
  <c r="H222" i="250"/>
  <c r="G222" i="250"/>
  <c r="E222" i="250"/>
  <c r="D222" i="250"/>
  <c r="I221" i="250"/>
  <c r="H221" i="250"/>
  <c r="E221" i="250"/>
  <c r="J220" i="250"/>
  <c r="I220" i="250"/>
  <c r="H220" i="250"/>
  <c r="G220" i="250"/>
  <c r="F16" i="250"/>
  <c r="D220" i="250"/>
  <c r="J219" i="250"/>
  <c r="I219" i="250"/>
  <c r="H219" i="250"/>
  <c r="G219" i="250"/>
  <c r="K219" i="250" s="1"/>
  <c r="E219" i="250"/>
  <c r="J218" i="250"/>
  <c r="I218" i="250"/>
  <c r="H218" i="250"/>
  <c r="D218" i="250"/>
  <c r="J217" i="250"/>
  <c r="I217" i="250"/>
  <c r="E217" i="250"/>
  <c r="D217" i="250"/>
  <c r="J216" i="250"/>
  <c r="I216" i="250"/>
  <c r="H216" i="250"/>
  <c r="G216" i="250"/>
  <c r="E216" i="250"/>
  <c r="D216" i="250"/>
  <c r="K11" i="250"/>
  <c r="I215" i="250"/>
  <c r="H215" i="250"/>
  <c r="G215" i="250"/>
  <c r="E215" i="250"/>
  <c r="D215" i="250"/>
  <c r="J214" i="250"/>
  <c r="H214" i="250"/>
  <c r="G214" i="250"/>
  <c r="E214" i="250"/>
  <c r="D214" i="250"/>
  <c r="H213" i="250"/>
  <c r="G213" i="250"/>
  <c r="E213" i="250"/>
  <c r="G212" i="250"/>
  <c r="F8" i="250"/>
  <c r="D212" i="250"/>
  <c r="J211" i="250"/>
  <c r="H211" i="250"/>
  <c r="G211" i="250"/>
  <c r="D211" i="250"/>
  <c r="I40" i="251" l="1"/>
  <c r="D59" i="251"/>
  <c r="L103" i="250"/>
  <c r="L166" i="250"/>
  <c r="G44" i="251"/>
  <c r="E39" i="255"/>
  <c r="E47" i="255"/>
  <c r="H27" i="257"/>
  <c r="L58" i="250"/>
  <c r="L141" i="250"/>
  <c r="L171" i="250"/>
  <c r="E47" i="254"/>
  <c r="E55" i="254"/>
  <c r="E39" i="256"/>
  <c r="E55" i="256"/>
  <c r="L33" i="250"/>
  <c r="L38" i="250"/>
  <c r="L48" i="250"/>
  <c r="L64" i="250"/>
  <c r="L85" i="250"/>
  <c r="L96" i="250"/>
  <c r="L100" i="250"/>
  <c r="L104" i="250"/>
  <c r="L108" i="250"/>
  <c r="L133" i="250"/>
  <c r="L146" i="250"/>
  <c r="L150" i="250"/>
  <c r="L163" i="250"/>
  <c r="L180" i="250"/>
  <c r="L184" i="250"/>
  <c r="E47" i="253"/>
  <c r="F15" i="256"/>
  <c r="E52" i="257"/>
  <c r="H57" i="257"/>
  <c r="K220" i="250"/>
  <c r="L134" i="250"/>
  <c r="L168" i="250"/>
  <c r="L181" i="250"/>
  <c r="G47" i="251"/>
  <c r="F15" i="255"/>
  <c r="H39" i="256"/>
  <c r="E47" i="256"/>
  <c r="E44" i="257"/>
  <c r="L45" i="250"/>
  <c r="L74" i="250"/>
  <c r="L118" i="250"/>
  <c r="L139" i="250"/>
  <c r="L156" i="250"/>
  <c r="L173" i="250"/>
  <c r="L190" i="250"/>
  <c r="L194" i="250"/>
  <c r="L198" i="250"/>
  <c r="L206" i="250"/>
  <c r="I18" i="251"/>
  <c r="H27" i="253"/>
  <c r="H35" i="253"/>
  <c r="G40" i="255"/>
  <c r="H40" i="255" s="1"/>
  <c r="H27" i="256"/>
  <c r="H35" i="257"/>
  <c r="I38" i="251"/>
  <c r="G53" i="251"/>
  <c r="G57" i="251"/>
  <c r="I20" i="251"/>
  <c r="I26" i="251"/>
  <c r="I34" i="251"/>
  <c r="D30" i="251"/>
  <c r="L26" i="250"/>
  <c r="L39" i="250"/>
  <c r="L31" i="250"/>
  <c r="L24" i="250"/>
  <c r="L35" i="250"/>
  <c r="L62" i="250"/>
  <c r="K12" i="250"/>
  <c r="F17" i="250"/>
  <c r="K20" i="250"/>
  <c r="L20" i="250" s="1"/>
  <c r="J225" i="250"/>
  <c r="I226" i="250"/>
  <c r="K44" i="250"/>
  <c r="K62" i="250"/>
  <c r="L68" i="250"/>
  <c r="F78" i="250"/>
  <c r="L78" i="250" s="1"/>
  <c r="L97" i="250"/>
  <c r="L107" i="250"/>
  <c r="L114" i="250"/>
  <c r="L201" i="250"/>
  <c r="D11" i="253"/>
  <c r="D10" i="257"/>
  <c r="D11" i="257" s="1"/>
  <c r="F10" i="253"/>
  <c r="D19" i="253"/>
  <c r="D18" i="257"/>
  <c r="D19" i="257" s="1"/>
  <c r="F18" i="253"/>
  <c r="K13" i="250"/>
  <c r="G221" i="250"/>
  <c r="F18" i="250"/>
  <c r="E223" i="250"/>
  <c r="K21" i="250"/>
  <c r="I227" i="250"/>
  <c r="K36" i="250"/>
  <c r="L36" i="250" s="1"/>
  <c r="F50" i="250"/>
  <c r="L50" i="250" s="1"/>
  <c r="K53" i="250"/>
  <c r="L53" i="250" s="1"/>
  <c r="L61" i="250"/>
  <c r="L83" i="250"/>
  <c r="L90" i="250"/>
  <c r="L101" i="250"/>
  <c r="L135" i="250"/>
  <c r="L151" i="250"/>
  <c r="L167" i="250"/>
  <c r="L183" i="250"/>
  <c r="L199" i="250"/>
  <c r="C48" i="257"/>
  <c r="C51" i="256"/>
  <c r="D51" i="256"/>
  <c r="D49" i="257"/>
  <c r="E49" i="257" s="1"/>
  <c r="G39" i="257"/>
  <c r="H37" i="257"/>
  <c r="K227" i="250"/>
  <c r="L44" i="250"/>
  <c r="L63" i="250"/>
  <c r="F9" i="250"/>
  <c r="F10" i="250"/>
  <c r="K14" i="250"/>
  <c r="F19" i="250"/>
  <c r="K22" i="250"/>
  <c r="K41" i="250"/>
  <c r="L41" i="250" s="1"/>
  <c r="F49" i="250"/>
  <c r="L49" i="250" s="1"/>
  <c r="L51" i="250"/>
  <c r="L52" i="250"/>
  <c r="L59" i="250"/>
  <c r="K61" i="250"/>
  <c r="L77" i="250"/>
  <c r="L95" i="250"/>
  <c r="L124" i="250"/>
  <c r="K137" i="250"/>
  <c r="L137" i="250" s="1"/>
  <c r="K153" i="250"/>
  <c r="L153" i="250" s="1"/>
  <c r="K169" i="250"/>
  <c r="L169" i="250" s="1"/>
  <c r="K185" i="250"/>
  <c r="L185" i="250" s="1"/>
  <c r="L43" i="250"/>
  <c r="I212" i="250"/>
  <c r="K212" i="250" s="1"/>
  <c r="J212" i="250"/>
  <c r="K23" i="250"/>
  <c r="L72" i="250"/>
  <c r="C40" i="254"/>
  <c r="E39" i="254"/>
  <c r="E31" i="256"/>
  <c r="K214" i="250"/>
  <c r="K7" i="250"/>
  <c r="F12" i="250"/>
  <c r="K15" i="250"/>
  <c r="L28" i="250"/>
  <c r="K8" i="250"/>
  <c r="L8" i="250" s="1"/>
  <c r="J213" i="250"/>
  <c r="I214" i="250"/>
  <c r="K216" i="250"/>
  <c r="F13" i="250"/>
  <c r="E218" i="250"/>
  <c r="D219" i="250"/>
  <c r="K16" i="250"/>
  <c r="L16" i="250" s="1"/>
  <c r="J221" i="250"/>
  <c r="I222" i="250"/>
  <c r="K222" i="250" s="1"/>
  <c r="H223" i="250"/>
  <c r="G224" i="250"/>
  <c r="F21" i="250"/>
  <c r="D227" i="250"/>
  <c r="K29" i="250"/>
  <c r="L29" i="250" s="1"/>
  <c r="F46" i="250"/>
  <c r="L46" i="250" s="1"/>
  <c r="F57" i="250"/>
  <c r="L57" i="250" s="1"/>
  <c r="K60" i="250"/>
  <c r="L60" i="250" s="1"/>
  <c r="F70" i="250"/>
  <c r="L70" i="250" s="1"/>
  <c r="L71" i="250"/>
  <c r="L76" i="250"/>
  <c r="L93" i="250"/>
  <c r="F110" i="250"/>
  <c r="L110" i="250" s="1"/>
  <c r="L111" i="250"/>
  <c r="L112" i="250"/>
  <c r="L129" i="250"/>
  <c r="L193" i="250"/>
  <c r="L209" i="250"/>
  <c r="I213" i="250"/>
  <c r="E211" i="250"/>
  <c r="G217" i="250"/>
  <c r="J222" i="250"/>
  <c r="H224" i="250"/>
  <c r="F22" i="250"/>
  <c r="L65" i="250"/>
  <c r="L87" i="250"/>
  <c r="L88" i="250"/>
  <c r="L105" i="250"/>
  <c r="L115" i="250"/>
  <c r="L122" i="250"/>
  <c r="L143" i="250"/>
  <c r="L159" i="250"/>
  <c r="L175" i="250"/>
  <c r="L191" i="250"/>
  <c r="L207" i="250"/>
  <c r="I211" i="250"/>
  <c r="F11" i="250"/>
  <c r="K9" i="250"/>
  <c r="F14" i="250"/>
  <c r="K17" i="250"/>
  <c r="I223" i="250"/>
  <c r="K223" i="250" s="1"/>
  <c r="G225" i="250"/>
  <c r="K225" i="250" s="1"/>
  <c r="E227" i="250"/>
  <c r="F7" i="250"/>
  <c r="E212" i="250"/>
  <c r="D213" i="250"/>
  <c r="D228" i="250" s="1"/>
  <c r="K10" i="250"/>
  <c r="J215" i="250"/>
  <c r="K215" i="250" s="1"/>
  <c r="H217" i="250"/>
  <c r="G218" i="250"/>
  <c r="K218" i="250" s="1"/>
  <c r="F15" i="250"/>
  <c r="E220" i="250"/>
  <c r="D221" i="250"/>
  <c r="K18" i="250"/>
  <c r="I224" i="250"/>
  <c r="H225" i="250"/>
  <c r="G226" i="250"/>
  <c r="F23" i="250"/>
  <c r="F34" i="250"/>
  <c r="L34" i="250" s="1"/>
  <c r="F42" i="250"/>
  <c r="L42" i="250" s="1"/>
  <c r="F54" i="250"/>
  <c r="L54" i="250" s="1"/>
  <c r="L55" i="250"/>
  <c r="L69" i="250"/>
  <c r="L81" i="250"/>
  <c r="L91" i="250"/>
  <c r="L92" i="250"/>
  <c r="L98" i="250"/>
  <c r="L109" i="250"/>
  <c r="F126" i="250"/>
  <c r="L126" i="250" s="1"/>
  <c r="L127" i="250"/>
  <c r="L128" i="250"/>
  <c r="L138" i="250"/>
  <c r="L144" i="250"/>
  <c r="K145" i="250"/>
  <c r="L145" i="250" s="1"/>
  <c r="L154" i="250"/>
  <c r="L160" i="250"/>
  <c r="K161" i="250"/>
  <c r="L161" i="250" s="1"/>
  <c r="L170" i="250"/>
  <c r="L176" i="250"/>
  <c r="K177" i="250"/>
  <c r="L177" i="250" s="1"/>
  <c r="L186" i="250"/>
  <c r="L192" i="250"/>
  <c r="L202" i="250"/>
  <c r="L208" i="250"/>
  <c r="I43" i="251"/>
  <c r="G58" i="251"/>
  <c r="C40" i="253"/>
  <c r="E39" i="253"/>
  <c r="D40" i="253"/>
  <c r="E40" i="253" s="1"/>
  <c r="D56" i="257"/>
  <c r="E56" i="257" s="1"/>
  <c r="D59" i="253"/>
  <c r="F59" i="253"/>
  <c r="H59" i="253" s="1"/>
  <c r="F58" i="257"/>
  <c r="E11" i="254"/>
  <c r="F11" i="254" s="1"/>
  <c r="E8" i="257"/>
  <c r="C11" i="254"/>
  <c r="C10" i="257"/>
  <c r="C11" i="257" s="1"/>
  <c r="H35" i="254"/>
  <c r="G47" i="254"/>
  <c r="H47" i="254" s="1"/>
  <c r="G46" i="257"/>
  <c r="H39" i="255"/>
  <c r="C15" i="256"/>
  <c r="C12" i="257"/>
  <c r="C56" i="257"/>
  <c r="C59" i="256"/>
  <c r="D59" i="256"/>
  <c r="D57" i="257"/>
  <c r="E57" i="257" s="1"/>
  <c r="C15" i="257"/>
  <c r="C40" i="257"/>
  <c r="H48" i="257"/>
  <c r="E53" i="257"/>
  <c r="I41" i="251"/>
  <c r="I27" i="251"/>
  <c r="G56" i="251"/>
  <c r="I54" i="251"/>
  <c r="F11" i="251"/>
  <c r="F73" i="251"/>
  <c r="I59" i="251" s="1"/>
  <c r="G68" i="251"/>
  <c r="G11" i="251" s="1"/>
  <c r="G40" i="253"/>
  <c r="H40" i="253" s="1"/>
  <c r="D60" i="254"/>
  <c r="E9" i="257"/>
  <c r="F9" i="257" s="1"/>
  <c r="E11" i="255"/>
  <c r="F11" i="255" s="1"/>
  <c r="F13" i="257"/>
  <c r="D40" i="257"/>
  <c r="E40" i="257" s="1"/>
  <c r="D46" i="257"/>
  <c r="H53" i="257"/>
  <c r="E58" i="257"/>
  <c r="C73" i="251"/>
  <c r="C16" i="251" s="1"/>
  <c r="C10" i="251"/>
  <c r="D67" i="251"/>
  <c r="D10" i="251" s="1"/>
  <c r="F11" i="253"/>
  <c r="F19" i="253"/>
  <c r="C59" i="254"/>
  <c r="E59" i="254" s="1"/>
  <c r="C58" i="257"/>
  <c r="E11" i="256"/>
  <c r="F11" i="256" s="1"/>
  <c r="E10" i="257"/>
  <c r="C40" i="256"/>
  <c r="D40" i="256"/>
  <c r="E40" i="256" s="1"/>
  <c r="G44" i="257"/>
  <c r="H44" i="257" s="1"/>
  <c r="G47" i="256"/>
  <c r="H47" i="256" s="1"/>
  <c r="D16" i="257"/>
  <c r="G59" i="257"/>
  <c r="I39" i="251"/>
  <c r="I25" i="251"/>
  <c r="G54" i="251"/>
  <c r="D65" i="251"/>
  <c r="D8" i="251" s="1"/>
  <c r="G65" i="251"/>
  <c r="G8" i="251" s="1"/>
  <c r="E8" i="251"/>
  <c r="D6" i="257"/>
  <c r="D7" i="253"/>
  <c r="D20" i="253" s="1"/>
  <c r="F6" i="253"/>
  <c r="D14" i="257"/>
  <c r="D15" i="253"/>
  <c r="F15" i="253" s="1"/>
  <c r="F14" i="253"/>
  <c r="F7" i="255"/>
  <c r="D20" i="255"/>
  <c r="H59" i="255"/>
  <c r="G60" i="255"/>
  <c r="H60" i="255" s="1"/>
  <c r="F7" i="256"/>
  <c r="D20" i="256"/>
  <c r="G52" i="257"/>
  <c r="H52" i="257" s="1"/>
  <c r="G55" i="256"/>
  <c r="C55" i="257"/>
  <c r="H56" i="257"/>
  <c r="L210" i="250"/>
  <c r="I23" i="251"/>
  <c r="G52" i="251"/>
  <c r="I37" i="251"/>
  <c r="D5" i="251"/>
  <c r="D4" i="257"/>
  <c r="F4" i="257" s="1"/>
  <c r="F4" i="253"/>
  <c r="D12" i="257"/>
  <c r="F12" i="253"/>
  <c r="C60" i="253"/>
  <c r="D40" i="254"/>
  <c r="G55" i="254"/>
  <c r="G54" i="257"/>
  <c r="C40" i="255"/>
  <c r="C7" i="256"/>
  <c r="C4" i="257"/>
  <c r="C7" i="257" s="1"/>
  <c r="C45" i="257"/>
  <c r="C47" i="257" s="1"/>
  <c r="G49" i="257"/>
  <c r="H49" i="257" s="1"/>
  <c r="D54" i="257"/>
  <c r="I35" i="251"/>
  <c r="G50" i="251"/>
  <c r="H31" i="253"/>
  <c r="G60" i="253"/>
  <c r="H60" i="253" s="1"/>
  <c r="E17" i="257"/>
  <c r="F17" i="257" s="1"/>
  <c r="E19" i="255"/>
  <c r="C20" i="255"/>
  <c r="C60" i="255"/>
  <c r="H51" i="256"/>
  <c r="F5" i="257"/>
  <c r="D44" i="251"/>
  <c r="F59" i="251"/>
  <c r="I33" i="251"/>
  <c r="I19" i="251"/>
  <c r="G48" i="251"/>
  <c r="E73" i="251"/>
  <c r="E16" i="251" s="1"/>
  <c r="F7" i="253"/>
  <c r="D48" i="257"/>
  <c r="E48" i="257" s="1"/>
  <c r="D51" i="253"/>
  <c r="E51" i="253" s="1"/>
  <c r="F51" i="253"/>
  <c r="H51" i="253" s="1"/>
  <c r="F50" i="257"/>
  <c r="E19" i="254"/>
  <c r="E16" i="257"/>
  <c r="C19" i="254"/>
  <c r="C20" i="254" s="1"/>
  <c r="C18" i="257"/>
  <c r="C19" i="257" s="1"/>
  <c r="H27" i="254"/>
  <c r="C51" i="254"/>
  <c r="E51" i="254" s="1"/>
  <c r="C50" i="257"/>
  <c r="E50" i="257" s="1"/>
  <c r="D60" i="255"/>
  <c r="E19" i="256"/>
  <c r="E18" i="257"/>
  <c r="D8" i="257"/>
  <c r="F12" i="257"/>
  <c r="G31" i="257"/>
  <c r="H31" i="257" s="1"/>
  <c r="H29" i="257"/>
  <c r="H45" i="257"/>
  <c r="E20" i="253"/>
  <c r="G40" i="256"/>
  <c r="H40" i="256" s="1"/>
  <c r="G40" i="254"/>
  <c r="H40" i="254" s="1"/>
  <c r="D40" i="255"/>
  <c r="E45" i="257" l="1"/>
  <c r="E40" i="255"/>
  <c r="C60" i="256"/>
  <c r="H228" i="250"/>
  <c r="K213" i="250"/>
  <c r="J228" i="250"/>
  <c r="E40" i="254"/>
  <c r="L224" i="250"/>
  <c r="F16" i="257"/>
  <c r="E60" i="255"/>
  <c r="C59" i="257"/>
  <c r="E51" i="256"/>
  <c r="L212" i="250"/>
  <c r="L7" i="250"/>
  <c r="L211" i="250" s="1"/>
  <c r="L18" i="250"/>
  <c r="L222" i="250" s="1"/>
  <c r="C20" i="257"/>
  <c r="D15" i="257"/>
  <c r="F15" i="257" s="1"/>
  <c r="F14" i="257"/>
  <c r="E59" i="253"/>
  <c r="D60" i="253"/>
  <c r="E60" i="253" s="1"/>
  <c r="L15" i="250"/>
  <c r="L219" i="250" s="1"/>
  <c r="I228" i="250"/>
  <c r="G51" i="257"/>
  <c r="K221" i="250"/>
  <c r="D51" i="257"/>
  <c r="L11" i="250"/>
  <c r="L215" i="250" s="1"/>
  <c r="L22" i="250"/>
  <c r="L226" i="250" s="1"/>
  <c r="F10" i="257"/>
  <c r="E11" i="257"/>
  <c r="F11" i="257" s="1"/>
  <c r="E59" i="256"/>
  <c r="D60" i="256"/>
  <c r="E60" i="256" s="1"/>
  <c r="L23" i="250"/>
  <c r="L227" i="250" s="1"/>
  <c r="F18" i="257"/>
  <c r="E19" i="257"/>
  <c r="K226" i="250"/>
  <c r="G228" i="250"/>
  <c r="K217" i="250"/>
  <c r="L19" i="250"/>
  <c r="L223" i="250" s="1"/>
  <c r="L17" i="250"/>
  <c r="L221" i="250" s="1"/>
  <c r="F20" i="253"/>
  <c r="F19" i="256"/>
  <c r="E20" i="256"/>
  <c r="F20" i="256" s="1"/>
  <c r="E20" i="254"/>
  <c r="F20" i="254" s="1"/>
  <c r="F19" i="254"/>
  <c r="D7" i="257"/>
  <c r="F6" i="257"/>
  <c r="K211" i="250"/>
  <c r="H39" i="257"/>
  <c r="G40" i="257"/>
  <c r="H40" i="257" s="1"/>
  <c r="I39" i="257"/>
  <c r="H46" i="257"/>
  <c r="G47" i="257"/>
  <c r="H47" i="257" s="1"/>
  <c r="F51" i="257"/>
  <c r="H50" i="257"/>
  <c r="H54" i="257"/>
  <c r="G55" i="257"/>
  <c r="H55" i="257" s="1"/>
  <c r="C60" i="254"/>
  <c r="E60" i="254" s="1"/>
  <c r="D47" i="257"/>
  <c r="E47" i="257" s="1"/>
  <c r="E46" i="257"/>
  <c r="F8" i="257"/>
  <c r="L220" i="250"/>
  <c r="E228" i="250"/>
  <c r="E235" i="250" s="1"/>
  <c r="L21" i="250"/>
  <c r="L225" i="250" s="1"/>
  <c r="L13" i="250"/>
  <c r="L217" i="250" s="1"/>
  <c r="C51" i="257"/>
  <c r="C60" i="257" s="1"/>
  <c r="E20" i="255"/>
  <c r="F20" i="255" s="1"/>
  <c r="F19" i="255"/>
  <c r="G60" i="254"/>
  <c r="H60" i="254" s="1"/>
  <c r="H55" i="254"/>
  <c r="D73" i="251"/>
  <c r="D16" i="251" s="1"/>
  <c r="H55" i="256"/>
  <c r="G60" i="256"/>
  <c r="H60" i="256" s="1"/>
  <c r="F16" i="251"/>
  <c r="G73" i="251"/>
  <c r="G16" i="251" s="1"/>
  <c r="C20" i="256"/>
  <c r="L14" i="250"/>
  <c r="L218" i="250" s="1"/>
  <c r="K224" i="250"/>
  <c r="L12" i="250"/>
  <c r="L216" i="250" s="1"/>
  <c r="L10" i="250"/>
  <c r="L214" i="250" s="1"/>
  <c r="D59" i="257"/>
  <c r="G59" i="251"/>
  <c r="I30" i="251"/>
  <c r="I44" i="251"/>
  <c r="D55" i="257"/>
  <c r="E55" i="257" s="1"/>
  <c r="E54" i="257"/>
  <c r="F59" i="257"/>
  <c r="H59" i="257" s="1"/>
  <c r="H58" i="257"/>
  <c r="L9" i="250"/>
  <c r="L213" i="250" s="1"/>
  <c r="E51" i="257" l="1"/>
  <c r="K228" i="250"/>
  <c r="E59" i="257"/>
  <c r="D60" i="257"/>
  <c r="E60" i="257" s="1"/>
  <c r="I59" i="257"/>
  <c r="G60" i="257"/>
  <c r="H60" i="257" s="1"/>
  <c r="H51" i="257"/>
  <c r="D20" i="257"/>
  <c r="F7" i="257"/>
  <c r="E20" i="257"/>
  <c r="I19" i="257"/>
  <c r="F19" i="257"/>
  <c r="L228" i="250"/>
  <c r="F228" i="250"/>
  <c r="F235" i="250" l="1"/>
  <c r="T228" i="250"/>
  <c r="F20" i="257"/>
  <c r="BG56" i="44"/>
  <c r="BH56" i="44"/>
  <c r="BH47" i="44"/>
  <c r="BH44" i="44"/>
  <c r="BG38" i="44"/>
  <c r="BG57" i="44" s="1"/>
  <c r="BH38" i="44"/>
  <c r="BH65" i="44" s="1"/>
  <c r="BH14" i="44"/>
  <c r="BK55" i="44"/>
  <c r="BJ55" i="44"/>
  <c r="BI55" i="44"/>
  <c r="BK54" i="44"/>
  <c r="BJ54" i="44"/>
  <c r="BI54" i="44"/>
  <c r="BK53" i="44"/>
  <c r="BK56" i="44" s="1"/>
  <c r="BK69" i="44" s="1"/>
  <c r="BJ53" i="44"/>
  <c r="BJ56" i="44" s="1"/>
  <c r="BI53" i="44"/>
  <c r="BK51" i="44"/>
  <c r="BJ51" i="44"/>
  <c r="BI51" i="44"/>
  <c r="BK50" i="44"/>
  <c r="BJ50" i="44"/>
  <c r="BI50" i="44"/>
  <c r="BK49" i="44"/>
  <c r="BJ49" i="44"/>
  <c r="BI49" i="44"/>
  <c r="BK48" i="44"/>
  <c r="BJ48" i="44"/>
  <c r="BI48" i="44"/>
  <c r="BK46" i="44"/>
  <c r="BJ46" i="44"/>
  <c r="BI46" i="44"/>
  <c r="BK45" i="44"/>
  <c r="BJ45" i="44"/>
  <c r="BI45" i="44"/>
  <c r="BK43" i="44"/>
  <c r="BJ43" i="44"/>
  <c r="BI43" i="44"/>
  <c r="BK42" i="44"/>
  <c r="BJ42" i="44"/>
  <c r="BI42" i="44"/>
  <c r="BK41" i="44"/>
  <c r="BJ41" i="44"/>
  <c r="BI41" i="44"/>
  <c r="BK40" i="44"/>
  <c r="BJ40" i="44"/>
  <c r="BI40" i="44"/>
  <c r="BK39" i="44"/>
  <c r="BJ39" i="44"/>
  <c r="BI39" i="44"/>
  <c r="BK37" i="44"/>
  <c r="BJ37" i="44"/>
  <c r="BI37" i="44"/>
  <c r="BK36" i="44"/>
  <c r="BJ36" i="44"/>
  <c r="BI36" i="44"/>
  <c r="BK35" i="44"/>
  <c r="BJ35" i="44"/>
  <c r="BI35" i="44"/>
  <c r="BK34" i="44"/>
  <c r="BJ34" i="44"/>
  <c r="BI34" i="44"/>
  <c r="BK32" i="44"/>
  <c r="BJ32" i="44"/>
  <c r="BI32" i="44"/>
  <c r="BK31" i="44"/>
  <c r="BJ31" i="44"/>
  <c r="BI31" i="44"/>
  <c r="BK30" i="44"/>
  <c r="BJ30" i="44"/>
  <c r="BI30" i="44"/>
  <c r="BK29" i="44"/>
  <c r="BK33" i="44" s="1"/>
  <c r="BK64" i="44" s="1"/>
  <c r="BJ29" i="44"/>
  <c r="BI29" i="44"/>
  <c r="BI33" i="44" s="1"/>
  <c r="BI64" i="44" s="1"/>
  <c r="BK27" i="44"/>
  <c r="BJ27" i="44"/>
  <c r="BI27" i="44"/>
  <c r="BK26" i="44"/>
  <c r="BJ26" i="44"/>
  <c r="BI26" i="44"/>
  <c r="BK25" i="44"/>
  <c r="BJ25" i="44"/>
  <c r="BI25" i="44"/>
  <c r="BK24" i="44"/>
  <c r="BJ24" i="44"/>
  <c r="BI24" i="44"/>
  <c r="BK23" i="44"/>
  <c r="BJ23" i="44"/>
  <c r="BI23" i="44"/>
  <c r="BK21" i="44"/>
  <c r="BJ21" i="44"/>
  <c r="BI21" i="44"/>
  <c r="BK20" i="44"/>
  <c r="BK22" i="44" s="1"/>
  <c r="BK62" i="44" s="1"/>
  <c r="BJ20" i="44"/>
  <c r="BI20" i="44"/>
  <c r="BK19" i="44"/>
  <c r="BJ19" i="44"/>
  <c r="BI19" i="44"/>
  <c r="BK18" i="44"/>
  <c r="BJ18" i="44"/>
  <c r="BJ22" i="44" s="1"/>
  <c r="BJ62" i="44" s="1"/>
  <c r="BI18" i="44"/>
  <c r="BK16" i="44"/>
  <c r="BJ16" i="44"/>
  <c r="BI16" i="44"/>
  <c r="BK15" i="44"/>
  <c r="BK17" i="44" s="1"/>
  <c r="BK61" i="44" s="1"/>
  <c r="BJ15" i="44"/>
  <c r="BJ17" i="44" s="1"/>
  <c r="BJ61" i="44" s="1"/>
  <c r="BI15" i="44"/>
  <c r="BI17" i="44" s="1"/>
  <c r="BK13" i="44"/>
  <c r="BJ13" i="44"/>
  <c r="BI13" i="44"/>
  <c r="BK12" i="44"/>
  <c r="BJ12" i="44"/>
  <c r="BI12" i="44"/>
  <c r="BK11" i="44"/>
  <c r="BJ11" i="44"/>
  <c r="BI11" i="44"/>
  <c r="BK10" i="44"/>
  <c r="BK14" i="44" s="1"/>
  <c r="BK60" i="44" s="1"/>
  <c r="BJ10" i="44"/>
  <c r="BI10" i="44"/>
  <c r="BI14" i="44" s="1"/>
  <c r="BI60" i="44" s="1"/>
  <c r="BK8" i="44"/>
  <c r="BJ8" i="44"/>
  <c r="BI8" i="44"/>
  <c r="BK7" i="44"/>
  <c r="BJ7" i="44"/>
  <c r="BI7" i="44"/>
  <c r="BJ6" i="44"/>
  <c r="BJ9" i="44" s="1"/>
  <c r="BJ59" i="44" s="1"/>
  <c r="BK6" i="44"/>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s="1"/>
  <c r="M9" i="44"/>
  <c r="M59" i="44" s="1"/>
  <c r="N9" i="44"/>
  <c r="Q9" i="44" s="1"/>
  <c r="Q59" i="44" s="1"/>
  <c r="O9" i="44"/>
  <c r="R9" i="44" s="1"/>
  <c r="R59" i="44" s="1"/>
  <c r="P9" i="44"/>
  <c r="Y9" i="44"/>
  <c r="Z9" i="44"/>
  <c r="Z59" i="44" s="1"/>
  <c r="AA9" i="44"/>
  <c r="AA59" i="44" s="1"/>
  <c r="AB9" i="44"/>
  <c r="AB59" i="44" s="1"/>
  <c r="AC9" i="44"/>
  <c r="AC59" i="44" s="1"/>
  <c r="AD9" i="44"/>
  <c r="AD59" i="44" s="1"/>
  <c r="AE9" i="44"/>
  <c r="AE59" i="44" s="1"/>
  <c r="AF9" i="44"/>
  <c r="AF59" i="44" s="1"/>
  <c r="AG9" i="44"/>
  <c r="AG59" i="44" s="1"/>
  <c r="AH9" i="44"/>
  <c r="AH59" i="44" s="1"/>
  <c r="AI9" i="44"/>
  <c r="AI59" i="44" s="1"/>
  <c r="AJ9" i="44"/>
  <c r="AJ59" i="44" s="1"/>
  <c r="AK9" i="44"/>
  <c r="AL9" i="44"/>
  <c r="AL59" i="44" s="1"/>
  <c r="AM9" i="44"/>
  <c r="AM59" i="44" s="1"/>
  <c r="AN9" i="44"/>
  <c r="AN59" i="44" s="1"/>
  <c r="AO9" i="44"/>
  <c r="AP9" i="44"/>
  <c r="AP59" i="44" s="1"/>
  <c r="AQ9" i="44"/>
  <c r="AQ59" i="44" s="1"/>
  <c r="AR9" i="44"/>
  <c r="AR59" i="44" s="1"/>
  <c r="AS9" i="44"/>
  <c r="AT9" i="44"/>
  <c r="AT59" i="44" s="1"/>
  <c r="AU9" i="44"/>
  <c r="AU59" i="44" s="1"/>
  <c r="AV9" i="44"/>
  <c r="AV59" i="44"/>
  <c r="AW9" i="44"/>
  <c r="AX9" i="44"/>
  <c r="AX59" i="44" s="1"/>
  <c r="AY9" i="44"/>
  <c r="AY59" i="44" s="1"/>
  <c r="AZ9" i="44"/>
  <c r="AZ59" i="44" s="1"/>
  <c r="BA9" i="44"/>
  <c r="BB9" i="44"/>
  <c r="BB59" i="44" s="1"/>
  <c r="BC9" i="44"/>
  <c r="BC59" i="44" s="1"/>
  <c r="BD9" i="44"/>
  <c r="BD59" i="44" s="1"/>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D60" i="44" s="1"/>
  <c r="E14" i="44"/>
  <c r="E60" i="44" s="1"/>
  <c r="F14" i="44"/>
  <c r="G14" i="44"/>
  <c r="J14" i="44" s="1"/>
  <c r="J60" i="44" s="1"/>
  <c r="H14" i="44"/>
  <c r="L14" i="44"/>
  <c r="M14" i="44"/>
  <c r="M60" i="44" s="1"/>
  <c r="N14" i="44"/>
  <c r="Q14" i="44"/>
  <c r="O14" i="44"/>
  <c r="R14" i="44" s="1"/>
  <c r="R60" i="44" s="1"/>
  <c r="P14" i="44"/>
  <c r="Y14" i="44"/>
  <c r="Y60" i="44" s="1"/>
  <c r="Z14" i="44"/>
  <c r="Z60" i="44" s="1"/>
  <c r="AA14" i="44"/>
  <c r="AA60" i="44"/>
  <c r="AB14" i="44"/>
  <c r="AC14" i="44"/>
  <c r="AC60" i="44" s="1"/>
  <c r="AD14" i="44"/>
  <c r="AE14" i="44"/>
  <c r="AE60" i="44" s="1"/>
  <c r="AF14" i="44"/>
  <c r="AG14" i="44"/>
  <c r="AG60" i="44" s="1"/>
  <c r="AH14" i="44"/>
  <c r="AH60" i="44" s="1"/>
  <c r="AI14" i="44"/>
  <c r="AI60" i="44" s="1"/>
  <c r="AJ14" i="44"/>
  <c r="AJ60" i="44" s="1"/>
  <c r="AK14" i="44"/>
  <c r="AK60" i="44" s="1"/>
  <c r="AL14" i="44"/>
  <c r="AM14" i="44"/>
  <c r="AM60" i="44" s="1"/>
  <c r="AN14" i="44"/>
  <c r="AO14" i="44"/>
  <c r="AO60" i="44" s="1"/>
  <c r="AP14" i="44"/>
  <c r="AP60" i="44" s="1"/>
  <c r="AQ14" i="44"/>
  <c r="AQ60" i="44" s="1"/>
  <c r="AR14" i="44"/>
  <c r="AS14" i="44"/>
  <c r="AS60" i="44" s="1"/>
  <c r="AT14" i="44"/>
  <c r="AU14" i="44"/>
  <c r="AU60" i="44" s="1"/>
  <c r="AV14" i="44"/>
  <c r="AV60" i="44" s="1"/>
  <c r="AW14" i="44"/>
  <c r="AW60" i="44" s="1"/>
  <c r="AX14" i="44"/>
  <c r="AX60" i="44" s="1"/>
  <c r="AY14" i="44"/>
  <c r="AY60" i="44" s="1"/>
  <c r="AZ14" i="44"/>
  <c r="BA14" i="44"/>
  <c r="BA60" i="44" s="1"/>
  <c r="BB14" i="44"/>
  <c r="BB60" i="44" s="1"/>
  <c r="BC14" i="44"/>
  <c r="BC60" i="44" s="1"/>
  <c r="BD14" i="44"/>
  <c r="BD60" i="44" s="1"/>
  <c r="BE14" i="44"/>
  <c r="BE60" i="44" s="1"/>
  <c r="BF14" i="44"/>
  <c r="BF60" i="44" s="1"/>
  <c r="BG14" i="44"/>
  <c r="BG60" i="44"/>
  <c r="I15" i="44"/>
  <c r="J15" i="44"/>
  <c r="K15" i="44"/>
  <c r="Q15" i="44"/>
  <c r="R15" i="44"/>
  <c r="S15" i="44"/>
  <c r="I16" i="44"/>
  <c r="J16" i="44"/>
  <c r="K16" i="44"/>
  <c r="Q16" i="44"/>
  <c r="R16" i="44"/>
  <c r="S16" i="44"/>
  <c r="D17" i="44"/>
  <c r="E17" i="44"/>
  <c r="E61" i="44" s="1"/>
  <c r="F17" i="44"/>
  <c r="G17" i="44"/>
  <c r="J17" i="44" s="1"/>
  <c r="J61" i="44" s="1"/>
  <c r="H17" i="44"/>
  <c r="L17" i="44"/>
  <c r="M17" i="44"/>
  <c r="M61" i="44" s="1"/>
  <c r="N17" i="44"/>
  <c r="O17" i="44"/>
  <c r="R17" i="44" s="1"/>
  <c r="R61" i="44" s="1"/>
  <c r="P17" i="44"/>
  <c r="Y17" i="44"/>
  <c r="Y61" i="44" s="1"/>
  <c r="Z17" i="44"/>
  <c r="AA17" i="44"/>
  <c r="AB17" i="44"/>
  <c r="AC17" i="44"/>
  <c r="AC61" i="44" s="1"/>
  <c r="AD17" i="44"/>
  <c r="AE17" i="44"/>
  <c r="AE61" i="44" s="1"/>
  <c r="AF17" i="44"/>
  <c r="AG17" i="44"/>
  <c r="AG61" i="44" s="1"/>
  <c r="AH17" i="44"/>
  <c r="AI17" i="44"/>
  <c r="AJ17" i="44"/>
  <c r="AK17" i="44"/>
  <c r="AL17" i="44"/>
  <c r="AM17" i="44"/>
  <c r="AM61" i="44" s="1"/>
  <c r="AN17" i="44"/>
  <c r="AO17" i="44"/>
  <c r="AO61" i="44" s="1"/>
  <c r="AP17" i="44"/>
  <c r="AQ17" i="44"/>
  <c r="AR17" i="44"/>
  <c r="AS17" i="44"/>
  <c r="AS61" i="44" s="1"/>
  <c r="AT17" i="44"/>
  <c r="AU17" i="44"/>
  <c r="AU61" i="44" s="1"/>
  <c r="AV17" i="44"/>
  <c r="AW17" i="44"/>
  <c r="AW61" i="44" s="1"/>
  <c r="AX17" i="44"/>
  <c r="AY17" i="44"/>
  <c r="AZ17" i="44"/>
  <c r="BA17" i="44"/>
  <c r="BB17" i="44"/>
  <c r="BC17" i="44"/>
  <c r="BC61" i="44" s="1"/>
  <c r="BD17" i="44"/>
  <c r="BE17" i="44"/>
  <c r="BE61" i="44" s="1"/>
  <c r="BF17" i="44"/>
  <c r="BG17" i="44"/>
  <c r="BH17" i="44"/>
  <c r="I18" i="44"/>
  <c r="J18" i="44"/>
  <c r="K18" i="44"/>
  <c r="Q18" i="44"/>
  <c r="R18" i="44"/>
  <c r="T18" i="44" s="1"/>
  <c r="S18" i="44"/>
  <c r="I19" i="44"/>
  <c r="J19" i="44"/>
  <c r="K19" i="44"/>
  <c r="Q19" i="44"/>
  <c r="R19" i="44"/>
  <c r="T19" i="44" s="1"/>
  <c r="S19" i="44"/>
  <c r="I20" i="44"/>
  <c r="J20" i="44"/>
  <c r="K20" i="44"/>
  <c r="Q20" i="44"/>
  <c r="R20" i="44"/>
  <c r="S20" i="44"/>
  <c r="I21" i="44"/>
  <c r="J21" i="44"/>
  <c r="K21" i="44"/>
  <c r="Q21" i="44"/>
  <c r="R21" i="44"/>
  <c r="S21" i="44"/>
  <c r="D22" i="44"/>
  <c r="D62" i="44"/>
  <c r="E22" i="44"/>
  <c r="F22" i="44"/>
  <c r="F62" i="44" s="1"/>
  <c r="G22" i="44"/>
  <c r="J22" i="44" s="1"/>
  <c r="J62" i="44" s="1"/>
  <c r="H22" i="44"/>
  <c r="L22" i="44"/>
  <c r="M22" i="44"/>
  <c r="S22" i="44" s="1"/>
  <c r="S62" i="44" s="1"/>
  <c r="N22" i="44"/>
  <c r="Q22" i="44" s="1"/>
  <c r="Q62" i="44" s="1"/>
  <c r="O22" i="44"/>
  <c r="P22" i="44"/>
  <c r="Y22" i="44"/>
  <c r="Y62" i="44" s="1"/>
  <c r="Z22" i="44"/>
  <c r="AA22" i="44"/>
  <c r="AA62" i="44" s="1"/>
  <c r="AB22" i="44"/>
  <c r="AB62" i="44" s="1"/>
  <c r="AC22" i="44"/>
  <c r="AC62" i="44" s="1"/>
  <c r="AD22" i="44"/>
  <c r="AE22" i="44"/>
  <c r="AE62" i="44" s="1"/>
  <c r="AF22" i="44"/>
  <c r="AG22" i="44"/>
  <c r="AG62" i="44" s="1"/>
  <c r="AH22" i="44"/>
  <c r="AH62" i="44" s="1"/>
  <c r="AI22" i="44"/>
  <c r="AI62" i="44" s="1"/>
  <c r="AJ22" i="44"/>
  <c r="AJ62" i="44"/>
  <c r="AK22" i="44"/>
  <c r="AK62" i="44"/>
  <c r="AL22" i="44"/>
  <c r="AM22" i="44"/>
  <c r="AM62" i="44" s="1"/>
  <c r="AN22" i="44"/>
  <c r="AO22" i="44"/>
  <c r="AO62" i="44" s="1"/>
  <c r="AP22" i="44"/>
  <c r="AQ22" i="44"/>
  <c r="AQ62" i="44" s="1"/>
  <c r="AR22" i="44"/>
  <c r="AR62" i="44" s="1"/>
  <c r="AS22" i="44"/>
  <c r="AS62" i="44" s="1"/>
  <c r="AT22" i="44"/>
  <c r="AT62" i="44" s="1"/>
  <c r="AU22" i="44"/>
  <c r="AU62" i="44" s="1"/>
  <c r="AV22" i="44"/>
  <c r="AW22" i="44"/>
  <c r="AW62" i="44" s="1"/>
  <c r="AX22" i="44"/>
  <c r="AY22" i="44"/>
  <c r="AY62" i="44" s="1"/>
  <c r="AZ22" i="44"/>
  <c r="AZ62" i="44" s="1"/>
  <c r="BA22" i="44"/>
  <c r="BA62" i="44" s="1"/>
  <c r="BB22" i="44"/>
  <c r="BC22" i="44"/>
  <c r="BC62" i="44" s="1"/>
  <c r="BD22" i="44"/>
  <c r="BD62" i="44" s="1"/>
  <c r="BE22" i="44"/>
  <c r="BE62" i="44"/>
  <c r="BF22" i="44"/>
  <c r="BG22" i="44"/>
  <c r="BG62" i="44" s="1"/>
  <c r="BH22" i="44"/>
  <c r="BH62" i="44" s="1"/>
  <c r="I23" i="44"/>
  <c r="J23" i="44"/>
  <c r="K23" i="44"/>
  <c r="Q23" i="44"/>
  <c r="R23" i="44"/>
  <c r="S23" i="44"/>
  <c r="I24" i="44"/>
  <c r="J24" i="44"/>
  <c r="K24" i="44"/>
  <c r="Q24" i="44"/>
  <c r="R24" i="44"/>
  <c r="S24" i="44"/>
  <c r="I25" i="44"/>
  <c r="J25" i="44"/>
  <c r="K25" i="44"/>
  <c r="Q25" i="44"/>
  <c r="R25" i="44"/>
  <c r="S25" i="44"/>
  <c r="I26" i="44"/>
  <c r="J26" i="44"/>
  <c r="K26" i="44"/>
  <c r="Q26" i="44"/>
  <c r="R26" i="44"/>
  <c r="S26" i="44"/>
  <c r="I27" i="44"/>
  <c r="J27" i="44"/>
  <c r="K27" i="44"/>
  <c r="Q27" i="44"/>
  <c r="R27" i="44"/>
  <c r="S27" i="44"/>
  <c r="D28" i="44"/>
  <c r="E28" i="44"/>
  <c r="F28" i="44"/>
  <c r="F63" i="44" s="1"/>
  <c r="G28" i="44"/>
  <c r="G63" i="44" s="1"/>
  <c r="H28" i="44"/>
  <c r="L28" i="44"/>
  <c r="L63" i="44" s="1"/>
  <c r="M28" i="44"/>
  <c r="M63" i="44" s="1"/>
  <c r="N28" i="44"/>
  <c r="O28" i="44"/>
  <c r="O63" i="44" s="1"/>
  <c r="P28" i="44"/>
  <c r="Y28" i="44"/>
  <c r="Z28" i="44"/>
  <c r="AA28" i="44"/>
  <c r="AA63" i="44" s="1"/>
  <c r="AB28" i="44"/>
  <c r="AC28" i="44"/>
  <c r="AC63" i="44" s="1"/>
  <c r="AD28" i="44"/>
  <c r="AE28" i="44"/>
  <c r="AE63" i="44" s="1"/>
  <c r="AF28" i="44"/>
  <c r="AG28" i="44"/>
  <c r="AH28" i="44"/>
  <c r="AI28" i="44"/>
  <c r="AI63" i="44" s="1"/>
  <c r="AJ28" i="44"/>
  <c r="AK28" i="44"/>
  <c r="AL28" i="44"/>
  <c r="AM28" i="44"/>
  <c r="AM63" i="44" s="1"/>
  <c r="AN28" i="44"/>
  <c r="AO28" i="44"/>
  <c r="AP28" i="44"/>
  <c r="AQ28" i="44"/>
  <c r="AQ63" i="44" s="1"/>
  <c r="AR28" i="44"/>
  <c r="AS28" i="44"/>
  <c r="AS63" i="44" s="1"/>
  <c r="AT28" i="44"/>
  <c r="AU28" i="44"/>
  <c r="AU63" i="44" s="1"/>
  <c r="AV28" i="44"/>
  <c r="AW28" i="44"/>
  <c r="AX28" i="44"/>
  <c r="AY28" i="44"/>
  <c r="AY63" i="44" s="1"/>
  <c r="AZ28" i="44"/>
  <c r="BA28" i="44"/>
  <c r="BB28" i="44"/>
  <c r="BC28" i="44"/>
  <c r="BC63" i="44" s="1"/>
  <c r="BD28" i="44"/>
  <c r="BE28" i="44"/>
  <c r="BF28" i="44"/>
  <c r="BG28" i="44"/>
  <c r="BG63" i="44" s="1"/>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N33" i="44"/>
  <c r="O33" i="44"/>
  <c r="R33" i="44" s="1"/>
  <c r="R64" i="44" s="1"/>
  <c r="P33" i="44"/>
  <c r="P64" i="44" s="1"/>
  <c r="Y33" i="44"/>
  <c r="Y64" i="44" s="1"/>
  <c r="Z33" i="44"/>
  <c r="Z64" i="44" s="1"/>
  <c r="AA33" i="44"/>
  <c r="AB33" i="44"/>
  <c r="AC33" i="44"/>
  <c r="AD33" i="44"/>
  <c r="AE33" i="44"/>
  <c r="AE64" i="44" s="1"/>
  <c r="AF33" i="44"/>
  <c r="AG33" i="44"/>
  <c r="AG64" i="44" s="1"/>
  <c r="AH33" i="44"/>
  <c r="AH64" i="44" s="1"/>
  <c r="AI33" i="44"/>
  <c r="AJ33" i="44"/>
  <c r="AK33" i="44"/>
  <c r="AL33" i="44"/>
  <c r="AM33" i="44"/>
  <c r="AN33" i="44"/>
  <c r="AO33" i="44"/>
  <c r="AP33" i="44"/>
  <c r="AP64" i="44" s="1"/>
  <c r="AQ33" i="44"/>
  <c r="AR33" i="44"/>
  <c r="AS33" i="44"/>
  <c r="AT33" i="44"/>
  <c r="AU33" i="44"/>
  <c r="AU64" i="44" s="1"/>
  <c r="AV33" i="44"/>
  <c r="AW33" i="44"/>
  <c r="AW64" i="44" s="1"/>
  <c r="AX33" i="44"/>
  <c r="AX64" i="44" s="1"/>
  <c r="AY33" i="44"/>
  <c r="AZ33" i="44"/>
  <c r="BA33" i="44"/>
  <c r="BB33" i="44"/>
  <c r="BC33" i="44"/>
  <c r="BC64" i="44" s="1"/>
  <c r="BD33" i="44"/>
  <c r="BE33" i="44"/>
  <c r="BE64" i="44" s="1"/>
  <c r="BF33" i="44"/>
  <c r="BF64" i="44" s="1"/>
  <c r="BG33" i="44"/>
  <c r="BH33" i="44"/>
  <c r="I34" i="44"/>
  <c r="J34" i="44"/>
  <c r="K34" i="44"/>
  <c r="Q34" i="44"/>
  <c r="R34" i="44"/>
  <c r="S34" i="44"/>
  <c r="I35" i="44"/>
  <c r="J35" i="44"/>
  <c r="K35" i="44"/>
  <c r="Q35" i="44"/>
  <c r="R35" i="44"/>
  <c r="S35" i="44"/>
  <c r="T35" i="44"/>
  <c r="I36" i="44"/>
  <c r="J36" i="44"/>
  <c r="K36" i="44"/>
  <c r="Q36" i="44"/>
  <c r="R36" i="44"/>
  <c r="S36" i="44"/>
  <c r="I37" i="44"/>
  <c r="J37" i="44"/>
  <c r="K37" i="44"/>
  <c r="Q37" i="44"/>
  <c r="R37" i="44"/>
  <c r="S37" i="44"/>
  <c r="D38" i="44"/>
  <c r="E38" i="44"/>
  <c r="F38" i="44"/>
  <c r="G38" i="44"/>
  <c r="H38" i="44"/>
  <c r="L38" i="44"/>
  <c r="Q38" i="44" s="1"/>
  <c r="M38" i="44"/>
  <c r="N38" i="44"/>
  <c r="O38" i="44"/>
  <c r="R38" i="44" s="1"/>
  <c r="P38" i="44"/>
  <c r="Y38" i="44"/>
  <c r="Y65" i="44" s="1"/>
  <c r="Z38" i="44"/>
  <c r="Z65" i="44" s="1"/>
  <c r="AA38" i="44"/>
  <c r="AA65" i="44" s="1"/>
  <c r="AB38" i="44"/>
  <c r="AC38" i="44"/>
  <c r="AC65" i="44" s="1"/>
  <c r="AD38" i="44"/>
  <c r="AE38" i="44"/>
  <c r="AF38" i="44"/>
  <c r="AF65" i="44" s="1"/>
  <c r="AG38" i="44"/>
  <c r="AG65" i="44" s="1"/>
  <c r="AH38" i="44"/>
  <c r="AI38" i="44"/>
  <c r="AI65" i="44" s="1"/>
  <c r="AJ38" i="44"/>
  <c r="AJ65" i="44" s="1"/>
  <c r="AK38" i="44"/>
  <c r="AK65" i="44" s="1"/>
  <c r="AL38" i="44"/>
  <c r="AM38" i="44"/>
  <c r="AM65" i="44"/>
  <c r="AN38" i="44"/>
  <c r="AO38" i="44"/>
  <c r="AO65" i="44" s="1"/>
  <c r="AP38" i="44"/>
  <c r="AQ38" i="44"/>
  <c r="AQ65" i="44" s="1"/>
  <c r="AR38" i="44"/>
  <c r="AS38" i="44"/>
  <c r="AS65" i="44" s="1"/>
  <c r="AT38" i="44"/>
  <c r="AT65" i="44" s="1"/>
  <c r="AU38" i="44"/>
  <c r="AU65" i="44"/>
  <c r="AV38" i="44"/>
  <c r="AW38" i="44"/>
  <c r="AW65" i="44" s="1"/>
  <c r="AX38" i="44"/>
  <c r="AY38" i="44"/>
  <c r="AY65" i="44" s="1"/>
  <c r="AZ38" i="44"/>
  <c r="AZ65" i="44" s="1"/>
  <c r="BA38" i="44"/>
  <c r="BA65" i="44" s="1"/>
  <c r="BB38" i="44"/>
  <c r="BB65" i="44" s="1"/>
  <c r="BC38" i="44"/>
  <c r="BD38" i="44"/>
  <c r="BE38" i="44"/>
  <c r="BE65" i="44" s="1"/>
  <c r="BF38" i="44"/>
  <c r="I39" i="44"/>
  <c r="J39" i="44"/>
  <c r="K39" i="44"/>
  <c r="Q39" i="44"/>
  <c r="R39" i="44"/>
  <c r="S39" i="44"/>
  <c r="I40" i="44"/>
  <c r="J40" i="44"/>
  <c r="K40" i="44"/>
  <c r="Q40" i="44"/>
  <c r="R40" i="44"/>
  <c r="S40" i="44"/>
  <c r="I41" i="44"/>
  <c r="J41" i="44"/>
  <c r="K41" i="44"/>
  <c r="Q41" i="44"/>
  <c r="R41" i="44"/>
  <c r="S41" i="44"/>
  <c r="T41" i="44" s="1"/>
  <c r="I42" i="44"/>
  <c r="J42" i="44"/>
  <c r="K42" i="44"/>
  <c r="Q42" i="44"/>
  <c r="R42" i="44"/>
  <c r="S42" i="44"/>
  <c r="I43" i="44"/>
  <c r="J43" i="44"/>
  <c r="K43" i="44"/>
  <c r="Q43" i="44"/>
  <c r="T43" i="44" s="1"/>
  <c r="R43" i="44"/>
  <c r="S43" i="44"/>
  <c r="D44" i="44"/>
  <c r="E44" i="44"/>
  <c r="K44" i="44" s="1"/>
  <c r="K66" i="44" s="1"/>
  <c r="F44" i="44"/>
  <c r="F66" i="44" s="1"/>
  <c r="G44" i="44"/>
  <c r="J44" i="44" s="1"/>
  <c r="J66" i="44" s="1"/>
  <c r="H44" i="44"/>
  <c r="H66" i="44" s="1"/>
  <c r="L44" i="44"/>
  <c r="L66" i="44" s="1"/>
  <c r="M44" i="44"/>
  <c r="N44" i="44"/>
  <c r="Q44" i="44" s="1"/>
  <c r="Q66" i="44" s="1"/>
  <c r="O44" i="44"/>
  <c r="R44" i="44" s="1"/>
  <c r="R66" i="44" s="1"/>
  <c r="P44" i="44"/>
  <c r="Y44" i="44"/>
  <c r="Z44" i="44"/>
  <c r="AA44" i="44"/>
  <c r="AA66" i="44" s="1"/>
  <c r="AB44" i="44"/>
  <c r="AC44" i="44"/>
  <c r="AD44" i="44"/>
  <c r="AD66" i="44" s="1"/>
  <c r="AE44" i="44"/>
  <c r="AE66" i="44" s="1"/>
  <c r="AF44" i="44"/>
  <c r="AG44" i="44"/>
  <c r="AH44" i="44"/>
  <c r="AH66" i="44" s="1"/>
  <c r="AI44" i="44"/>
  <c r="AI66" i="44" s="1"/>
  <c r="AJ44" i="44"/>
  <c r="AK44" i="44"/>
  <c r="AK66" i="44" s="1"/>
  <c r="AL44" i="44"/>
  <c r="AM44" i="44"/>
  <c r="AM66" i="44" s="1"/>
  <c r="AN44" i="44"/>
  <c r="AN66" i="44" s="1"/>
  <c r="AO44" i="44"/>
  <c r="AP44" i="44"/>
  <c r="AP66" i="44" s="1"/>
  <c r="AQ44" i="44"/>
  <c r="AQ66" i="44"/>
  <c r="AR44" i="44"/>
  <c r="AS44" i="44"/>
  <c r="AT44" i="44"/>
  <c r="AU44" i="44"/>
  <c r="AU66" i="44" s="1"/>
  <c r="AV44" i="44"/>
  <c r="AW44" i="44"/>
  <c r="AW66" i="44" s="1"/>
  <c r="AX44" i="44"/>
  <c r="AY44" i="44"/>
  <c r="AY66" i="44" s="1"/>
  <c r="AZ44" i="44"/>
  <c r="BA44" i="44"/>
  <c r="BA66" i="44" s="1"/>
  <c r="BB44" i="44"/>
  <c r="BC44" i="44"/>
  <c r="BC66" i="44" s="1"/>
  <c r="BD44" i="44"/>
  <c r="BD66" i="44" s="1"/>
  <c r="BE44" i="44"/>
  <c r="BE66" i="44"/>
  <c r="BF44" i="44"/>
  <c r="BG44" i="44"/>
  <c r="BG66" i="44" s="1"/>
  <c r="I45" i="44"/>
  <c r="J45" i="44"/>
  <c r="K45" i="44"/>
  <c r="Q45" i="44"/>
  <c r="R45" i="44"/>
  <c r="S45" i="44"/>
  <c r="I46" i="44"/>
  <c r="J46" i="44"/>
  <c r="K46" i="44"/>
  <c r="Q46" i="44"/>
  <c r="R46" i="44"/>
  <c r="S46" i="44"/>
  <c r="D47" i="44"/>
  <c r="E47" i="44"/>
  <c r="E67" i="44" s="1"/>
  <c r="F47" i="44"/>
  <c r="G47" i="44"/>
  <c r="J47" i="44" s="1"/>
  <c r="J67" i="44" s="1"/>
  <c r="H47" i="44"/>
  <c r="L47" i="44"/>
  <c r="L67" i="44" s="1"/>
  <c r="M47" i="44"/>
  <c r="N47" i="44"/>
  <c r="Q47" i="44" s="1"/>
  <c r="Q67" i="44" s="1"/>
  <c r="O47" i="44"/>
  <c r="P47" i="44"/>
  <c r="Y47" i="44"/>
  <c r="Y67" i="44"/>
  <c r="Z47" i="44"/>
  <c r="AA47" i="44"/>
  <c r="AB47" i="44"/>
  <c r="AC47" i="44"/>
  <c r="AC67" i="44" s="1"/>
  <c r="AD47" i="44"/>
  <c r="AE47" i="44"/>
  <c r="AF47" i="44"/>
  <c r="AG47" i="44"/>
  <c r="AH47" i="44"/>
  <c r="AI47" i="44"/>
  <c r="AJ47" i="44"/>
  <c r="AK47" i="44"/>
  <c r="AK67" i="44" s="1"/>
  <c r="AL47" i="44"/>
  <c r="AM47" i="44"/>
  <c r="AN47" i="44"/>
  <c r="AO47" i="44"/>
  <c r="AP47" i="44"/>
  <c r="AQ47" i="44"/>
  <c r="AR47" i="44"/>
  <c r="AS47" i="44"/>
  <c r="AS67" i="44" s="1"/>
  <c r="AT47" i="44"/>
  <c r="AU47" i="44"/>
  <c r="AV47" i="44"/>
  <c r="AW47" i="44"/>
  <c r="AX47" i="44"/>
  <c r="AY47" i="44"/>
  <c r="AZ47" i="44"/>
  <c r="BA47" i="44"/>
  <c r="BA67" i="44" s="1"/>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E52" i="44"/>
  <c r="F52" i="44"/>
  <c r="G52" i="44"/>
  <c r="J52" i="44" s="1"/>
  <c r="J68" i="44" s="1"/>
  <c r="H52" i="44"/>
  <c r="L52" i="44"/>
  <c r="Q52" i="44" s="1"/>
  <c r="M52" i="44"/>
  <c r="S52" i="44" s="1"/>
  <c r="S68" i="44" s="1"/>
  <c r="N52" i="44"/>
  <c r="O52" i="44"/>
  <c r="R52" i="44" s="1"/>
  <c r="R68" i="44" s="1"/>
  <c r="P52" i="44"/>
  <c r="Y52" i="44"/>
  <c r="Y68" i="44" s="1"/>
  <c r="Z52" i="44"/>
  <c r="AA52" i="44"/>
  <c r="AB52" i="44"/>
  <c r="AB68" i="44" s="1"/>
  <c r="AC52" i="44"/>
  <c r="AD52" i="44"/>
  <c r="AD68" i="44" s="1"/>
  <c r="AE52" i="44"/>
  <c r="AF52" i="44"/>
  <c r="AG52" i="44"/>
  <c r="AH52" i="44"/>
  <c r="AI52" i="44"/>
  <c r="AJ52" i="44"/>
  <c r="AK52" i="44"/>
  <c r="AL52" i="44"/>
  <c r="AL68" i="44" s="1"/>
  <c r="AM52" i="44"/>
  <c r="AN52" i="44"/>
  <c r="AO52" i="44"/>
  <c r="AO68" i="44" s="1"/>
  <c r="AP52" i="44"/>
  <c r="AQ52" i="44"/>
  <c r="AR52" i="44"/>
  <c r="AR68" i="44" s="1"/>
  <c r="AS52" i="44"/>
  <c r="AT52" i="44"/>
  <c r="AT68" i="44" s="1"/>
  <c r="AU52" i="44"/>
  <c r="AV52" i="44"/>
  <c r="AW52" i="44"/>
  <c r="AW68" i="44" s="1"/>
  <c r="AX52" i="44"/>
  <c r="AY52" i="44"/>
  <c r="AZ52" i="44"/>
  <c r="BA52" i="44"/>
  <c r="BB52" i="44"/>
  <c r="BB68" i="44" s="1"/>
  <c r="BC52" i="44"/>
  <c r="BD52" i="44"/>
  <c r="BE52" i="44"/>
  <c r="BE68" i="44" s="1"/>
  <c r="BF52" i="44"/>
  <c r="BG52" i="44"/>
  <c r="BH52" i="44"/>
  <c r="BH68" i="44" s="1"/>
  <c r="I53" i="44"/>
  <c r="J53" i="44"/>
  <c r="K53" i="44"/>
  <c r="Q53" i="44"/>
  <c r="T53" i="44" s="1"/>
  <c r="R53" i="44"/>
  <c r="S53" i="44"/>
  <c r="I54" i="44"/>
  <c r="J54" i="44"/>
  <c r="K54" i="44"/>
  <c r="Q54" i="44"/>
  <c r="R54" i="44"/>
  <c r="S54" i="44"/>
  <c r="I55" i="44"/>
  <c r="J55" i="44"/>
  <c r="K55" i="44"/>
  <c r="Q55" i="44"/>
  <c r="R55" i="44"/>
  <c r="S55" i="44"/>
  <c r="D56" i="44"/>
  <c r="E56" i="44"/>
  <c r="F56" i="44"/>
  <c r="G56" i="44"/>
  <c r="H56" i="44"/>
  <c r="L56" i="44"/>
  <c r="L69" i="44" s="1"/>
  <c r="M56" i="44"/>
  <c r="M69" i="44" s="1"/>
  <c r="N56" i="44"/>
  <c r="N57" i="44" s="1"/>
  <c r="O56" i="44"/>
  <c r="P56" i="44"/>
  <c r="S56" i="44" s="1"/>
  <c r="S69" i="44" s="1"/>
  <c r="Y56" i="44"/>
  <c r="Z56" i="44"/>
  <c r="AA56" i="44"/>
  <c r="AA69" i="44" s="1"/>
  <c r="AB56" i="44"/>
  <c r="AC56" i="44"/>
  <c r="AC69" i="44" s="1"/>
  <c r="AD56" i="44"/>
  <c r="AE56" i="44"/>
  <c r="AF56" i="44"/>
  <c r="AG56" i="44"/>
  <c r="AH56" i="44"/>
  <c r="AI56" i="44"/>
  <c r="AI69" i="44" s="1"/>
  <c r="AJ56" i="44"/>
  <c r="AJ57" i="44"/>
  <c r="AK56" i="44"/>
  <c r="AL56" i="44"/>
  <c r="AM56" i="44"/>
  <c r="AN56" i="44"/>
  <c r="AO56" i="44"/>
  <c r="AP56" i="44"/>
  <c r="AQ56" i="44"/>
  <c r="AQ69" i="44" s="1"/>
  <c r="AR56" i="44"/>
  <c r="AR69" i="44" s="1"/>
  <c r="AS56" i="44"/>
  <c r="AT56" i="44"/>
  <c r="AU56" i="44"/>
  <c r="AU57" i="44" s="1"/>
  <c r="AV56" i="44"/>
  <c r="AW56" i="44"/>
  <c r="AX56" i="44"/>
  <c r="AY56" i="44"/>
  <c r="AY69" i="44" s="1"/>
  <c r="AZ56" i="44"/>
  <c r="AZ57" i="44" s="1"/>
  <c r="BA56" i="44"/>
  <c r="BB56" i="44"/>
  <c r="BC56" i="44"/>
  <c r="BC69" i="44" s="1"/>
  <c r="BD56" i="44"/>
  <c r="BD57" i="44" s="1"/>
  <c r="BE56" i="44"/>
  <c r="BE69" i="44" s="1"/>
  <c r="BF56" i="44"/>
  <c r="X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K59" i="44"/>
  <c r="AO59" i="44"/>
  <c r="AS59" i="44"/>
  <c r="AW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F60" i="44"/>
  <c r="H60" i="44"/>
  <c r="L60" i="44"/>
  <c r="N60" i="44"/>
  <c r="P60" i="44"/>
  <c r="U60" i="44"/>
  <c r="V60" i="44"/>
  <c r="W60" i="44"/>
  <c r="X60" i="44"/>
  <c r="AD60" i="44"/>
  <c r="AF60" i="44"/>
  <c r="AL60" i="44"/>
  <c r="AN60" i="44"/>
  <c r="AR60" i="44"/>
  <c r="AT60" i="44"/>
  <c r="AZ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Z61" i="44"/>
  <c r="AA61" i="44"/>
  <c r="AB61" i="44"/>
  <c r="AD61" i="44"/>
  <c r="AF61" i="44"/>
  <c r="AH61" i="44"/>
  <c r="AI61" i="44"/>
  <c r="AJ61" i="44"/>
  <c r="AK61" i="44"/>
  <c r="AL61" i="44"/>
  <c r="AN61" i="44"/>
  <c r="AP61" i="44"/>
  <c r="AQ61" i="44"/>
  <c r="AR61" i="44"/>
  <c r="AT61" i="44"/>
  <c r="AV61" i="44"/>
  <c r="AX61" i="44"/>
  <c r="AY61" i="44"/>
  <c r="AZ61" i="44"/>
  <c r="BA61" i="44"/>
  <c r="BB61" i="44"/>
  <c r="BD61" i="44"/>
  <c r="BF61" i="44"/>
  <c r="BG61" i="44"/>
  <c r="BH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G62" i="44"/>
  <c r="H62" i="44"/>
  <c r="L62" i="44"/>
  <c r="N62" i="44"/>
  <c r="P62" i="44"/>
  <c r="U62" i="44"/>
  <c r="V62" i="44"/>
  <c r="W62" i="44"/>
  <c r="X62" i="44"/>
  <c r="Z62" i="44"/>
  <c r="AD62" i="44"/>
  <c r="AF62" i="44"/>
  <c r="AL62" i="44"/>
  <c r="AN62" i="44"/>
  <c r="AP62" i="44"/>
  <c r="AV62" i="44"/>
  <c r="AX62" i="44"/>
  <c r="BB62" i="44"/>
  <c r="BF62" i="44"/>
  <c r="BM62" i="44"/>
  <c r="BN62" i="44"/>
  <c r="BO62" i="44"/>
  <c r="BP62" i="44"/>
  <c r="BQ62" i="44"/>
  <c r="BR62" i="44"/>
  <c r="BS62" i="44"/>
  <c r="BT62" i="44"/>
  <c r="BU62" i="44"/>
  <c r="BV62" i="44"/>
  <c r="BW62" i="44"/>
  <c r="BW70" i="44" s="1"/>
  <c r="BX62" i="44"/>
  <c r="BY62" i="44"/>
  <c r="BZ62" i="44"/>
  <c r="CA62" i="44"/>
  <c r="CB62" i="44"/>
  <c r="CC62" i="44"/>
  <c r="CD62" i="44"/>
  <c r="CE62" i="44"/>
  <c r="CF62" i="44"/>
  <c r="CG62" i="44"/>
  <c r="CH62" i="44"/>
  <c r="CI62" i="44"/>
  <c r="CJ62" i="44"/>
  <c r="CK62" i="44"/>
  <c r="CL62" i="44"/>
  <c r="CM62" i="44"/>
  <c r="CM70" i="44" s="1"/>
  <c r="CN62" i="44"/>
  <c r="CO62" i="44"/>
  <c r="CP62" i="44"/>
  <c r="CQ62" i="44"/>
  <c r="CR62" i="44"/>
  <c r="CS62" i="44"/>
  <c r="E63" i="44"/>
  <c r="N63" i="44"/>
  <c r="P63" i="44"/>
  <c r="U63" i="44"/>
  <c r="V63" i="44"/>
  <c r="W63" i="44"/>
  <c r="X63" i="44"/>
  <c r="Y63" i="44"/>
  <c r="AG63" i="44"/>
  <c r="AK63" i="44"/>
  <c r="AO63" i="44"/>
  <c r="AW63" i="44"/>
  <c r="BA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U64" i="44"/>
  <c r="V64" i="44"/>
  <c r="W64" i="44"/>
  <c r="X64" i="44"/>
  <c r="AA64" i="44"/>
  <c r="AB64" i="44"/>
  <c r="AC64" i="44"/>
  <c r="AD64" i="44"/>
  <c r="AF64" i="44"/>
  <c r="AI64" i="44"/>
  <c r="AJ64" i="44"/>
  <c r="AK64" i="44"/>
  <c r="AL64" i="44"/>
  <c r="AM64" i="44"/>
  <c r="AN64" i="44"/>
  <c r="AO64" i="44"/>
  <c r="AQ64" i="44"/>
  <c r="AR64" i="44"/>
  <c r="AS64" i="44"/>
  <c r="AT64" i="44"/>
  <c r="AV64" i="44"/>
  <c r="AY64" i="44"/>
  <c r="AZ64" i="44"/>
  <c r="BA64" i="44"/>
  <c r="BB64" i="44"/>
  <c r="BD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AB65" i="44"/>
  <c r="AD65" i="44"/>
  <c r="AH65" i="44"/>
  <c r="AL65" i="44"/>
  <c r="AN65" i="44"/>
  <c r="AP65" i="44"/>
  <c r="AR65" i="44"/>
  <c r="AV65" i="44"/>
  <c r="AX65" i="44"/>
  <c r="BD65" i="44"/>
  <c r="BF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N66" i="44"/>
  <c r="P66" i="44"/>
  <c r="U66" i="44"/>
  <c r="V66" i="44"/>
  <c r="W66" i="44"/>
  <c r="X66" i="44"/>
  <c r="Z66" i="44"/>
  <c r="AB66" i="44"/>
  <c r="AF66" i="44"/>
  <c r="AJ66" i="44"/>
  <c r="AL66" i="44"/>
  <c r="AR66" i="44"/>
  <c r="AT66" i="44"/>
  <c r="AV66" i="44"/>
  <c r="AX66" i="44"/>
  <c r="AZ66" i="44"/>
  <c r="BB66" i="44"/>
  <c r="BF66" i="44"/>
  <c r="BH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R66" i="44"/>
  <c r="CS66" i="44"/>
  <c r="D67" i="44"/>
  <c r="F67" i="44"/>
  <c r="G67" i="44"/>
  <c r="H67" i="44"/>
  <c r="P67" i="44"/>
  <c r="U67" i="44"/>
  <c r="V67" i="44"/>
  <c r="W67" i="44"/>
  <c r="X67" i="44"/>
  <c r="Z67" i="44"/>
  <c r="AA67" i="44"/>
  <c r="AB67" i="44"/>
  <c r="AD67" i="44"/>
  <c r="AE67" i="44"/>
  <c r="AF67" i="44"/>
  <c r="AG67" i="44"/>
  <c r="AH67" i="44"/>
  <c r="AI67" i="44"/>
  <c r="AJ67" i="44"/>
  <c r="AL67" i="44"/>
  <c r="AM67" i="44"/>
  <c r="AN67" i="44"/>
  <c r="AO67" i="44"/>
  <c r="AP67" i="44"/>
  <c r="AQ67" i="44"/>
  <c r="AR67" i="44"/>
  <c r="AT67" i="44"/>
  <c r="AU67" i="44"/>
  <c r="AV67" i="44"/>
  <c r="AW67" i="44"/>
  <c r="AX67" i="44"/>
  <c r="AY67" i="44"/>
  <c r="AZ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I70" i="44" s="1"/>
  <c r="CJ67" i="44"/>
  <c r="CK67" i="44"/>
  <c r="CL67" i="44"/>
  <c r="CM67" i="44"/>
  <c r="CN67" i="44"/>
  <c r="CO67" i="44"/>
  <c r="CP67" i="44"/>
  <c r="CQ67" i="44"/>
  <c r="CR67" i="44"/>
  <c r="CS67" i="44"/>
  <c r="D68" i="44"/>
  <c r="F68" i="44"/>
  <c r="G68" i="44"/>
  <c r="L68" i="44"/>
  <c r="M68" i="44"/>
  <c r="N68" i="44"/>
  <c r="P68" i="44"/>
  <c r="U68" i="44"/>
  <c r="V68" i="44"/>
  <c r="W68" i="44"/>
  <c r="X68" i="44"/>
  <c r="Z68" i="44"/>
  <c r="AA68" i="44"/>
  <c r="AC68" i="44"/>
  <c r="AE68" i="44"/>
  <c r="AF68" i="44"/>
  <c r="AH68" i="44"/>
  <c r="AI68" i="44"/>
  <c r="AJ68" i="44"/>
  <c r="AK68" i="44"/>
  <c r="AM68" i="44"/>
  <c r="AN68" i="44"/>
  <c r="AP68" i="44"/>
  <c r="AQ68" i="44"/>
  <c r="AS68" i="44"/>
  <c r="AU68" i="44"/>
  <c r="AV68" i="44"/>
  <c r="AX68" i="44"/>
  <c r="AY68" i="44"/>
  <c r="AZ68" i="44"/>
  <c r="BA68" i="44"/>
  <c r="BC68" i="44"/>
  <c r="BD68" i="44"/>
  <c r="BF68" i="44"/>
  <c r="BG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O69" i="44"/>
  <c r="P69" i="44"/>
  <c r="U69" i="44"/>
  <c r="V69" i="44"/>
  <c r="W69" i="44"/>
  <c r="X69" i="44"/>
  <c r="Y69" i="44"/>
  <c r="AE69" i="44"/>
  <c r="AG69" i="44"/>
  <c r="AK69" i="44"/>
  <c r="AM69" i="44"/>
  <c r="AO69" i="44"/>
  <c r="AS69" i="44"/>
  <c r="AU69" i="44"/>
  <c r="AW69" i="44"/>
  <c r="BA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BO70" i="44"/>
  <c r="H20" i="35"/>
  <c r="I20" i="35" s="1"/>
  <c r="G20" i="35"/>
  <c r="H21" i="35"/>
  <c r="G21" i="35"/>
  <c r="H22" i="35"/>
  <c r="G22" i="35"/>
  <c r="H23" i="35"/>
  <c r="I23" i="35" s="1"/>
  <c r="G23" i="35"/>
  <c r="G24" i="35"/>
  <c r="I24" i="35" s="1"/>
  <c r="H25" i="35"/>
  <c r="G25" i="35"/>
  <c r="H8" i="35"/>
  <c r="G8" i="35"/>
  <c r="I8" i="35" s="1"/>
  <c r="H9" i="35"/>
  <c r="I9" i="35"/>
  <c r="G9" i="35"/>
  <c r="G6" i="35"/>
  <c r="I6" i="35" s="1"/>
  <c r="G7" i="35"/>
  <c r="G10" i="35"/>
  <c r="I10" i="35" s="1"/>
  <c r="G11" i="35"/>
  <c r="G12" i="35"/>
  <c r="I12" i="35" s="1"/>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H11" i="35"/>
  <c r="I11" i="35" s="1"/>
  <c r="H13" i="35"/>
  <c r="H14" i="35"/>
  <c r="H15" i="35"/>
  <c r="H16" i="35"/>
  <c r="I16" i="35" s="1"/>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s="1"/>
  <c r="G64" i="44"/>
  <c r="K33" i="44"/>
  <c r="K64" i="44" s="1"/>
  <c r="E64" i="44"/>
  <c r="T29" i="44"/>
  <c r="T25" i="44"/>
  <c r="R22" i="44"/>
  <c r="R62" i="44" s="1"/>
  <c r="O62" i="44"/>
  <c r="T20" i="44"/>
  <c r="BH63" i="44"/>
  <c r="BF63" i="44"/>
  <c r="BD63" i="44"/>
  <c r="BB63" i="44"/>
  <c r="AZ63" i="44"/>
  <c r="AX63" i="44"/>
  <c r="AV63" i="44"/>
  <c r="AT63" i="44"/>
  <c r="AR63" i="44"/>
  <c r="AP63" i="44"/>
  <c r="AN63" i="44"/>
  <c r="AL63" i="44"/>
  <c r="AJ63" i="44"/>
  <c r="AH63" i="44"/>
  <c r="AF63" i="44"/>
  <c r="AD63" i="44"/>
  <c r="AB63" i="44"/>
  <c r="Z63" i="44"/>
  <c r="H63" i="44"/>
  <c r="D63" i="44"/>
  <c r="N59" i="44"/>
  <c r="H59" i="44"/>
  <c r="D59" i="44"/>
  <c r="AW57" i="44"/>
  <c r="T48" i="44"/>
  <c r="S44" i="44"/>
  <c r="S66" i="44"/>
  <c r="M66" i="44"/>
  <c r="T42" i="44"/>
  <c r="I14" i="44"/>
  <c r="I60" i="44" s="1"/>
  <c r="T11" i="44"/>
  <c r="R56" i="44"/>
  <c r="T50" i="44"/>
  <c r="T36" i="44"/>
  <c r="I17" i="44"/>
  <c r="I61" i="44" s="1"/>
  <c r="T13" i="44"/>
  <c r="T8" i="44"/>
  <c r="BJ14" i="44"/>
  <c r="BJ60" i="44" s="1"/>
  <c r="BI44" i="44"/>
  <c r="BI66" i="44" s="1"/>
  <c r="R69" i="44"/>
  <c r="I5" i="35"/>
  <c r="I21" i="35"/>
  <c r="BD69" i="44"/>
  <c r="BB69" i="44"/>
  <c r="AZ69" i="44"/>
  <c r="AX69" i="44"/>
  <c r="AV69" i="44"/>
  <c r="AP69" i="44"/>
  <c r="AN69" i="44"/>
  <c r="AL69" i="44"/>
  <c r="AJ69" i="44"/>
  <c r="AH69" i="44"/>
  <c r="AF69" i="44"/>
  <c r="AB69" i="44"/>
  <c r="Z69" i="44"/>
  <c r="F69" i="44"/>
  <c r="E68" i="44"/>
  <c r="BC65" i="44"/>
  <c r="AE65" i="44"/>
  <c r="O65" i="44"/>
  <c r="M65" i="44"/>
  <c r="T55" i="44"/>
  <c r="AY57" i="44"/>
  <c r="T49" i="44"/>
  <c r="I38" i="44"/>
  <c r="I65" i="44" s="1"/>
  <c r="Q60" i="44"/>
  <c r="T10" i="44"/>
  <c r="BK52" i="44"/>
  <c r="BK68" i="44" s="1"/>
  <c r="BH57" i="44"/>
  <c r="I56" i="44"/>
  <c r="T46" i="44"/>
  <c r="T37" i="44"/>
  <c r="I33" i="44"/>
  <c r="I64" i="44" s="1"/>
  <c r="T21" i="44"/>
  <c r="S17" i="44"/>
  <c r="S61" i="44" s="1"/>
  <c r="P61" i="44"/>
  <c r="BG69" i="44"/>
  <c r="I69" i="44"/>
  <c r="O68" i="44" l="1"/>
  <c r="CQ70" i="44"/>
  <c r="CA70" i="44"/>
  <c r="BS70" i="44"/>
  <c r="BG65" i="44"/>
  <c r="W70" i="44"/>
  <c r="AL57" i="44"/>
  <c r="AE57" i="44"/>
  <c r="E57" i="44"/>
  <c r="T54" i="44"/>
  <c r="T45" i="44"/>
  <c r="I28" i="44"/>
  <c r="I63" i="44" s="1"/>
  <c r="AM70" i="44"/>
  <c r="S14" i="44"/>
  <c r="S60" i="44" s="1"/>
  <c r="BJ28" i="44"/>
  <c r="BJ63" i="44" s="1"/>
  <c r="I7" i="35"/>
  <c r="N67" i="44"/>
  <c r="CE70" i="44"/>
  <c r="AR70" i="44"/>
  <c r="Q56" i="44"/>
  <c r="Q69" i="44" s="1"/>
  <c r="I47" i="44"/>
  <c r="I67" i="44" s="1"/>
  <c r="K38" i="44"/>
  <c r="K65" i="44" s="1"/>
  <c r="T34" i="44"/>
  <c r="K22" i="44"/>
  <c r="K62" i="44" s="1"/>
  <c r="BI22" i="44"/>
  <c r="AE70" i="44"/>
  <c r="I52" i="44"/>
  <c r="AB57" i="44"/>
  <c r="BI52" i="44"/>
  <c r="BI68" i="44" s="1"/>
  <c r="AF70" i="44"/>
  <c r="I14" i="35"/>
  <c r="O64" i="44"/>
  <c r="L70" i="44"/>
  <c r="T27" i="44"/>
  <c r="J28" i="44"/>
  <c r="J63" i="44" s="1"/>
  <c r="S9" i="44"/>
  <c r="S59" i="44" s="1"/>
  <c r="BI38" i="44"/>
  <c r="BK38" i="44"/>
  <c r="BK65" i="44" s="1"/>
  <c r="BI47" i="44"/>
  <c r="BI67" i="44" s="1"/>
  <c r="N69" i="44"/>
  <c r="AV70" i="44"/>
  <c r="AN57" i="44"/>
  <c r="K52" i="44"/>
  <c r="K68" i="44" s="1"/>
  <c r="M57" i="44"/>
  <c r="T16" i="44"/>
  <c r="BK9" i="44"/>
  <c r="BK59" i="44" s="1"/>
  <c r="BJ47" i="44"/>
  <c r="BJ67" i="44" s="1"/>
  <c r="AG57" i="44"/>
  <c r="AR57" i="44"/>
  <c r="I44" i="44"/>
  <c r="I66" i="44" s="1"/>
  <c r="K17" i="44"/>
  <c r="K61" i="44" s="1"/>
  <c r="BJ44" i="44"/>
  <c r="BJ66" i="44" s="1"/>
  <c r="BI56" i="44"/>
  <c r="BI69" i="44" s="1"/>
  <c r="AW70" i="44"/>
  <c r="AO70" i="44"/>
  <c r="Y70" i="44"/>
  <c r="BL22" i="44"/>
  <c r="BL62" i="44" s="1"/>
  <c r="BI62" i="44"/>
  <c r="AU70" i="44"/>
  <c r="BL17" i="44"/>
  <c r="BL61" i="44" s="1"/>
  <c r="BI61" i="44"/>
  <c r="Q68" i="44"/>
  <c r="T52" i="44"/>
  <c r="T68" i="44" s="1"/>
  <c r="BE70"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R28" i="44"/>
  <c r="R63" i="44" s="1"/>
  <c r="R70" i="44" s="1"/>
  <c r="S28" i="44"/>
  <c r="S63" i="44" s="1"/>
  <c r="AP70" i="44"/>
  <c r="O60" i="44"/>
  <c r="G60" i="44"/>
  <c r="BK28" i="44"/>
  <c r="BK63" i="44" s="1"/>
  <c r="BJ33" i="44"/>
  <c r="BJ64" i="44" s="1"/>
  <c r="CL70" i="44"/>
  <c r="BE57" i="44"/>
  <c r="Y57" i="44"/>
  <c r="H68" i="44"/>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I17" i="35"/>
  <c r="I25" i="35"/>
  <c r="X70" i="44"/>
  <c r="CO70" i="44"/>
  <c r="CG70" i="44"/>
  <c r="BY70" i="44"/>
  <c r="BQ70" i="44"/>
  <c r="V70" i="44"/>
  <c r="T15" i="44"/>
  <c r="AX70" i="44"/>
  <c r="BK47" i="44"/>
  <c r="BK67" i="44" s="1"/>
  <c r="BJ52" i="44"/>
  <c r="I68" i="44"/>
  <c r="AT70" i="44"/>
  <c r="BK66" i="44"/>
  <c r="BK70" i="44" s="1"/>
  <c r="BL44" i="44"/>
  <c r="BL66" i="44" s="1"/>
  <c r="BC70" i="44"/>
  <c r="AI70" i="44"/>
  <c r="AH70" i="44"/>
  <c r="BJ68" i="44"/>
  <c r="BL52" i="44"/>
  <c r="BL68" i="44" s="1"/>
  <c r="BJ69" i="44"/>
  <c r="BL56" i="44"/>
  <c r="BL69" i="44" s="1"/>
  <c r="AS70" i="44"/>
  <c r="AK70" i="44"/>
  <c r="AC70" i="44"/>
  <c r="BC57" i="44"/>
  <c r="T26" i="44"/>
  <c r="T7" i="44"/>
  <c r="T17" i="44"/>
  <c r="T61" i="44" s="1"/>
  <c r="T9" i="44"/>
  <c r="T59" i="44" s="1"/>
  <c r="AM57" i="44"/>
  <c r="AD69" i="44"/>
  <c r="AD70" i="44" s="1"/>
  <c r="AT69" i="44"/>
  <c r="BF69" i="44"/>
  <c r="BF70" i="44" s="1"/>
  <c r="T44" i="44"/>
  <c r="T66" i="44" s="1"/>
  <c r="T28" i="44"/>
  <c r="T63" i="44" s="1"/>
  <c r="T47" i="44"/>
  <c r="T67" i="44" s="1"/>
  <c r="BL14" i="44"/>
  <c r="BL60" i="44" s="1"/>
  <c r="BL33" i="44"/>
  <c r="BL64" i="44" s="1"/>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J9" i="44"/>
  <c r="BI9" i="44"/>
  <c r="G70" i="44" l="1"/>
  <c r="BK57" i="44"/>
  <c r="S57" i="44"/>
  <c r="H70" i="44"/>
  <c r="BJ70" i="44"/>
  <c r="Q70" i="44"/>
  <c r="K57" i="44"/>
  <c r="BL47" i="44"/>
  <c r="BL67" i="44" s="1"/>
  <c r="Q57" i="44"/>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T57" i="44" l="1"/>
  <c r="BL70" i="44"/>
  <c r="BL57" i="44"/>
</calcChain>
</file>

<file path=xl/comments1.xml><?xml version="1.0" encoding="utf-8"?>
<comments xmlns="http://schemas.openxmlformats.org/spreadsheetml/2006/main">
  <authors>
    <author>Mr. R D. Dabhi</author>
  </authors>
  <commentList>
    <comment ref="N109" authorId="0" shapeId="0">
      <text>
        <r>
          <rPr>
            <sz val="9"/>
            <color indexed="81"/>
            <rFont val="Tahoma"/>
          </rPr>
          <t xml:space="preserve">PL. CHECK WHEN  UPDATION OF NEW REPORT OF ANJAR CIRCLE
</t>
        </r>
      </text>
    </comment>
  </commentList>
</comments>
</file>

<file path=xl/sharedStrings.xml><?xml version="1.0" encoding="utf-8"?>
<sst xmlns="http://schemas.openxmlformats.org/spreadsheetml/2006/main" count="6427" uniqueCount="2164">
  <si>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</si>
  <si>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</si>
  <si>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</si>
  <si>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</si>
  <si>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</si>
  <si>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</si>
  <si>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</si>
  <si>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</si>
  <si>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</si>
  <si>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</si>
  <si>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</si>
  <si>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</si>
  <si>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</si>
  <si>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</si>
  <si>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</si>
  <si>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</si>
  <si>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</si>
  <si>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</si>
  <si>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</si>
  <si>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</si>
  <si>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</si>
  <si>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</si>
  <si>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</si>
  <si>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</si>
  <si>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</si>
  <si>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</si>
  <si>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</si>
  <si>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</si>
  <si>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</si>
  <si>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</si>
  <si>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</si>
  <si>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</si>
  <si>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</si>
  <si>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</si>
  <si>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</si>
  <si>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</si>
  <si>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</si>
  <si>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</si>
  <si>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</si>
  <si>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</si>
  <si>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</si>
  <si>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</si>
  <si>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</si>
  <si>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</si>
  <si>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</si>
  <si>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</si>
  <si>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</si>
  <si>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</si>
  <si>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</si>
  <si>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</si>
  <si>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</si>
  <si>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</si>
  <si>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</si>
  <si>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</si>
  <si>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</si>
  <si>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</si>
  <si>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</si>
  <si>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</si>
  <si>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</si>
  <si>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</si>
  <si>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</si>
  <si>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</si>
  <si>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</si>
  <si>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</si>
  <si>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</si>
  <si>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</si>
  <si>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</si>
  <si>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</si>
  <si>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</si>
  <si>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</si>
  <si>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</si>
  <si>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</si>
  <si>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</si>
  <si>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</si>
  <si>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</si>
  <si>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</si>
  <si>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</si>
  <si>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</si>
  <si>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</si>
  <si>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</si>
  <si>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</si>
  <si>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</si>
  <si>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</si>
  <si>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</si>
  <si>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</si>
  <si>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</si>
  <si>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</si>
  <si>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</si>
  <si>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</si>
  <si>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</si>
  <si>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</si>
  <si>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</si>
  <si>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</si>
  <si>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</si>
  <si>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</si>
  <si>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</si>
  <si>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</si>
  <si>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</si>
  <si>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</si>
  <si>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</si>
  <si>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</si>
  <si>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</si>
  <si>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</si>
  <si>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</si>
  <si>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</si>
  <si>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</si>
  <si>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</si>
  <si>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</si>
  <si>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</si>
  <si>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</si>
  <si>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</si>
  <si>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</si>
  <si>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</si>
  <si>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</si>
  <si>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</si>
  <si>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</si>
  <si>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</si>
  <si>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</si>
  <si>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</si>
  <si>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</si>
  <si>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</si>
  <si>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</si>
  <si>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</si>
  <si>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</si>
  <si>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</si>
  <si>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</si>
  <si>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</si>
  <si>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</si>
  <si>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</si>
  <si>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</si>
  <si>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</si>
  <si>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</si>
  <si>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</si>
  <si>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</si>
  <si>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</si>
  <si>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</si>
  <si>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</si>
  <si>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</si>
  <si>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</si>
  <si>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</si>
  <si>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</si>
  <si>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</si>
  <si>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</si>
  <si>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</si>
  <si>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</si>
  <si>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</si>
  <si>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</si>
  <si>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</si>
  <si>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</si>
  <si>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</si>
  <si>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</si>
  <si>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</si>
  <si>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</si>
  <si>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</si>
  <si>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</si>
  <si>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</si>
  <si>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</si>
  <si>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</si>
  <si>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</si>
  <si>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</si>
  <si>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</si>
  <si>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</si>
  <si>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</si>
  <si>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</si>
  <si>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</si>
  <si>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</si>
  <si>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</si>
  <si>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</si>
  <si>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</si>
  <si>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</si>
  <si>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</si>
  <si>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</si>
  <si>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</si>
  <si>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</si>
  <si>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</si>
  <si>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</si>
  <si>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</si>
  <si>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</si>
  <si>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</si>
  <si>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</si>
  <si>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</si>
  <si>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</si>
  <si>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</si>
  <si>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</si>
  <si>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</si>
  <si>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</si>
  <si>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</si>
  <si>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</si>
  <si>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</si>
  <si>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</si>
  <si>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</si>
  <si>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</si>
  <si>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</si>
  <si>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</si>
  <si>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</si>
  <si>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</si>
  <si>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</si>
  <si>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</si>
  <si>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</si>
  <si>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</si>
  <si>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</si>
  <si>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</si>
  <si>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</si>
  <si>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</si>
  <si>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</si>
  <si>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</si>
  <si>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</si>
  <si>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</si>
  <si>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</si>
  <si>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</si>
  <si>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</si>
  <si>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</si>
  <si>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</si>
  <si>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</si>
  <si>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</si>
  <si>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</si>
  <si>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</si>
  <si>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</si>
  <si>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</si>
  <si>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</si>
  <si>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</si>
  <si>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</si>
  <si>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</si>
  <si>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</si>
  <si>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</si>
  <si>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</si>
  <si>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</si>
  <si>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</si>
  <si>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</si>
  <si>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</si>
  <si>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</si>
  <si>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</si>
  <si>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</si>
  <si>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</si>
  <si>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</si>
  <si>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</si>
  <si>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</si>
  <si>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</si>
  <si>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</si>
  <si>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</si>
  <si>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</si>
  <si>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</si>
  <si>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</si>
  <si>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</si>
  <si>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</si>
  <si>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</si>
  <si>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</si>
  <si>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</si>
  <si>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</si>
  <si>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</si>
  <si>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</si>
  <si>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</si>
  <si>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</si>
  <si>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</si>
  <si>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</si>
  <si>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</si>
  <si>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</si>
  <si>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</si>
  <si>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</si>
  <si>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</si>
  <si>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</si>
  <si>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</si>
  <si>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</si>
  <si>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</si>
  <si>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</si>
  <si>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</si>
  <si>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</si>
  <si>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</si>
  <si>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</si>
  <si>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</si>
  <si>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</si>
  <si>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</si>
  <si>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</si>
  <si>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</si>
  <si>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</si>
  <si>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</si>
  <si>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</si>
  <si>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</si>
  <si>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</si>
  <si>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</si>
  <si>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</si>
  <si>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</si>
  <si>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</si>
  <si>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</si>
  <si>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</si>
  <si>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</si>
  <si>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</si>
  <si>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</si>
  <si>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</si>
  <si>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</si>
  <si>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</si>
  <si>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</si>
  <si>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</si>
  <si>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</si>
  <si>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</si>
  <si>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</si>
  <si>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</si>
  <si>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</si>
  <si>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</si>
  <si>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</si>
  <si>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</si>
  <si>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</si>
  <si>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</si>
  <si>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</si>
  <si>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</si>
  <si>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</si>
  <si>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</si>
  <si>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</si>
  <si>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</si>
  <si>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</si>
  <si>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</si>
  <si>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</si>
  <si>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</si>
  <si>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</si>
  <si>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</si>
  <si>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</si>
  <si>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</si>
  <si>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</si>
  <si>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</si>
  <si>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</si>
  <si>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</si>
  <si>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</si>
  <si>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</si>
  <si>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</si>
  <si>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</si>
  <si>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</si>
  <si>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</si>
  <si>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</si>
  <si>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</si>
  <si>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</si>
  <si>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</si>
  <si>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</si>
  <si>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</si>
  <si>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</si>
  <si>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</si>
  <si>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</si>
  <si>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</si>
  <si>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</si>
  <si>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</si>
  <si>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</si>
  <si>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</si>
  <si>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</si>
  <si>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</si>
  <si>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</si>
  <si>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</si>
  <si>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</si>
  <si>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</si>
  <si>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</si>
  <si>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</si>
  <si>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</si>
  <si>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</si>
  <si>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</si>
  <si>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</si>
  <si>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</si>
  <si>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</si>
  <si>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</si>
  <si>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</si>
  <si>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</si>
  <si>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</si>
  <si>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</si>
  <si>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</si>
  <si>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</si>
  <si>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</si>
  <si>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</si>
  <si>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</si>
  <si>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</si>
  <si>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</si>
  <si>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</si>
  <si>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</si>
  <si>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</si>
  <si>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</si>
  <si>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</si>
  <si>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</si>
  <si>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</si>
  <si>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</si>
  <si>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</si>
  <si>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</si>
  <si>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</si>
  <si>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</si>
  <si>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</si>
  <si>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</si>
  <si>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</si>
  <si>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</si>
  <si>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</si>
  <si>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</si>
  <si>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</si>
  <si>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</si>
  <si>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</si>
  <si>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</si>
  <si>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</si>
  <si>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</si>
  <si>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</si>
  <si>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</si>
  <si>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</si>
  <si>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</si>
  <si>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</si>
  <si>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</si>
  <si>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</si>
  <si>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</si>
  <si>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</si>
  <si>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</si>
  <si>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</si>
  <si>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</si>
  <si>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</si>
  <si>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</si>
  <si>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</si>
  <si>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</si>
  <si>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</si>
  <si>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</si>
  <si>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</si>
  <si>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</si>
  <si>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</si>
  <si>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</si>
  <si>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</si>
  <si>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</si>
  <si>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</si>
  <si>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</si>
  <si>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</si>
  <si>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</si>
  <si>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</si>
  <si>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</si>
  <si>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</si>
  <si>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</si>
  <si>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</si>
  <si>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</si>
  <si>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</si>
  <si>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</si>
  <si>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</si>
  <si>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</si>
  <si>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</si>
  <si>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</si>
  <si>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</si>
  <si>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</si>
  <si>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</si>
  <si>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</si>
  <si>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</si>
  <si>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</si>
  <si>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</si>
  <si>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</si>
  <si>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</si>
  <si>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</si>
  <si>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</si>
  <si>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</si>
  <si>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</si>
  <si>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</si>
  <si>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</si>
  <si>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</si>
  <si>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</si>
  <si>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</si>
  <si>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</si>
  <si>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</si>
  <si>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</si>
  <si>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</si>
  <si>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</si>
  <si>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</si>
  <si>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</si>
  <si>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</si>
  <si>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</si>
  <si>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</si>
  <si>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</si>
  <si>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</si>
  <si>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</si>
  <si>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</si>
  <si>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</si>
  <si>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</si>
  <si>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</si>
  <si>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</si>
  <si>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</si>
  <si>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</si>
  <si>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</si>
  <si>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</si>
  <si>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</si>
  <si>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</si>
  <si>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</si>
  <si>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</si>
  <si>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</si>
  <si>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</si>
  <si>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</si>
  <si>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</si>
  <si>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</si>
  <si>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</si>
  <si>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</si>
  <si>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</si>
  <si>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</si>
  <si>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</si>
  <si>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</si>
  <si>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</si>
  <si>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</si>
  <si>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</si>
  <si>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</si>
  <si>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</si>
  <si>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</si>
  <si>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</si>
  <si>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</si>
  <si>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</si>
  <si>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</si>
  <si>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</si>
  <si>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</si>
  <si>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</si>
  <si>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</si>
  <si>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</si>
  <si>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</si>
  <si>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</si>
  <si>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</si>
  <si>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</si>
  <si>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</si>
  <si>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</si>
  <si>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</si>
  <si>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</si>
  <si>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</si>
  <si>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</si>
  <si>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</si>
  <si>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</si>
  <si>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</si>
  <si>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</si>
  <si>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</si>
  <si>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</si>
  <si>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</si>
  <si>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</si>
  <si>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</si>
  <si>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</si>
  <si>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</si>
  <si>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</si>
  <si>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</si>
  <si>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</si>
  <si>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</si>
  <si>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</si>
  <si>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</si>
  <si>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</si>
  <si>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</si>
  <si>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</si>
  <si>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</si>
  <si>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</si>
  <si>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</si>
  <si>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</si>
  <si>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</si>
  <si>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</si>
  <si>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</si>
  <si>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</si>
  <si>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</si>
  <si>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</si>
  <si>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</si>
  <si>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</si>
  <si>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</si>
  <si>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</si>
  <si>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</si>
  <si>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</si>
  <si>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</si>
  <si>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</si>
  <si>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</si>
  <si>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</si>
  <si>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</si>
  <si>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</si>
  <si>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</si>
  <si>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</si>
  <si>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</si>
  <si>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</si>
  <si>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</si>
  <si>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</si>
  <si>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</si>
  <si>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</si>
  <si>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</si>
  <si>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</si>
  <si>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</si>
  <si>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</si>
  <si>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</si>
  <si>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</si>
  <si>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</si>
  <si>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</si>
  <si>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</si>
  <si>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</si>
  <si>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</si>
  <si>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</si>
  <si>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</si>
  <si>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</si>
  <si>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</si>
  <si>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</si>
  <si>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</si>
  <si>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</si>
  <si>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</si>
  <si>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</si>
  <si>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</si>
  <si>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</si>
  <si>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</si>
  <si>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</si>
  <si>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</si>
  <si>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</si>
  <si>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</si>
  <si>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</si>
  <si>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</si>
  <si>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</si>
  <si>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</si>
  <si>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</si>
  <si>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</si>
  <si>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</si>
  <si>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</si>
  <si>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</si>
  <si>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</si>
  <si>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</si>
  <si>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</si>
  <si>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</si>
  <si>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</si>
  <si>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</si>
  <si>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</si>
  <si>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</si>
  <si>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</si>
  <si>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</si>
  <si>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</si>
  <si>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</si>
  <si>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</si>
  <si>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</si>
  <si>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</si>
  <si>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</si>
  <si>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</si>
  <si>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</si>
  <si>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</si>
  <si>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</si>
  <si>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</si>
  <si>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</si>
  <si>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</si>
  <si>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</si>
  <si>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</si>
  <si>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</si>
  <si>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</si>
  <si>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</si>
  <si>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</si>
  <si>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</si>
  <si>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</si>
  <si>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</si>
  <si>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</si>
  <si>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</si>
  <si>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</si>
  <si>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</si>
  <si>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</si>
  <si>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</si>
  <si>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</si>
  <si>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</si>
  <si>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</si>
  <si>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</si>
  <si>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</si>
  <si>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</si>
  <si>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</si>
  <si>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</si>
  <si>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</si>
  <si>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</si>
  <si>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</si>
  <si>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</si>
  <si>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</si>
  <si>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</si>
  <si>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</si>
  <si>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</si>
  <si>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</si>
  <si>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</si>
  <si>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</si>
  <si>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</si>
  <si>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</si>
  <si>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</si>
  <si>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</si>
  <si>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</si>
  <si>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</si>
  <si>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</si>
  <si>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</si>
  <si>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</si>
  <si>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</si>
  <si>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</si>
  <si>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</si>
  <si>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</si>
  <si>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</si>
  <si>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</si>
  <si>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</si>
  <si>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</si>
  <si>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</si>
  <si>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</si>
  <si>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</si>
  <si>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</si>
  <si>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</si>
  <si>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</si>
  <si>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</si>
  <si>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</si>
  <si>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</si>
  <si>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</si>
  <si>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</si>
  <si>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</si>
  <si>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</si>
  <si>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</si>
  <si>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</si>
  <si>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</si>
  <si>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</si>
  <si>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</si>
  <si>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</si>
  <si>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</si>
  <si>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</si>
  <si>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</si>
  <si>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</si>
  <si>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</si>
  <si>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</si>
  <si>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</si>
  <si>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</si>
  <si>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</si>
  <si>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</si>
  <si>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</si>
  <si>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</si>
  <si>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</si>
  <si>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</si>
  <si>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</si>
  <si>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</si>
  <si>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</si>
  <si>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</si>
  <si>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</si>
  <si>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</si>
  <si>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</si>
  <si>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</si>
  <si>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</si>
  <si>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</si>
  <si>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</si>
  <si>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</si>
  <si>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</si>
  <si>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</si>
  <si>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</si>
  <si>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</si>
  <si>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</si>
  <si>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</si>
  <si>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</si>
  <si>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</si>
  <si>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</si>
  <si>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</si>
  <si>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</si>
  <si>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</si>
  <si>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</si>
  <si>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</si>
  <si>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</si>
  <si>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</si>
  <si>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</si>
  <si>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</si>
  <si>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</si>
  <si>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</si>
  <si>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</si>
  <si>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</si>
  <si>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</si>
  <si>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</si>
  <si>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</si>
  <si>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</si>
  <si>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</si>
  <si>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</si>
  <si>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</si>
  <si>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</si>
  <si>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</si>
  <si>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</si>
  <si>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</si>
  <si>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</si>
  <si>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</si>
  <si>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</si>
  <si>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</si>
  <si>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</si>
  <si>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</si>
  <si>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</si>
  <si>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</si>
  <si>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</si>
  <si>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</si>
  <si>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</si>
  <si>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</si>
  <si>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</si>
  <si>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</si>
  <si>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</si>
  <si>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</si>
  <si>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</si>
  <si>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</si>
  <si>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</si>
  <si>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</si>
  <si>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</si>
  <si>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</si>
  <si>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</si>
  <si>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</si>
  <si>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</si>
  <si>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</si>
  <si>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</si>
  <si>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</si>
  <si>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</si>
  <si>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</si>
  <si>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</si>
  <si>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</si>
  <si>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</si>
  <si>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</si>
  <si>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</si>
  <si>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</si>
  <si>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</si>
  <si>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</si>
  <si>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</si>
  <si>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</si>
  <si>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</si>
  <si>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</si>
  <si>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</si>
  <si>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</si>
  <si>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</si>
  <si>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</si>
  <si>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</si>
  <si>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</si>
  <si>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</si>
  <si>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</si>
  <si>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</si>
  <si>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</si>
  <si>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</si>
  <si>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</si>
  <si>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</si>
  <si>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</si>
  <si>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</si>
  <si>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</si>
  <si>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</si>
  <si>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</si>
  <si>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</si>
  <si>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</si>
  <si>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</si>
  <si>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</si>
  <si>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</si>
  <si>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</si>
  <si>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</si>
  <si>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</si>
  <si>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</si>
  <si>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</si>
  <si>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</si>
  <si>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</si>
  <si>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</si>
  <si>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</si>
  <si>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</si>
  <si>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</si>
  <si>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</si>
  <si>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</si>
  <si>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</si>
  <si>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</si>
  <si>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</si>
  <si>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</si>
  <si>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</si>
  <si>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</si>
  <si>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</si>
  <si>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</si>
  <si>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</si>
  <si>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</si>
  <si>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</si>
  <si>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</si>
  <si>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</si>
  <si>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</si>
  <si>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</si>
  <si>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</si>
  <si>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</si>
  <si>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</si>
  <si>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</si>
  <si>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</si>
  <si>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</si>
  <si>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</si>
  <si>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</si>
  <si>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</si>
  <si>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</si>
  <si>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</si>
  <si>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</si>
  <si>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</si>
  <si>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</si>
  <si>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</si>
  <si>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</si>
  <si>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</si>
  <si>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</si>
  <si>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</si>
  <si>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</si>
  <si>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</si>
  <si>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</si>
  <si>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</si>
  <si>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</si>
  <si>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</si>
  <si>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</si>
  <si>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</si>
  <si>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</si>
  <si>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</si>
  <si>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</si>
  <si>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</si>
  <si>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</si>
  <si>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</si>
  <si>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</si>
  <si>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</si>
  <si>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</si>
  <si>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</si>
  <si>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</si>
  <si>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</si>
  <si>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</si>
  <si>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</si>
  <si>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</si>
  <si>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</si>
  <si>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</si>
  <si>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</si>
  <si>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</si>
  <si>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</si>
  <si>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</si>
  <si>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</si>
  <si>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</si>
  <si>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</si>
  <si>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</si>
  <si>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</si>
  <si>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</si>
  <si>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</si>
  <si>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</si>
  <si>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</si>
  <si>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</si>
  <si>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</si>
  <si>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</si>
  <si>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</si>
  <si>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</si>
  <si>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</si>
  <si>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</si>
  <si>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</si>
  <si>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</si>
  <si>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</si>
  <si>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</si>
  <si>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</si>
  <si>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</si>
  <si>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</si>
  <si>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</si>
  <si>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</si>
  <si>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</si>
  <si>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</si>
  <si>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</si>
  <si>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</si>
  <si>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</si>
  <si>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</si>
  <si>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</si>
  <si>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</si>
  <si>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</si>
  <si>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</si>
  <si>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</si>
  <si>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</si>
  <si>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</si>
  <si>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</si>
  <si>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</si>
  <si>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</si>
  <si>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</si>
  <si>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</si>
  <si>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</si>
  <si>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</si>
  <si>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</si>
  <si>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</si>
  <si>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</si>
  <si>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</si>
  <si>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</si>
  <si>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</si>
  <si>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</si>
  <si>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</si>
  <si>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</si>
  <si>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</si>
  <si>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</si>
  <si>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</si>
  <si>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</si>
  <si>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</si>
  <si>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</si>
  <si>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</si>
  <si>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</si>
  <si>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</si>
  <si>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</si>
  <si>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</si>
  <si>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</si>
  <si>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</si>
  <si>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</si>
  <si>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</si>
  <si>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</si>
  <si>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</si>
  <si>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</si>
  <si>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</si>
  <si>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</si>
  <si>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</si>
  <si>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</si>
  <si>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</si>
  <si>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</si>
  <si>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</si>
  <si>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</si>
  <si>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</si>
  <si>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</si>
  <si>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</si>
  <si>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</si>
  <si>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</si>
  <si>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</si>
  <si>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</si>
  <si>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</si>
  <si>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</si>
  <si>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</si>
  <si>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</si>
  <si>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</si>
  <si>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</si>
  <si>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</si>
  <si>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</si>
  <si>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</si>
  <si>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</si>
  <si>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</si>
  <si>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</si>
  <si>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</si>
  <si>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</si>
  <si>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</si>
  <si>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</si>
  <si>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</si>
  <si>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</si>
  <si>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</si>
  <si>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</si>
  <si>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</si>
  <si>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</si>
  <si>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</si>
  <si>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</si>
  <si>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</si>
  <si>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</si>
  <si>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</si>
  <si>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</si>
  <si>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</si>
  <si>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</si>
  <si>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</si>
  <si>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</si>
  <si>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</si>
  <si>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</si>
  <si>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</si>
  <si>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</si>
  <si>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</si>
  <si>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</si>
  <si>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</si>
  <si>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</si>
  <si>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</si>
  <si>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</si>
  <si>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</si>
  <si>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</si>
  <si>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</si>
  <si>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</si>
  <si>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</si>
  <si>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</si>
  <si>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</si>
  <si>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</si>
  <si>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</si>
  <si>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</si>
  <si>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</si>
  <si>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</si>
  <si>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</si>
  <si>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</si>
  <si>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</si>
  <si>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</si>
  <si>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</si>
  <si>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</si>
  <si>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</si>
  <si>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</si>
  <si>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</si>
  <si>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</si>
  <si>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</si>
  <si>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</si>
  <si>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</si>
  <si>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</si>
  <si>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</si>
  <si>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</si>
  <si>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</si>
  <si>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</si>
  <si>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</si>
  <si>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</si>
  <si>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</si>
  <si>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</si>
  <si>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</si>
  <si>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</si>
  <si>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</si>
  <si>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</si>
  <si>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</si>
  <si>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</si>
  <si>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</si>
  <si>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</si>
  <si>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</si>
  <si>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</si>
  <si>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</si>
  <si>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</si>
  <si>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</si>
  <si>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</si>
  <si>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</si>
  <si>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</si>
  <si>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</si>
  <si>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</si>
  <si>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</si>
  <si>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</si>
  <si>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</si>
  <si>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</si>
  <si>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</si>
  <si>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</si>
  <si>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</si>
  <si>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</si>
  <si>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</si>
  <si>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</si>
  <si>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</si>
  <si>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</si>
  <si>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</si>
  <si>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</si>
  <si>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</si>
  <si>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</si>
  <si>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</si>
  <si>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</si>
  <si>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</si>
  <si>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</si>
  <si>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</si>
  <si>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</si>
  <si>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</si>
  <si>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</si>
  <si>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</si>
  <si>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</si>
  <si>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</si>
  <si>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</si>
  <si>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</si>
  <si>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</si>
  <si>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</si>
  <si>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</si>
  <si>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</si>
  <si>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</si>
  <si>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</si>
  <si>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</si>
  <si>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</si>
  <si>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</si>
  <si>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</si>
  <si>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</si>
  <si>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</si>
  <si>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</si>
  <si>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</si>
  <si>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</si>
  <si>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</si>
  <si>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</si>
  <si>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</si>
  <si>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</si>
  <si>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</si>
  <si>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</si>
  <si>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</si>
  <si>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</si>
  <si>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</si>
  <si>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</si>
  <si>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</si>
  <si>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</si>
  <si>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</si>
  <si>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</si>
  <si>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</si>
  <si>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</si>
  <si>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</si>
  <si>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</si>
  <si>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</si>
  <si>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</si>
  <si>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</si>
  <si>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</si>
  <si>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</si>
  <si>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</si>
  <si>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</si>
  <si>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</si>
  <si>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</si>
  <si>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</si>
  <si>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</si>
  <si>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</si>
  <si>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</si>
  <si>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</si>
  <si>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</si>
  <si>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</si>
  <si>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</si>
  <si>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</si>
  <si>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</si>
  <si>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</si>
  <si>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</si>
  <si>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</si>
  <si>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</si>
  <si>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</si>
  <si>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</si>
  <si>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</si>
  <si>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</si>
  <si>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</si>
  <si>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</si>
  <si>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</si>
  <si>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</si>
  <si>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</si>
  <si>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</si>
  <si>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</si>
  <si>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</si>
  <si>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</si>
  <si>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</si>
  <si>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</si>
  <si>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</si>
  <si>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</si>
  <si>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</si>
  <si>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</si>
  <si>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</si>
  <si>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</si>
  <si>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</si>
  <si>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</si>
  <si>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</si>
  <si>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</si>
  <si>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</si>
  <si>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</si>
  <si>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</si>
  <si>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</si>
  <si>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</si>
  <si>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</si>
  <si>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</si>
  <si>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</si>
  <si>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</si>
  <si>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</si>
  <si>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</si>
  <si>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</si>
  <si>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</si>
  <si>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</si>
  <si>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</si>
  <si>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</si>
  <si>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</si>
  <si>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</si>
  <si>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</si>
  <si>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</si>
  <si>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</si>
  <si>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</si>
  <si>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</si>
  <si>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</si>
  <si>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</si>
  <si>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</si>
  <si>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</si>
  <si>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</si>
  <si>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</si>
  <si>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</si>
  <si>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</si>
  <si>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</si>
  <si>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</si>
  <si>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</si>
  <si>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</si>
  <si>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</si>
  <si>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</si>
  <si>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</si>
  <si>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</si>
  <si>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</si>
  <si>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</si>
  <si>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</si>
  <si>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</si>
  <si>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</si>
  <si>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</si>
  <si>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</si>
  <si>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</si>
  <si>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</si>
  <si>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</si>
  <si>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</si>
  <si>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</si>
  <si>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</si>
  <si>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</si>
  <si>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</si>
  <si>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</si>
  <si>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</si>
  <si>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</si>
  <si>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</si>
  <si>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</si>
  <si>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</si>
  <si>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</si>
  <si>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</si>
  <si>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</si>
  <si>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</si>
  <si>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</si>
  <si>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</si>
  <si>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</si>
  <si>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</si>
  <si>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</si>
  <si>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</si>
  <si>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</si>
  <si>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</si>
  <si>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</si>
  <si>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</si>
  <si>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</si>
  <si>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</si>
  <si>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</si>
  <si>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</si>
  <si>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</si>
  <si>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</si>
  <si>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</si>
  <si>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</si>
  <si>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</si>
  <si>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</si>
  <si>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</si>
  <si>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</si>
  <si>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</si>
  <si>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</si>
  <si>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</si>
  <si>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</si>
  <si>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</si>
  <si>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</si>
  <si>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</si>
  <si>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</si>
  <si>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</si>
  <si>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</si>
  <si>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</si>
  <si>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</si>
  <si>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</si>
  <si>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</si>
  <si>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</si>
  <si>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</si>
  <si>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</si>
  <si>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</si>
  <si>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</si>
  <si>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</si>
  <si>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</si>
  <si>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</si>
  <si>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</si>
  <si>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</si>
  <si>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</si>
  <si>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</si>
  <si>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</si>
  <si>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</si>
  <si>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</si>
  <si>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</si>
  <si>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</si>
  <si>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</si>
  <si>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</si>
  <si>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</si>
  <si>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</si>
  <si>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</si>
  <si>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</si>
  <si>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</si>
  <si>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</si>
  <si>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</si>
  <si>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</si>
  <si>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</si>
  <si>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</si>
  <si>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</si>
  <si>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</si>
  <si>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</si>
  <si>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</si>
  <si>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</si>
  <si>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</si>
  <si>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</si>
  <si>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</si>
  <si>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</si>
  <si>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</si>
  <si>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</si>
  <si>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</si>
  <si>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</si>
  <si>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</si>
  <si>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</si>
  <si>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</si>
  <si>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</si>
  <si>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</si>
  <si>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</si>
  <si>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</si>
  <si>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</si>
  <si>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</si>
  <si>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</si>
  <si>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</si>
  <si>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</si>
  <si>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</si>
  <si>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</si>
  <si>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</si>
  <si>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</si>
  <si>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</si>
  <si>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</si>
  <si>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</si>
  <si>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</si>
  <si>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</si>
  <si>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</si>
  <si>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</si>
  <si>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</si>
  <si>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</si>
  <si>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</si>
  <si>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</si>
  <si>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</si>
  <si>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</si>
  <si>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</si>
  <si>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</si>
  <si>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</si>
  <si>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</si>
  <si>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</si>
  <si>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</si>
  <si>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</si>
  <si>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</si>
  <si>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</si>
  <si>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</si>
  <si>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</si>
  <si>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</si>
  <si>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</si>
  <si>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</si>
  <si>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</si>
  <si>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</si>
  <si>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</si>
  <si>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</si>
  <si>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</si>
  <si>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</si>
  <si>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</si>
  <si>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</si>
  <si>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</si>
  <si>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</si>
  <si>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</si>
  <si>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</si>
  <si>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</si>
  <si>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</si>
  <si>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</si>
  <si>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</si>
  <si>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</si>
  <si>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</si>
  <si>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</si>
  <si>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</si>
  <si>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</si>
  <si>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</si>
  <si>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</si>
  <si>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</si>
  <si>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</si>
  <si>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</si>
  <si>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</si>
  <si>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</si>
  <si>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</si>
  <si>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</si>
  <si>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</si>
  <si>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</si>
  <si>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</si>
  <si>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</si>
  <si>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</si>
  <si>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</si>
  <si>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</si>
  <si>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</si>
  <si>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</si>
  <si>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</si>
  <si>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</si>
  <si>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</si>
  <si>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</si>
  <si>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</si>
  <si>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</si>
  <si>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</si>
  <si>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</si>
  <si>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</si>
  <si>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</si>
  <si>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</si>
  <si>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</si>
  <si>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</si>
  <si>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</si>
  <si>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</si>
  <si>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</si>
  <si>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</si>
  <si>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</si>
  <si>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</si>
  <si>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</si>
  <si>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</si>
  <si>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</si>
  <si>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</si>
  <si>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</si>
  <si>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</si>
  <si>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</si>
  <si>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</si>
  <si>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</si>
  <si>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</si>
  <si>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</si>
  <si>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</si>
  <si>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</si>
  <si>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</si>
  <si>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</si>
  <si>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</si>
  <si>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</si>
  <si>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</si>
  <si>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</si>
  <si>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</si>
  <si>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</si>
  <si>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</si>
  <si>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</si>
  <si>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</si>
  <si>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</si>
  <si>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</si>
  <si>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</si>
  <si>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</si>
  <si>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</si>
  <si>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</si>
  <si>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</si>
  <si>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</si>
  <si>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</si>
  <si>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</si>
  <si>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</si>
  <si>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</si>
  <si>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</si>
  <si>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</si>
  <si>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</si>
  <si>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</si>
  <si>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</si>
  <si>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</si>
  <si>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</si>
  <si>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</si>
  <si>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</si>
  <si>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</si>
  <si>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</si>
  <si>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</si>
  <si>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</si>
  <si>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</si>
  <si>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</si>
  <si>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</si>
  <si>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</si>
  <si>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</si>
  <si>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</si>
  <si>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</si>
  <si>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</si>
  <si>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</si>
  <si>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</si>
  <si>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</si>
  <si>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</si>
  <si>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</si>
  <si>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</si>
  <si>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</si>
  <si>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</si>
  <si>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</si>
  <si>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</si>
  <si>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</si>
  <si>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</si>
  <si>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</si>
  <si>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</si>
  <si>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</si>
  <si>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</si>
  <si>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</si>
  <si>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</si>
  <si>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</si>
  <si>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</si>
  <si>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</si>
  <si>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</si>
  <si>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</si>
  <si>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</si>
  <si>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</si>
  <si>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</si>
  <si>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</si>
  <si>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</si>
  <si>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</si>
  <si>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</si>
  <si>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</si>
  <si>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</si>
  <si>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</si>
  <si>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</si>
  <si>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</si>
  <si>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</si>
  <si>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</si>
  <si>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</si>
  <si>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</si>
  <si>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</si>
  <si>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</si>
  <si>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</si>
  <si>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</si>
  <si>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</si>
  <si>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</si>
  <si>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</si>
  <si>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</si>
  <si>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</si>
  <si>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</si>
  <si>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</si>
  <si>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</si>
  <si>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</si>
  <si>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</si>
  <si>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</si>
  <si>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</si>
  <si>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</si>
  <si>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</si>
  <si>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</si>
  <si>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</si>
  <si>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</si>
  <si>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</si>
  <si>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</si>
  <si>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</si>
  <si>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</si>
  <si>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</si>
  <si>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</si>
  <si>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</si>
  <si>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</si>
  <si>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</si>
  <si>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</si>
  <si>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</si>
  <si>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</si>
  <si>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</si>
  <si>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</si>
  <si>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</si>
  <si>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</si>
  <si>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</si>
  <si>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</si>
  <si>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</si>
  <si>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</si>
  <si>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</si>
  <si>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</si>
  <si>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</si>
  <si>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</si>
  <si>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</si>
  <si>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</si>
  <si>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</si>
  <si>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</si>
  <si>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</si>
  <si>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</si>
  <si>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</si>
  <si>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</si>
  <si>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</si>
  <si>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</si>
  <si>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</si>
  <si>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</si>
  <si>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</si>
  <si>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</si>
  <si>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</si>
  <si>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</si>
  <si>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</si>
  <si>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</si>
  <si>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</si>
  <si>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</si>
  <si>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</si>
  <si>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</si>
  <si>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</si>
  <si>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</si>
  <si>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</si>
  <si>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</si>
  <si>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</si>
  <si>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</si>
  <si>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</si>
  <si>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</si>
  <si>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</si>
  <si>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</si>
  <si>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</si>
  <si>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</si>
  <si>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</si>
  <si>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</si>
  <si>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</si>
  <si>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</si>
  <si>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</si>
  <si>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</si>
  <si>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</si>
  <si>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</si>
  <si>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</si>
  <si>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</si>
  <si>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</si>
  <si>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</si>
  <si>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</si>
  <si>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</si>
  <si>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</si>
  <si>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</si>
  <si>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</si>
  <si>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</si>
  <si>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</si>
  <si>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</si>
  <si>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</si>
  <si>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</si>
  <si>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</si>
  <si>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</si>
  <si>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</si>
  <si>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</si>
  <si>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</si>
  <si>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</si>
  <si>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</si>
  <si>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</si>
  <si>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</si>
  <si>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</si>
  <si>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</si>
  <si>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</si>
  <si>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</si>
  <si>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</si>
  <si>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</si>
  <si>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</si>
  <si>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</si>
  <si>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</si>
  <si>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</si>
  <si>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</si>
  <si>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</si>
  <si>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</si>
  <si>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</si>
  <si>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</si>
  <si>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</si>
  <si>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</si>
  <si>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</si>
  <si>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</si>
  <si>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</si>
  <si>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</si>
  <si>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</si>
  <si>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</si>
  <si>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</si>
  <si>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</si>
  <si>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</si>
  <si>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</si>
  <si>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</si>
  <si>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</si>
  <si>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</si>
  <si>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</si>
  <si>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</si>
  <si>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</si>
  <si>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</si>
  <si>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</si>
  <si>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</si>
  <si>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</si>
  <si>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</si>
  <si>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</si>
  <si>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</si>
  <si>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</si>
  <si>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</si>
  <si>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</si>
  <si>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</si>
  <si>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</si>
  <si>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</si>
  <si>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</si>
  <si>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</si>
  <si>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</si>
  <si>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</si>
  <si>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</si>
  <si>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</si>
  <si>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</si>
  <si>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</si>
  <si>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</si>
  <si>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</si>
  <si>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</si>
  <si>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</si>
  <si>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</si>
  <si>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</si>
  <si>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</si>
  <si>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</si>
  <si>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</si>
  <si>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</si>
  <si>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</si>
  <si>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</si>
  <si>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</si>
  <si>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</si>
  <si>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</si>
  <si>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</si>
  <si>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</si>
  <si>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</si>
  <si>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</si>
  <si>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</si>
  <si>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</si>
  <si>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</si>
  <si>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</si>
  <si>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</si>
  <si>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</si>
  <si>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</si>
  <si>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</si>
  <si>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</si>
  <si>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</si>
  <si>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</si>
  <si>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</si>
  <si>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</si>
  <si>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</si>
  <si>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</si>
  <si>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</si>
  <si>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</si>
  <si>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</si>
  <si>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</si>
  <si>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</si>
  <si>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</si>
  <si>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</si>
  <si>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</si>
  <si>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</si>
  <si>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</si>
  <si>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</si>
  <si>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</si>
  <si>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</si>
  <si>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</si>
  <si>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</si>
  <si>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</si>
  <si>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</si>
  <si>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</si>
  <si>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</si>
  <si>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</si>
  <si>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</si>
  <si>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</si>
  <si>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</si>
  <si>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</si>
  <si>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</si>
  <si>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</si>
  <si>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</si>
  <si>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</si>
  <si>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</si>
  <si>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</si>
  <si>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</si>
  <si>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</si>
  <si>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</si>
  <si>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</si>
  <si>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</si>
  <si>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</si>
  <si>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</si>
  <si>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</si>
  <si>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</si>
  <si>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</si>
  <si>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</si>
  <si>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</si>
  <si>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</si>
  <si>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</si>
  <si>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</si>
  <si>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</si>
  <si>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</si>
  <si>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</si>
  <si>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</si>
  <si>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</si>
  <si>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</si>
  <si>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</si>
  <si>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</si>
  <si>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</si>
  <si>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</si>
  <si>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</si>
  <si>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</si>
  <si>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</si>
  <si>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</si>
  <si>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</si>
  <si>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</si>
  <si>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</si>
  <si>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</si>
  <si>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</si>
  <si>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</si>
  <si>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</si>
  <si>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</si>
  <si>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</si>
  <si>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</si>
  <si>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</si>
  <si>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</si>
  <si>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</si>
  <si>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</si>
  <si>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</si>
  <si>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</si>
  <si>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</si>
  <si>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</si>
  <si>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</si>
  <si>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</si>
  <si>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</si>
  <si>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</si>
  <si>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</si>
  <si>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</si>
  <si>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</si>
  <si>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</si>
  <si>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</si>
  <si>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</si>
  <si>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</si>
  <si>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</si>
  <si>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</si>
  <si>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</si>
  <si>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</si>
  <si>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</si>
  <si>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</si>
  <si>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</si>
  <si>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</si>
  <si>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</si>
  <si>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</si>
  <si>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</si>
  <si>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</si>
  <si>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</si>
  <si>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</si>
  <si>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</si>
  <si>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</si>
  <si>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</si>
  <si>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</si>
  <si>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</si>
  <si>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</si>
  <si>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</si>
  <si>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</si>
  <si>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</si>
  <si>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</si>
  <si>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</si>
  <si>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</si>
  <si>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</si>
  <si>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</si>
  <si>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</si>
  <si>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</si>
  <si>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</si>
  <si>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</si>
  <si>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</si>
  <si>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</si>
  <si>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</si>
  <si>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</si>
  <si>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</si>
  <si>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</si>
  <si>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</si>
  <si>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</si>
  <si>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</si>
  <si>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</si>
  <si>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</si>
  <si>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</si>
  <si>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</si>
  <si>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</si>
  <si>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</si>
  <si>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</si>
  <si>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</si>
  <si>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</si>
  <si>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</si>
  <si>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</si>
  <si>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</si>
  <si>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</si>
  <si>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</si>
  <si>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</si>
  <si>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</si>
  <si>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</si>
  <si>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</si>
  <si>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</si>
  <si>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</si>
  <si>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</si>
  <si>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</si>
  <si>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</si>
  <si>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</si>
  <si>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</si>
  <si>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</si>
  <si>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</si>
  <si>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</si>
  <si>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</si>
  <si>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</si>
  <si>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</si>
  <si>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</si>
  <si>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</si>
  <si>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</si>
  <si>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</si>
  <si>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</si>
  <si>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</si>
  <si>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</si>
  <si>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</si>
  <si>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</si>
  <si>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</si>
  <si>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</si>
  <si>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</si>
  <si>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</si>
  <si>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</si>
  <si>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</si>
  <si>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</si>
  <si>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</si>
  <si>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</si>
  <si>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</si>
  <si>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</si>
  <si>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</si>
  <si>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</si>
  <si>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</si>
  <si>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</si>
  <si>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</si>
  <si>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</si>
  <si>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</si>
  <si>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</si>
  <si>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</si>
  <si>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</si>
  <si>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</si>
  <si>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</si>
  <si>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</si>
  <si>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</si>
  <si>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</si>
  <si>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</si>
  <si>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</si>
  <si>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</si>
  <si>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</si>
  <si>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</si>
  <si>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</si>
  <si>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</si>
  <si>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</si>
  <si>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</si>
  <si>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</si>
  <si>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</si>
  <si>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</si>
  <si>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</si>
  <si>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</si>
  <si>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</si>
  <si>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</si>
  <si>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</si>
  <si>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</si>
  <si>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</si>
  <si>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</si>
  <si>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</si>
  <si>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</si>
  <si>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</si>
  <si>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</si>
  <si>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</si>
  <si>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</si>
  <si>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</si>
  <si>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</si>
  <si>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</si>
  <si>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</si>
  <si>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</si>
  <si>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</si>
  <si>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</si>
  <si>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</si>
  <si>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</si>
  <si>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</si>
  <si>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</si>
  <si>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</si>
  <si>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</si>
  <si>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</si>
  <si>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</si>
  <si>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</si>
  <si>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</si>
  <si>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</si>
  <si>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</si>
  <si>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</si>
  <si>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</si>
  <si>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</si>
  <si>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</si>
  <si>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</si>
  <si>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</si>
  <si>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</si>
  <si>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</si>
  <si>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</si>
  <si>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</si>
  <si>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</si>
  <si>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</si>
  <si>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</si>
  <si>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</si>
  <si>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</si>
  <si>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</si>
  <si>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</si>
  <si>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</si>
  <si>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</si>
  <si>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</si>
  <si>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</si>
  <si>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</si>
  <si>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</si>
  <si>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</si>
  <si>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</si>
  <si>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</si>
  <si>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</si>
  <si>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</si>
  <si>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</si>
  <si>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</si>
  <si>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</si>
  <si>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</si>
  <si>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</si>
  <si>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</si>
  <si>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</si>
  <si>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</si>
  <si>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</si>
  <si>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</si>
  <si>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</si>
  <si>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</si>
  <si>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</si>
  <si>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</si>
  <si>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</si>
  <si>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</si>
  <si>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</si>
  <si>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</si>
  <si>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</si>
  <si>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</si>
  <si>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</si>
  <si>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</si>
  <si>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</si>
  <si>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</si>
  <si>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</si>
  <si>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</si>
  <si>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</si>
  <si>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</si>
  <si>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</si>
  <si>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</si>
  <si>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</si>
  <si>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</si>
  <si>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</si>
  <si>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</si>
  <si>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</si>
  <si>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</si>
  <si>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</si>
  <si>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</si>
  <si>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</si>
  <si>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</si>
  <si>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</si>
  <si>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</si>
  <si>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</si>
  <si>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</si>
  <si>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</si>
  <si>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</si>
  <si>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</si>
  <si>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</si>
  <si>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</si>
  <si>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</si>
  <si>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</si>
  <si>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</si>
  <si>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</si>
  <si>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</si>
  <si>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</si>
  <si>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</si>
  <si>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</si>
  <si>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</si>
  <si>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</si>
  <si>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</si>
  <si>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</si>
  <si>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</si>
  <si>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</si>
  <si>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</si>
  <si>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</si>
  <si>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</si>
  <si>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</si>
  <si>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</si>
  <si>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</si>
  <si>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</si>
  <si>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</si>
  <si>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</si>
  <si>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</si>
  <si>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</si>
  <si>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</si>
  <si>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</si>
  <si>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</si>
  <si>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</si>
  <si>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</si>
  <si>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</si>
  <si>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</si>
  <si>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</si>
  <si>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</si>
  <si>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</si>
  <si>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</si>
  <si>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r>
      <t xml:space="preserve">Register For Compiling The Complaints </t>
    </r>
    <r>
      <rPr>
        <i/>
        <sz val="11"/>
        <color theme="1"/>
        <rFont val="Book Antiqua"/>
        <family val="1"/>
      </rPr>
      <t>{As per Appendix B of the regulation}</t>
    </r>
  </si>
  <si>
    <t>No. of complaints pending at the end of the meeting</t>
  </si>
  <si>
    <t>up to JUN-17</t>
  </si>
  <si>
    <t>up to SEPT-17</t>
  </si>
  <si>
    <t>up to DEC-17</t>
  </si>
  <si>
    <t>Earlier Submission</t>
  </si>
  <si>
    <t>ANJAR</t>
  </si>
  <si>
    <t>RED MARK SHOULD BE GREATER THAN 0.</t>
  </si>
  <si>
    <t>BLANK</t>
  </si>
  <si>
    <t>AUTO</t>
  </si>
  <si>
    <t>PUT IN FIRST COLUMN</t>
  </si>
  <si>
    <t>COLUMN - D IS NOT EQUAL TO COLUMN - L</t>
  </si>
  <si>
    <t>CHANGE LINK</t>
  </si>
  <si>
    <t>UPTO MAR</t>
  </si>
  <si>
    <t>CROSS CHECK</t>
  </si>
  <si>
    <t>QTR - 4</t>
  </si>
  <si>
    <t>UPTO DEC</t>
  </si>
  <si>
    <t>QTR - 3</t>
  </si>
  <si>
    <t>UPTO SEP</t>
  </si>
  <si>
    <t>QTR - 2</t>
  </si>
  <si>
    <t>QTR - 1</t>
  </si>
  <si>
    <t>RRC</t>
  </si>
  <si>
    <t>Rajkot/ Rajkot City</t>
  </si>
  <si>
    <t xml:space="preserve">Field area visit at different school, Colleges, Temple, residential areas-society, RMC gardens, RMC office for safety awareness and energy conservation and also village meeting &amp; Khedut Shibir is arranged for safety  </t>
  </si>
  <si>
    <t>safety pamphlets/Booklets distributed in all s.dn area</t>
  </si>
  <si>
    <t>Rajkot Rural/ Rajkot Rural</t>
  </si>
  <si>
    <t>Morbi/ MRB</t>
  </si>
  <si>
    <t>Porbandar/ PBR</t>
  </si>
  <si>
    <t>Accident awareness to village people and school students regarding safety awareness during field visit</t>
  </si>
  <si>
    <t>Safety training given to departmental employees</t>
  </si>
  <si>
    <t>Jamnagar/
JMN</t>
  </si>
  <si>
    <t xml:space="preserve">Field area visit at different school, Colleges, Temple, residential areas-society, JMC gardens, JMC office for safety awareness and energy conservation and also village meeting &amp; Khedut Shibir is arranged for safety  </t>
  </si>
  <si>
    <t>safety pamphlets distributed in all s.dn area</t>
  </si>
  <si>
    <t>BHUJ/ BHUJ</t>
  </si>
  <si>
    <t>Anjar/ Anjar</t>
  </si>
  <si>
    <t>Junagadh/ JND</t>
  </si>
  <si>
    <t xml:space="preserve"> gramsabha arranged at variour place under bhavnagar circle.</t>
  </si>
  <si>
    <t xml:space="preserve"> ward meeting arranged at variour place under bhavnagar circle.</t>
  </si>
  <si>
    <t>Amreli / AMR</t>
  </si>
  <si>
    <t>Village meeting /khedut shibir/field visit carried out/Contractor meeting</t>
  </si>
  <si>
    <t>Mock Drill</t>
  </si>
  <si>
    <t>Nill</t>
  </si>
  <si>
    <t>NILL</t>
  </si>
  <si>
    <t>MANDVI/ BHUJ</t>
  </si>
  <si>
    <t>NAKHATRANA/ BHUJ</t>
  </si>
  <si>
    <t>Safety pamphlets distributed to general public</t>
  </si>
  <si>
    <t>BVN/ BVN</t>
  </si>
  <si>
    <t>cr</t>
  </si>
  <si>
    <t>to be prepared by</t>
  </si>
  <si>
    <t>Safety</t>
  </si>
  <si>
    <t>Tech2</t>
  </si>
  <si>
    <t>GERC</t>
  </si>
  <si>
    <t>Tech1</t>
  </si>
  <si>
    <t>3 Days stall/Mela has been organised at Madhavpur LOK Mela under madhavpur sdn</t>
  </si>
  <si>
    <t>JAN-24</t>
  </si>
  <si>
    <t>FEB-24</t>
  </si>
  <si>
    <t>MAR-24</t>
  </si>
  <si>
    <t>JAN -24 to MAR-24</t>
  </si>
  <si>
    <t>OCT-23</t>
  </si>
  <si>
    <t>NOV-23</t>
  </si>
  <si>
    <t>DEC-23</t>
  </si>
  <si>
    <t>OCT -23 to DEC-23</t>
  </si>
  <si>
    <t>JUL-23</t>
  </si>
  <si>
    <t>AUG-23</t>
  </si>
  <si>
    <t>SEP-23</t>
  </si>
  <si>
    <t>JUL -23 to SEP-23</t>
  </si>
  <si>
    <t>APR-23</t>
  </si>
  <si>
    <t>MAY-23</t>
  </si>
  <si>
    <t>JUN-23</t>
  </si>
  <si>
    <t>APR -23 to JUN-23</t>
  </si>
  <si>
    <t xml:space="preserve">325 nos. of Field area visit at different village meeting &amp; Khedut Shibir is arranged for safety  </t>
  </si>
  <si>
    <t>safety pamphlets distributed in all sdn.</t>
  </si>
  <si>
    <t>109 no. of Contractor's meetings has been arranged in divions and sub division for safety point of view</t>
  </si>
  <si>
    <t>51 no. of mock drill arrnaged at all sub divisions &amp; Division.</t>
  </si>
  <si>
    <t>214 no. of safety meetings has been arranged in divions and sub division for safety point of view</t>
  </si>
  <si>
    <t>Safety Film showed at S/Dn//Dn//Circle Level</t>
  </si>
  <si>
    <t>Public awareness programmes were arranged at Village level (village visit/Khedut Shibir) for awareness of general public regarding electrical safety &amp; accident.</t>
  </si>
  <si>
    <t xml:space="preserve">Field area visit at different school, Colleges, Temple, residential areas-society for safety awareness and energy conservation and around 334 village meeting &amp; Khedut Shibir is arranged for safety  </t>
  </si>
  <si>
    <t>Around 168 no. of safety meetings arranged in 3 divisions &amp; 2 no. of committee meetings arranged at circle level</t>
  </si>
  <si>
    <t>74 no. of Contractor's meetings has been arranged in all divions for safety point of view</t>
  </si>
  <si>
    <t>33 No. of mock drill arranged in 3 divisions</t>
  </si>
  <si>
    <t>Safety training given to 84 no. of employees</t>
  </si>
  <si>
    <t xml:space="preserve"> 532 nos. of Field area &amp; village visit arranged</t>
  </si>
  <si>
    <t>Arranged  301 nos. of Field Area Visit/Village meeting/Khedut Shibir under different villages of Botad Circle</t>
  </si>
  <si>
    <t>Nos of Advertsement in media</t>
  </si>
  <si>
    <t>745 nos. of Village meeting / Khedut Shibir</t>
  </si>
  <si>
    <t>STANDARD OF PERFORMANCE COMPLIANCE REPORT YEAR : 2023-24</t>
  </si>
  <si>
    <t>Performa – SoP 005 B: Action taken report by the Redressal Committee 
(2023-24- 1st Qtr.)</t>
  </si>
  <si>
    <t xml:space="preserve">1st Quarter  </t>
  </si>
  <si>
    <t>1st Month (April-23)</t>
  </si>
  <si>
    <t>2nd Month (May-23)</t>
  </si>
  <si>
    <t>3rd Month (June-23)</t>
  </si>
  <si>
    <t>Report: Apr - 2023 to Jun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</si>
</sst>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43" formatCode="_ * #,##0.00_ ;_ * \-#,##0.00_ ;_ * &quot;-&quot;??_ ;_ @_ "/>
    <numFmt numFmtId="164" formatCode="&quot;$&quot;#,##0_);\(&quot;$&quot;#,##0\)"/>
    <numFmt numFmtId="165" formatCode="&quot;$&quot;#,##0.00;[Red]\-&quot;$&quot;#,##0.00"/>
    <numFmt numFmtId="166" formatCode="_-&quot;$&quot;* #,##0_-;\-&quot;$&quot;* #,##0_-;_-&quot;$&quot;* &quot;-&quot;_-;_-@_-"/>
    <numFmt numFmtId="167" formatCode="_-&quot;$&quot;* #,##0.00_-;\-&quot;$&quot;* #,##0.00_-;_-&quot;$&quot;* &quot;-&quot;??_-;_-@_-"/>
    <numFmt numFmtId="168" formatCode="dd\-mm\-yy;@"/>
    <numFmt numFmtId="169" formatCode="0.000"/>
    <numFmt numFmtId="170" formatCode="&quot;\&quot;#,##0.00;[Red]\-&quot;\&quot;#,##0.00"/>
    <numFmt numFmtId="171" formatCode="_-* #,##0.00\ &quot;€&quot;_-;\-* #,##0.00\ &quot;€&quot;_-;_-* &quot;-&quot;??\ &quot;€&quot;_-;_-@_-"/>
    <numFmt numFmtId="172" formatCode="#,##0.0"/>
    <numFmt numFmtId="173" formatCode="_-* #,##0\ _F_-;\-* #,##0\ _F_-;_-* &quot;-&quot;\ _F_-;_-@_-"/>
    <numFmt numFmtId="174" formatCode="_-* #,##0.00\ _F_-;\-* #,##0.00\ _F_-;_-* &quot;-&quot;??\ _F_-;_-@_-"/>
    <numFmt numFmtId="175" formatCode="#,##0.00000000;[Red]\-#,##0.00000000"/>
    <numFmt numFmtId="176" formatCode="_ &quot;Fr.&quot;\ * #,##0_ ;_ &quot;Fr.&quot;\ * \-#,##0_ ;_ &quot;Fr.&quot;\ * &quot;-&quot;_ ;_ @_ "/>
    <numFmt numFmtId="177" formatCode="_ &quot;Fr.&quot;\ * #,##0.00_ ;_ &quot;Fr.&quot;\ * \-#,##0.00_ ;_ &quot;Fr.&quot;\ * &quot;-&quot;??_ ;_ @_ "/>
    <numFmt numFmtId="178" formatCode="&quot;\&quot;#,##0.00;[Red]&quot;\&quot;\-#,##0.00"/>
    <numFmt numFmtId="179" formatCode="&quot;\&quot;#,##0;[Red]&quot;\&quot;\-#,##0"/>
    <numFmt numFmtId="180" formatCode="mm/dd/yy"/>
    <numFmt numFmtId="181" formatCode="dd\-mm\-yy"/>
    <numFmt numFmtId="182" formatCode="\\#,##0.00;[Red]&quot;-\&quot;#,##0.00"/>
    <numFmt numFmtId="183" formatCode="_-* #,##0.00&quot; €&quot;_-;\-* #,##0.00&quot; €&quot;_-;_-* \-??&quot; €&quot;_-;_-@_-"/>
    <numFmt numFmtId="184" formatCode="#,##0&quot; грн.&quot;;\-#,##0&quot; грн.&quot;"/>
    <numFmt numFmtId="185" formatCode="&quot;грн.&quot;#,##0.00;[Red]&quot;-грн.&quot;#,##0.00"/>
    <numFmt numFmtId="186" formatCode="[$-409]mmmm\-yy;@"/>
    <numFmt numFmtId="187" formatCode="mmm"/>
    <numFmt numFmtId="188" formatCode="[h]:mm"/>
  </numFmts>
  <fonts count="1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b/>
      <sz val="14"/>
      <name val="Trebuchet MS"/>
      <family val="2"/>
    </font>
    <font>
      <b/>
      <u/>
      <sz val="12"/>
      <name val="Bookman Old Style"/>
      <family val="1"/>
    </font>
    <font>
      <sz val="12"/>
      <color indexed="8"/>
      <name val="Trebuchet MS"/>
      <family val="2"/>
    </font>
    <font>
      <sz val="10"/>
      <color indexed="8"/>
      <name val="Trebuchet MS"/>
      <family val="2"/>
    </font>
    <font>
      <sz val="10"/>
      <color theme="0"/>
      <name val="Trebuchet MS"/>
      <family val="2"/>
    </font>
    <font>
      <sz val="10"/>
      <color rgb="FFFF0000"/>
      <name val="Arial"/>
      <family val="2"/>
    </font>
    <font>
      <sz val="10"/>
      <color rgb="FFFF0000"/>
      <name val="Trebuchet MS"/>
      <family val="2"/>
    </font>
    <font>
      <sz val="10"/>
      <color theme="0"/>
      <name val="Arial"/>
      <family val="2"/>
    </font>
    <font>
      <b/>
      <sz val="14"/>
      <color indexed="8"/>
      <name val="Bookman Old Style"/>
      <family val="1"/>
    </font>
    <font>
      <b/>
      <sz val="8"/>
      <color indexed="8"/>
      <name val="Bookman Old Style"/>
      <family val="1"/>
    </font>
    <font>
      <sz val="10"/>
      <color indexed="8"/>
      <name val="Bookman Old Style"/>
      <family val="1"/>
    </font>
    <font>
      <sz val="10"/>
      <name val="Calibri"/>
      <family val="2"/>
      <scheme val="minor"/>
    </font>
    <font>
      <sz val="10"/>
      <name val="Arial"/>
    </font>
    <font>
      <b/>
      <sz val="14"/>
      <name val="Times New Roman"/>
      <family val="1"/>
    </font>
    <font>
      <sz val="10"/>
      <color theme="1"/>
      <name val="Bookman Old Style"/>
      <family val="1"/>
    </font>
    <font>
      <sz val="9"/>
      <color indexed="81"/>
      <name val="Tahoma"/>
    </font>
    <font>
      <b/>
      <sz val="10"/>
      <name val="Trebuchet MS"/>
      <family val="2"/>
    </font>
    <font>
      <b/>
      <sz val="8"/>
      <color indexed="8"/>
      <name val="Trebuchet MS"/>
      <family val="2"/>
    </font>
    <font>
      <sz val="9"/>
      <name val="Bookman Old Style"/>
      <family val="1"/>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1"/>
        <bgColor indexed="64"/>
      </patternFill>
    </fill>
  </fills>
  <borders count="91">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3297">
    <xf numFmtId="0" fontId="0" fillId="0" borderId="0"/>
    <xf numFmtId="0" fontId="27" fillId="0" borderId="0"/>
    <xf numFmtId="0" fontId="27"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0" fillId="0" borderId="0"/>
    <xf numFmtId="0" fontId="20" fillId="0" borderId="0"/>
    <xf numFmtId="0" fontId="20" fillId="0" borderId="0"/>
    <xf numFmtId="0" fontId="20" fillId="0" borderId="0"/>
    <xf numFmtId="0" fontId="20" fillId="0" borderId="0"/>
    <xf numFmtId="0" fontId="29"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3" borderId="0" applyNumberFormat="0" applyBorder="0" applyAlignment="0" applyProtection="0"/>
    <xf numFmtId="3" fontId="34" fillId="0" borderId="0"/>
    <xf numFmtId="3" fontId="34" fillId="0" borderId="0"/>
    <xf numFmtId="3" fontId="34" fillId="0" borderId="0"/>
    <xf numFmtId="0" fontId="64" fillId="0" borderId="0" applyNumberFormat="0" applyFill="0" applyBorder="0" applyAlignment="0" applyProtection="0"/>
    <xf numFmtId="164" fontId="35" fillId="0" borderId="1" applyAlignment="0" applyProtection="0"/>
    <xf numFmtId="184" fontId="35" fillId="0" borderId="2" applyAlignment="0" applyProtection="0"/>
    <xf numFmtId="184" fontId="35" fillId="0" borderId="2" applyAlignment="0" applyProtection="0"/>
    <xf numFmtId="0" fontId="32" fillId="0" borderId="0"/>
    <xf numFmtId="0" fontId="32" fillId="0" borderId="0"/>
    <xf numFmtId="0" fontId="36" fillId="20" borderId="3" applyNumberFormat="0" applyAlignment="0" applyProtection="0"/>
    <xf numFmtId="0" fontId="37" fillId="21" borderId="4" applyNumberFormat="0" applyAlignment="0" applyProtection="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3" fontId="27" fillId="0" borderId="0" applyFont="0" applyFill="0" applyBorder="0" applyAlignment="0" applyProtection="0"/>
    <xf numFmtId="3" fontId="20" fillId="0" borderId="0" applyFill="0" applyBorder="0" applyAlignment="0" applyProtection="0"/>
    <xf numFmtId="3" fontId="20" fillId="0" borderId="0" applyFill="0" applyBorder="0" applyAlignment="0" applyProtection="0"/>
    <xf numFmtId="165"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0" fontId="27" fillId="0" borderId="0" applyFont="0" applyFill="0" applyBorder="0" applyAlignment="0" applyProtection="0"/>
    <xf numFmtId="0" fontId="20" fillId="0" borderId="0" applyFill="0" applyBorder="0" applyAlignment="0" applyProtection="0"/>
    <xf numFmtId="0" fontId="20" fillId="0" borderId="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0" fontId="96" fillId="0" borderId="0"/>
    <xf numFmtId="0" fontId="38" fillId="0" borderId="0" applyNumberFormat="0" applyFill="0" applyBorder="0" applyAlignment="0" applyProtection="0"/>
    <xf numFmtId="2" fontId="27"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172" fontId="39" fillId="0" borderId="5">
      <alignment horizontal="right"/>
    </xf>
    <xf numFmtId="172" fontId="39" fillId="0" borderId="6">
      <alignment horizontal="right"/>
    </xf>
    <xf numFmtId="172" fontId="39" fillId="0" borderId="6">
      <alignment horizontal="right"/>
    </xf>
    <xf numFmtId="0" fontId="40" fillId="4" borderId="0" applyNumberFormat="0" applyBorder="0" applyAlignment="0" applyProtection="0"/>
    <xf numFmtId="38"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5" fillId="24" borderId="0"/>
    <xf numFmtId="0" fontId="25" fillId="0" borderId="7" applyNumberFormat="0" applyAlignment="0" applyProtection="0">
      <alignment horizontal="left" vertical="center"/>
    </xf>
    <xf numFmtId="0" fontId="25" fillId="0" borderId="8" applyNumberFormat="0" applyAlignment="0" applyProtection="0"/>
    <xf numFmtId="0" fontId="25" fillId="0" borderId="8" applyNumberFormat="0" applyAlignment="0" applyProtection="0"/>
    <xf numFmtId="0" fontId="25" fillId="0" borderId="9">
      <alignment horizontal="left" vertical="center"/>
    </xf>
    <xf numFmtId="0" fontId="25" fillId="0" borderId="10">
      <alignment horizontal="left" vertical="center"/>
    </xf>
    <xf numFmtId="0" fontId="25" fillId="0" borderId="10">
      <alignment horizontal="left" vertical="center"/>
    </xf>
    <xf numFmtId="0" fontId="42" fillId="0" borderId="11" applyNumberFormat="0" applyFill="0" applyAlignment="0" applyProtection="0"/>
    <xf numFmtId="0" fontId="62"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25" fillId="0" borderId="0" applyNumberFormat="0" applyFill="0" applyBorder="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7" borderId="3" applyNumberFormat="0" applyAlignment="0" applyProtection="0"/>
    <xf numFmtId="10" fontId="41" fillId="25" borderId="14"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0" borderId="15" applyNumberFormat="0" applyFill="0" applyAlignment="0" applyProtection="0"/>
    <xf numFmtId="173" fontId="20" fillId="0" borderId="0" applyFont="0" applyFill="0" applyBorder="0" applyAlignment="0" applyProtection="0"/>
    <xf numFmtId="174" fontId="20" fillId="0" borderId="0" applyFont="0" applyFill="0" applyBorder="0" applyAlignment="0" applyProtection="0"/>
    <xf numFmtId="0" fontId="48" fillId="27" borderId="0" applyNumberFormat="0" applyBorder="0" applyAlignment="0" applyProtection="0"/>
    <xf numFmtId="37" fontId="49" fillId="0" borderId="0"/>
    <xf numFmtId="37" fontId="49" fillId="0" borderId="0"/>
    <xf numFmtId="37" fontId="95" fillId="0" borderId="0"/>
    <xf numFmtId="0" fontId="50" fillId="0" borderId="0"/>
    <xf numFmtId="0" fontId="78" fillId="0" borderId="0"/>
    <xf numFmtId="0" fontId="78" fillId="0" borderId="0"/>
    <xf numFmtId="175" fontId="20" fillId="0" borderId="0"/>
    <xf numFmtId="169" fontId="20" fillId="0" borderId="0"/>
    <xf numFmtId="169" fontId="20" fillId="0" borderId="0"/>
    <xf numFmtId="0" fontId="30" fillId="0" borderId="0"/>
    <xf numFmtId="0" fontId="20" fillId="0" borderId="0"/>
    <xf numFmtId="0" fontId="20" fillId="0" borderId="0"/>
    <xf numFmtId="0" fontId="20" fillId="0" borderId="0"/>
    <xf numFmtId="0" fontId="113" fillId="0" borderId="0"/>
    <xf numFmtId="0" fontId="20" fillId="0" borderId="0"/>
    <xf numFmtId="0" fontId="113" fillId="0" borderId="0"/>
    <xf numFmtId="0" fontId="20" fillId="0" borderId="0"/>
    <xf numFmtId="0" fontId="113" fillId="0" borderId="0"/>
    <xf numFmtId="0" fontId="27" fillId="0" borderId="0"/>
    <xf numFmtId="0" fontId="20"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51" fillId="20" borderId="17" applyNumberFormat="0" applyAlignment="0" applyProtection="0"/>
    <xf numFmtId="10" fontId="20" fillId="0" borderId="0" applyFont="0" applyFill="0" applyBorder="0" applyAlignment="0" applyProtection="0"/>
    <xf numFmtId="10" fontId="20" fillId="0" borderId="0" applyFill="0" applyBorder="0" applyAlignment="0" applyProtection="0"/>
    <xf numFmtId="10" fontId="20" fillId="0" borderId="0" applyFill="0" applyBorder="0" applyAlignment="0" applyProtection="0"/>
    <xf numFmtId="0" fontId="52" fillId="0" borderId="0" applyFont="0"/>
    <xf numFmtId="0" fontId="20" fillId="0" borderId="0"/>
    <xf numFmtId="0" fontId="20" fillId="0" borderId="0"/>
    <xf numFmtId="3" fontId="53" fillId="0" borderId="0"/>
    <xf numFmtId="3" fontId="53" fillId="0" borderId="0"/>
    <xf numFmtId="3" fontId="53" fillId="0" borderId="0"/>
    <xf numFmtId="0" fontId="54"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28" fillId="0" borderId="0">
      <alignment vertical="top"/>
    </xf>
    <xf numFmtId="0" fontId="77" fillId="0" borderId="0">
      <alignment vertical="top"/>
    </xf>
    <xf numFmtId="0" fontId="28" fillId="0" borderId="0">
      <alignment vertical="top"/>
    </xf>
    <xf numFmtId="0" fontId="55" fillId="0" borderId="0" applyNumberFormat="0" applyFill="0" applyBorder="0" applyAlignment="0" applyProtection="0"/>
    <xf numFmtId="0" fontId="56" fillId="0" borderId="18" applyNumberFormat="0" applyFill="0" applyAlignment="0" applyProtection="0"/>
    <xf numFmtId="0" fontId="20" fillId="0" borderId="19"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176" fontId="20" fillId="0" borderId="0" applyFont="0" applyFill="0" applyBorder="0" applyAlignment="0" applyProtection="0"/>
    <xf numFmtId="177" fontId="20" fillId="0" borderId="0" applyFont="0" applyFill="0" applyBorder="0" applyAlignment="0" applyProtection="0"/>
    <xf numFmtId="0" fontId="57" fillId="0" borderId="0" applyNumberForma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0" fontId="27" fillId="0" borderId="0" applyFont="0" applyFill="0" applyBorder="0" applyAlignment="0" applyProtection="0"/>
    <xf numFmtId="0" fontId="59" fillId="0" borderId="0"/>
    <xf numFmtId="166" fontId="20" fillId="0" borderId="0" applyFont="0" applyFill="0" applyBorder="0" applyAlignment="0" applyProtection="0"/>
    <xf numFmtId="167" fontId="2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61" fillId="0" borderId="0"/>
    <xf numFmtId="0" fontId="20" fillId="0" borderId="0"/>
    <xf numFmtId="0" fontId="20" fillId="0" borderId="0"/>
    <xf numFmtId="0" fontId="19" fillId="0" borderId="0"/>
    <xf numFmtId="0" fontId="18" fillId="0" borderId="0"/>
    <xf numFmtId="0" fontId="20" fillId="0" borderId="0"/>
    <xf numFmtId="0" fontId="20" fillId="0" borderId="0"/>
    <xf numFmtId="0" fontId="20" fillId="0" borderId="0"/>
    <xf numFmtId="0" fontId="20" fillId="0" borderId="0"/>
    <xf numFmtId="0" fontId="117" fillId="0" borderId="0">
      <alignment vertical="top"/>
    </xf>
    <xf numFmtId="0" fontId="17" fillId="0" borderId="0"/>
    <xf numFmtId="0" fontId="16" fillId="0" borderId="0"/>
    <xf numFmtId="0" fontId="20" fillId="0" borderId="0">
      <alignment vertical="top"/>
    </xf>
    <xf numFmtId="0" fontId="15" fillId="0" borderId="0"/>
    <xf numFmtId="0" fontId="15" fillId="0" borderId="0"/>
    <xf numFmtId="0" fontId="130" fillId="0" borderId="0">
      <alignment vertical="top"/>
    </xf>
    <xf numFmtId="0" fontId="130" fillId="0" borderId="0"/>
    <xf numFmtId="0" fontId="14" fillId="0" borderId="0"/>
    <xf numFmtId="0" fontId="13" fillId="0" borderId="0"/>
    <xf numFmtId="0" fontId="12" fillId="0" borderId="0"/>
    <xf numFmtId="0" fontId="20" fillId="0" borderId="0"/>
    <xf numFmtId="0" fontId="11" fillId="0" borderId="0"/>
    <xf numFmtId="9" fontId="10"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6" fillId="0" borderId="0"/>
    <xf numFmtId="0" fontId="5" fillId="0" borderId="0"/>
    <xf numFmtId="0" fontId="4" fillId="0" borderId="0"/>
    <xf numFmtId="0" fontId="143" fillId="0" borderId="0">
      <alignment vertical="top"/>
    </xf>
    <xf numFmtId="0" fontId="3" fillId="0" borderId="0"/>
    <xf numFmtId="0" fontId="20" fillId="0" borderId="0"/>
    <xf numFmtId="0" fontId="2" fillId="0" borderId="0"/>
    <xf numFmtId="0" fontId="1" fillId="0" borderId="0"/>
    <xf numFmtId="0" fontId="143" fillId="0" borderId="0"/>
  </cellStyleXfs>
  <cellXfs count="747">
    <xf numFmtId="0" fontId="0" fillId="0" borderId="0" xfId="0"/>
    <xf numFmtId="0" fontId="0" fillId="0" borderId="14" xfId="0" applyFill="1" applyBorder="1"/>
    <xf numFmtId="0" fontId="21" fillId="0" borderId="0" xfId="3210" applyFont="1" applyFill="1" applyBorder="1" applyAlignment="1">
      <alignment vertical="center" wrapText="1"/>
    </xf>
    <xf numFmtId="0" fontId="21" fillId="0" borderId="0"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0" fontId="21" fillId="0" borderId="14" xfId="3210" applyFont="1" applyFill="1" applyBorder="1" applyAlignment="1">
      <alignment vertical="center" wrapText="1"/>
    </xf>
    <xf numFmtId="0" fontId="21" fillId="0" borderId="14" xfId="3210" applyFont="1" applyFill="1" applyBorder="1" applyAlignment="1" applyProtection="1">
      <alignment horizontal="center" vertical="center"/>
    </xf>
    <xf numFmtId="0" fontId="21" fillId="0" borderId="14" xfId="3210" applyFont="1" applyFill="1" applyBorder="1" applyAlignment="1">
      <alignment horizontal="left" vertical="center" wrapText="1"/>
    </xf>
    <xf numFmtId="168" fontId="21" fillId="0" borderId="14" xfId="3210" applyNumberFormat="1" applyFont="1" applyFill="1" applyBorder="1" applyAlignment="1">
      <alignment horizontal="left" vertical="center" wrapText="1"/>
    </xf>
    <xf numFmtId="49"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center" wrapText="1"/>
    </xf>
    <xf numFmtId="0" fontId="21" fillId="0" borderId="14" xfId="3210" applyFont="1" applyFill="1" applyBorder="1" applyAlignment="1" applyProtection="1">
      <alignment horizontal="left" vertical="center"/>
    </xf>
    <xf numFmtId="0" fontId="21" fillId="0" borderId="14" xfId="3210" applyFont="1" applyFill="1" applyBorder="1" applyAlignment="1" applyProtection="1">
      <alignment horizontal="left" vertical="center" wrapText="1"/>
    </xf>
    <xf numFmtId="168" fontId="21" fillId="0" borderId="14" xfId="3210" applyNumberFormat="1" applyFont="1" applyFill="1" applyBorder="1" applyAlignment="1" applyProtection="1">
      <alignment horizontal="left" vertical="center" wrapText="1"/>
    </xf>
    <xf numFmtId="0" fontId="21" fillId="0" borderId="14" xfId="3210" applyFont="1" applyFill="1" applyBorder="1" applyAlignment="1" applyProtection="1">
      <alignment vertical="center"/>
      <protection locked="0"/>
    </xf>
    <xf numFmtId="0" fontId="21" fillId="0" borderId="14" xfId="3210" applyFont="1" applyFill="1" applyBorder="1" applyAlignment="1" applyProtection="1">
      <alignment horizontal="center" vertical="center"/>
      <protection locked="0"/>
    </xf>
    <xf numFmtId="0" fontId="21" fillId="0" borderId="14" xfId="3210" applyFont="1" applyFill="1" applyBorder="1" applyAlignment="1" applyProtection="1">
      <alignment horizontal="center" vertical="center" wrapText="1"/>
      <protection locked="0"/>
    </xf>
    <xf numFmtId="0" fontId="21" fillId="0" borderId="14" xfId="3210" applyFont="1" applyFill="1" applyBorder="1" applyAlignment="1">
      <alignment horizontal="left" vertical="top" wrapText="1"/>
    </xf>
    <xf numFmtId="168" fontId="21" fillId="0" borderId="14" xfId="3210" applyNumberFormat="1" applyFont="1" applyFill="1" applyBorder="1" applyAlignment="1">
      <alignment horizontal="left" vertical="top" wrapText="1"/>
    </xf>
    <xf numFmtId="0" fontId="21" fillId="0" borderId="14" xfId="3210" applyFont="1" applyFill="1" applyBorder="1" applyAlignment="1">
      <alignment vertical="top" wrapText="1"/>
    </xf>
    <xf numFmtId="0" fontId="21" fillId="0" borderId="14" xfId="3210" applyFont="1" applyFill="1" applyBorder="1" applyAlignment="1">
      <alignment horizontal="center" vertical="top" wrapText="1"/>
    </xf>
    <xf numFmtId="168" fontId="21" fillId="0" borderId="14" xfId="3210" quotePrefix="1" applyNumberFormat="1" applyFont="1" applyFill="1" applyBorder="1" applyAlignment="1">
      <alignment horizontal="left" vertical="top" wrapText="1"/>
    </xf>
    <xf numFmtId="0" fontId="21" fillId="0" borderId="14" xfId="3210" quotePrefix="1" applyFont="1" applyFill="1" applyBorder="1" applyAlignment="1">
      <alignment vertical="top" wrapText="1"/>
    </xf>
    <xf numFmtId="0" fontId="66" fillId="0" borderId="14" xfId="3210" applyFont="1" applyFill="1" applyBorder="1" applyAlignment="1">
      <alignment vertical="top" wrapText="1"/>
    </xf>
    <xf numFmtId="0" fontId="66" fillId="0" borderId="14" xfId="3210" applyFont="1" applyFill="1" applyBorder="1" applyAlignment="1">
      <alignment horizontal="center" vertical="top" wrapText="1"/>
    </xf>
    <xf numFmtId="0" fontId="27" fillId="0" borderId="14" xfId="3210" applyFont="1" applyFill="1" applyBorder="1" applyAlignment="1">
      <alignment vertical="top" wrapText="1"/>
    </xf>
    <xf numFmtId="0" fontId="21"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21" fillId="0" borderId="0" xfId="3210" applyFont="1" applyFill="1" applyBorder="1" applyAlignment="1">
      <alignment horizontal="left" vertical="top" wrapText="1"/>
    </xf>
    <xf numFmtId="168" fontId="21" fillId="0" borderId="0" xfId="3210" applyNumberFormat="1" applyFont="1" applyFill="1" applyBorder="1" applyAlignment="1">
      <alignment horizontal="left" vertical="top" wrapText="1"/>
    </xf>
    <xf numFmtId="0" fontId="66" fillId="0" borderId="0" xfId="3210" applyFont="1" applyFill="1" applyBorder="1" applyAlignment="1">
      <alignment vertical="top" wrapText="1"/>
    </xf>
    <xf numFmtId="0" fontId="66" fillId="0" borderId="0" xfId="3210" applyFont="1" applyFill="1" applyBorder="1" applyAlignment="1">
      <alignment horizontal="center" vertical="top" wrapText="1"/>
    </xf>
    <xf numFmtId="0" fontId="27" fillId="0" borderId="0" xfId="3210" applyFont="1" applyFill="1" applyBorder="1" applyAlignment="1">
      <alignment vertical="top" wrapText="1"/>
    </xf>
    <xf numFmtId="0" fontId="20" fillId="0" borderId="14" xfId="3210" applyBorder="1" applyAlignment="1">
      <alignment horizontal="center" vertical="center" wrapText="1"/>
    </xf>
    <xf numFmtId="0" fontId="67" fillId="0" borderId="21" xfId="3210" applyFont="1" applyBorder="1" applyAlignment="1">
      <alignment horizontal="center" vertical="center" wrapText="1"/>
    </xf>
    <xf numFmtId="0" fontId="67" fillId="0" borderId="22" xfId="3210" applyFont="1" applyFill="1" applyBorder="1" applyAlignment="1" applyProtection="1">
      <alignment horizontal="left" vertical="center"/>
    </xf>
    <xf numFmtId="0" fontId="67" fillId="0" borderId="22" xfId="3210" applyFont="1" applyFill="1" applyBorder="1" applyAlignment="1">
      <alignment horizontal="left" vertical="center" wrapText="1"/>
    </xf>
    <xf numFmtId="0" fontId="68" fillId="0" borderId="22" xfId="3210" applyFont="1" applyFill="1" applyBorder="1" applyAlignment="1">
      <alignment horizontal="left" vertical="center"/>
    </xf>
    <xf numFmtId="0" fontId="68" fillId="0" borderId="22" xfId="3210" applyFont="1" applyFill="1" applyBorder="1" applyAlignment="1">
      <alignment horizontal="left" vertical="center" wrapText="1"/>
    </xf>
    <xf numFmtId="0" fontId="68" fillId="0" borderId="22" xfId="3210" applyNumberFormat="1" applyFont="1" applyFill="1" applyBorder="1" applyAlignment="1">
      <alignment horizontal="right" vertical="center"/>
    </xf>
    <xf numFmtId="0" fontId="69" fillId="0" borderId="22" xfId="3210" applyNumberFormat="1" applyFont="1" applyFill="1" applyBorder="1" applyAlignment="1">
      <alignment horizontal="center" vertical="center" wrapText="1"/>
    </xf>
    <xf numFmtId="0" fontId="68" fillId="0" borderId="22" xfId="3210" applyFont="1" applyFill="1" applyBorder="1" applyAlignment="1">
      <alignment horizontal="justify" vertical="center" wrapText="1"/>
    </xf>
    <xf numFmtId="0" fontId="67" fillId="0" borderId="23" xfId="3210" applyFont="1" applyBorder="1" applyAlignment="1">
      <alignment horizontal="justify" vertical="center" wrapText="1"/>
    </xf>
    <xf numFmtId="0" fontId="67" fillId="0" borderId="0" xfId="3210" applyFont="1" applyBorder="1" applyAlignment="1">
      <alignment vertical="center" wrapText="1"/>
    </xf>
    <xf numFmtId="0" fontId="67" fillId="0" borderId="24" xfId="3210" applyFont="1" applyBorder="1" applyAlignment="1">
      <alignment horizontal="center" vertical="center" wrapText="1"/>
    </xf>
    <xf numFmtId="0" fontId="67" fillId="0" borderId="25" xfId="3210" applyFont="1" applyFill="1" applyBorder="1" applyAlignment="1" applyProtection="1">
      <alignment horizontal="left" vertical="center"/>
    </xf>
    <xf numFmtId="0" fontId="67" fillId="0" borderId="25" xfId="3210" applyFont="1" applyFill="1" applyBorder="1" applyAlignment="1">
      <alignment horizontal="left" vertical="center" wrapText="1"/>
    </xf>
    <xf numFmtId="0" fontId="68" fillId="0" borderId="25" xfId="3210" applyFont="1" applyFill="1" applyBorder="1" applyAlignment="1">
      <alignment horizontal="left" vertical="center"/>
    </xf>
    <xf numFmtId="0" fontId="68" fillId="0" borderId="25" xfId="3210" applyFont="1" applyFill="1" applyBorder="1" applyAlignment="1">
      <alignment horizontal="left" vertical="center" wrapText="1"/>
    </xf>
    <xf numFmtId="0" fontId="68" fillId="0" borderId="25" xfId="3210" applyNumberFormat="1" applyFont="1" applyFill="1" applyBorder="1" applyAlignment="1">
      <alignment horizontal="right" vertical="center"/>
    </xf>
    <xf numFmtId="0" fontId="69" fillId="0" borderId="25" xfId="3210" applyNumberFormat="1" applyFont="1" applyFill="1" applyBorder="1" applyAlignment="1" applyProtection="1">
      <alignment horizontal="center" vertical="center"/>
      <protection locked="0"/>
    </xf>
    <xf numFmtId="0" fontId="68" fillId="0" borderId="25" xfId="3210" applyFont="1" applyFill="1" applyBorder="1" applyAlignment="1">
      <alignment horizontal="justify" vertical="center" wrapText="1"/>
    </xf>
    <xf numFmtId="0" fontId="67" fillId="0" borderId="26" xfId="3210" applyFont="1" applyBorder="1" applyAlignment="1">
      <alignment horizontal="justify" vertical="center" wrapText="1"/>
    </xf>
    <xf numFmtId="14" fontId="68" fillId="0" borderId="25" xfId="3210" applyNumberFormat="1" applyFont="1" applyFill="1" applyBorder="1" applyAlignment="1">
      <alignment horizontal="right" vertical="center"/>
    </xf>
    <xf numFmtId="0" fontId="69" fillId="0" borderId="25" xfId="3210" applyNumberFormat="1" applyFont="1" applyFill="1" applyBorder="1" applyAlignment="1">
      <alignment horizontal="center" vertical="center" wrapText="1"/>
    </xf>
    <xf numFmtId="0" fontId="70" fillId="0" borderId="25" xfId="3210" applyFont="1" applyFill="1" applyBorder="1" applyAlignment="1">
      <alignment horizontal="justify" vertical="center" wrapText="1"/>
    </xf>
    <xf numFmtId="0" fontId="69" fillId="0" borderId="25" xfId="3210" applyFont="1" applyFill="1" applyBorder="1" applyAlignment="1">
      <alignment horizontal="center" vertical="center" wrapText="1"/>
    </xf>
    <xf numFmtId="0" fontId="68" fillId="0" borderId="25" xfId="3210" applyFont="1" applyFill="1" applyBorder="1" applyAlignment="1">
      <alignment vertical="center" wrapText="1"/>
    </xf>
    <xf numFmtId="0" fontId="67" fillId="0" borderId="25" xfId="3210" applyFont="1" applyBorder="1" applyAlignment="1">
      <alignment horizontal="left" vertical="center" wrapText="1"/>
    </xf>
    <xf numFmtId="14" fontId="67" fillId="0" borderId="25" xfId="3210" applyNumberFormat="1" applyFont="1" applyBorder="1" applyAlignment="1">
      <alignment horizontal="right" vertical="center" wrapText="1"/>
    </xf>
    <xf numFmtId="49" fontId="67" fillId="0" borderId="25" xfId="3210" applyNumberFormat="1" applyFont="1" applyBorder="1" applyAlignment="1">
      <alignment horizontal="justify" vertical="center" wrapText="1"/>
    </xf>
    <xf numFmtId="0" fontId="67" fillId="0" borderId="25" xfId="3210" applyFont="1" applyFill="1" applyBorder="1" applyAlignment="1" applyProtection="1">
      <alignment horizontal="left" vertical="center" wrapText="1"/>
    </xf>
    <xf numFmtId="14" fontId="67" fillId="0" borderId="25" xfId="3210" applyNumberFormat="1" applyFont="1" applyFill="1" applyBorder="1" applyAlignment="1" applyProtection="1">
      <alignment horizontal="right" vertical="center" wrapText="1"/>
    </xf>
    <xf numFmtId="0" fontId="68" fillId="0" borderId="25" xfId="3210" applyFont="1" applyBorder="1" applyAlignment="1">
      <alignment horizontal="justify" vertical="center" wrapText="1"/>
    </xf>
    <xf numFmtId="0" fontId="70" fillId="0" borderId="25" xfId="3210" applyFont="1" applyBorder="1" applyAlignment="1">
      <alignment horizontal="justify" vertical="center" wrapText="1"/>
    </xf>
    <xf numFmtId="168" fontId="67" fillId="0" borderId="25" xfId="3210" applyNumberFormat="1" applyFont="1" applyBorder="1" applyAlignment="1">
      <alignment horizontal="right" vertical="center" wrapText="1"/>
    </xf>
    <xf numFmtId="0" fontId="67" fillId="0" borderId="25" xfId="3210" applyFont="1" applyBorder="1" applyAlignment="1">
      <alignment horizontal="justify" vertical="center" wrapText="1"/>
    </xf>
    <xf numFmtId="0" fontId="68" fillId="0" borderId="25" xfId="3210" applyFont="1" applyBorder="1" applyAlignment="1">
      <alignment vertical="center" wrapText="1"/>
    </xf>
    <xf numFmtId="0" fontId="71" fillId="0" borderId="25" xfId="3210" applyNumberFormat="1" applyFont="1" applyFill="1" applyBorder="1" applyAlignment="1">
      <alignment horizontal="center" vertical="center" wrapText="1"/>
    </xf>
    <xf numFmtId="168" fontId="67" fillId="0" borderId="25" xfId="3210" applyNumberFormat="1" applyFont="1" applyFill="1" applyBorder="1" applyAlignment="1" applyProtection="1">
      <alignment horizontal="right" vertical="center" wrapText="1"/>
    </xf>
    <xf numFmtId="0" fontId="71" fillId="0" borderId="25" xfId="3210" applyNumberFormat="1" applyFont="1" applyFill="1" applyBorder="1" applyAlignment="1" applyProtection="1">
      <alignment horizontal="center" vertical="center"/>
      <protection locked="0"/>
    </xf>
    <xf numFmtId="0" fontId="68" fillId="0" borderId="26" xfId="3210" applyFont="1" applyBorder="1" applyAlignment="1">
      <alignment horizontal="justify" vertical="center" wrapText="1"/>
    </xf>
    <xf numFmtId="0" fontId="68" fillId="0" borderId="25" xfId="3210" applyFont="1" applyBorder="1" applyAlignment="1">
      <alignment horizontal="justify" vertical="center"/>
    </xf>
    <xf numFmtId="0" fontId="68" fillId="0" borderId="25" xfId="3210" applyFont="1" applyBorder="1" applyAlignment="1">
      <alignment horizontal="left" vertical="center" wrapText="1"/>
    </xf>
    <xf numFmtId="0" fontId="68" fillId="0" borderId="25" xfId="3210" applyFont="1" applyBorder="1" applyAlignment="1">
      <alignment horizontal="left" vertical="center"/>
    </xf>
    <xf numFmtId="0" fontId="23" fillId="0" borderId="25" xfId="3210" applyFont="1" applyBorder="1" applyAlignment="1">
      <alignment vertical="center" wrapText="1"/>
    </xf>
    <xf numFmtId="0" fontId="23" fillId="0" borderId="25" xfId="3210" applyFont="1" applyBorder="1" applyAlignment="1">
      <alignment horizontal="left" vertical="center" wrapText="1"/>
    </xf>
    <xf numFmtId="0" fontId="21" fillId="0" borderId="25" xfId="3210" applyFont="1" applyBorder="1" applyAlignment="1">
      <alignment horizontal="left" vertical="center" wrapText="1"/>
    </xf>
    <xf numFmtId="0" fontId="67" fillId="0" borderId="25" xfId="3210" applyFont="1" applyBorder="1" applyAlignment="1">
      <alignment vertical="center" wrapText="1"/>
    </xf>
    <xf numFmtId="0" fontId="67" fillId="0" borderId="27" xfId="3210" applyFont="1" applyFill="1" applyBorder="1" applyAlignment="1" applyProtection="1">
      <alignment horizontal="left" vertical="center"/>
    </xf>
    <xf numFmtId="0" fontId="68" fillId="0" borderId="27" xfId="3210" applyFont="1" applyBorder="1" applyAlignment="1">
      <alignment horizontal="left" vertical="center"/>
    </xf>
    <xf numFmtId="0" fontId="69" fillId="0" borderId="27" xfId="3210" applyNumberFormat="1" applyFont="1" applyFill="1" applyBorder="1" applyAlignment="1" applyProtection="1">
      <alignment horizontal="center" vertical="center"/>
      <protection locked="0"/>
    </xf>
    <xf numFmtId="0" fontId="68" fillId="0" borderId="27" xfId="3210" applyFont="1" applyBorder="1" applyAlignment="1">
      <alignment horizontal="justify" vertical="center" wrapText="1"/>
    </xf>
    <xf numFmtId="0" fontId="67" fillId="0" borderId="27" xfId="3210" applyFont="1" applyBorder="1" applyAlignment="1">
      <alignment vertical="center" wrapText="1"/>
    </xf>
    <xf numFmtId="0" fontId="67" fillId="0" borderId="28" xfId="3210" applyFont="1" applyBorder="1" applyAlignment="1">
      <alignment horizontal="justify" vertical="center" wrapText="1"/>
    </xf>
    <xf numFmtId="0" fontId="67" fillId="0" borderId="29" xfId="3210" applyFont="1" applyBorder="1" applyAlignment="1">
      <alignment horizontal="center" vertical="center" wrapText="1"/>
    </xf>
    <xf numFmtId="0" fontId="72" fillId="0" borderId="0" xfId="3210" applyFont="1" applyBorder="1" applyAlignment="1">
      <alignment horizontal="center" vertical="center" wrapText="1"/>
    </xf>
    <xf numFmtId="0" fontId="63" fillId="0" borderId="0" xfId="3210" applyFont="1" applyAlignment="1">
      <alignment horizontal="center" vertical="center"/>
    </xf>
    <xf numFmtId="0" fontId="71" fillId="0" borderId="0" xfId="3210" applyFont="1" applyBorder="1" applyAlignment="1">
      <alignment horizontal="center" vertical="center" wrapText="1"/>
    </xf>
    <xf numFmtId="0" fontId="27" fillId="0" borderId="0" xfId="3210" applyFont="1" applyAlignment="1">
      <alignment horizontal="center" vertical="center" wrapText="1"/>
    </xf>
    <xf numFmtId="0" fontId="21" fillId="0" borderId="0" xfId="3210" applyFont="1" applyAlignment="1">
      <alignment horizontal="center" vertical="center" wrapText="1"/>
    </xf>
    <xf numFmtId="0" fontId="21" fillId="0" borderId="14" xfId="3210" applyFont="1" applyFill="1" applyBorder="1" applyAlignment="1" applyProtection="1">
      <alignment horizontal="center" vertical="top"/>
    </xf>
    <xf numFmtId="0" fontId="21" fillId="0" borderId="14" xfId="3210" applyFont="1" applyFill="1" applyBorder="1" applyAlignment="1" applyProtection="1">
      <alignment horizontal="left" vertical="top"/>
    </xf>
    <xf numFmtId="14" fontId="21" fillId="0" borderId="14" xfId="3210" applyNumberFormat="1" applyFont="1" applyFill="1" applyBorder="1" applyAlignment="1">
      <alignment horizontal="center" vertical="top" wrapText="1"/>
    </xf>
    <xf numFmtId="0" fontId="21" fillId="0" borderId="14" xfId="3210" applyFont="1" applyFill="1" applyBorder="1" applyAlignment="1" applyProtection="1">
      <alignment horizontal="left" vertical="top" wrapText="1"/>
    </xf>
    <xf numFmtId="0" fontId="21" fillId="0" borderId="14" xfId="3210" applyFont="1" applyFill="1" applyBorder="1" applyAlignment="1">
      <alignment wrapText="1"/>
    </xf>
    <xf numFmtId="14" fontId="21" fillId="0" borderId="14" xfId="3210" applyNumberFormat="1" applyFont="1" applyFill="1" applyBorder="1" applyAlignment="1" applyProtection="1">
      <alignment horizontal="left" vertical="top" wrapText="1"/>
    </xf>
    <xf numFmtId="0" fontId="66" fillId="0" borderId="14" xfId="3210" applyFont="1" applyFill="1" applyBorder="1" applyAlignment="1" applyProtection="1">
      <alignment horizontal="left" vertical="top" wrapText="1"/>
    </xf>
    <xf numFmtId="0" fontId="21" fillId="0" borderId="14" xfId="3210" applyFont="1" applyFill="1" applyBorder="1" applyAlignment="1" applyProtection="1">
      <alignment horizontal="center" vertical="top" wrapText="1"/>
    </xf>
    <xf numFmtId="0" fontId="21" fillId="0" borderId="30" xfId="3210" applyFont="1" applyBorder="1" applyAlignment="1">
      <alignment horizontal="center" vertical="center" wrapText="1"/>
    </xf>
    <xf numFmtId="0" fontId="21" fillId="0" borderId="30" xfId="3210" applyFont="1" applyBorder="1" applyAlignment="1">
      <alignment horizontal="left" vertical="center" shrinkToFit="1"/>
    </xf>
    <xf numFmtId="0" fontId="72" fillId="0" borderId="30" xfId="3210" applyFont="1" applyFill="1" applyBorder="1" applyAlignment="1" applyProtection="1">
      <alignment horizontal="left" vertical="top"/>
    </xf>
    <xf numFmtId="0" fontId="21" fillId="0" borderId="30" xfId="3210" applyFont="1" applyBorder="1" applyAlignment="1">
      <alignment horizontal="left" vertical="center" wrapText="1"/>
    </xf>
    <xf numFmtId="0" fontId="21" fillId="0" borderId="30" xfId="3210" applyFont="1" applyBorder="1" applyAlignment="1">
      <alignment vertical="center" wrapText="1"/>
    </xf>
    <xf numFmtId="168" fontId="21" fillId="0" borderId="30" xfId="3210" applyNumberFormat="1" applyFont="1" applyBorder="1" applyAlignment="1">
      <alignment horizontal="left" vertical="center" wrapText="1"/>
    </xf>
    <xf numFmtId="0" fontId="72" fillId="0" borderId="30" xfId="3210" applyFont="1" applyBorder="1" applyAlignment="1" applyProtection="1">
      <alignment horizontal="left" vertical="top" wrapText="1"/>
    </xf>
    <xf numFmtId="0" fontId="21" fillId="0" borderId="0" xfId="3210" applyFont="1" applyBorder="1" applyAlignment="1">
      <alignment vertical="center" wrapText="1"/>
    </xf>
    <xf numFmtId="0" fontId="72" fillId="29" borderId="30" xfId="3210" applyFont="1" applyFill="1" applyBorder="1" applyAlignment="1" applyProtection="1">
      <alignment horizontal="left" vertical="top" wrapText="1"/>
    </xf>
    <xf numFmtId="0" fontId="20" fillId="0" borderId="14" xfId="3210" applyFont="1" applyFill="1" applyBorder="1"/>
    <xf numFmtId="0" fontId="20" fillId="0" borderId="14" xfId="3210" applyFont="1" applyFill="1" applyBorder="1" applyAlignment="1">
      <alignment horizontal="center" wrapText="1"/>
    </xf>
    <xf numFmtId="181" fontId="20" fillId="0" borderId="14" xfId="3210" applyNumberFormat="1" applyFont="1" applyFill="1" applyBorder="1" applyAlignment="1">
      <alignment horizontal="center"/>
    </xf>
    <xf numFmtId="0" fontId="20" fillId="0" borderId="0" xfId="3210" applyFont="1" applyFill="1"/>
    <xf numFmtId="0" fontId="20" fillId="0" borderId="14" xfId="3210" applyFont="1" applyFill="1" applyBorder="1" applyAlignment="1">
      <alignment horizontal="left" wrapText="1"/>
    </xf>
    <xf numFmtId="0" fontId="20" fillId="0" borderId="14" xfId="3210" applyFont="1" applyFill="1" applyBorder="1" applyAlignment="1">
      <alignment vertical="center" wrapText="1"/>
    </xf>
    <xf numFmtId="168" fontId="20" fillId="0" borderId="14" xfId="3210" applyNumberFormat="1" applyFont="1" applyFill="1" applyBorder="1" applyAlignment="1">
      <alignment horizontal="center"/>
    </xf>
    <xf numFmtId="168"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lignment horizontal="right" vertical="center" wrapText="1"/>
    </xf>
    <xf numFmtId="0"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pplyProtection="1">
      <alignment horizontal="right" vertical="center" wrapText="1"/>
    </xf>
    <xf numFmtId="0" fontId="21" fillId="0" borderId="14" xfId="3210" applyNumberFormat="1" applyFont="1" applyFill="1" applyBorder="1" applyAlignment="1" applyProtection="1">
      <alignment horizontal="center" vertical="center"/>
      <protection locked="0"/>
    </xf>
    <xf numFmtId="0" fontId="21" fillId="0" borderId="14" xfId="3210" applyFont="1" applyFill="1" applyBorder="1" applyAlignment="1">
      <alignment horizontal="right" vertical="center"/>
    </xf>
    <xf numFmtId="0" fontId="21" fillId="0" borderId="14" xfId="3210" applyNumberFormat="1" applyFont="1" applyFill="1" applyBorder="1" applyAlignment="1">
      <alignment horizontal="justify" vertical="top"/>
    </xf>
    <xf numFmtId="0"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top" wrapText="1"/>
    </xf>
    <xf numFmtId="49" fontId="21" fillId="0" borderId="14" xfId="3210" applyNumberFormat="1" applyFont="1" applyFill="1" applyBorder="1" applyAlignment="1">
      <alignment horizontal="justify" vertical="top" wrapText="1"/>
    </xf>
    <xf numFmtId="0" fontId="27" fillId="0" borderId="30" xfId="3210" applyFont="1" applyBorder="1" applyAlignment="1">
      <alignment horizontal="center"/>
    </xf>
    <xf numFmtId="0" fontId="21" fillId="0" borderId="30" xfId="3210" applyFont="1" applyBorder="1" applyAlignment="1">
      <alignment horizontal="left"/>
    </xf>
    <xf numFmtId="0" fontId="21" fillId="0" borderId="30" xfId="3210" applyFont="1" applyBorder="1" applyAlignment="1">
      <alignment horizontal="center"/>
    </xf>
    <xf numFmtId="180" fontId="21" fillId="0" borderId="30" xfId="3210" applyNumberFormat="1" applyFont="1" applyBorder="1" applyAlignment="1">
      <alignment horizontal="right"/>
    </xf>
    <xf numFmtId="0" fontId="73" fillId="0" borderId="14" xfId="3210" applyFont="1" applyBorder="1" applyAlignment="1">
      <alignment horizontal="justify" vertical="top" wrapText="1"/>
    </xf>
    <xf numFmtId="0" fontId="27" fillId="0" borderId="31" xfId="3210" applyFont="1" applyBorder="1" applyAlignment="1">
      <alignment horizontal="center"/>
    </xf>
    <xf numFmtId="0" fontId="21" fillId="0" borderId="14" xfId="3210" applyFont="1" applyFill="1" applyBorder="1" applyAlignment="1" applyProtection="1">
      <alignment horizontal="justify" vertical="top" wrapText="1"/>
    </xf>
    <xf numFmtId="14" fontId="21" fillId="0" borderId="14" xfId="3210" applyNumberFormat="1" applyFont="1" applyFill="1" applyBorder="1" applyAlignment="1" applyProtection="1">
      <alignment horizontal="justify" vertical="center" wrapText="1"/>
    </xf>
    <xf numFmtId="0" fontId="66" fillId="0" borderId="14" xfId="3210" applyFont="1" applyFill="1" applyBorder="1" applyAlignment="1" applyProtection="1">
      <alignment horizontal="center" vertical="center"/>
      <protection locked="0"/>
    </xf>
    <xf numFmtId="0" fontId="66" fillId="0" borderId="14" xfId="3210" applyFont="1" applyFill="1" applyBorder="1" applyAlignment="1">
      <alignment horizontal="center" vertical="center" wrapText="1"/>
    </xf>
    <xf numFmtId="1" fontId="21" fillId="0" borderId="14" xfId="3210" applyNumberFormat="1" applyFont="1" applyFill="1" applyBorder="1" applyAlignment="1">
      <alignment horizontal="justify" vertical="center" wrapText="1"/>
    </xf>
    <xf numFmtId="0" fontId="72" fillId="0" borderId="14" xfId="3210" applyFont="1" applyFill="1" applyBorder="1" applyAlignment="1">
      <alignment horizontal="center" vertical="center" wrapText="1"/>
    </xf>
    <xf numFmtId="0" fontId="72" fillId="0" borderId="14" xfId="3210" applyFont="1" applyFill="1" applyBorder="1" applyAlignment="1" applyProtection="1">
      <alignment horizontal="center" vertical="top"/>
    </xf>
    <xf numFmtId="0" fontId="72" fillId="0" borderId="14" xfId="3210" applyFont="1" applyFill="1" applyBorder="1" applyAlignment="1" applyProtection="1">
      <alignment horizontal="justify" vertical="top" wrapText="1"/>
    </xf>
    <xf numFmtId="14" fontId="72" fillId="0" borderId="14" xfId="3210" applyNumberFormat="1" applyFont="1" applyFill="1" applyBorder="1" applyAlignment="1" applyProtection="1">
      <alignment horizontal="justify" vertical="center" wrapText="1"/>
    </xf>
    <xf numFmtId="0" fontId="71" fillId="0" borderId="14" xfId="3210" applyNumberFormat="1" applyFont="1" applyFill="1" applyBorder="1" applyAlignment="1" applyProtection="1">
      <alignment horizontal="center" vertical="center"/>
      <protection locked="0"/>
    </xf>
    <xf numFmtId="49" fontId="72" fillId="0" borderId="14" xfId="3210" applyNumberFormat="1" applyFont="1" applyFill="1" applyBorder="1" applyAlignment="1">
      <alignment horizontal="justify" vertical="center" wrapText="1"/>
    </xf>
    <xf numFmtId="0" fontId="72" fillId="0" borderId="14" xfId="3210" applyFont="1" applyFill="1" applyBorder="1" applyAlignment="1">
      <alignment horizontal="justify" vertical="center" wrapText="1"/>
    </xf>
    <xf numFmtId="0" fontId="72" fillId="0" borderId="14" xfId="3210" applyFont="1" applyBorder="1" applyAlignment="1">
      <alignment horizontal="center" vertical="center" wrapText="1"/>
    </xf>
    <xf numFmtId="0" fontId="21" fillId="0" borderId="14" xfId="3210" applyFont="1" applyFill="1" applyBorder="1" applyAlignment="1">
      <alignment horizontal="left" vertical="center" shrinkToFit="1"/>
    </xf>
    <xf numFmtId="168" fontId="21" fillId="30" borderId="14" xfId="3210" applyNumberFormat="1" applyFont="1" applyFill="1" applyBorder="1" applyAlignment="1">
      <alignment horizontal="right" vertical="center" wrapText="1"/>
    </xf>
    <xf numFmtId="0" fontId="21" fillId="30" borderId="14" xfId="3210" applyFont="1" applyFill="1" applyBorder="1" applyAlignment="1">
      <alignment vertical="center" wrapText="1"/>
    </xf>
    <xf numFmtId="0" fontId="27" fillId="0" borderId="14" xfId="3210" applyFont="1" applyFill="1" applyBorder="1" applyAlignment="1">
      <alignment wrapText="1"/>
    </xf>
    <xf numFmtId="0" fontId="27" fillId="0" borderId="14" xfId="3210" applyFont="1" applyFill="1" applyBorder="1"/>
    <xf numFmtId="0" fontId="21" fillId="0" borderId="0" xfId="3210" applyFont="1" applyFill="1" applyBorder="1" applyAlignment="1">
      <alignment horizontal="justify" vertical="center" wrapText="1"/>
    </xf>
    <xf numFmtId="0" fontId="21" fillId="0" borderId="0" xfId="3210" applyFont="1" applyFill="1" applyAlignment="1">
      <alignment vertical="center" wrapText="1"/>
    </xf>
    <xf numFmtId="0" fontId="21" fillId="0" borderId="0" xfId="3210" applyFont="1" applyFill="1" applyBorder="1" applyAlignment="1">
      <alignment horizontal="left" vertical="center" shrinkToFit="1"/>
    </xf>
    <xf numFmtId="0" fontId="21" fillId="0" borderId="0" xfId="3210" applyFont="1" applyFill="1" applyBorder="1" applyAlignment="1">
      <alignment horizontal="left" vertical="center" wrapText="1"/>
    </xf>
    <xf numFmtId="168" fontId="21" fillId="0" borderId="0" xfId="3210" applyNumberFormat="1" applyFont="1" applyFill="1" applyBorder="1" applyAlignment="1">
      <alignment horizontal="right" vertical="center" wrapText="1"/>
    </xf>
    <xf numFmtId="0" fontId="67" fillId="31" borderId="25" xfId="3210" applyFont="1" applyFill="1" applyBorder="1" applyAlignment="1">
      <alignment horizontal="left" vertical="center" wrapText="1"/>
    </xf>
    <xf numFmtId="0" fontId="67" fillId="31" borderId="25" xfId="3210" applyFont="1" applyFill="1" applyBorder="1" applyAlignment="1" applyProtection="1">
      <alignment horizontal="left" vertical="center" wrapText="1"/>
    </xf>
    <xf numFmtId="0" fontId="68" fillId="31" borderId="25" xfId="3210" applyFont="1" applyFill="1" applyBorder="1" applyAlignment="1">
      <alignment horizontal="left" vertical="center" wrapText="1"/>
    </xf>
    <xf numFmtId="0" fontId="21" fillId="31" borderId="14" xfId="3210" applyFont="1" applyFill="1" applyBorder="1" applyAlignment="1" applyProtection="1">
      <alignment horizontal="left" vertical="center" wrapText="1"/>
    </xf>
    <xf numFmtId="0" fontId="21" fillId="31" borderId="14" xfId="3210" applyFont="1" applyFill="1" applyBorder="1" applyAlignment="1">
      <alignment vertical="center" wrapText="1"/>
    </xf>
    <xf numFmtId="0" fontId="70" fillId="0" borderId="25" xfId="3210" applyNumberFormat="1" applyFont="1" applyFill="1" applyBorder="1" applyAlignment="1">
      <alignment horizontal="right" vertical="center"/>
    </xf>
    <xf numFmtId="14" fontId="70" fillId="0" borderId="25" xfId="3210" applyNumberFormat="1" applyFont="1" applyFill="1" applyBorder="1" applyAlignment="1">
      <alignment horizontal="right" vertical="center"/>
    </xf>
    <xf numFmtId="14" fontId="69" fillId="0" borderId="25" xfId="3210" applyNumberFormat="1" applyFont="1" applyFill="1" applyBorder="1" applyAlignment="1" applyProtection="1">
      <alignment horizontal="right" vertical="center" wrapText="1"/>
    </xf>
    <xf numFmtId="168" fontId="69" fillId="0" borderId="25" xfId="3210" applyNumberFormat="1" applyFont="1" applyBorder="1" applyAlignment="1">
      <alignment horizontal="right" vertical="center" wrapText="1"/>
    </xf>
    <xf numFmtId="168" fontId="69" fillId="0" borderId="25" xfId="3210" applyNumberFormat="1" applyFont="1" applyFill="1" applyBorder="1" applyAlignment="1" applyProtection="1">
      <alignment horizontal="right" vertical="center" wrapText="1"/>
    </xf>
    <xf numFmtId="168" fontId="67" fillId="0" borderId="32" xfId="3210" applyNumberFormat="1" applyFont="1" applyFill="1" applyBorder="1" applyAlignment="1" applyProtection="1">
      <alignment horizontal="right" vertical="center" wrapText="1"/>
    </xf>
    <xf numFmtId="0" fontId="25" fillId="0" borderId="0" xfId="3210" applyFont="1" applyAlignment="1">
      <alignment horizontal="center" vertical="center"/>
    </xf>
    <xf numFmtId="14" fontId="66" fillId="0" borderId="14" xfId="3210" applyNumberFormat="1" applyFont="1" applyFill="1" applyBorder="1" applyAlignment="1">
      <alignment horizontal="center" vertical="top" wrapText="1"/>
    </xf>
    <xf numFmtId="0" fontId="74" fillId="0" borderId="14" xfId="0" applyFont="1" applyFill="1" applyBorder="1" applyAlignment="1">
      <alignment vertical="center" wrapText="1"/>
    </xf>
    <xf numFmtId="0" fontId="76" fillId="0" borderId="0" xfId="0" applyFont="1" applyFill="1" applyBorder="1"/>
    <xf numFmtId="0" fontId="26" fillId="0" borderId="0" xfId="0" applyFont="1" applyBorder="1" applyAlignment="1">
      <alignment horizontal="center" vertical="center"/>
    </xf>
    <xf numFmtId="0" fontId="24" fillId="0" borderId="0" xfId="0" applyFont="1" applyFill="1" applyAlignment="1">
      <alignment horizontal="center" vertical="center"/>
    </xf>
    <xf numFmtId="0" fontId="26" fillId="0" borderId="0" xfId="0" applyFont="1" applyBorder="1" applyAlignment="1">
      <alignment horizontal="left" vertical="center"/>
    </xf>
    <xf numFmtId="0" fontId="26" fillId="0" borderId="0" xfId="0" applyFont="1" applyFill="1" applyBorder="1" applyAlignment="1">
      <alignment horizontal="center" vertical="center"/>
    </xf>
    <xf numFmtId="0" fontId="76" fillId="0" borderId="14" xfId="0" applyFont="1" applyFill="1" applyBorder="1"/>
    <xf numFmtId="0" fontId="75" fillId="0" borderId="14" xfId="0" applyFont="1" applyFill="1" applyBorder="1" applyAlignment="1">
      <alignment vertical="center" wrapText="1"/>
    </xf>
    <xf numFmtId="0" fontId="24" fillId="0" borderId="0" xfId="0" applyFont="1" applyAlignment="1">
      <alignment horizontal="left" vertical="center"/>
    </xf>
    <xf numFmtId="0" fontId="20" fillId="0" borderId="0" xfId="3208" applyAlignment="1">
      <alignment vertical="center"/>
    </xf>
    <xf numFmtId="0" fontId="80" fillId="0" borderId="0" xfId="3208" applyFont="1" applyBorder="1" applyAlignment="1">
      <alignment vertical="center" wrapText="1"/>
    </xf>
    <xf numFmtId="0" fontId="27" fillId="0" borderId="0" xfId="3208" applyFont="1"/>
    <xf numFmtId="0" fontId="27" fillId="0" borderId="0" xfId="3208" applyFont="1" applyAlignment="1">
      <alignment vertical="center"/>
    </xf>
    <xf numFmtId="0" fontId="81" fillId="0" borderId="14" xfId="3208" applyFont="1" applyBorder="1" applyAlignment="1">
      <alignment horizontal="centerContinuous" vertical="center" wrapText="1"/>
    </xf>
    <xf numFmtId="0" fontId="82" fillId="0" borderId="14" xfId="3208" applyFont="1" applyBorder="1" applyAlignment="1">
      <alignment horizontal="centerContinuous" vertical="center" wrapText="1"/>
    </xf>
    <xf numFmtId="0" fontId="82" fillId="0" borderId="33" xfId="3208" applyFont="1" applyBorder="1" applyAlignment="1">
      <alignment horizontal="center" vertical="center" wrapText="1"/>
    </xf>
    <xf numFmtId="0" fontId="82" fillId="0" borderId="34" xfId="3208" applyFont="1" applyBorder="1" applyAlignment="1">
      <alignment horizontal="center" vertical="center" wrapText="1"/>
    </xf>
    <xf numFmtId="0" fontId="82" fillId="0" borderId="35" xfId="3208" applyFont="1" applyBorder="1" applyAlignment="1">
      <alignment horizontal="center" vertical="center" wrapText="1"/>
    </xf>
    <xf numFmtId="0" fontId="82" fillId="0" borderId="36" xfId="3208" applyFont="1" applyBorder="1" applyAlignment="1">
      <alignment horizontal="center" vertical="center" wrapText="1"/>
    </xf>
    <xf numFmtId="0" fontId="82" fillId="0" borderId="20" xfId="3208" applyFont="1" applyBorder="1" applyAlignment="1">
      <alignment horizontal="center" vertical="center" wrapText="1"/>
    </xf>
    <xf numFmtId="0" fontId="82" fillId="0" borderId="37" xfId="3208" applyFont="1" applyBorder="1" applyAlignment="1">
      <alignment horizontal="center" vertical="center" wrapText="1"/>
    </xf>
    <xf numFmtId="0" fontId="82" fillId="0" borderId="38" xfId="3208" applyFont="1" applyBorder="1" applyAlignment="1">
      <alignment horizontal="center" vertical="center" wrapText="1"/>
    </xf>
    <xf numFmtId="0" fontId="82" fillId="0" borderId="39" xfId="3208" applyFont="1" applyFill="1" applyBorder="1" applyAlignment="1" applyProtection="1">
      <alignment vertical="center"/>
    </xf>
    <xf numFmtId="0" fontId="82" fillId="0" borderId="40" xfId="3208" applyFont="1" applyFill="1" applyBorder="1" applyAlignment="1" applyProtection="1">
      <alignment vertical="center"/>
    </xf>
    <xf numFmtId="0" fontId="87" fillId="0" borderId="40" xfId="3208" applyFont="1" applyFill="1" applyBorder="1" applyAlignment="1" applyProtection="1">
      <alignment horizontal="right" vertical="center"/>
      <protection locked="0"/>
    </xf>
    <xf numFmtId="0" fontId="87" fillId="32" borderId="39" xfId="3208" applyFont="1" applyFill="1" applyBorder="1" applyAlignment="1" applyProtection="1">
      <alignment horizontal="right" vertical="center"/>
      <protection locked="0"/>
    </xf>
    <xf numFmtId="0" fontId="87" fillId="32" borderId="40" xfId="3208" applyFont="1" applyFill="1" applyBorder="1" applyAlignment="1" applyProtection="1">
      <alignment horizontal="right" vertical="center"/>
      <protection locked="0"/>
    </xf>
    <xf numFmtId="0" fontId="87" fillId="32" borderId="41" xfId="3208" applyFont="1" applyFill="1" applyBorder="1" applyAlignment="1" applyProtection="1">
      <alignment horizontal="right" vertical="center"/>
      <protection locked="0"/>
    </xf>
    <xf numFmtId="0" fontId="87" fillId="0" borderId="42" xfId="3208" applyFont="1" applyFill="1" applyBorder="1" applyAlignment="1" applyProtection="1">
      <alignment horizontal="right" vertical="center"/>
      <protection locked="0"/>
    </xf>
    <xf numFmtId="0" fontId="87" fillId="32" borderId="43" xfId="3208" applyFont="1" applyFill="1" applyBorder="1" applyAlignment="1">
      <alignment horizontal="right" vertical="center" wrapText="1"/>
    </xf>
    <xf numFmtId="0" fontId="87" fillId="32" borderId="44" xfId="3208" applyFont="1" applyFill="1" applyBorder="1" applyAlignment="1">
      <alignment horizontal="right" vertical="center" wrapText="1"/>
    </xf>
    <xf numFmtId="0" fontId="87" fillId="32" borderId="45" xfId="3208" applyFont="1" applyFill="1" applyBorder="1" applyAlignment="1">
      <alignment horizontal="right" vertical="center" wrapText="1"/>
    </xf>
    <xf numFmtId="0" fontId="20" fillId="0" borderId="0" xfId="3208"/>
    <xf numFmtId="0" fontId="87" fillId="0" borderId="43" xfId="3208" applyFont="1" applyFill="1" applyBorder="1" applyAlignment="1">
      <alignment horizontal="right" vertical="center" wrapText="1"/>
    </xf>
    <xf numFmtId="0" fontId="87" fillId="0" borderId="43" xfId="3208" applyFont="1" applyFill="1" applyBorder="1" applyAlignment="1" applyProtection="1">
      <alignment horizontal="right" vertical="center"/>
      <protection locked="0"/>
    </xf>
    <xf numFmtId="0" fontId="87" fillId="0" borderId="14" xfId="3208" applyFont="1" applyFill="1" applyBorder="1" applyAlignment="1">
      <alignment horizontal="right" vertical="center" wrapText="1"/>
    </xf>
    <xf numFmtId="0" fontId="87" fillId="0" borderId="0" xfId="3208" applyFont="1" applyBorder="1" applyAlignment="1">
      <alignment vertical="center" wrapText="1"/>
    </xf>
    <xf numFmtId="0" fontId="82" fillId="0" borderId="46" xfId="3208" applyFont="1" applyFill="1" applyBorder="1" applyAlignment="1" applyProtection="1">
      <alignment vertical="center"/>
    </xf>
    <xf numFmtId="0" fontId="82" fillId="0" borderId="14" xfId="3208" applyFont="1" applyFill="1" applyBorder="1" applyAlignment="1" applyProtection="1">
      <alignment vertical="center"/>
    </xf>
    <xf numFmtId="0" fontId="87" fillId="0" borderId="14" xfId="3208" applyFont="1" applyFill="1" applyBorder="1" applyAlignment="1" applyProtection="1">
      <alignment horizontal="right" vertical="center"/>
      <protection locked="0"/>
    </xf>
    <xf numFmtId="0" fontId="87" fillId="32" borderId="46" xfId="3208" applyFont="1" applyFill="1" applyBorder="1" applyAlignment="1" applyProtection="1">
      <alignment horizontal="right" vertical="center"/>
      <protection locked="0"/>
    </xf>
    <xf numFmtId="0" fontId="87" fillId="32" borderId="14" xfId="3208" applyFont="1" applyFill="1" applyBorder="1" applyAlignment="1" applyProtection="1">
      <alignment horizontal="right" vertical="center"/>
      <protection locked="0"/>
    </xf>
    <xf numFmtId="0" fontId="87" fillId="32" borderId="47" xfId="3208" applyFont="1" applyFill="1" applyBorder="1" applyAlignment="1" applyProtection="1">
      <alignment horizontal="right" vertical="center"/>
      <protection locked="0"/>
    </xf>
    <xf numFmtId="0" fontId="87" fillId="32" borderId="39" xfId="3208" applyFont="1" applyFill="1" applyBorder="1" applyAlignment="1">
      <alignment horizontal="right" vertical="center" wrapText="1"/>
    </xf>
    <xf numFmtId="0" fontId="87" fillId="32" borderId="14" xfId="3208" applyFont="1" applyFill="1" applyBorder="1" applyAlignment="1">
      <alignment horizontal="right" vertical="center" wrapText="1"/>
    </xf>
    <xf numFmtId="0" fontId="87" fillId="32" borderId="47" xfId="3208" applyFont="1" applyFill="1" applyBorder="1" applyAlignment="1">
      <alignment horizontal="right" vertical="center" wrapText="1"/>
    </xf>
    <xf numFmtId="0" fontId="87" fillId="0" borderId="46" xfId="3208" applyFont="1" applyFill="1" applyBorder="1" applyAlignment="1" applyProtection="1">
      <alignment horizontal="right" vertical="center"/>
      <protection locked="0"/>
    </xf>
    <xf numFmtId="0" fontId="82" fillId="0" borderId="20" xfId="3208" applyFont="1" applyFill="1" applyBorder="1" applyAlignment="1" applyProtection="1">
      <alignment vertical="center"/>
    </xf>
    <xf numFmtId="0" fontId="87" fillId="0" borderId="20" xfId="3208" applyFont="1" applyFill="1" applyBorder="1" applyAlignment="1" applyProtection="1">
      <alignment horizontal="right" vertical="center"/>
      <protection locked="0"/>
    </xf>
    <xf numFmtId="0" fontId="87" fillId="32" borderId="36" xfId="3208" applyFont="1" applyFill="1" applyBorder="1" applyAlignment="1" applyProtection="1">
      <alignment horizontal="right" vertical="center"/>
      <protection locked="0"/>
    </xf>
    <xf numFmtId="0" fontId="87" fillId="32" borderId="20" xfId="3208" applyFont="1" applyFill="1" applyBorder="1" applyAlignment="1" applyProtection="1">
      <alignment horizontal="right" vertical="center"/>
      <protection locked="0"/>
    </xf>
    <xf numFmtId="0" fontId="87" fillId="32" borderId="37" xfId="3208" applyFont="1" applyFill="1" applyBorder="1" applyAlignment="1" applyProtection="1">
      <alignment horizontal="right" vertical="center"/>
      <protection locked="0"/>
    </xf>
    <xf numFmtId="0" fontId="87" fillId="32" borderId="20" xfId="3208" applyFont="1" applyFill="1" applyBorder="1" applyAlignment="1">
      <alignment horizontal="right" vertical="center" wrapText="1"/>
    </xf>
    <xf numFmtId="0" fontId="87" fillId="32" borderId="37" xfId="3208" applyFont="1" applyFill="1" applyBorder="1" applyAlignment="1">
      <alignment horizontal="right" vertical="center" wrapText="1"/>
    </xf>
    <xf numFmtId="0" fontId="87" fillId="0" borderId="36" xfId="3208" applyFont="1" applyFill="1" applyBorder="1" applyAlignment="1" applyProtection="1">
      <alignment horizontal="right" vertical="center"/>
      <protection locked="0"/>
    </xf>
    <xf numFmtId="0" fontId="88" fillId="32" borderId="46" xfId="3208" applyFont="1" applyFill="1" applyBorder="1" applyAlignment="1" applyProtection="1">
      <alignment vertical="center"/>
    </xf>
    <xf numFmtId="0" fontId="88" fillId="32" borderId="48" xfId="3208" applyFont="1" applyFill="1" applyBorder="1" applyAlignment="1" applyProtection="1">
      <alignment vertical="center"/>
    </xf>
    <xf numFmtId="0" fontId="83" fillId="32" borderId="49" xfId="3208" applyFont="1" applyFill="1" applyBorder="1" applyAlignment="1" applyProtection="1">
      <alignment horizontal="right" vertical="center"/>
    </xf>
    <xf numFmtId="0" fontId="83" fillId="32" borderId="50" xfId="3208" applyFont="1" applyFill="1" applyBorder="1" applyAlignment="1" applyProtection="1">
      <alignment horizontal="right" vertical="center"/>
    </xf>
    <xf numFmtId="0" fontId="83" fillId="32" borderId="48" xfId="3208" applyFont="1" applyFill="1" applyBorder="1" applyAlignment="1" applyProtection="1">
      <alignment horizontal="right" vertical="center"/>
    </xf>
    <xf numFmtId="0" fontId="83" fillId="32" borderId="51" xfId="3208" applyFont="1" applyFill="1" applyBorder="1" applyAlignment="1" applyProtection="1">
      <alignment horizontal="right" vertical="center"/>
    </xf>
    <xf numFmtId="0" fontId="83" fillId="32" borderId="52" xfId="3208" applyFont="1" applyFill="1" applyBorder="1" applyAlignment="1" applyProtection="1">
      <alignment horizontal="right" vertical="center"/>
    </xf>
    <xf numFmtId="0" fontId="83" fillId="32" borderId="49" xfId="3208" applyFont="1" applyFill="1" applyBorder="1" applyAlignment="1">
      <alignment horizontal="right" vertical="center" wrapText="1"/>
    </xf>
    <xf numFmtId="0" fontId="83" fillId="32" borderId="51" xfId="3208" applyFont="1" applyFill="1" applyBorder="1" applyAlignment="1">
      <alignment horizontal="right" vertical="center" wrapText="1"/>
    </xf>
    <xf numFmtId="0" fontId="83" fillId="32" borderId="0" xfId="3208" applyFont="1" applyFill="1" applyBorder="1" applyAlignment="1">
      <alignment vertical="center" wrapText="1"/>
    </xf>
    <xf numFmtId="0" fontId="85" fillId="32" borderId="0" xfId="3208" applyFont="1" applyFill="1" applyBorder="1" applyAlignment="1">
      <alignment vertical="center" wrapText="1"/>
    </xf>
    <xf numFmtId="0" fontId="87" fillId="32" borderId="40" xfId="3208" applyFont="1" applyFill="1" applyBorder="1" applyAlignment="1">
      <alignment horizontal="right" vertical="center" wrapText="1"/>
    </xf>
    <xf numFmtId="0" fontId="87" fillId="32" borderId="41" xfId="3208" applyFont="1" applyFill="1" applyBorder="1" applyAlignment="1">
      <alignment horizontal="right" vertical="center" wrapText="1"/>
    </xf>
    <xf numFmtId="0" fontId="87" fillId="0" borderId="39" xfId="3208" applyFont="1" applyFill="1" applyBorder="1" applyAlignment="1" applyProtection="1">
      <alignment horizontal="right" vertical="center"/>
      <protection locked="0"/>
    </xf>
    <xf numFmtId="0" fontId="87" fillId="0" borderId="41" xfId="3208" applyFont="1" applyFill="1" applyBorder="1" applyAlignment="1" applyProtection="1">
      <alignment horizontal="right" vertical="center"/>
      <protection locked="0"/>
    </xf>
    <xf numFmtId="0" fontId="87" fillId="0" borderId="53" xfId="3208" applyFont="1" applyFill="1" applyBorder="1" applyAlignment="1" applyProtection="1">
      <alignment horizontal="right" vertical="center"/>
      <protection locked="0"/>
    </xf>
    <xf numFmtId="0" fontId="87" fillId="0" borderId="47" xfId="3208" applyFont="1" applyFill="1" applyBorder="1" applyAlignment="1" applyProtection="1">
      <alignment horizontal="right" vertical="center"/>
      <protection locked="0"/>
    </xf>
    <xf numFmtId="0" fontId="87" fillId="0" borderId="14" xfId="3208" applyFont="1" applyFill="1" applyBorder="1" applyAlignment="1" applyProtection="1">
      <alignment horizontal="right" vertical="center"/>
    </xf>
    <xf numFmtId="0" fontId="82" fillId="0" borderId="54" xfId="3208" applyFont="1" applyFill="1" applyBorder="1" applyAlignment="1" applyProtection="1">
      <alignment vertical="center"/>
    </xf>
    <xf numFmtId="0" fontId="82" fillId="0" borderId="43" xfId="3208" applyFont="1" applyFill="1" applyBorder="1" applyAlignment="1" applyProtection="1">
      <alignment vertical="center"/>
    </xf>
    <xf numFmtId="0" fontId="87" fillId="0" borderId="44" xfId="3208" applyFont="1" applyFill="1" applyBorder="1" applyAlignment="1" applyProtection="1">
      <alignment horizontal="right" vertical="center"/>
      <protection locked="0"/>
    </xf>
    <xf numFmtId="0" fontId="87" fillId="0" borderId="55" xfId="3208" applyFont="1" applyFill="1" applyBorder="1" applyAlignment="1" applyProtection="1">
      <alignment horizontal="right" vertical="center"/>
      <protection locked="0"/>
    </xf>
    <xf numFmtId="0" fontId="87" fillId="32" borderId="43" xfId="3208" applyFont="1" applyFill="1" applyBorder="1" applyAlignment="1" applyProtection="1">
      <alignment horizontal="right" vertical="center"/>
      <protection locked="0"/>
    </xf>
    <xf numFmtId="0" fontId="87" fillId="32" borderId="44" xfId="3208" applyFont="1" applyFill="1" applyBorder="1" applyAlignment="1" applyProtection="1">
      <alignment horizontal="right" vertical="center"/>
      <protection locked="0"/>
    </xf>
    <xf numFmtId="0" fontId="87" fillId="32" borderId="45" xfId="3208" applyFont="1" applyFill="1" applyBorder="1" applyAlignment="1" applyProtection="1">
      <alignment horizontal="right" vertical="center"/>
      <protection locked="0"/>
    </xf>
    <xf numFmtId="0" fontId="87" fillId="0" borderId="45" xfId="3208" applyFont="1" applyFill="1" applyBorder="1" applyAlignment="1" applyProtection="1">
      <alignment horizontal="right" vertical="center"/>
      <protection locked="0"/>
    </xf>
    <xf numFmtId="0" fontId="87" fillId="0" borderId="56" xfId="3208" applyFont="1" applyFill="1" applyBorder="1" applyAlignment="1" applyProtection="1">
      <alignment horizontal="right" vertical="center"/>
      <protection locked="0"/>
    </xf>
    <xf numFmtId="0" fontId="87" fillId="0" borderId="57" xfId="3208" applyFont="1" applyFill="1" applyBorder="1" applyAlignment="1" applyProtection="1">
      <alignment horizontal="right" vertical="center"/>
      <protection locked="0"/>
    </xf>
    <xf numFmtId="0" fontId="82" fillId="0" borderId="40" xfId="3208" applyFont="1" applyFill="1" applyBorder="1" applyProtection="1"/>
    <xf numFmtId="0" fontId="82" fillId="0" borderId="14" xfId="3208" applyFont="1" applyFill="1" applyBorder="1" applyAlignment="1" applyProtection="1">
      <alignment horizontal="left" vertical="center"/>
      <protection locked="0"/>
    </xf>
    <xf numFmtId="0" fontId="82" fillId="32" borderId="33" xfId="3208" applyFont="1" applyFill="1" applyBorder="1" applyAlignment="1" applyProtection="1">
      <alignment vertical="center"/>
    </xf>
    <xf numFmtId="0" fontId="86" fillId="0" borderId="34" xfId="3208" applyFont="1" applyBorder="1" applyAlignment="1">
      <alignment horizontal="center" vertical="center" textRotation="38" shrinkToFit="1"/>
    </xf>
    <xf numFmtId="0" fontId="80" fillId="32" borderId="0" xfId="3208" applyFont="1" applyFill="1" applyBorder="1" applyAlignment="1">
      <alignment vertical="center" wrapText="1"/>
    </xf>
    <xf numFmtId="0" fontId="80" fillId="0" borderId="0" xfId="3208" applyFont="1" applyBorder="1" applyAlignment="1">
      <alignment vertical="center" shrinkToFit="1"/>
    </xf>
    <xf numFmtId="0" fontId="87" fillId="0" borderId="0" xfId="3208" applyFont="1" applyFill="1" applyBorder="1" applyAlignment="1">
      <alignment horizontal="right" vertical="center" wrapText="1"/>
    </xf>
    <xf numFmtId="0" fontId="89" fillId="0" borderId="43" xfId="3208" applyFont="1" applyFill="1" applyBorder="1" applyAlignment="1">
      <alignment vertical="center"/>
    </xf>
    <xf numFmtId="0" fontId="87" fillId="0" borderId="44" xfId="3208" applyFont="1" applyFill="1" applyBorder="1" applyAlignment="1" applyProtection="1">
      <alignment horizontal="right" vertical="center"/>
    </xf>
    <xf numFmtId="0" fontId="87" fillId="32" borderId="44" xfId="3208" applyFont="1" applyFill="1" applyBorder="1" applyAlignment="1" applyProtection="1">
      <alignment horizontal="right" vertical="center"/>
    </xf>
    <xf numFmtId="0" fontId="89" fillId="0" borderId="46" xfId="3208" applyFont="1" applyFill="1" applyBorder="1" applyAlignment="1">
      <alignment vertical="center"/>
    </xf>
    <xf numFmtId="0" fontId="90" fillId="0" borderId="14" xfId="3208" applyFont="1" applyFill="1" applyBorder="1" applyAlignment="1">
      <alignment vertical="center"/>
    </xf>
    <xf numFmtId="0" fontId="90" fillId="32" borderId="14" xfId="3208" applyFont="1" applyFill="1" applyBorder="1" applyAlignment="1">
      <alignment vertical="center"/>
    </xf>
    <xf numFmtId="0" fontId="87" fillId="32" borderId="14" xfId="3208" applyFont="1" applyFill="1" applyBorder="1" applyAlignment="1" applyProtection="1">
      <alignment horizontal="right" vertical="center"/>
    </xf>
    <xf numFmtId="0" fontId="89" fillId="0" borderId="36" xfId="3208" applyFont="1" applyFill="1" applyBorder="1" applyAlignment="1">
      <alignment vertical="center"/>
    </xf>
    <xf numFmtId="0" fontId="87" fillId="0" borderId="20" xfId="3208" applyFont="1" applyFill="1" applyBorder="1" applyAlignment="1" applyProtection="1">
      <alignment horizontal="right" vertical="center"/>
    </xf>
    <xf numFmtId="0" fontId="87" fillId="32" borderId="20" xfId="3208" applyFont="1" applyFill="1" applyBorder="1" applyAlignment="1" applyProtection="1">
      <alignment horizontal="right" vertical="center"/>
    </xf>
    <xf numFmtId="0" fontId="89" fillId="32" borderId="48" xfId="3208" applyFont="1" applyFill="1" applyBorder="1" applyAlignment="1">
      <alignment vertical="center"/>
    </xf>
    <xf numFmtId="0" fontId="83" fillId="32" borderId="49" xfId="3208" applyFont="1" applyFill="1" applyBorder="1" applyAlignment="1" applyProtection="1">
      <alignment horizontal="center" vertical="center"/>
    </xf>
    <xf numFmtId="0" fontId="92" fillId="33" borderId="0" xfId="3208" applyFont="1" applyFill="1" applyBorder="1" applyAlignment="1">
      <alignment vertical="center" wrapText="1"/>
    </xf>
    <xf numFmtId="0" fontId="93" fillId="32" borderId="0" xfId="3208" applyFont="1" applyFill="1" applyBorder="1" applyAlignment="1">
      <alignment vertical="center" wrapText="1"/>
    </xf>
    <xf numFmtId="0" fontId="92" fillId="32" borderId="0" xfId="3208" applyFont="1" applyFill="1" applyBorder="1" applyAlignment="1">
      <alignment vertical="center" wrapText="1"/>
    </xf>
    <xf numFmtId="0" fontId="97" fillId="0" borderId="0" xfId="0" applyFont="1" applyFill="1"/>
    <xf numFmtId="0" fontId="99" fillId="0" borderId="0" xfId="0" applyFont="1" applyFill="1" applyAlignment="1">
      <alignment horizontal="left"/>
    </xf>
    <xf numFmtId="0" fontId="98" fillId="0" borderId="0" xfId="0" applyFont="1" applyFill="1" applyAlignment="1">
      <alignment horizontal="center"/>
    </xf>
    <xf numFmtId="0" fontId="101" fillId="0" borderId="58" xfId="3209" applyFont="1" applyFill="1" applyBorder="1" applyAlignment="1">
      <alignment horizontal="center" vertical="center" wrapText="1"/>
    </xf>
    <xf numFmtId="0" fontId="97" fillId="0" borderId="0" xfId="3209" applyFont="1" applyFill="1"/>
    <xf numFmtId="0" fontId="97" fillId="0" borderId="14" xfId="0" applyFont="1" applyFill="1" applyBorder="1" applyAlignment="1">
      <alignment horizontal="center"/>
    </xf>
    <xf numFmtId="0" fontId="102" fillId="0" borderId="14" xfId="0" applyFont="1" applyFill="1" applyBorder="1" applyAlignment="1">
      <alignment vertical="top" wrapText="1" shrinkToFit="1"/>
    </xf>
    <xf numFmtId="0" fontId="103" fillId="0" borderId="14" xfId="0" applyFont="1" applyFill="1" applyBorder="1" applyAlignment="1">
      <alignment vertical="center" wrapText="1"/>
    </xf>
    <xf numFmtId="0" fontId="102" fillId="0" borderId="14" xfId="0" applyFont="1" applyFill="1" applyBorder="1" applyAlignment="1">
      <alignment vertical="top" wrapText="1"/>
    </xf>
    <xf numFmtId="0" fontId="97" fillId="0" borderId="14" xfId="0" applyFont="1" applyFill="1" applyBorder="1"/>
    <xf numFmtId="0" fontId="102" fillId="0" borderId="14" xfId="0" applyFont="1" applyFill="1" applyBorder="1" applyAlignment="1">
      <alignment horizontal="center"/>
    </xf>
    <xf numFmtId="0" fontId="104" fillId="0" borderId="58" xfId="3209" applyFont="1" applyFill="1" applyBorder="1" applyAlignment="1">
      <alignment horizontal="center" vertical="center" wrapText="1"/>
    </xf>
    <xf numFmtId="0" fontId="106" fillId="0" borderId="58" xfId="3209" applyFont="1" applyFill="1" applyBorder="1" applyAlignment="1">
      <alignment horizontal="center" vertical="center" wrapText="1"/>
    </xf>
    <xf numFmtId="0" fontId="114" fillId="0" borderId="0" xfId="3268" applyFont="1"/>
    <xf numFmtId="0" fontId="114" fillId="0" borderId="0" xfId="3267" applyFont="1"/>
    <xf numFmtId="0" fontId="118" fillId="34" borderId="43" xfId="3269" applyFont="1" applyFill="1" applyBorder="1" applyAlignment="1">
      <alignment horizontal="center" vertical="center" wrapText="1"/>
    </xf>
    <xf numFmtId="0" fontId="118" fillId="34" borderId="44" xfId="3269" applyFont="1" applyFill="1" applyBorder="1" applyAlignment="1">
      <alignment horizontal="center" vertical="center" wrapText="1"/>
    </xf>
    <xf numFmtId="0" fontId="118" fillId="34" borderId="45" xfId="3269" applyFont="1" applyFill="1" applyBorder="1" applyAlignment="1">
      <alignment horizontal="center" vertical="center" wrapText="1"/>
    </xf>
    <xf numFmtId="0" fontId="20" fillId="0" borderId="14" xfId="3269" applyBorder="1" applyAlignment="1">
      <alignment horizontal="right"/>
    </xf>
    <xf numFmtId="2" fontId="20" fillId="0" borderId="14" xfId="3269" applyNumberFormat="1" applyFill="1" applyBorder="1"/>
    <xf numFmtId="188" fontId="20" fillId="0" borderId="14" xfId="3269" applyNumberFormat="1" applyFill="1" applyBorder="1"/>
    <xf numFmtId="0" fontId="20" fillId="0" borderId="0" xfId="3269"/>
    <xf numFmtId="0" fontId="20" fillId="0" borderId="0" xfId="3267"/>
    <xf numFmtId="0" fontId="20" fillId="0" borderId="0" xfId="3269" applyAlignment="1">
      <alignment horizontal="right"/>
    </xf>
    <xf numFmtId="0" fontId="20" fillId="0" borderId="34" xfId="3269" applyBorder="1" applyAlignment="1">
      <alignment horizontal="right"/>
    </xf>
    <xf numFmtId="2" fontId="20" fillId="0" borderId="34" xfId="3269" applyNumberFormat="1" applyFill="1" applyBorder="1"/>
    <xf numFmtId="188" fontId="20" fillId="0" borderId="34" xfId="3269" applyNumberFormat="1" applyFill="1" applyBorder="1"/>
    <xf numFmtId="0" fontId="20" fillId="0" borderId="0" xfId="3269" applyFont="1" applyFill="1" applyBorder="1" applyAlignment="1">
      <alignment horizontal="right"/>
    </xf>
    <xf numFmtId="0" fontId="110" fillId="0" borderId="14" xfId="3269" applyFont="1" applyBorder="1" applyAlignment="1">
      <alignment horizontal="right"/>
    </xf>
    <xf numFmtId="2" fontId="110" fillId="0" borderId="14" xfId="3269" applyNumberFormat="1" applyFont="1" applyFill="1" applyBorder="1"/>
    <xf numFmtId="188" fontId="110" fillId="0" borderId="14" xfId="3269" applyNumberFormat="1" applyFont="1" applyFill="1" applyBorder="1"/>
    <xf numFmtId="0" fontId="20" fillId="0" borderId="0" xfId="3187" applyFont="1"/>
    <xf numFmtId="0" fontId="110" fillId="0" borderId="48" xfId="3187" applyNumberFormat="1" applyFont="1" applyBorder="1" applyAlignment="1">
      <alignment horizontal="center" vertical="center" wrapText="1"/>
    </xf>
    <xf numFmtId="0" fontId="110" fillId="0" borderId="49" xfId="3187" applyNumberFormat="1" applyFont="1" applyBorder="1" applyAlignment="1">
      <alignment horizontal="center" vertical="center"/>
    </xf>
    <xf numFmtId="0" fontId="110" fillId="0" borderId="49" xfId="3187" applyNumberFormat="1" applyFont="1" applyFill="1" applyBorder="1" applyAlignment="1">
      <alignment horizontal="center" vertical="center" wrapText="1"/>
    </xf>
    <xf numFmtId="0" fontId="110" fillId="0" borderId="51" xfId="3187" applyFont="1" applyBorder="1" applyAlignment="1">
      <alignment horizontal="center" vertical="center" wrapText="1"/>
    </xf>
    <xf numFmtId="0" fontId="20" fillId="0" borderId="39" xfId="3187" applyFont="1" applyBorder="1" applyAlignment="1">
      <alignment horizontal="center"/>
    </xf>
    <xf numFmtId="0" fontId="20" fillId="0" borderId="40" xfId="3187" applyFont="1" applyBorder="1" applyAlignment="1">
      <alignment horizontal="center"/>
    </xf>
    <xf numFmtId="0" fontId="20" fillId="0" borderId="41" xfId="3187" applyFont="1" applyBorder="1" applyAlignment="1">
      <alignment horizontal="center" vertical="center"/>
    </xf>
    <xf numFmtId="0" fontId="20" fillId="0" borderId="46" xfId="3187" applyFont="1" applyBorder="1" applyAlignment="1">
      <alignment horizontal="center" vertical="center"/>
    </xf>
    <xf numFmtId="17" fontId="20" fillId="0" borderId="14" xfId="3187" applyNumberFormat="1" applyFont="1" applyBorder="1" applyAlignment="1">
      <alignment horizontal="center" vertical="center"/>
    </xf>
    <xf numFmtId="2" fontId="20" fillId="0" borderId="14" xfId="3187" applyNumberFormat="1" applyFont="1" applyBorder="1" applyAlignment="1">
      <alignment horizontal="center" vertical="center"/>
    </xf>
    <xf numFmtId="2" fontId="20" fillId="35" borderId="47" xfId="3187" applyNumberFormat="1" applyFont="1" applyFill="1" applyBorder="1" applyAlignment="1">
      <alignment horizontal="center" vertical="center"/>
    </xf>
    <xf numFmtId="2" fontId="20" fillId="0" borderId="0" xfId="3187" applyNumberFormat="1" applyFont="1"/>
    <xf numFmtId="0" fontId="20" fillId="36" borderId="46" xfId="3187" applyFont="1" applyFill="1" applyBorder="1" applyAlignment="1">
      <alignment horizontal="center" vertical="center"/>
    </xf>
    <xf numFmtId="17" fontId="20" fillId="36" borderId="14" xfId="3187" applyNumberFormat="1" applyFont="1" applyFill="1" applyBorder="1" applyAlignment="1">
      <alignment horizontal="center" vertical="center"/>
    </xf>
    <xf numFmtId="2" fontId="20" fillId="36" borderId="14" xfId="3187" applyNumberFormat="1" applyFont="1" applyFill="1" applyBorder="1" applyAlignment="1">
      <alignment horizontal="center" vertical="center"/>
    </xf>
    <xf numFmtId="0" fontId="20" fillId="36" borderId="14" xfId="3187" applyFont="1" applyFill="1" applyBorder="1" applyAlignment="1">
      <alignment horizontal="center" vertical="center"/>
    </xf>
    <xf numFmtId="2" fontId="20" fillId="35" borderId="14" xfId="3187" applyNumberFormat="1" applyFont="1" applyFill="1" applyBorder="1" applyAlignment="1">
      <alignment horizontal="center" vertical="center"/>
    </xf>
    <xf numFmtId="0" fontId="110" fillId="0" borderId="49" xfId="3187" applyNumberFormat="1" applyFont="1" applyBorder="1" applyAlignment="1">
      <alignment horizontal="center" vertical="center" wrapText="1"/>
    </xf>
    <xf numFmtId="0" fontId="110" fillId="0" borderId="49" xfId="3187" applyFont="1" applyBorder="1" applyAlignment="1">
      <alignment horizontal="center" vertical="center" wrapText="1"/>
    </xf>
    <xf numFmtId="0" fontId="110" fillId="0" borderId="51" xfId="3187" applyNumberFormat="1" applyFont="1" applyFill="1" applyBorder="1" applyAlignment="1">
      <alignment horizontal="center" vertical="center" wrapText="1"/>
    </xf>
    <xf numFmtId="0" fontId="20" fillId="0" borderId="61" xfId="3187" applyFont="1" applyBorder="1" applyAlignment="1">
      <alignment horizontal="center"/>
    </xf>
    <xf numFmtId="0" fontId="20" fillId="0" borderId="62" xfId="3187" applyFont="1" applyBorder="1" applyAlignment="1">
      <alignment horizontal="center"/>
    </xf>
    <xf numFmtId="0" fontId="20" fillId="0" borderId="62" xfId="3187" applyFont="1" applyBorder="1" applyAlignment="1">
      <alignment horizontal="center" vertical="center"/>
    </xf>
    <xf numFmtId="0" fontId="20" fillId="0" borderId="63" xfId="3187" applyFont="1" applyBorder="1" applyAlignment="1">
      <alignment horizontal="center"/>
    </xf>
    <xf numFmtId="188" fontId="20" fillId="0" borderId="14" xfId="3270" applyNumberFormat="1" applyFont="1" applyBorder="1" applyAlignment="1">
      <alignment horizontal="center" vertical="center" wrapText="1"/>
    </xf>
    <xf numFmtId="2" fontId="20" fillId="0" borderId="14" xfId="3270" applyNumberFormat="1" applyFont="1" applyBorder="1" applyAlignment="1">
      <alignment horizontal="center" vertical="center" wrapText="1"/>
    </xf>
    <xf numFmtId="188" fontId="20" fillId="35" borderId="14" xfId="3270" applyNumberFormat="1" applyFont="1" applyFill="1" applyBorder="1" applyAlignment="1">
      <alignment horizontal="center" vertical="center" wrapText="1"/>
    </xf>
    <xf numFmtId="2" fontId="20" fillId="0" borderId="14" xfId="3187" applyNumberFormat="1" applyFont="1" applyBorder="1" applyAlignment="1">
      <alignment horizontal="center"/>
    </xf>
    <xf numFmtId="188" fontId="20" fillId="35" borderId="47" xfId="3270" applyNumberFormat="1" applyFont="1" applyFill="1" applyBorder="1" applyAlignment="1">
      <alignment horizontal="center" vertical="center" wrapText="1"/>
    </xf>
    <xf numFmtId="188" fontId="20" fillId="36" borderId="14" xfId="3270" applyNumberFormat="1" applyFont="1" applyFill="1" applyBorder="1" applyAlignment="1">
      <alignment horizontal="center" vertical="center" wrapText="1"/>
    </xf>
    <xf numFmtId="2" fontId="20" fillId="36" borderId="14" xfId="3270" applyNumberFormat="1" applyFont="1" applyFill="1" applyBorder="1" applyAlignment="1">
      <alignment horizontal="center" vertical="center" wrapText="1"/>
    </xf>
    <xf numFmtId="2" fontId="20" fillId="36" borderId="14" xfId="3187" applyNumberFormat="1" applyFont="1" applyFill="1" applyBorder="1" applyAlignment="1">
      <alignment horizontal="center"/>
    </xf>
    <xf numFmtId="2" fontId="20" fillId="0" borderId="0" xfId="3187" applyNumberFormat="1" applyFont="1" applyBorder="1"/>
    <xf numFmtId="0" fontId="20" fillId="0" borderId="0" xfId="3187" applyFont="1" applyBorder="1"/>
    <xf numFmtId="188" fontId="20" fillId="0" borderId="0" xfId="3187" applyNumberFormat="1" applyFont="1" applyBorder="1"/>
    <xf numFmtId="0" fontId="20" fillId="0" borderId="48" xfId="3187" applyFont="1" applyBorder="1" applyAlignment="1">
      <alignment horizontal="center"/>
    </xf>
    <xf numFmtId="0" fontId="20" fillId="0" borderId="49" xfId="3187" applyFont="1" applyBorder="1" applyAlignment="1">
      <alignment horizontal="center"/>
    </xf>
    <xf numFmtId="0" fontId="20" fillId="0" borderId="51" xfId="3187" applyFont="1" applyBorder="1" applyAlignment="1">
      <alignment horizontal="center" vertical="center"/>
    </xf>
    <xf numFmtId="0" fontId="20" fillId="0" borderId="39" xfId="3187" applyFont="1" applyBorder="1" applyAlignment="1">
      <alignment horizontal="center" vertical="center"/>
    </xf>
    <xf numFmtId="17" fontId="20" fillId="0" borderId="40" xfId="3187" applyNumberFormat="1" applyFont="1" applyBorder="1" applyAlignment="1">
      <alignment horizontal="center" vertical="center"/>
    </xf>
    <xf numFmtId="2" fontId="20" fillId="0" borderId="40" xfId="3187" applyNumberFormat="1" applyFont="1" applyBorder="1" applyAlignment="1">
      <alignment horizontal="center" vertical="center"/>
    </xf>
    <xf numFmtId="2" fontId="20" fillId="35" borderId="40" xfId="3187" applyNumberFormat="1" applyFont="1" applyFill="1" applyBorder="1" applyAlignment="1">
      <alignment horizontal="center" vertical="center"/>
    </xf>
    <xf numFmtId="2" fontId="20" fillId="35" borderId="41" xfId="3187" applyNumberFormat="1" applyFont="1" applyFill="1" applyBorder="1" applyAlignment="1">
      <alignment horizontal="center" vertical="center"/>
    </xf>
    <xf numFmtId="0" fontId="20" fillId="0" borderId="14" xfId="3187" applyFont="1" applyBorder="1" applyAlignment="1">
      <alignment horizontal="center" vertical="center"/>
    </xf>
    <xf numFmtId="0" fontId="110" fillId="0" borderId="0" xfId="3187" applyFont="1" applyAlignment="1">
      <alignment horizontal="right" vertical="center"/>
    </xf>
    <xf numFmtId="0" fontId="20" fillId="0" borderId="49" xfId="3187" applyFont="1" applyBorder="1" applyAlignment="1">
      <alignment horizontal="center" vertical="center"/>
    </xf>
    <xf numFmtId="0" fontId="20" fillId="0" borderId="51" xfId="3187" applyFont="1" applyBorder="1" applyAlignment="1">
      <alignment horizontal="center"/>
    </xf>
    <xf numFmtId="0" fontId="124" fillId="0" borderId="48" xfId="3187" applyFont="1" applyBorder="1" applyAlignment="1">
      <alignment horizontal="center"/>
    </xf>
    <xf numFmtId="0" fontId="124" fillId="0" borderId="49" xfId="3187" applyFont="1" applyBorder="1" applyAlignment="1">
      <alignment horizontal="center"/>
    </xf>
    <xf numFmtId="0" fontId="124" fillId="0" borderId="51" xfId="3187" applyFont="1" applyBorder="1" applyAlignment="1">
      <alignment horizontal="center" vertical="center"/>
    </xf>
    <xf numFmtId="2" fontId="63" fillId="35" borderId="41" xfId="3187" applyNumberFormat="1" applyFont="1" applyFill="1" applyBorder="1" applyAlignment="1">
      <alignment horizontal="center" vertical="center"/>
    </xf>
    <xf numFmtId="2" fontId="20" fillId="0" borderId="0" xfId="3187" applyNumberFormat="1" applyFont="1" applyAlignment="1">
      <alignment horizontal="center" vertical="center"/>
    </xf>
    <xf numFmtId="0" fontId="20" fillId="36" borderId="33" xfId="3187" applyFont="1" applyFill="1" applyBorder="1" applyAlignment="1">
      <alignment horizontal="center" vertical="center"/>
    </xf>
    <xf numFmtId="17" fontId="20" fillId="36" borderId="34" xfId="3187" applyNumberFormat="1" applyFont="1" applyFill="1" applyBorder="1" applyAlignment="1">
      <alignment horizontal="center" vertical="center"/>
    </xf>
    <xf numFmtId="2" fontId="20" fillId="36" borderId="34" xfId="3187" applyNumberFormat="1" applyFont="1" applyFill="1" applyBorder="1" applyAlignment="1">
      <alignment horizontal="center" vertical="center"/>
    </xf>
    <xf numFmtId="2" fontId="20" fillId="35" borderId="35" xfId="3187" applyNumberFormat="1" applyFont="1" applyFill="1" applyBorder="1" applyAlignment="1">
      <alignment horizontal="center" vertical="center"/>
    </xf>
    <xf numFmtId="188" fontId="20" fillId="35" borderId="89" xfId="3270" applyNumberFormat="1" applyFont="1" applyFill="1" applyBorder="1" applyAlignment="1">
      <alignment horizontal="center" vertical="center" wrapText="1"/>
    </xf>
    <xf numFmtId="188" fontId="20" fillId="36" borderId="34" xfId="3270" applyNumberFormat="1" applyFont="1" applyFill="1" applyBorder="1" applyAlignment="1">
      <alignment horizontal="center" vertical="center" wrapText="1"/>
    </xf>
    <xf numFmtId="2" fontId="20" fillId="36" borderId="34" xfId="3270" applyNumberFormat="1" applyFont="1" applyFill="1" applyBorder="1" applyAlignment="1">
      <alignment horizontal="center" vertical="center" wrapText="1"/>
    </xf>
    <xf numFmtId="188" fontId="20" fillId="35" borderId="34" xfId="3270" applyNumberFormat="1" applyFont="1" applyFill="1" applyBorder="1" applyAlignment="1">
      <alignment horizontal="center" vertical="center" wrapText="1"/>
    </xf>
    <xf numFmtId="2" fontId="20" fillId="36" borderId="34" xfId="3187" applyNumberFormat="1" applyFont="1" applyFill="1" applyBorder="1" applyAlignment="1">
      <alignment horizontal="center"/>
    </xf>
    <xf numFmtId="188" fontId="20" fillId="35" borderId="35" xfId="3270" applyNumberFormat="1" applyFont="1" applyFill="1" applyBorder="1" applyAlignment="1">
      <alignment horizontal="center" vertical="center" wrapText="1"/>
    </xf>
    <xf numFmtId="188" fontId="20" fillId="35" borderId="0" xfId="3270" applyNumberFormat="1" applyFont="1" applyFill="1" applyBorder="1" applyAlignment="1">
      <alignment horizontal="center" vertical="center" wrapText="1"/>
    </xf>
    <xf numFmtId="2" fontId="20" fillId="35" borderId="34" xfId="3187" applyNumberFormat="1" applyFont="1" applyFill="1" applyBorder="1" applyAlignment="1">
      <alignment horizontal="center" vertical="center"/>
    </xf>
    <xf numFmtId="0" fontId="20" fillId="0" borderId="0" xfId="3187" applyFont="1" applyAlignment="1">
      <alignment vertical="center"/>
    </xf>
    <xf numFmtId="0" fontId="20" fillId="0" borderId="0" xfId="3187"/>
    <xf numFmtId="0" fontId="20" fillId="0" borderId="0" xfId="3187" applyFill="1"/>
    <xf numFmtId="0" fontId="20" fillId="0" borderId="0" xfId="3178"/>
    <xf numFmtId="0" fontId="111" fillId="0" borderId="0" xfId="3187" applyFont="1" applyFill="1"/>
    <xf numFmtId="0" fontId="114" fillId="0" borderId="0" xfId="0" applyFont="1" applyFill="1"/>
    <xf numFmtId="0" fontId="127" fillId="0" borderId="14" xfId="0" applyFont="1" applyFill="1" applyBorder="1" applyAlignment="1">
      <alignment horizontal="center" vertical="center" wrapText="1"/>
    </xf>
    <xf numFmtId="0" fontId="128" fillId="0" borderId="14" xfId="0" applyFont="1" applyFill="1" applyBorder="1" applyAlignment="1">
      <alignment horizontal="center" vertical="center" wrapText="1"/>
    </xf>
    <xf numFmtId="0" fontId="114" fillId="0" borderId="14" xfId="0" applyFont="1" applyFill="1" applyBorder="1" applyAlignment="1">
      <alignment horizontal="center" vertical="center" wrapText="1"/>
    </xf>
    <xf numFmtId="0" fontId="112" fillId="0" borderId="34" xfId="0" applyFont="1" applyBorder="1" applyAlignment="1">
      <alignment horizontal="center" vertical="center"/>
    </xf>
    <xf numFmtId="0" fontId="112" fillId="0" borderId="35" xfId="0" applyFont="1" applyBorder="1" applyAlignment="1">
      <alignment horizontal="center" vertical="center"/>
    </xf>
    <xf numFmtId="0" fontId="110" fillId="0" borderId="52"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24" fillId="0" borderId="0" xfId="0" applyFont="1" applyAlignment="1">
      <alignment horizontal="left"/>
    </xf>
    <xf numFmtId="0" fontId="25" fillId="0" borderId="0" xfId="0" applyFont="1" applyAlignment="1">
      <alignment horizontal="center"/>
    </xf>
    <xf numFmtId="0" fontId="112" fillId="0" borderId="49" xfId="0" applyFont="1" applyBorder="1" applyAlignment="1">
      <alignment horizontal="center" vertical="center" wrapText="1"/>
    </xf>
    <xf numFmtId="0" fontId="0" fillId="0" borderId="64" xfId="0" applyBorder="1"/>
    <xf numFmtId="0" fontId="0" fillId="0" borderId="65" xfId="0" applyBorder="1"/>
    <xf numFmtId="0" fontId="0" fillId="0" borderId="65" xfId="0" applyBorder="1" applyAlignment="1">
      <alignment horizontal="center"/>
    </xf>
    <xf numFmtId="0" fontId="112" fillId="0" borderId="65" xfId="0" applyFont="1" applyBorder="1" applyAlignment="1">
      <alignment horizontal="center"/>
    </xf>
    <xf numFmtId="1" fontId="0" fillId="0" borderId="66" xfId="0" applyNumberFormat="1" applyBorder="1"/>
    <xf numFmtId="0" fontId="0" fillId="0" borderId="0" xfId="0" applyAlignment="1">
      <alignment horizontal="center" vertical="center" wrapText="1"/>
    </xf>
    <xf numFmtId="0" fontId="112" fillId="0" borderId="33" xfId="0" applyFont="1" applyBorder="1" applyAlignment="1">
      <alignment horizontal="center" vertical="center"/>
    </xf>
    <xf numFmtId="0" fontId="112" fillId="0" borderId="82" xfId="0" applyFont="1" applyBorder="1" applyAlignment="1">
      <alignment horizontal="center" vertical="center"/>
    </xf>
    <xf numFmtId="0" fontId="115" fillId="0" borderId="64" xfId="0" applyFont="1" applyBorder="1" applyAlignment="1">
      <alignment horizontal="center" vertical="center"/>
    </xf>
    <xf numFmtId="0" fontId="115" fillId="0" borderId="65" xfId="0" applyFont="1" applyBorder="1" applyAlignment="1">
      <alignment horizontal="center" vertical="center"/>
    </xf>
    <xf numFmtId="0" fontId="115" fillId="0" borderId="66" xfId="0" applyFont="1" applyBorder="1" applyAlignment="1">
      <alignment horizontal="center" vertical="center"/>
    </xf>
    <xf numFmtId="0" fontId="115" fillId="0" borderId="90" xfId="0" applyFont="1" applyBorder="1" applyAlignment="1">
      <alignment horizontal="center" vertical="center"/>
    </xf>
    <xf numFmtId="0" fontId="0" fillId="0" borderId="0" xfId="0" applyFill="1" applyBorder="1" applyAlignment="1">
      <alignment horizontal="center" vertical="center" wrapText="1"/>
    </xf>
    <xf numFmtId="0" fontId="112" fillId="0" borderId="39" xfId="0" applyFont="1" applyBorder="1" applyAlignment="1">
      <alignment horizontal="center" vertical="center"/>
    </xf>
    <xf numFmtId="0" fontId="112" fillId="0" borderId="42" xfId="0" applyFont="1" applyBorder="1" applyAlignment="1">
      <alignment horizontal="center" vertical="center"/>
    </xf>
    <xf numFmtId="0" fontId="112" fillId="0" borderId="56" xfId="0" applyFont="1" applyBorder="1" applyAlignment="1">
      <alignment horizontal="center" vertical="center"/>
    </xf>
    <xf numFmtId="0" fontId="112" fillId="0" borderId="40" xfId="0" applyFont="1" applyBorder="1" applyAlignment="1">
      <alignment horizontal="center" vertical="center"/>
    </xf>
    <xf numFmtId="0" fontId="112" fillId="0" borderId="41" xfId="0" applyFont="1" applyBorder="1" applyAlignment="1">
      <alignment horizontal="center" vertical="center"/>
    </xf>
    <xf numFmtId="0" fontId="0" fillId="0" borderId="0" xfId="0" applyAlignment="1"/>
    <xf numFmtId="0" fontId="112" fillId="0" borderId="53" xfId="0" applyFont="1" applyBorder="1" applyAlignment="1">
      <alignment horizontal="center" vertical="center"/>
    </xf>
    <xf numFmtId="0" fontId="112" fillId="0" borderId="46" xfId="0" applyFont="1" applyFill="1" applyBorder="1" applyAlignment="1">
      <alignment horizontal="center" vertical="center"/>
    </xf>
    <xf numFmtId="0" fontId="112" fillId="0" borderId="14" xfId="0" applyFont="1" applyFill="1" applyBorder="1" applyAlignment="1">
      <alignment horizontal="center" vertical="center"/>
    </xf>
    <xf numFmtId="0" fontId="112" fillId="0" borderId="47" xfId="0" applyFont="1" applyFill="1" applyBorder="1" applyAlignment="1">
      <alignment horizontal="center" vertical="center"/>
    </xf>
    <xf numFmtId="0" fontId="112" fillId="0" borderId="57" xfId="0" applyFont="1" applyBorder="1" applyAlignment="1">
      <alignment horizontal="center" vertical="center"/>
    </xf>
    <xf numFmtId="0" fontId="112" fillId="0" borderId="81" xfId="0" applyFont="1" applyBorder="1" applyAlignment="1">
      <alignment horizontal="center" vertical="center"/>
    </xf>
    <xf numFmtId="0" fontId="112" fillId="0" borderId="33" xfId="0" applyFont="1" applyFill="1" applyBorder="1" applyAlignment="1">
      <alignment horizontal="center" vertical="center"/>
    </xf>
    <xf numFmtId="0" fontId="112" fillId="0" borderId="34" xfId="0" applyFont="1" applyFill="1" applyBorder="1" applyAlignment="1">
      <alignment horizontal="center" vertical="center"/>
    </xf>
    <xf numFmtId="0" fontId="112" fillId="0" borderId="35" xfId="0" applyFont="1" applyFill="1" applyBorder="1" applyAlignment="1">
      <alignment horizontal="center" vertical="center"/>
    </xf>
    <xf numFmtId="0" fontId="116" fillId="0" borderId="67" xfId="0" applyFont="1" applyBorder="1" applyAlignment="1">
      <alignment horizontal="center" vertical="center" wrapText="1"/>
    </xf>
    <xf numFmtId="0" fontId="131" fillId="0" borderId="67" xfId="0" applyFont="1" applyFill="1" applyBorder="1" applyAlignment="1">
      <alignment horizontal="center" vertical="center" wrapText="1"/>
    </xf>
    <xf numFmtId="0" fontId="0" fillId="0" borderId="0" xfId="0" applyFill="1"/>
    <xf numFmtId="2" fontId="0" fillId="0" borderId="0" xfId="0" applyNumberFormat="1"/>
    <xf numFmtId="0" fontId="115" fillId="0" borderId="0" xfId="0" applyFont="1"/>
    <xf numFmtId="2" fontId="132" fillId="0" borderId="0" xfId="0" applyNumberFormat="1" applyFont="1" applyAlignment="1">
      <alignment horizontal="center"/>
    </xf>
    <xf numFmtId="0" fontId="134" fillId="0" borderId="14" xfId="0" applyFont="1" applyBorder="1" applyAlignment="1">
      <alignment horizontal="center" vertical="top" wrapText="1"/>
    </xf>
    <xf numFmtId="0" fontId="134" fillId="0" borderId="14" xfId="0" applyFont="1" applyFill="1" applyBorder="1" applyAlignment="1">
      <alignment horizontal="center" vertical="top" wrapText="1"/>
    </xf>
    <xf numFmtId="2" fontId="116" fillId="0" borderId="14" xfId="0" applyNumberFormat="1" applyFont="1" applyBorder="1" applyAlignment="1">
      <alignment horizontal="center" vertical="center" wrapText="1"/>
    </xf>
    <xf numFmtId="2" fontId="134" fillId="0" borderId="14" xfId="0" applyNumberFormat="1" applyFont="1" applyBorder="1" applyAlignment="1">
      <alignment horizontal="center" vertical="top" wrapText="1"/>
    </xf>
    <xf numFmtId="0" fontId="116" fillId="38" borderId="14" xfId="0" applyFont="1" applyFill="1" applyBorder="1" applyAlignment="1">
      <alignment horizontal="left"/>
    </xf>
    <xf numFmtId="0" fontId="135" fillId="39" borderId="14" xfId="0" applyFont="1" applyFill="1" applyBorder="1" applyAlignment="1">
      <alignment horizontal="left"/>
    </xf>
    <xf numFmtId="0" fontId="136" fillId="0" borderId="0" xfId="0" applyFont="1"/>
    <xf numFmtId="0" fontId="137" fillId="39" borderId="14" xfId="0" applyFont="1" applyFill="1" applyBorder="1" applyAlignment="1">
      <alignment horizontal="left"/>
    </xf>
    <xf numFmtId="0" fontId="116" fillId="40" borderId="14" xfId="0" applyFont="1" applyFill="1" applyBorder="1" applyAlignment="1">
      <alignment horizontal="left"/>
    </xf>
    <xf numFmtId="0" fontId="116" fillId="41" borderId="14" xfId="0" applyFont="1" applyFill="1" applyBorder="1" applyAlignment="1">
      <alignment horizontal="left"/>
    </xf>
    <xf numFmtId="0" fontId="116" fillId="42" borderId="14" xfId="0" applyFont="1" applyFill="1" applyBorder="1" applyAlignment="1">
      <alignment horizontal="left"/>
    </xf>
    <xf numFmtId="0" fontId="116" fillId="43" borderId="14" xfId="0" applyFont="1" applyFill="1" applyBorder="1" applyAlignment="1">
      <alignment horizontal="left"/>
    </xf>
    <xf numFmtId="1" fontId="0" fillId="0" borderId="0" xfId="0" applyNumberFormat="1"/>
    <xf numFmtId="0" fontId="116" fillId="37" borderId="14" xfId="0" applyFont="1" applyFill="1" applyBorder="1" applyAlignment="1">
      <alignment horizontal="left"/>
    </xf>
    <xf numFmtId="0" fontId="116" fillId="44" borderId="14" xfId="0" applyFont="1" applyFill="1" applyBorder="1" applyAlignment="1">
      <alignment horizontal="left"/>
    </xf>
    <xf numFmtId="0" fontId="116" fillId="45" borderId="14" xfId="0" applyFont="1" applyFill="1" applyBorder="1" applyAlignment="1">
      <alignment horizontal="left"/>
    </xf>
    <xf numFmtId="0" fontId="116" fillId="46" borderId="14" xfId="0" applyFont="1" applyFill="1" applyBorder="1" applyAlignment="1">
      <alignment horizontal="left"/>
    </xf>
    <xf numFmtId="0" fontId="116" fillId="47" borderId="14" xfId="0" applyFont="1" applyFill="1" applyBorder="1" applyAlignment="1">
      <alignment horizontal="left"/>
    </xf>
    <xf numFmtId="0" fontId="137" fillId="48" borderId="14" xfId="0" applyFont="1" applyFill="1" applyBorder="1" applyAlignment="1">
      <alignment horizontal="left"/>
    </xf>
    <xf numFmtId="0" fontId="137" fillId="39" borderId="0" xfId="0" applyFont="1" applyFill="1" applyBorder="1" applyAlignment="1">
      <alignment horizontal="center" vertical="center"/>
    </xf>
    <xf numFmtId="1" fontId="0" fillId="0" borderId="14" xfId="0" applyNumberFormat="1" applyBorder="1"/>
    <xf numFmtId="0" fontId="0" fillId="0" borderId="14" xfId="0" applyFont="1" applyBorder="1" applyAlignment="1">
      <alignment horizontal="center"/>
    </xf>
    <xf numFmtId="0" fontId="0" fillId="0" borderId="0" xfId="0" applyBorder="1"/>
    <xf numFmtId="0" fontId="20" fillId="0" borderId="0" xfId="0" applyFont="1"/>
    <xf numFmtId="2" fontId="0" fillId="0" borderId="0" xfId="0" applyNumberFormat="1" applyBorder="1"/>
    <xf numFmtId="0" fontId="20" fillId="0" borderId="0" xfId="0" applyFont="1" applyAlignment="1">
      <alignment horizontal="right" vertical="center"/>
    </xf>
    <xf numFmtId="0" fontId="136" fillId="49" borderId="0" xfId="0" applyFont="1" applyFill="1" applyAlignment="1">
      <alignment horizontal="left" vertical="center"/>
    </xf>
    <xf numFmtId="0" fontId="0" fillId="0" borderId="14" xfId="0" applyBorder="1"/>
    <xf numFmtId="0" fontId="136" fillId="0" borderId="14" xfId="0" applyFont="1" applyBorder="1"/>
    <xf numFmtId="1" fontId="136" fillId="0" borderId="14" xfId="0" applyNumberFormat="1" applyFont="1" applyBorder="1"/>
    <xf numFmtId="2" fontId="136" fillId="0" borderId="14" xfId="0" applyNumberFormat="1" applyFont="1" applyBorder="1"/>
    <xf numFmtId="1" fontId="136" fillId="49" borderId="0" xfId="0" applyNumberFormat="1" applyFont="1" applyFill="1"/>
    <xf numFmtId="2" fontId="136" fillId="0" borderId="53" xfId="0" applyNumberFormat="1" applyFont="1" applyBorder="1"/>
    <xf numFmtId="1" fontId="0" fillId="0" borderId="14" xfId="0" applyNumberFormat="1" applyBorder="1" applyAlignment="1">
      <alignment horizontal="right"/>
    </xf>
    <xf numFmtId="2" fontId="0" fillId="0" borderId="14" xfId="0" applyNumberFormat="1" applyBorder="1"/>
    <xf numFmtId="0" fontId="0" fillId="0" borderId="0" xfId="0" applyFill="1" applyBorder="1"/>
    <xf numFmtId="0" fontId="0" fillId="0" borderId="14" xfId="0" applyBorder="1" applyAlignment="1">
      <alignment horizontal="right"/>
    </xf>
    <xf numFmtId="2" fontId="0" fillId="0" borderId="14" xfId="0" applyNumberFormat="1" applyBorder="1" applyAlignment="1">
      <alignment horizontal="right" vertical="center"/>
    </xf>
    <xf numFmtId="0" fontId="114" fillId="0" borderId="14" xfId="3269" applyFont="1" applyBorder="1" applyAlignment="1">
      <alignment horizontal="right"/>
    </xf>
    <xf numFmtId="2" fontId="114" fillId="0" borderId="14" xfId="3269" applyNumberFormat="1" applyFont="1" applyFill="1" applyBorder="1"/>
    <xf numFmtId="188" fontId="114" fillId="0" borderId="14" xfId="3269" applyNumberFormat="1" applyFont="1" applyFill="1" applyBorder="1"/>
    <xf numFmtId="2" fontId="114" fillId="0" borderId="47" xfId="3269" applyNumberFormat="1" applyFont="1" applyFill="1" applyBorder="1"/>
    <xf numFmtId="0" fontId="114" fillId="0" borderId="34" xfId="3269" applyFont="1" applyBorder="1" applyAlignment="1">
      <alignment horizontal="right"/>
    </xf>
    <xf numFmtId="2" fontId="114" fillId="0" borderId="34" xfId="3269" applyNumberFormat="1" applyFont="1" applyFill="1" applyBorder="1"/>
    <xf numFmtId="188" fontId="114" fillId="0" borderId="34" xfId="3269" applyNumberFormat="1" applyFont="1" applyFill="1" applyBorder="1"/>
    <xf numFmtId="2" fontId="114" fillId="0" borderId="35" xfId="3269" applyNumberFormat="1" applyFont="1" applyFill="1" applyBorder="1"/>
    <xf numFmtId="0" fontId="114" fillId="0" borderId="0" xfId="0" applyFont="1"/>
    <xf numFmtId="0" fontId="114" fillId="0" borderId="0" xfId="3269" applyFont="1"/>
    <xf numFmtId="2" fontId="136" fillId="0" borderId="0" xfId="3269" applyNumberFormat="1" applyFont="1" applyFill="1" applyBorder="1" applyAlignment="1">
      <alignment horizontal="center"/>
    </xf>
    <xf numFmtId="0" fontId="28" fillId="0" borderId="0" xfId="0" applyFont="1" applyFill="1"/>
    <xf numFmtId="0" fontId="140" fillId="0" borderId="14" xfId="0" applyFont="1" applyFill="1" applyBorder="1" applyAlignment="1">
      <alignment horizontal="center" vertical="center" wrapText="1"/>
    </xf>
    <xf numFmtId="0" fontId="102" fillId="37" borderId="14" xfId="0" applyFont="1" applyFill="1" applyBorder="1" applyAlignment="1">
      <alignment horizontal="left" vertical="center" wrapText="1"/>
    </xf>
    <xf numFmtId="0" fontId="102" fillId="37" borderId="14" xfId="0" applyFont="1" applyFill="1" applyBorder="1" applyAlignment="1">
      <alignment horizontal="left" vertical="center"/>
    </xf>
    <xf numFmtId="0" fontId="102" fillId="0" borderId="14" xfId="0" applyFont="1" applyFill="1" applyBorder="1" applyAlignment="1">
      <alignment horizontal="left" vertical="center" wrapText="1"/>
    </xf>
    <xf numFmtId="0" fontId="102" fillId="0" borderId="14" xfId="0" applyFont="1" applyFill="1" applyBorder="1" applyAlignment="1">
      <alignment horizontal="left" vertical="center"/>
    </xf>
    <xf numFmtId="0" fontId="141" fillId="0" borderId="14" xfId="0" applyFont="1" applyFill="1" applyBorder="1" applyAlignment="1">
      <alignment horizontal="center" vertical="center"/>
    </xf>
    <xf numFmtId="0" fontId="141" fillId="0" borderId="14" xfId="0" applyFont="1" applyFill="1" applyBorder="1" applyAlignment="1">
      <alignment horizontal="center" vertical="center" wrapText="1"/>
    </xf>
    <xf numFmtId="0" fontId="109" fillId="0" borderId="0" xfId="0" applyFont="1" applyAlignment="1">
      <alignment horizontal="left"/>
    </xf>
    <xf numFmtId="0" fontId="0" fillId="0" borderId="0" xfId="0" applyAlignment="1">
      <alignment horizontal="center"/>
    </xf>
    <xf numFmtId="0" fontId="0" fillId="0" borderId="0" xfId="0" applyFill="1" applyAlignment="1">
      <alignment horizontal="center"/>
    </xf>
    <xf numFmtId="0" fontId="142" fillId="0" borderId="14" xfId="3187" applyFont="1" applyBorder="1" applyAlignment="1">
      <alignment horizontal="center" vertical="center"/>
    </xf>
    <xf numFmtId="0" fontId="142" fillId="0" borderId="14" xfId="3187" applyFont="1" applyFill="1" applyBorder="1" applyAlignment="1">
      <alignment horizontal="center" vertical="center" wrapText="1"/>
    </xf>
    <xf numFmtId="0" fontId="142" fillId="0" borderId="14" xfId="3187" applyFont="1" applyBorder="1" applyAlignment="1">
      <alignment horizontal="center" vertical="center" wrapText="1"/>
    </xf>
    <xf numFmtId="0" fontId="143" fillId="0" borderId="43" xfId="0" applyFont="1" applyBorder="1" applyAlignment="1">
      <alignment horizontal="center"/>
    </xf>
    <xf numFmtId="0" fontId="143" fillId="0" borderId="44" xfId="0" applyFont="1" applyBorder="1" applyAlignment="1">
      <alignment horizontal="center"/>
    </xf>
    <xf numFmtId="0" fontId="143" fillId="0" borderId="46" xfId="0" applyFont="1" applyBorder="1" applyAlignment="1">
      <alignment horizontal="center"/>
    </xf>
    <xf numFmtId="0" fontId="143" fillId="0" borderId="14" xfId="0" applyFont="1" applyBorder="1" applyAlignment="1">
      <alignment horizontal="center"/>
    </xf>
    <xf numFmtId="0" fontId="143" fillId="0" borderId="33" xfId="0" applyFont="1" applyBorder="1" applyAlignment="1">
      <alignment horizontal="center"/>
    </xf>
    <xf numFmtId="0" fontId="143" fillId="0" borderId="34" xfId="0" applyFont="1" applyBorder="1" applyAlignment="1">
      <alignment horizontal="center"/>
    </xf>
    <xf numFmtId="0" fontId="143" fillId="0" borderId="0" xfId="0" applyFont="1" applyBorder="1" applyAlignment="1">
      <alignment horizontal="center"/>
    </xf>
    <xf numFmtId="0" fontId="0" fillId="0" borderId="0" xfId="0" applyAlignment="1">
      <alignment vertical="top" wrapText="1"/>
    </xf>
    <xf numFmtId="0" fontId="0" fillId="0" borderId="0" xfId="0" applyFill="1" applyAlignment="1">
      <alignment horizontal="center" vertical="center"/>
    </xf>
    <xf numFmtId="0" fontId="115" fillId="0" borderId="59" xfId="0"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Fill="1" applyBorder="1" applyAlignment="1">
      <alignment horizontal="center" vertical="center"/>
    </xf>
    <xf numFmtId="14" fontId="0" fillId="0" borderId="14" xfId="0" applyNumberFormat="1" applyFill="1" applyBorder="1" applyAlignment="1">
      <alignment horizontal="center" vertical="center"/>
    </xf>
    <xf numFmtId="14" fontId="0" fillId="45" borderId="14" xfId="0" applyNumberFormat="1" applyFill="1" applyBorder="1" applyAlignment="1">
      <alignment horizontal="center" vertical="center"/>
    </xf>
    <xf numFmtId="0" fontId="0" fillId="45" borderId="14" xfId="0" applyFill="1" applyBorder="1" applyAlignment="1">
      <alignment horizontal="center" vertical="center"/>
    </xf>
    <xf numFmtId="0" fontId="0" fillId="45" borderId="14" xfId="0" applyFill="1" applyBorder="1" applyAlignment="1">
      <alignment horizontal="center" vertical="center" wrapText="1"/>
    </xf>
    <xf numFmtId="0" fontId="107" fillId="0" borderId="14" xfId="3187" applyFont="1" applyFill="1" applyBorder="1" applyAlignment="1">
      <alignment vertical="center" wrapText="1"/>
    </xf>
    <xf numFmtId="0" fontId="20" fillId="0" borderId="14" xfId="3187" applyFill="1" applyBorder="1" applyAlignment="1">
      <alignment vertical="center" wrapText="1"/>
    </xf>
    <xf numFmtId="0" fontId="107" fillId="0" borderId="14" xfId="3187" applyFont="1" applyFill="1" applyBorder="1" applyAlignment="1">
      <alignment horizontal="center" vertical="center" wrapText="1"/>
    </xf>
    <xf numFmtId="0" fontId="108" fillId="0" borderId="14" xfId="3187" applyFont="1" applyBorder="1" applyAlignment="1">
      <alignment vertical="center" wrapText="1"/>
    </xf>
    <xf numFmtId="0" fontId="110" fillId="0" borderId="14" xfId="3187" applyFont="1" applyFill="1" applyBorder="1" applyAlignment="1">
      <alignment vertical="center" wrapText="1"/>
    </xf>
    <xf numFmtId="0" fontId="114" fillId="0" borderId="0" xfId="0" applyFont="1" applyFill="1" applyAlignment="1">
      <alignment horizontal="center" vertical="center"/>
    </xf>
    <xf numFmtId="2" fontId="133" fillId="0" borderId="14" xfId="0" applyNumberFormat="1" applyFont="1" applyBorder="1" applyAlignment="1">
      <alignment horizontal="center" vertical="center" wrapText="1"/>
    </xf>
    <xf numFmtId="2" fontId="20" fillId="0" borderId="14" xfId="0" applyNumberFormat="1" applyFont="1" applyBorder="1" applyAlignment="1">
      <alignment horizontal="center" vertical="center" wrapText="1"/>
    </xf>
    <xf numFmtId="0" fontId="0" fillId="0" borderId="0" xfId="0"/>
    <xf numFmtId="0" fontId="0" fillId="0" borderId="14" xfId="0"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0" fillId="0" borderId="14" xfId="0" applyBorder="1" applyAlignment="1">
      <alignment horizontal="center" vertical="center"/>
    </xf>
    <xf numFmtId="0" fontId="0" fillId="0" borderId="0" xfId="0"/>
    <xf numFmtId="0" fontId="143" fillId="0" borderId="57" xfId="0" applyFont="1" applyBorder="1"/>
    <xf numFmtId="0" fontId="0" fillId="0" borderId="44" xfId="0" applyBorder="1"/>
    <xf numFmtId="2" fontId="0" fillId="0" borderId="44" xfId="0" applyNumberFormat="1" applyBorder="1"/>
    <xf numFmtId="0" fontId="0" fillId="0" borderId="45" xfId="0" applyBorder="1"/>
    <xf numFmtId="0" fontId="0" fillId="0" borderId="40" xfId="0" applyBorder="1"/>
    <xf numFmtId="2" fontId="0" fillId="0" borderId="40" xfId="0" applyNumberFormat="1" applyBorder="1"/>
    <xf numFmtId="0" fontId="0" fillId="0" borderId="47" xfId="0" applyBorder="1"/>
    <xf numFmtId="0" fontId="0" fillId="0" borderId="34" xfId="0" applyBorder="1"/>
    <xf numFmtId="2" fontId="0" fillId="0" borderId="65" xfId="0" applyNumberFormat="1" applyBorder="1"/>
    <xf numFmtId="0" fontId="0" fillId="0" borderId="35" xfId="0" applyBorder="1"/>
    <xf numFmtId="0" fontId="0" fillId="0" borderId="66" xfId="0" applyBorder="1"/>
    <xf numFmtId="0" fontId="0" fillId="0" borderId="20" xfId="0" applyBorder="1"/>
    <xf numFmtId="0" fontId="136" fillId="49" borderId="0" xfId="0" applyFont="1" applyFill="1"/>
    <xf numFmtId="2" fontId="20" fillId="0" borderId="47" xfId="3269" applyNumberFormat="1" applyFill="1" applyBorder="1"/>
    <xf numFmtId="2" fontId="20" fillId="0" borderId="35" xfId="3269" applyNumberFormat="1" applyFill="1" applyBorder="1"/>
    <xf numFmtId="188" fontId="110" fillId="0" borderId="0" xfId="3291" applyNumberFormat="1" applyFont="1" applyFill="1" applyBorder="1" applyAlignment="1">
      <alignment horizontal="center" vertical="center" wrapText="1"/>
    </xf>
    <xf numFmtId="0" fontId="112" fillId="0" borderId="39" xfId="0" applyFont="1" applyFill="1" applyBorder="1" applyAlignment="1">
      <alignment horizontal="center" vertical="center"/>
    </xf>
    <xf numFmtId="0" fontId="112" fillId="0" borderId="40" xfId="0" applyFont="1" applyFill="1" applyBorder="1" applyAlignment="1">
      <alignment horizontal="center" vertical="center"/>
    </xf>
    <xf numFmtId="0" fontId="112" fillId="0" borderId="41" xfId="0" applyFont="1" applyFill="1" applyBorder="1" applyAlignment="1">
      <alignment horizontal="center" vertical="center"/>
    </xf>
    <xf numFmtId="0" fontId="147" fillId="0" borderId="14" xfId="0" applyFont="1" applyBorder="1" applyAlignment="1">
      <alignment horizontal="center" vertical="center" wrapText="1"/>
    </xf>
    <xf numFmtId="0" fontId="148"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0" xfId="0"/>
    <xf numFmtId="0" fontId="108"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108" fillId="0" borderId="14" xfId="0" applyFont="1" applyBorder="1" applyAlignment="1">
      <alignment horizontal="center" vertical="center" wrapText="1" shrinkToFit="1"/>
    </xf>
    <xf numFmtId="1" fontId="0" fillId="38" borderId="14" xfId="0" applyNumberFormat="1" applyFill="1" applyBorder="1"/>
    <xf numFmtId="1" fontId="143" fillId="38" borderId="14" xfId="3296" applyNumberFormat="1" applyFill="1" applyBorder="1"/>
    <xf numFmtId="1" fontId="0" fillId="40" borderId="14" xfId="0" applyNumberFormat="1" applyFill="1" applyBorder="1"/>
    <xf numFmtId="1" fontId="143" fillId="40" borderId="14" xfId="3296" applyNumberFormat="1" applyFill="1" applyBorder="1"/>
    <xf numFmtId="1" fontId="0" fillId="41" borderId="14" xfId="0" applyNumberFormat="1" applyFill="1" applyBorder="1"/>
    <xf numFmtId="1" fontId="143" fillId="41" borderId="14" xfId="3296" applyNumberFormat="1" applyFill="1" applyBorder="1"/>
    <xf numFmtId="1" fontId="0" fillId="42" borderId="14" xfId="0" applyNumberFormat="1" applyFill="1" applyBorder="1"/>
    <xf numFmtId="1" fontId="143" fillId="42" borderId="14" xfId="3296" applyNumberFormat="1" applyFill="1" applyBorder="1"/>
    <xf numFmtId="1" fontId="0" fillId="43" borderId="14" xfId="0" applyNumberFormat="1" applyFill="1" applyBorder="1"/>
    <xf numFmtId="1" fontId="143" fillId="43" borderId="14" xfId="3296" applyNumberFormat="1" applyFill="1" applyBorder="1"/>
    <xf numFmtId="1" fontId="0" fillId="37" borderId="14" xfId="0" applyNumberFormat="1" applyFill="1" applyBorder="1"/>
    <xf numFmtId="1" fontId="143" fillId="37" borderId="14" xfId="3296" applyNumberFormat="1" applyFill="1" applyBorder="1"/>
    <xf numFmtId="1" fontId="0" fillId="44" borderId="14" xfId="0" applyNumberFormat="1" applyFill="1" applyBorder="1"/>
    <xf numFmtId="1" fontId="143" fillId="44" borderId="14" xfId="3296" applyNumberFormat="1" applyFill="1" applyBorder="1"/>
    <xf numFmtId="1" fontId="0" fillId="45" borderId="14" xfId="0" applyNumberFormat="1" applyFill="1" applyBorder="1"/>
    <xf numFmtId="1" fontId="143" fillId="45" borderId="14" xfId="3296" applyNumberFormat="1" applyFill="1" applyBorder="1"/>
    <xf numFmtId="1" fontId="0" fillId="46" borderId="14" xfId="0" applyNumberFormat="1" applyFill="1" applyBorder="1"/>
    <xf numFmtId="1" fontId="143" fillId="46" borderId="14" xfId="3296" applyNumberFormat="1" applyFill="1" applyBorder="1"/>
    <xf numFmtId="1" fontId="0" fillId="47" borderId="14" xfId="0" applyNumberFormat="1" applyFill="1" applyBorder="1"/>
    <xf numFmtId="1" fontId="143" fillId="47" borderId="14" xfId="3296" applyNumberFormat="1" applyFill="1" applyBorder="1"/>
    <xf numFmtId="1" fontId="138" fillId="39" borderId="14" xfId="0" applyNumberFormat="1" applyFont="1" applyFill="1" applyBorder="1"/>
    <xf numFmtId="1" fontId="136" fillId="48" borderId="14" xfId="0" applyNumberFormat="1" applyFont="1" applyFill="1" applyBorder="1"/>
    <xf numFmtId="0" fontId="141" fillId="37" borderId="14" xfId="0" applyFont="1" applyFill="1" applyBorder="1" applyAlignment="1">
      <alignment horizontal="center" vertical="center"/>
    </xf>
    <xf numFmtId="0" fontId="141" fillId="37" borderId="14" xfId="0" applyFont="1" applyFill="1" applyBorder="1" applyAlignment="1">
      <alignment horizontal="center" vertical="center" wrapText="1"/>
    </xf>
    <xf numFmtId="0" fontId="141" fillId="48" borderId="14" xfId="0" applyFont="1" applyFill="1" applyBorder="1" applyAlignment="1">
      <alignment horizontal="center" vertical="center" wrapText="1"/>
    </xf>
    <xf numFmtId="0" fontId="28" fillId="0" borderId="0" xfId="0" applyFont="1" applyFill="1" applyAlignment="1">
      <alignment horizontal="center"/>
    </xf>
    <xf numFmtId="0" fontId="149" fillId="0" borderId="48" xfId="0" applyFont="1" applyBorder="1" applyAlignment="1">
      <alignment horizontal="center" vertical="center" wrapText="1" shrinkToFit="1"/>
    </xf>
    <xf numFmtId="0" fontId="68" fillId="0" borderId="49" xfId="0" applyFont="1" applyBorder="1" applyAlignment="1">
      <alignment horizontal="center" vertical="center" wrapText="1"/>
    </xf>
    <xf numFmtId="0" fontId="149" fillId="0" borderId="49" xfId="0" applyFont="1" applyBorder="1" applyAlignment="1">
      <alignment horizontal="center" vertical="center" wrapText="1"/>
    </xf>
    <xf numFmtId="0" fontId="149" fillId="0" borderId="51" xfId="0" applyFont="1" applyFill="1" applyBorder="1" applyAlignment="1">
      <alignment horizontal="center" vertical="center" wrapText="1"/>
    </xf>
    <xf numFmtId="2" fontId="0" fillId="0" borderId="0" xfId="0" applyNumberFormat="1" applyFill="1" applyBorder="1" applyAlignment="1">
      <alignment horizontal="right" vertical="center"/>
    </xf>
    <xf numFmtId="0" fontId="126" fillId="0" borderId="67" xfId="0" applyFont="1" applyFill="1" applyBorder="1" applyAlignment="1">
      <alignment horizontal="center" vertical="center" wrapText="1"/>
    </xf>
    <xf numFmtId="0" fontId="115" fillId="0" borderId="88" xfId="0" applyFont="1" applyBorder="1" applyAlignment="1">
      <alignment horizontal="center" vertical="center" wrapText="1"/>
    </xf>
    <xf numFmtId="0" fontId="115" fillId="0" borderId="84"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112" fillId="0" borderId="20" xfId="0" applyFont="1" applyBorder="1" applyAlignment="1">
      <alignment horizontal="center" vertical="center" wrapText="1"/>
    </xf>
    <xf numFmtId="0" fontId="112" fillId="0" borderId="43" xfId="0" applyFont="1"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112" fillId="0" borderId="55" xfId="0" applyFont="1" applyBorder="1" applyAlignment="1">
      <alignment horizontal="center" vertical="center" wrapText="1"/>
    </xf>
    <xf numFmtId="0" fontId="0" fillId="0" borderId="53" xfId="0" applyBorder="1" applyAlignment="1">
      <alignment horizontal="center" vertical="center" wrapText="1"/>
    </xf>
    <xf numFmtId="0" fontId="0" fillId="0" borderId="81" xfId="0" applyBorder="1" applyAlignment="1">
      <alignment horizontal="center" vertical="center" wrapText="1"/>
    </xf>
    <xf numFmtId="0" fontId="112" fillId="0" borderId="43" xfId="0" applyFont="1" applyBorder="1" applyAlignment="1">
      <alignment horizontal="center" vertical="center"/>
    </xf>
    <xf numFmtId="0" fontId="112" fillId="0" borderId="44" xfId="0" applyFont="1" applyBorder="1" applyAlignment="1">
      <alignment horizontal="center" vertical="center"/>
    </xf>
    <xf numFmtId="0" fontId="112" fillId="0" borderId="45" xfId="0" applyFont="1" applyBorder="1" applyAlignment="1">
      <alignment horizontal="center" vertical="center"/>
    </xf>
    <xf numFmtId="0" fontId="112" fillId="0" borderId="87" xfId="0" applyFont="1" applyBorder="1" applyAlignment="1">
      <alignment horizontal="center" vertical="center" wrapText="1"/>
    </xf>
    <xf numFmtId="0" fontId="112" fillId="0" borderId="44" xfId="0" applyFont="1" applyBorder="1" applyAlignment="1">
      <alignment horizontal="center" vertical="center" wrapText="1"/>
    </xf>
    <xf numFmtId="0" fontId="112" fillId="0" borderId="45" xfId="0" applyFont="1" applyBorder="1" applyAlignment="1">
      <alignment horizontal="center" vertical="center" wrapText="1"/>
    </xf>
    <xf numFmtId="0" fontId="112" fillId="0" borderId="57"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47" xfId="0" applyFont="1"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134" fillId="41" borderId="14" xfId="0" applyFont="1" applyFill="1" applyBorder="1" applyAlignment="1">
      <alignment horizontal="center" vertical="center" textRotation="90" wrapText="1"/>
    </xf>
    <xf numFmtId="0" fontId="116" fillId="41" borderId="14" xfId="0" applyFont="1" applyFill="1" applyBorder="1" applyAlignment="1">
      <alignment horizontal="center" vertical="center" textRotation="90" wrapText="1"/>
    </xf>
    <xf numFmtId="0" fontId="134" fillId="42" borderId="14" xfId="0" applyFont="1" applyFill="1" applyBorder="1" applyAlignment="1">
      <alignment horizontal="center" vertical="center" textRotation="90" wrapText="1"/>
    </xf>
    <xf numFmtId="0" fontId="116" fillId="42" borderId="14" xfId="0" applyFont="1" applyFill="1" applyBorder="1" applyAlignment="1">
      <alignment horizontal="center" vertical="center" textRotation="90" wrapText="1"/>
    </xf>
    <xf numFmtId="0" fontId="134" fillId="43" borderId="14" xfId="0" applyFont="1" applyFill="1" applyBorder="1" applyAlignment="1">
      <alignment horizontal="center" vertical="center" textRotation="90" wrapText="1"/>
    </xf>
    <xf numFmtId="0" fontId="134" fillId="40" borderId="14" xfId="0" applyFont="1" applyFill="1" applyBorder="1" applyAlignment="1">
      <alignment horizontal="center" vertical="center" textRotation="90" wrapText="1"/>
    </xf>
    <xf numFmtId="0" fontId="116" fillId="40" borderId="14" xfId="0" applyFont="1" applyFill="1" applyBorder="1" applyAlignment="1">
      <alignment horizontal="center" vertical="center" textRotation="90" wrapText="1"/>
    </xf>
    <xf numFmtId="0" fontId="133" fillId="0" borderId="14" xfId="0" applyFont="1" applyBorder="1" applyAlignment="1">
      <alignment horizontal="center" vertical="center" wrapText="1"/>
    </xf>
    <xf numFmtId="0" fontId="134" fillId="38" borderId="14" xfId="0" applyFont="1" applyFill="1" applyBorder="1" applyAlignment="1">
      <alignment horizontal="center" vertical="center" textRotation="90" wrapText="1"/>
    </xf>
    <xf numFmtId="0" fontId="133" fillId="0" borderId="68" xfId="0" applyFont="1" applyFill="1" applyBorder="1" applyAlignment="1">
      <alignment horizontal="center" vertical="center" wrapText="1"/>
    </xf>
    <xf numFmtId="0" fontId="133" fillId="0" borderId="69" xfId="0" applyFont="1" applyFill="1" applyBorder="1" applyAlignment="1">
      <alignment horizontal="center" vertical="center" wrapText="1"/>
    </xf>
    <xf numFmtId="0" fontId="133" fillId="0" borderId="60" xfId="0" applyFont="1" applyFill="1" applyBorder="1" applyAlignment="1">
      <alignment horizontal="center" vertical="center" wrapText="1"/>
    </xf>
    <xf numFmtId="0" fontId="133" fillId="0" borderId="54" xfId="0" applyFont="1" applyFill="1" applyBorder="1" applyAlignment="1">
      <alignment horizontal="center" vertical="center" wrapText="1"/>
    </xf>
    <xf numFmtId="0" fontId="133" fillId="0" borderId="42" xfId="0" applyFont="1" applyFill="1" applyBorder="1" applyAlignment="1">
      <alignment horizontal="center" vertical="center" wrapText="1"/>
    </xf>
    <xf numFmtId="0" fontId="133" fillId="0" borderId="56" xfId="0" applyFont="1" applyFill="1" applyBorder="1" applyAlignment="1">
      <alignment horizontal="center" vertical="center" wrapText="1"/>
    </xf>
    <xf numFmtId="2" fontId="133" fillId="37" borderId="14" xfId="0" applyNumberFormat="1" applyFont="1" applyFill="1" applyBorder="1" applyAlignment="1">
      <alignment horizontal="center" vertical="center" wrapText="1"/>
    </xf>
    <xf numFmtId="2" fontId="133" fillId="0" borderId="14" xfId="0" applyNumberFormat="1" applyFont="1" applyBorder="1" applyAlignment="1">
      <alignment horizontal="center" vertical="center" wrapText="1"/>
    </xf>
    <xf numFmtId="2" fontId="133" fillId="0" borderId="14" xfId="0" applyNumberFormat="1" applyFont="1" applyBorder="1" applyAlignment="1">
      <alignment horizontal="center" vertical="center"/>
    </xf>
    <xf numFmtId="0" fontId="134" fillId="37" borderId="14" xfId="0" applyFont="1" applyFill="1" applyBorder="1" applyAlignment="1">
      <alignment horizontal="center" vertical="center" textRotation="90" wrapText="1"/>
    </xf>
    <xf numFmtId="2" fontId="136" fillId="0" borderId="14" xfId="0" applyNumberFormat="1" applyFont="1" applyBorder="1" applyAlignment="1">
      <alignment horizontal="center" vertical="center"/>
    </xf>
    <xf numFmtId="0" fontId="134" fillId="45" borderId="14" xfId="0" applyFont="1" applyFill="1" applyBorder="1" applyAlignment="1">
      <alignment horizontal="center" vertical="center" textRotation="90" wrapText="1"/>
    </xf>
    <xf numFmtId="0" fontId="134" fillId="46" borderId="14" xfId="0" applyFont="1" applyFill="1" applyBorder="1" applyAlignment="1">
      <alignment horizontal="center" vertical="center" textRotation="90" wrapText="1"/>
    </xf>
    <xf numFmtId="0" fontId="134" fillId="47" borderId="14" xfId="0" applyFont="1" applyFill="1" applyBorder="1" applyAlignment="1">
      <alignment horizontal="center" vertical="center" textRotation="90" wrapText="1"/>
    </xf>
    <xf numFmtId="0" fontId="135" fillId="39" borderId="14" xfId="0" applyFont="1" applyFill="1" applyBorder="1" applyAlignment="1">
      <alignment horizontal="center" vertical="center" textRotation="90" wrapText="1"/>
    </xf>
    <xf numFmtId="2" fontId="20" fillId="0" borderId="14" xfId="0" applyNumberFormat="1" applyFont="1" applyBorder="1" applyAlignment="1">
      <alignment horizontal="center" vertical="center" wrapText="1"/>
    </xf>
    <xf numFmtId="0" fontId="134" fillId="44" borderId="14" xfId="0" applyFont="1" applyFill="1" applyBorder="1" applyAlignment="1">
      <alignment horizontal="center" vertical="center" textRotation="90" wrapText="1"/>
    </xf>
    <xf numFmtId="0" fontId="131" fillId="37" borderId="67" xfId="0" applyFont="1" applyFill="1" applyBorder="1" applyAlignment="1">
      <alignment horizontal="center" vertical="center" wrapText="1"/>
    </xf>
    <xf numFmtId="0" fontId="144" fillId="0" borderId="0" xfId="0" applyFont="1" applyBorder="1" applyAlignment="1">
      <alignment horizontal="center" wrapText="1"/>
    </xf>
    <xf numFmtId="0" fontId="108" fillId="0" borderId="20" xfId="0" applyFont="1" applyFill="1" applyBorder="1" applyAlignment="1">
      <alignment horizontal="center" vertical="center" wrapText="1"/>
    </xf>
    <xf numFmtId="0" fontId="108" fillId="0" borderId="5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45" fillId="0" borderId="20" xfId="0" applyFont="1" applyFill="1" applyBorder="1" applyAlignment="1">
      <alignment horizontal="center" vertical="center" wrapText="1"/>
    </xf>
    <xf numFmtId="0" fontId="145" fillId="0" borderId="59"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108" fillId="45" borderId="14" xfId="0" applyFont="1" applyFill="1" applyBorder="1" applyAlignment="1">
      <alignment horizontal="center" vertical="center" wrapText="1"/>
    </xf>
    <xf numFmtId="0" fontId="143" fillId="0" borderId="64" xfId="0" applyFont="1" applyBorder="1" applyAlignment="1">
      <alignment horizontal="center"/>
    </xf>
    <xf numFmtId="0" fontId="143" fillId="0" borderId="65" xfId="0" applyFont="1" applyBorder="1" applyAlignment="1">
      <alignment horizontal="center"/>
    </xf>
    <xf numFmtId="0" fontId="0" fillId="0" borderId="14" xfId="0" applyBorder="1" applyAlignment="1">
      <alignment horizontal="center" vertical="center"/>
    </xf>
    <xf numFmtId="0" fontId="97" fillId="0" borderId="14" xfId="0" applyFont="1" applyFill="1" applyBorder="1" applyAlignment="1">
      <alignment horizontal="center"/>
    </xf>
    <xf numFmtId="16" fontId="110" fillId="0" borderId="14" xfId="3269" applyNumberFormat="1" applyFont="1" applyBorder="1" applyAlignment="1">
      <alignment horizontal="center" vertical="center" wrapText="1"/>
    </xf>
    <xf numFmtId="0" fontId="110" fillId="0" borderId="14" xfId="3269" applyFont="1" applyBorder="1" applyAlignment="1">
      <alignment horizontal="center" vertical="center" wrapText="1"/>
    </xf>
    <xf numFmtId="16" fontId="110" fillId="0" borderId="14" xfId="3269" quotePrefix="1" applyNumberFormat="1" applyFont="1" applyBorder="1" applyAlignment="1">
      <alignment horizontal="center" vertical="center" wrapText="1"/>
    </xf>
    <xf numFmtId="0" fontId="119" fillId="0" borderId="70" xfId="3267" applyFont="1" applyBorder="1" applyAlignment="1">
      <alignment horizontal="left" vertical="center" wrapText="1"/>
    </xf>
    <xf numFmtId="0" fontId="119" fillId="0" borderId="71" xfId="3267" applyFont="1" applyBorder="1" applyAlignment="1">
      <alignment horizontal="left" vertical="center" wrapText="1"/>
    </xf>
    <xf numFmtId="0" fontId="119" fillId="0" borderId="72" xfId="3267" applyFont="1" applyBorder="1" applyAlignment="1">
      <alignment horizontal="left" vertical="center" wrapText="1"/>
    </xf>
    <xf numFmtId="1" fontId="114" fillId="0" borderId="46" xfId="3269" quotePrefix="1" applyNumberFormat="1" applyFont="1" applyBorder="1" applyAlignment="1">
      <alignment horizontal="center" vertical="center"/>
    </xf>
    <xf numFmtId="1" fontId="114" fillId="0" borderId="33" xfId="3269" quotePrefix="1" applyNumberFormat="1" applyFont="1" applyBorder="1" applyAlignment="1">
      <alignment horizontal="center" vertical="center"/>
    </xf>
    <xf numFmtId="16" fontId="114" fillId="0" borderId="20" xfId="3269" quotePrefix="1" applyNumberFormat="1" applyFont="1" applyBorder="1" applyAlignment="1">
      <alignment horizontal="right" vertical="center"/>
    </xf>
    <xf numFmtId="16" fontId="114" fillId="0" borderId="59" xfId="3269" quotePrefix="1" applyNumberFormat="1" applyFont="1" applyBorder="1" applyAlignment="1">
      <alignment horizontal="right" vertical="center"/>
    </xf>
    <xf numFmtId="16" fontId="114" fillId="0" borderId="40" xfId="3269" quotePrefix="1" applyNumberFormat="1" applyFont="1" applyBorder="1" applyAlignment="1">
      <alignment horizontal="right" vertical="center"/>
    </xf>
    <xf numFmtId="16" fontId="114" fillId="0" borderId="14" xfId="3269" quotePrefix="1" applyNumberFormat="1" applyFont="1" applyBorder="1" applyAlignment="1">
      <alignment horizontal="right" vertical="center"/>
    </xf>
    <xf numFmtId="16" fontId="114" fillId="0" borderId="34" xfId="3269" quotePrefix="1" applyNumberFormat="1" applyFont="1" applyBorder="1" applyAlignment="1">
      <alignment horizontal="right" vertical="center"/>
    </xf>
    <xf numFmtId="1" fontId="20" fillId="0" borderId="46" xfId="3269" quotePrefix="1" applyNumberFormat="1" applyFont="1" applyBorder="1" applyAlignment="1">
      <alignment horizontal="center" vertical="center"/>
    </xf>
    <xf numFmtId="1" fontId="20" fillId="0" borderId="33" xfId="3269" quotePrefix="1" applyNumberFormat="1" applyFont="1" applyBorder="1" applyAlignment="1">
      <alignment horizontal="center" vertical="center"/>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0" fontId="20" fillId="0" borderId="20" xfId="3187" applyFill="1" applyBorder="1" applyAlignment="1">
      <alignment horizontal="center" vertical="center" textRotation="90" wrapText="1"/>
    </xf>
    <xf numFmtId="0" fontId="20" fillId="0" borderId="59" xfId="3187" applyFill="1" applyBorder="1" applyAlignment="1">
      <alignment horizontal="center" vertical="center" textRotation="90" wrapText="1"/>
    </xf>
    <xf numFmtId="0" fontId="20" fillId="0" borderId="40" xfId="3187" applyFill="1" applyBorder="1" applyAlignment="1">
      <alignment horizontal="center" vertical="center" textRotation="90" wrapText="1"/>
    </xf>
    <xf numFmtId="0" fontId="25" fillId="0" borderId="0" xfId="3187" applyFont="1" applyAlignment="1">
      <alignment horizontal="center" vertical="center"/>
    </xf>
    <xf numFmtId="0" fontId="110" fillId="0" borderId="20" xfId="3187" applyFont="1" applyFill="1" applyBorder="1" applyAlignment="1">
      <alignment horizontal="center" vertical="center" textRotation="90" wrapText="1"/>
    </xf>
    <xf numFmtId="0" fontId="110" fillId="0" borderId="59" xfId="3187" applyFont="1" applyFill="1" applyBorder="1" applyAlignment="1">
      <alignment horizontal="center" vertical="center" textRotation="90" wrapText="1"/>
    </xf>
    <xf numFmtId="0" fontId="110" fillId="0" borderId="40" xfId="3187" applyFont="1" applyFill="1" applyBorder="1" applyAlignment="1">
      <alignment horizontal="center" vertical="center" textRotation="90" wrapText="1"/>
    </xf>
    <xf numFmtId="0" fontId="86" fillId="0" borderId="14" xfId="3208" applyFont="1" applyBorder="1" applyAlignment="1">
      <alignment horizontal="center" vertical="center" textRotation="90" shrinkToFit="1"/>
    </xf>
    <xf numFmtId="0" fontId="86" fillId="0" borderId="44" xfId="3208" applyFont="1" applyBorder="1" applyAlignment="1">
      <alignment horizontal="center" vertical="center" textRotation="90" shrinkToFit="1"/>
    </xf>
    <xf numFmtId="0" fontId="86" fillId="0" borderId="40" xfId="3208" applyFont="1" applyBorder="1" applyAlignment="1">
      <alignment horizontal="center" vertical="center" textRotation="90" shrinkToFit="1"/>
    </xf>
    <xf numFmtId="187" fontId="80" fillId="0" borderId="73" xfId="3208" applyNumberFormat="1" applyFont="1" applyBorder="1" applyAlignment="1">
      <alignment horizontal="center" vertical="center" wrapText="1"/>
    </xf>
    <xf numFmtId="187" fontId="80" fillId="0" borderId="74" xfId="3208" applyNumberFormat="1" applyFont="1" applyBorder="1" applyAlignment="1">
      <alignment horizontal="center" vertical="center" wrapText="1"/>
    </xf>
    <xf numFmtId="187" fontId="80" fillId="0" borderId="75" xfId="3208" applyNumberFormat="1" applyFont="1" applyBorder="1" applyAlignment="1">
      <alignment horizontal="center" vertical="center" wrapText="1"/>
    </xf>
    <xf numFmtId="0" fontId="81" fillId="0" borderId="76" xfId="3208" applyFont="1" applyBorder="1" applyAlignment="1">
      <alignment horizontal="center" vertical="center" wrapText="1"/>
    </xf>
    <xf numFmtId="0" fontId="81" fillId="0" borderId="9" xfId="3208" applyFont="1" applyBorder="1" applyAlignment="1">
      <alignment horizontal="center" vertical="center" wrapText="1"/>
    </xf>
    <xf numFmtId="0" fontId="81" fillId="0" borderId="77" xfId="3208" applyFont="1" applyBorder="1" applyAlignment="1">
      <alignment horizontal="center" vertical="center" wrapText="1"/>
    </xf>
    <xf numFmtId="186" fontId="80" fillId="0" borderId="78" xfId="3208" applyNumberFormat="1" applyFont="1" applyBorder="1" applyAlignment="1">
      <alignment horizontal="center" vertical="center" wrapText="1"/>
    </xf>
    <xf numFmtId="186" fontId="80" fillId="0" borderId="79" xfId="3208" applyNumberFormat="1" applyFont="1" applyBorder="1" applyAlignment="1">
      <alignment horizontal="center" vertical="center" wrapText="1"/>
    </xf>
    <xf numFmtId="186" fontId="80" fillId="0" borderId="80" xfId="3208" applyNumberFormat="1" applyFont="1" applyBorder="1" applyAlignment="1">
      <alignment horizontal="center" vertical="center" wrapText="1"/>
    </xf>
    <xf numFmtId="0" fontId="91" fillId="32" borderId="49" xfId="3208" applyFont="1" applyFill="1" applyBorder="1" applyAlignment="1">
      <alignment horizontal="center" vertical="center" shrinkToFit="1"/>
    </xf>
    <xf numFmtId="0" fontId="86" fillId="0" borderId="53" xfId="3208" applyFont="1" applyBorder="1" applyAlignment="1">
      <alignment horizontal="center" vertical="center" textRotation="90" shrinkToFit="1"/>
    </xf>
    <xf numFmtId="0" fontId="90" fillId="0" borderId="44" xfId="3208" applyFont="1" applyFill="1" applyBorder="1" applyAlignment="1">
      <alignment horizontal="center" vertical="center"/>
    </xf>
    <xf numFmtId="0" fontId="90" fillId="0" borderId="53" xfId="3208" applyFont="1" applyFill="1" applyBorder="1" applyAlignment="1">
      <alignment horizontal="center" vertical="center"/>
    </xf>
    <xf numFmtId="0" fontId="90" fillId="0" borderId="57" xfId="3208" applyFont="1" applyFill="1" applyBorder="1" applyAlignment="1">
      <alignment horizontal="center" vertical="center"/>
    </xf>
    <xf numFmtId="0" fontId="90" fillId="0" borderId="81" xfId="3208" applyFont="1" applyFill="1" applyBorder="1" applyAlignment="1">
      <alignment horizontal="center" vertical="center"/>
    </xf>
    <xf numFmtId="0" fontId="90" fillId="0" borderId="82" xfId="3208" applyFont="1" applyFill="1" applyBorder="1" applyAlignment="1">
      <alignment horizontal="center" vertical="center"/>
    </xf>
    <xf numFmtId="0" fontId="81" fillId="0" borderId="53" xfId="3208" applyFont="1" applyBorder="1" applyAlignment="1">
      <alignment horizontal="center" vertical="center" wrapText="1"/>
    </xf>
    <xf numFmtId="0" fontId="81" fillId="0" borderId="57" xfId="3208" applyFont="1" applyBorder="1" applyAlignment="1">
      <alignment horizontal="center" vertical="center" wrapText="1"/>
    </xf>
    <xf numFmtId="0" fontId="81" fillId="0" borderId="83" xfId="3208" applyFont="1" applyBorder="1" applyAlignment="1">
      <alignment horizontal="center" vertical="center" wrapText="1"/>
    </xf>
    <xf numFmtId="0" fontId="84" fillId="0" borderId="84" xfId="3208" applyFont="1" applyBorder="1" applyAlignment="1">
      <alignment horizontal="center" vertical="center"/>
    </xf>
    <xf numFmtId="0" fontId="27" fillId="0" borderId="85" xfId="3208" applyFont="1" applyBorder="1" applyAlignment="1">
      <alignment horizontal="center" vertical="center"/>
    </xf>
    <xf numFmtId="0" fontId="27" fillId="0" borderId="7" xfId="3208" applyFont="1" applyBorder="1" applyAlignment="1">
      <alignment horizontal="center" vertical="center"/>
    </xf>
    <xf numFmtId="0" fontId="27" fillId="0" borderId="86" xfId="3208" applyFont="1" applyBorder="1" applyAlignment="1">
      <alignment horizontal="center" vertical="center"/>
    </xf>
    <xf numFmtId="0" fontId="83" fillId="0" borderId="0" xfId="3208" applyFont="1" applyBorder="1" applyAlignment="1">
      <alignment horizontal="center" vertical="center" wrapText="1"/>
    </xf>
    <xf numFmtId="0" fontId="27" fillId="0" borderId="70" xfId="3208" applyFont="1" applyBorder="1" applyAlignment="1">
      <alignment horizontal="center" vertical="center"/>
    </xf>
    <xf numFmtId="0" fontId="27" fillId="0" borderId="71" xfId="3208" applyFont="1" applyBorder="1" applyAlignment="1">
      <alignment horizontal="center" vertical="center"/>
    </xf>
    <xf numFmtId="0" fontId="27" fillId="0" borderId="72" xfId="3208" applyFont="1" applyBorder="1" applyAlignment="1">
      <alignment horizontal="center" vertical="center"/>
    </xf>
    <xf numFmtId="17" fontId="85" fillId="0" borderId="0" xfId="3208" applyNumberFormat="1" applyFont="1" applyBorder="1" applyAlignment="1">
      <alignment horizontal="center" vertical="center" wrapText="1"/>
    </xf>
    <xf numFmtId="0" fontId="82" fillId="0" borderId="44" xfId="3208" applyFont="1" applyFill="1" applyBorder="1" applyAlignment="1" applyProtection="1">
      <alignment horizontal="center" vertical="center" wrapText="1"/>
    </xf>
    <xf numFmtId="0" fontId="82" fillId="0" borderId="14" xfId="3208" applyFont="1" applyFill="1" applyBorder="1" applyAlignment="1" applyProtection="1">
      <alignment horizontal="center" vertical="center" wrapText="1"/>
    </xf>
    <xf numFmtId="0" fontId="82" fillId="0" borderId="34" xfId="3208" applyFont="1" applyFill="1" applyBorder="1" applyAlignment="1" applyProtection="1">
      <alignment horizontal="center" vertical="center" wrapText="1"/>
    </xf>
    <xf numFmtId="0" fontId="82" fillId="0" borderId="43" xfId="3208" applyFont="1" applyFill="1" applyBorder="1" applyAlignment="1" applyProtection="1">
      <alignment horizontal="center" vertical="center" wrapText="1"/>
    </xf>
    <xf numFmtId="0" fontId="82" fillId="0" borderId="46" xfId="3208" applyFont="1" applyFill="1" applyBorder="1" applyAlignment="1" applyProtection="1">
      <alignment horizontal="center" vertical="center" wrapText="1"/>
    </xf>
    <xf numFmtId="0" fontId="82" fillId="0" borderId="33" xfId="3208" applyFont="1" applyFill="1" applyBorder="1" applyAlignment="1" applyProtection="1">
      <alignment horizontal="center" vertical="center" wrapText="1"/>
    </xf>
    <xf numFmtId="0" fontId="82" fillId="0" borderId="44" xfId="3208" applyFont="1" applyFill="1" applyBorder="1" applyAlignment="1" applyProtection="1">
      <alignment horizontal="center" vertical="center" textRotation="90" shrinkToFit="1"/>
    </xf>
    <xf numFmtId="0" fontId="82" fillId="0" borderId="14" xfId="3208" applyFont="1" applyFill="1" applyBorder="1" applyAlignment="1" applyProtection="1">
      <alignment horizontal="center" vertical="center" textRotation="90" shrinkToFit="1"/>
    </xf>
    <xf numFmtId="0" fontId="82" fillId="0" borderId="34" xfId="3208" applyFont="1" applyFill="1" applyBorder="1" applyAlignment="1" applyProtection="1">
      <alignment horizontal="center" vertical="center" textRotation="90" shrinkToFit="1"/>
    </xf>
    <xf numFmtId="0" fontId="80" fillId="0" borderId="55" xfId="3208" applyFont="1" applyBorder="1" applyAlignment="1">
      <alignment horizontal="center" vertical="center" wrapText="1"/>
    </xf>
    <xf numFmtId="0" fontId="80" fillId="0" borderId="74" xfId="3208" applyFont="1" applyBorder="1" applyAlignment="1">
      <alignment horizontal="center" vertical="center" wrapText="1"/>
    </xf>
    <xf numFmtId="0" fontId="80" fillId="0" borderId="87" xfId="3208" applyFont="1" applyBorder="1" applyAlignment="1">
      <alignment horizontal="center" vertical="center" wrapText="1"/>
    </xf>
    <xf numFmtId="0" fontId="21" fillId="0" borderId="1" xfId="3210" applyFont="1" applyFill="1" applyBorder="1" applyAlignment="1">
      <alignment horizontal="center" vertical="center" wrapText="1"/>
    </xf>
    <xf numFmtId="0" fontId="21" fillId="0" borderId="44"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168" fontId="66" fillId="0" borderId="0" xfId="3210" applyNumberFormat="1" applyFont="1" applyFill="1" applyBorder="1" applyAlignment="1">
      <alignment horizontal="center" vertical="center" wrapText="1"/>
    </xf>
    <xf numFmtId="0" fontId="21" fillId="0" borderId="43" xfId="3210" applyFont="1" applyFill="1" applyBorder="1" applyAlignment="1" applyProtection="1">
      <alignment horizontal="center" vertical="center" wrapText="1"/>
    </xf>
    <xf numFmtId="0" fontId="21" fillId="0" borderId="46" xfId="3210" applyFont="1" applyFill="1" applyBorder="1" applyAlignment="1" applyProtection="1">
      <alignment horizontal="center" vertical="center" wrapText="1"/>
    </xf>
    <xf numFmtId="0" fontId="0" fillId="0" borderId="0" xfId="0"/>
    <xf numFmtId="0" fontId="28" fillId="0" borderId="14" xfId="0" applyFont="1" applyFill="1" applyBorder="1" applyAlignment="1">
      <alignment horizontal="center" vertical="center"/>
    </xf>
    <xf numFmtId="0" fontId="0" fillId="0" borderId="14" xfId="0" applyBorder="1" applyAlignment="1">
      <alignment horizontal="left" vertical="center"/>
    </xf>
    <xf numFmtId="0" fontId="0" fillId="0" borderId="20" xfId="0" applyBorder="1" applyAlignment="1">
      <alignment horizontal="center" vertical="center"/>
    </xf>
    <xf numFmtId="0" fontId="0" fillId="0" borderId="59" xfId="0" applyBorder="1" applyAlignment="1">
      <alignment horizontal="center" vertical="center"/>
    </xf>
    <xf numFmtId="0" fontId="0" fillId="0" borderId="40" xfId="0" applyBorder="1" applyAlignment="1">
      <alignment horizontal="center" vertical="center"/>
    </xf>
    <xf numFmtId="0" fontId="139" fillId="0" borderId="0" xfId="0" applyFont="1" applyFill="1" applyAlignment="1">
      <alignment horizontal="center"/>
    </xf>
    <xf numFmtId="0" fontId="28" fillId="37" borderId="14" xfId="0" applyFont="1" applyFill="1" applyBorder="1" applyAlignment="1">
      <alignment horizontal="center" vertical="center"/>
    </xf>
    <xf numFmtId="0" fontId="0" fillId="37" borderId="14" xfId="0" applyFill="1" applyBorder="1" applyAlignment="1">
      <alignment horizontal="left" vertical="center"/>
    </xf>
    <xf numFmtId="0" fontId="0" fillId="37" borderId="14" xfId="0" applyFill="1" applyBorder="1" applyAlignment="1">
      <alignment horizontal="center" vertical="center"/>
    </xf>
    <xf numFmtId="0" fontId="0" fillId="48" borderId="20" xfId="0" applyFill="1" applyBorder="1" applyAlignment="1">
      <alignment horizontal="center" vertical="center"/>
    </xf>
    <xf numFmtId="0" fontId="0" fillId="48" borderId="59" xfId="0" applyFill="1" applyBorder="1" applyAlignment="1">
      <alignment horizontal="center" vertical="center"/>
    </xf>
    <xf numFmtId="0" fontId="0" fillId="48" borderId="40" xfId="0" applyFill="1" applyBorder="1" applyAlignment="1">
      <alignment horizontal="center" vertical="center"/>
    </xf>
    <xf numFmtId="0" fontId="120" fillId="0" borderId="0" xfId="3187" applyFont="1" applyAlignment="1">
      <alignment horizontal="center" vertical="center"/>
    </xf>
    <xf numFmtId="0" fontId="120" fillId="0" borderId="88" xfId="3187" applyFont="1" applyBorder="1" applyAlignment="1">
      <alignment horizontal="center" vertical="center"/>
    </xf>
    <xf numFmtId="0" fontId="120" fillId="0" borderId="84" xfId="3187" applyFont="1" applyBorder="1" applyAlignment="1">
      <alignment horizontal="center" vertical="center"/>
    </xf>
    <xf numFmtId="0" fontId="120" fillId="0" borderId="7" xfId="3187" applyFont="1" applyBorder="1" applyAlignment="1">
      <alignment horizontal="center" vertical="center"/>
    </xf>
    <xf numFmtId="0" fontId="120" fillId="0" borderId="86" xfId="3187" applyFont="1" applyBorder="1" applyAlignment="1">
      <alignment horizontal="center" vertical="center"/>
    </xf>
    <xf numFmtId="0" fontId="120" fillId="0" borderId="89" xfId="3187" applyFont="1" applyBorder="1" applyAlignment="1">
      <alignment horizontal="center" vertical="center"/>
    </xf>
    <xf numFmtId="0" fontId="110" fillId="0" borderId="0" xfId="3187" applyFont="1" applyAlignment="1">
      <alignment horizontal="center" vertical="center" wrapText="1"/>
    </xf>
    <xf numFmtId="0" fontId="123" fillId="0" borderId="0" xfId="3187" applyFont="1" applyAlignment="1">
      <alignment horizontal="center" vertical="center"/>
    </xf>
    <xf numFmtId="0" fontId="123" fillId="0" borderId="88" xfId="3187" applyFont="1" applyBorder="1" applyAlignment="1">
      <alignment horizontal="center" vertical="center"/>
    </xf>
    <xf numFmtId="0" fontId="123" fillId="0" borderId="84" xfId="3187" applyFont="1" applyBorder="1" applyAlignment="1">
      <alignment horizontal="center" vertical="center"/>
    </xf>
    <xf numFmtId="0" fontId="123" fillId="0" borderId="7" xfId="3187" applyFont="1" applyBorder="1" applyAlignment="1">
      <alignment horizontal="center" vertical="center"/>
    </xf>
    <xf numFmtId="0" fontId="123" fillId="0" borderId="86" xfId="3187" applyFont="1" applyBorder="1" applyAlignment="1">
      <alignment horizontal="center" vertical="center"/>
    </xf>
    <xf numFmtId="0" fontId="123" fillId="0" borderId="88" xfId="3187" applyFont="1" applyBorder="1" applyAlignment="1">
      <alignment horizontal="center" vertical="center" wrapText="1"/>
    </xf>
    <xf numFmtId="0" fontId="123" fillId="0" borderId="84" xfId="3187" applyFont="1" applyBorder="1" applyAlignment="1">
      <alignment horizontal="center" vertical="center" wrapText="1"/>
    </xf>
    <xf numFmtId="0" fontId="123" fillId="0" borderId="89" xfId="3187" applyFont="1" applyBorder="1" applyAlignment="1">
      <alignment horizontal="center" vertical="center" wrapText="1"/>
    </xf>
    <xf numFmtId="0" fontId="125" fillId="0" borderId="0" xfId="3187" applyFont="1" applyAlignment="1">
      <alignment horizontal="center" vertical="center"/>
    </xf>
    <xf numFmtId="0" fontId="125" fillId="0" borderId="88" xfId="3187" applyFont="1" applyBorder="1" applyAlignment="1">
      <alignment horizontal="center" vertical="center"/>
    </xf>
    <xf numFmtId="0" fontId="125" fillId="0" borderId="84" xfId="3187" applyFont="1" applyBorder="1" applyAlignment="1">
      <alignment horizontal="center" vertical="center"/>
    </xf>
    <xf numFmtId="0" fontId="125" fillId="0" borderId="7" xfId="3187" applyFont="1" applyBorder="1" applyAlignment="1">
      <alignment horizontal="center" vertical="center"/>
    </xf>
    <xf numFmtId="0" fontId="125" fillId="0" borderId="86" xfId="3187" applyFont="1" applyBorder="1" applyAlignment="1">
      <alignment horizontal="center" vertical="center"/>
    </xf>
    <xf numFmtId="0" fontId="125" fillId="0" borderId="89" xfId="3187" applyFont="1" applyBorder="1" applyAlignment="1">
      <alignment horizontal="center" vertical="center"/>
    </xf>
    <xf numFmtId="0" fontId="120" fillId="0" borderId="85" xfId="3187" applyFont="1" applyBorder="1" applyAlignment="1">
      <alignment horizontal="center" vertical="center"/>
    </xf>
  </cellXfs>
  <cellStyles count="3297">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0"/>
    <cellStyle name="Normal 11 8" xfId="3292"/>
    <cellStyle name="Normal 11 9" xfId="329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1"/>
    <cellStyle name="Normal 15 6" xfId="3293"/>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17 2 2 2 3 2 2 2" xfId="3294"/>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omplaints revised PGVCL revised SOP MIS 3rd Qtr 2 2" xfId="3296"/>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9">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sop-mis\2023\Apr%20Jun\Meter%20fau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3"/>
      <sheetName val="Feb23"/>
      <sheetName val="Mar23"/>
      <sheetName val="Jan23 to Mar23"/>
      <sheetName val="Apr"/>
      <sheetName val="May"/>
      <sheetName val="Jun"/>
      <sheetName val="Apr23 to Jun23"/>
    </sheetNames>
    <sheetDataSet>
      <sheetData sheetId="0"/>
      <sheetData sheetId="1"/>
      <sheetData sheetId="2">
        <row r="4">
          <cell r="H4">
            <v>0</v>
          </cell>
        </row>
        <row r="5">
          <cell r="H5">
            <v>0</v>
          </cell>
        </row>
        <row r="6">
          <cell r="H6">
            <v>0</v>
          </cell>
        </row>
        <row r="7">
          <cell r="H7">
            <v>0</v>
          </cell>
        </row>
        <row r="8">
          <cell r="H8">
            <v>0</v>
          </cell>
        </row>
        <row r="9">
          <cell r="H9">
            <v>0</v>
          </cell>
        </row>
        <row r="10">
          <cell r="H10">
            <v>0</v>
          </cell>
        </row>
        <row r="11">
          <cell r="H11">
            <v>0</v>
          </cell>
        </row>
        <row r="12">
          <cell r="H12">
            <v>0</v>
          </cell>
        </row>
        <row r="13">
          <cell r="H13">
            <v>0</v>
          </cell>
        </row>
        <row r="14">
          <cell r="H14">
            <v>0</v>
          </cell>
        </row>
        <row r="15">
          <cell r="H15">
            <v>0</v>
          </cell>
        </row>
        <row r="17">
          <cell r="H17">
            <v>676</v>
          </cell>
        </row>
        <row r="18">
          <cell r="H18">
            <v>1091</v>
          </cell>
        </row>
        <row r="19">
          <cell r="H19">
            <v>1056</v>
          </cell>
        </row>
        <row r="20">
          <cell r="H20">
            <v>1200</v>
          </cell>
        </row>
        <row r="21">
          <cell r="H21">
            <v>4125</v>
          </cell>
        </row>
        <row r="22">
          <cell r="H22">
            <v>2202</v>
          </cell>
        </row>
        <row r="23">
          <cell r="H23">
            <v>185</v>
          </cell>
        </row>
        <row r="24">
          <cell r="H24">
            <v>1509</v>
          </cell>
        </row>
        <row r="25">
          <cell r="H25">
            <v>2127</v>
          </cell>
        </row>
        <row r="26">
          <cell r="H26">
            <v>292</v>
          </cell>
        </row>
        <row r="27">
          <cell r="H27">
            <v>3903</v>
          </cell>
        </row>
        <row r="28">
          <cell r="H28">
            <v>805</v>
          </cell>
        </row>
        <row r="30">
          <cell r="H30">
            <v>334</v>
          </cell>
        </row>
        <row r="31">
          <cell r="H31">
            <v>3561</v>
          </cell>
        </row>
        <row r="32">
          <cell r="H32">
            <v>1874</v>
          </cell>
        </row>
        <row r="33">
          <cell r="H33">
            <v>905</v>
          </cell>
        </row>
        <row r="34">
          <cell r="H34">
            <v>6979</v>
          </cell>
        </row>
        <row r="35">
          <cell r="H35">
            <v>1117</v>
          </cell>
        </row>
        <row r="36">
          <cell r="H36">
            <v>148</v>
          </cell>
        </row>
        <row r="37">
          <cell r="H37">
            <v>1826</v>
          </cell>
        </row>
        <row r="38">
          <cell r="H38">
            <v>4485</v>
          </cell>
        </row>
        <row r="39">
          <cell r="H39">
            <v>434</v>
          </cell>
        </row>
        <row r="40">
          <cell r="H40">
            <v>10843</v>
          </cell>
        </row>
        <row r="41">
          <cell r="H41">
            <v>970</v>
          </cell>
        </row>
      </sheetData>
      <sheetData sheetId="3"/>
      <sheetData sheetId="4">
        <row r="17">
          <cell r="E17">
            <v>641</v>
          </cell>
          <cell r="G17">
            <v>552</v>
          </cell>
        </row>
        <row r="18">
          <cell r="E18">
            <v>567</v>
          </cell>
          <cell r="G18">
            <v>556</v>
          </cell>
        </row>
        <row r="19">
          <cell r="E19">
            <v>285</v>
          </cell>
          <cell r="G19">
            <v>335</v>
          </cell>
        </row>
        <row r="20">
          <cell r="E20">
            <v>650</v>
          </cell>
          <cell r="G20">
            <v>488</v>
          </cell>
        </row>
        <row r="21">
          <cell r="E21">
            <v>482</v>
          </cell>
          <cell r="G21">
            <v>413</v>
          </cell>
        </row>
        <row r="22">
          <cell r="E22">
            <v>629</v>
          </cell>
          <cell r="G22">
            <v>534</v>
          </cell>
        </row>
        <row r="23">
          <cell r="E23">
            <v>221</v>
          </cell>
          <cell r="G23">
            <v>91</v>
          </cell>
        </row>
        <row r="24">
          <cell r="E24">
            <v>487</v>
          </cell>
          <cell r="G24">
            <v>550</v>
          </cell>
        </row>
        <row r="25">
          <cell r="E25">
            <v>208</v>
          </cell>
          <cell r="G25">
            <v>664</v>
          </cell>
        </row>
        <row r="26">
          <cell r="E26">
            <v>706</v>
          </cell>
          <cell r="G26">
            <v>652</v>
          </cell>
        </row>
        <row r="27">
          <cell r="E27">
            <v>1188</v>
          </cell>
          <cell r="G27">
            <v>1462</v>
          </cell>
        </row>
        <row r="28">
          <cell r="E28">
            <v>342</v>
          </cell>
          <cell r="G28">
            <v>246</v>
          </cell>
        </row>
        <row r="30">
          <cell r="E30">
            <v>233</v>
          </cell>
          <cell r="G30">
            <v>308</v>
          </cell>
        </row>
        <row r="31">
          <cell r="E31">
            <v>655</v>
          </cell>
          <cell r="G31">
            <v>990</v>
          </cell>
        </row>
        <row r="32">
          <cell r="E32">
            <v>379</v>
          </cell>
          <cell r="G32">
            <v>456</v>
          </cell>
        </row>
        <row r="33">
          <cell r="E33">
            <v>157</v>
          </cell>
          <cell r="G33">
            <v>204</v>
          </cell>
        </row>
        <row r="34">
          <cell r="E34">
            <v>174</v>
          </cell>
          <cell r="G34">
            <v>308</v>
          </cell>
        </row>
        <row r="35">
          <cell r="E35">
            <v>125</v>
          </cell>
          <cell r="G35">
            <v>128</v>
          </cell>
        </row>
        <row r="36">
          <cell r="E36">
            <v>116</v>
          </cell>
          <cell r="G36">
            <v>36</v>
          </cell>
        </row>
        <row r="37">
          <cell r="E37">
            <v>402</v>
          </cell>
          <cell r="G37">
            <v>648</v>
          </cell>
        </row>
        <row r="38">
          <cell r="E38">
            <v>143</v>
          </cell>
          <cell r="G38">
            <v>482</v>
          </cell>
        </row>
        <row r="39">
          <cell r="E39">
            <v>363</v>
          </cell>
          <cell r="G39">
            <v>311</v>
          </cell>
        </row>
        <row r="40">
          <cell r="E40">
            <v>715</v>
          </cell>
          <cell r="G40">
            <v>1353</v>
          </cell>
        </row>
        <row r="41">
          <cell r="E41">
            <v>413</v>
          </cell>
          <cell r="G41">
            <v>308</v>
          </cell>
        </row>
      </sheetData>
      <sheetData sheetId="5">
        <row r="17">
          <cell r="E17">
            <v>597</v>
          </cell>
          <cell r="G17">
            <v>476</v>
          </cell>
        </row>
        <row r="18">
          <cell r="E18">
            <v>344</v>
          </cell>
          <cell r="G18">
            <v>382</v>
          </cell>
        </row>
        <row r="19">
          <cell r="E19">
            <v>294</v>
          </cell>
          <cell r="G19">
            <v>317</v>
          </cell>
        </row>
        <row r="20">
          <cell r="E20">
            <v>729</v>
          </cell>
          <cell r="G20">
            <v>779</v>
          </cell>
        </row>
        <row r="21">
          <cell r="E21">
            <v>1097</v>
          </cell>
          <cell r="G21">
            <v>1423</v>
          </cell>
        </row>
        <row r="22">
          <cell r="E22">
            <v>556</v>
          </cell>
          <cell r="G22">
            <v>599</v>
          </cell>
        </row>
        <row r="23">
          <cell r="E23">
            <v>156</v>
          </cell>
          <cell r="G23">
            <v>64</v>
          </cell>
        </row>
        <row r="24">
          <cell r="E24">
            <v>573</v>
          </cell>
          <cell r="G24">
            <v>583</v>
          </cell>
        </row>
        <row r="25">
          <cell r="E25">
            <v>346</v>
          </cell>
          <cell r="G25">
            <v>312</v>
          </cell>
        </row>
        <row r="26">
          <cell r="E26">
            <v>706</v>
          </cell>
          <cell r="G26">
            <v>610</v>
          </cell>
        </row>
        <row r="27">
          <cell r="E27">
            <v>847</v>
          </cell>
          <cell r="G27">
            <v>1187</v>
          </cell>
        </row>
        <row r="28">
          <cell r="E28">
            <v>486</v>
          </cell>
          <cell r="G28">
            <v>258</v>
          </cell>
        </row>
        <row r="30">
          <cell r="E30">
            <v>83</v>
          </cell>
          <cell r="G30">
            <v>128</v>
          </cell>
        </row>
        <row r="31">
          <cell r="E31">
            <v>366</v>
          </cell>
          <cell r="G31">
            <v>908</v>
          </cell>
        </row>
        <row r="32">
          <cell r="E32">
            <v>145</v>
          </cell>
          <cell r="G32">
            <v>468</v>
          </cell>
        </row>
        <row r="33">
          <cell r="E33">
            <v>82</v>
          </cell>
          <cell r="G33">
            <v>231</v>
          </cell>
        </row>
        <row r="34">
          <cell r="E34">
            <v>197</v>
          </cell>
          <cell r="G34">
            <v>695</v>
          </cell>
        </row>
        <row r="35">
          <cell r="E35">
            <v>181</v>
          </cell>
          <cell r="G35">
            <v>204</v>
          </cell>
        </row>
        <row r="36">
          <cell r="E36">
            <v>83</v>
          </cell>
          <cell r="G36">
            <v>43</v>
          </cell>
        </row>
        <row r="37">
          <cell r="E37">
            <v>531</v>
          </cell>
          <cell r="G37">
            <v>676</v>
          </cell>
        </row>
        <row r="38">
          <cell r="E38">
            <v>186</v>
          </cell>
          <cell r="G38">
            <v>731</v>
          </cell>
        </row>
        <row r="39">
          <cell r="E39">
            <v>308</v>
          </cell>
          <cell r="G39">
            <v>277</v>
          </cell>
        </row>
        <row r="40">
          <cell r="E40">
            <v>1115</v>
          </cell>
          <cell r="G40">
            <v>2038</v>
          </cell>
        </row>
        <row r="41">
          <cell r="E41">
            <v>251</v>
          </cell>
          <cell r="G41">
            <v>138</v>
          </cell>
        </row>
      </sheetData>
      <sheetData sheetId="6">
        <row r="17">
          <cell r="E17">
            <v>629</v>
          </cell>
          <cell r="G17">
            <v>536</v>
          </cell>
        </row>
        <row r="18">
          <cell r="E18">
            <v>897</v>
          </cell>
          <cell r="G18">
            <v>730</v>
          </cell>
        </row>
        <row r="19">
          <cell r="E19">
            <v>300</v>
          </cell>
          <cell r="G19">
            <v>114</v>
          </cell>
        </row>
        <row r="20">
          <cell r="E20">
            <v>780</v>
          </cell>
          <cell r="G20">
            <v>611</v>
          </cell>
        </row>
        <row r="21">
          <cell r="E21">
            <v>219</v>
          </cell>
          <cell r="G21">
            <v>244</v>
          </cell>
        </row>
        <row r="22">
          <cell r="E22">
            <v>318</v>
          </cell>
          <cell r="G22">
            <v>133</v>
          </cell>
        </row>
        <row r="23">
          <cell r="E23">
            <v>209</v>
          </cell>
          <cell r="G23">
            <v>2</v>
          </cell>
        </row>
        <row r="24">
          <cell r="E24">
            <v>254</v>
          </cell>
          <cell r="G24">
            <v>221</v>
          </cell>
        </row>
        <row r="25">
          <cell r="E25">
            <v>245</v>
          </cell>
          <cell r="G25">
            <v>93</v>
          </cell>
        </row>
        <row r="26">
          <cell r="E26">
            <v>578</v>
          </cell>
          <cell r="G26">
            <v>507</v>
          </cell>
        </row>
        <row r="27">
          <cell r="E27">
            <v>540</v>
          </cell>
          <cell r="G27">
            <v>530</v>
          </cell>
        </row>
        <row r="28">
          <cell r="E28">
            <v>613</v>
          </cell>
          <cell r="G28">
            <v>10</v>
          </cell>
        </row>
        <row r="30">
          <cell r="E30">
            <v>205</v>
          </cell>
          <cell r="G30">
            <v>204</v>
          </cell>
        </row>
        <row r="31">
          <cell r="E31">
            <v>454</v>
          </cell>
          <cell r="G31">
            <v>551</v>
          </cell>
        </row>
        <row r="32">
          <cell r="E32">
            <v>156</v>
          </cell>
          <cell r="G32">
            <v>106</v>
          </cell>
        </row>
        <row r="33">
          <cell r="E33">
            <v>144</v>
          </cell>
          <cell r="G33">
            <v>207</v>
          </cell>
        </row>
        <row r="34">
          <cell r="E34">
            <v>148</v>
          </cell>
          <cell r="G34">
            <v>565</v>
          </cell>
        </row>
        <row r="35">
          <cell r="E35">
            <v>49</v>
          </cell>
          <cell r="G35">
            <v>196</v>
          </cell>
        </row>
        <row r="36">
          <cell r="E36">
            <v>19</v>
          </cell>
          <cell r="G36">
            <v>2</v>
          </cell>
        </row>
        <row r="37">
          <cell r="E37">
            <v>147</v>
          </cell>
          <cell r="G37">
            <v>463</v>
          </cell>
        </row>
        <row r="38">
          <cell r="E38">
            <v>79</v>
          </cell>
          <cell r="G38">
            <v>675</v>
          </cell>
        </row>
        <row r="39">
          <cell r="E39">
            <v>273</v>
          </cell>
          <cell r="G39">
            <v>234</v>
          </cell>
        </row>
        <row r="40">
          <cell r="E40">
            <v>149</v>
          </cell>
          <cell r="G40">
            <v>1421</v>
          </cell>
        </row>
        <row r="41">
          <cell r="E41">
            <v>221</v>
          </cell>
          <cell r="G41">
            <v>4</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115" zoomScaleNormal="115" zoomScaleSheetLayoutView="115" workbookViewId="0">
      <selection activeCell="D2" sqref="D2"/>
    </sheetView>
  </sheetViews>
  <sheetFormatPr defaultColWidth="9.140625" defaultRowHeight="12.75"/>
  <cols>
    <col min="1" max="1" width="5.28515625" style="374" customWidth="1"/>
    <col min="2" max="2" width="13.7109375" style="374" customWidth="1"/>
    <col min="3" max="3" width="36.42578125" style="374" bestFit="1" customWidth="1"/>
    <col min="4" max="4" width="11" style="374" customWidth="1"/>
    <col min="5" max="5" width="13.140625" style="374" hidden="1" customWidth="1"/>
    <col min="6" max="16384" width="9.140625" style="374"/>
  </cols>
  <sheetData>
    <row r="1" spans="1:6" ht="23.25">
      <c r="A1" s="570"/>
      <c r="B1" s="570"/>
      <c r="C1" s="570"/>
      <c r="D1" s="570"/>
      <c r="E1" s="570"/>
    </row>
    <row r="2" spans="1:6" ht="37.5" customHeight="1">
      <c r="A2" s="375" t="s">
        <v>1812</v>
      </c>
      <c r="B2" s="375" t="s">
        <v>1813</v>
      </c>
      <c r="C2" s="375" t="s">
        <v>1055</v>
      </c>
      <c r="D2" s="375" t="s">
        <v>1697</v>
      </c>
      <c r="E2" s="375" t="s">
        <v>2119</v>
      </c>
    </row>
    <row r="3" spans="1:6" ht="16.5">
      <c r="A3" s="376">
        <v>1</v>
      </c>
      <c r="B3" s="376" t="s">
        <v>1056</v>
      </c>
      <c r="C3" s="376" t="s">
        <v>1057</v>
      </c>
      <c r="D3" s="377" t="s">
        <v>913</v>
      </c>
      <c r="E3" s="377" t="s">
        <v>2120</v>
      </c>
      <c r="F3" s="503"/>
    </row>
    <row r="4" spans="1:6" ht="48">
      <c r="A4" s="376">
        <v>3</v>
      </c>
      <c r="B4" s="376" t="s">
        <v>415</v>
      </c>
      <c r="C4" s="376" t="s">
        <v>2071</v>
      </c>
      <c r="D4" s="377" t="s">
        <v>913</v>
      </c>
      <c r="E4" s="377" t="s">
        <v>2121</v>
      </c>
      <c r="F4" s="503"/>
    </row>
    <row r="5" spans="1:6" ht="16.5">
      <c r="A5" s="376">
        <v>4</v>
      </c>
      <c r="B5" s="376" t="s">
        <v>416</v>
      </c>
      <c r="C5" s="376" t="s">
        <v>417</v>
      </c>
      <c r="D5" s="377" t="s">
        <v>913</v>
      </c>
      <c r="E5" s="377" t="s">
        <v>2120</v>
      </c>
      <c r="F5" s="503"/>
    </row>
    <row r="6" spans="1:6" ht="33">
      <c r="A6" s="376">
        <v>5</v>
      </c>
      <c r="B6" s="376" t="s">
        <v>2023</v>
      </c>
      <c r="C6" s="376" t="s">
        <v>418</v>
      </c>
      <c r="D6" s="377" t="s">
        <v>913</v>
      </c>
      <c r="E6" s="377" t="s">
        <v>2122</v>
      </c>
      <c r="F6" s="503"/>
    </row>
    <row r="7" spans="1:6" ht="16.5">
      <c r="A7" s="376">
        <v>6</v>
      </c>
      <c r="B7" s="376" t="s">
        <v>419</v>
      </c>
      <c r="C7" s="376" t="s">
        <v>420</v>
      </c>
      <c r="D7" s="377" t="s">
        <v>913</v>
      </c>
      <c r="E7" s="377" t="s">
        <v>2121</v>
      </c>
      <c r="F7" s="503"/>
    </row>
    <row r="8" spans="1:6" ht="16.5">
      <c r="A8" s="376">
        <v>7</v>
      </c>
      <c r="B8" s="376" t="s">
        <v>2024</v>
      </c>
      <c r="C8" s="376" t="s">
        <v>2025</v>
      </c>
      <c r="D8" s="377" t="s">
        <v>913</v>
      </c>
      <c r="E8" s="377" t="s">
        <v>2121</v>
      </c>
      <c r="F8" s="503"/>
    </row>
    <row r="9" spans="1:6" ht="33">
      <c r="A9" s="376">
        <v>11</v>
      </c>
      <c r="B9" s="376" t="s">
        <v>421</v>
      </c>
      <c r="C9" s="376" t="s">
        <v>422</v>
      </c>
      <c r="D9" s="377" t="s">
        <v>913</v>
      </c>
      <c r="E9" s="377" t="s">
        <v>2121</v>
      </c>
      <c r="F9" s="503"/>
    </row>
    <row r="10" spans="1:6" ht="16.5">
      <c r="A10" s="376">
        <v>13</v>
      </c>
      <c r="B10" s="376" t="s">
        <v>423</v>
      </c>
      <c r="C10" s="376" t="s">
        <v>424</v>
      </c>
      <c r="D10" s="377" t="s">
        <v>913</v>
      </c>
      <c r="E10" s="377" t="s">
        <v>2123</v>
      </c>
      <c r="F10" s="503"/>
    </row>
    <row r="11" spans="1:6" ht="16.5">
      <c r="A11" s="376">
        <v>16</v>
      </c>
      <c r="B11" s="376" t="s">
        <v>1667</v>
      </c>
      <c r="C11" s="376" t="s">
        <v>1668</v>
      </c>
      <c r="D11" s="377" t="s">
        <v>913</v>
      </c>
      <c r="E11" s="377" t="s">
        <v>2123</v>
      </c>
      <c r="F11" s="503"/>
    </row>
  </sheetData>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zoomScaleSheetLayoutView="100" workbookViewId="0">
      <pane ySplit="3" topLeftCell="A30" activePane="bottomLeft" state="frozen"/>
      <selection activeCell="F4" sqref="F4:G9"/>
      <selection pane="bottomLeft" sqref="A1:G1"/>
    </sheetView>
  </sheetViews>
  <sheetFormatPr defaultColWidth="10.28515625" defaultRowHeight="12.75"/>
  <cols>
    <col min="1" max="1" width="10.28515625" style="371"/>
    <col min="2" max="2" width="17.42578125" style="370" customWidth="1"/>
    <col min="3" max="3" width="15.42578125" style="371" customWidth="1"/>
    <col min="4" max="5" width="13.85546875" style="371" customWidth="1"/>
    <col min="6" max="6" width="13" style="371" customWidth="1"/>
    <col min="7" max="7" width="14.5703125" style="371" customWidth="1"/>
    <col min="8" max="8" width="10.28515625" style="370"/>
    <col min="9" max="9" width="16.42578125" style="370" customWidth="1"/>
    <col min="10" max="19" width="10.28515625" style="370"/>
    <col min="20" max="20" width="0" style="370" hidden="1" customWidth="1"/>
    <col min="21" max="16384" width="10.28515625" style="370"/>
  </cols>
  <sheetData>
    <row r="1" spans="1:15" s="369" customFormat="1" ht="15.75">
      <c r="A1" s="658" t="s">
        <v>381</v>
      </c>
      <c r="B1" s="658"/>
      <c r="C1" s="658"/>
      <c r="D1" s="658"/>
      <c r="E1" s="658"/>
      <c r="F1" s="658"/>
      <c r="G1" s="658"/>
      <c r="I1" s="370"/>
      <c r="J1" s="370"/>
      <c r="K1" s="370"/>
    </row>
    <row r="2" spans="1:15" ht="76.5">
      <c r="A2" s="498" t="s">
        <v>1047</v>
      </c>
      <c r="B2" s="498" t="s">
        <v>794</v>
      </c>
      <c r="C2" s="498" t="s">
        <v>795</v>
      </c>
      <c r="D2" s="498" t="s">
        <v>796</v>
      </c>
      <c r="E2" s="498" t="s">
        <v>646</v>
      </c>
      <c r="F2" s="498" t="s">
        <v>648</v>
      </c>
      <c r="G2" s="498" t="s">
        <v>649</v>
      </c>
      <c r="H2" s="371"/>
    </row>
    <row r="3" spans="1:15">
      <c r="A3" s="499" t="s">
        <v>2118</v>
      </c>
      <c r="B3" s="498">
        <v>33</v>
      </c>
      <c r="C3" s="500" t="s">
        <v>654</v>
      </c>
      <c r="D3" s="500" t="s">
        <v>655</v>
      </c>
      <c r="E3" s="500" t="s">
        <v>647</v>
      </c>
      <c r="F3" s="500" t="s">
        <v>656</v>
      </c>
      <c r="G3" s="500" t="s">
        <v>650</v>
      </c>
      <c r="H3" s="371"/>
    </row>
    <row r="4" spans="1:15" ht="15">
      <c r="A4" s="655" t="s">
        <v>1157</v>
      </c>
      <c r="B4" s="501" t="s">
        <v>653</v>
      </c>
      <c r="C4" s="499">
        <f>+[14]Mar23!H4</f>
        <v>0</v>
      </c>
      <c r="D4" s="499">
        <f>+[14]Apr!$E$4+[14]May!$E$4+[14]Jun!$E$4</f>
        <v>0</v>
      </c>
      <c r="E4" s="499">
        <f t="shared" ref="E4:E39" si="0">+D4+C4</f>
        <v>0</v>
      </c>
      <c r="F4" s="499">
        <f>[14]Apr!$G$4+[14]May!$G$4+[14]Jun!$G$4</f>
        <v>0</v>
      </c>
      <c r="G4" s="499">
        <f t="shared" ref="G4:G39" si="1">E4-F4</f>
        <v>0</v>
      </c>
      <c r="I4" s="370">
        <v>0</v>
      </c>
      <c r="J4" s="370">
        <f>C4-I4</f>
        <v>0</v>
      </c>
    </row>
    <row r="5" spans="1:15" ht="15" customHeight="1">
      <c r="A5" s="656"/>
      <c r="B5" s="501" t="s">
        <v>651</v>
      </c>
      <c r="C5" s="499">
        <f>+[14]Mar23!H17</f>
        <v>676</v>
      </c>
      <c r="D5" s="499">
        <f>[14]Apr!$E$17+[14]May!$E$17+[14]Jun!$E$17</f>
        <v>1867</v>
      </c>
      <c r="E5" s="499">
        <f t="shared" si="0"/>
        <v>2543</v>
      </c>
      <c r="F5" s="499">
        <f>[14]Apr!$G$17+[14]May!$G$17+[14]Jun!$G$17</f>
        <v>1564</v>
      </c>
      <c r="G5" s="499">
        <f t="shared" si="1"/>
        <v>979</v>
      </c>
      <c r="I5" s="372">
        <v>676</v>
      </c>
      <c r="J5" s="370">
        <f t="shared" ref="J5:J42" si="2">C5-I5</f>
        <v>0</v>
      </c>
      <c r="K5" s="372"/>
      <c r="L5" s="372"/>
      <c r="M5" s="372"/>
      <c r="N5" s="372"/>
      <c r="O5" s="372"/>
    </row>
    <row r="6" spans="1:15" ht="15" customHeight="1">
      <c r="A6" s="657"/>
      <c r="B6" s="501" t="s">
        <v>652</v>
      </c>
      <c r="C6" s="499">
        <f>+[14]Mar23!H30</f>
        <v>334</v>
      </c>
      <c r="D6" s="499">
        <f>+[14]Apr!$E$30+[14]May!$E$30+[14]Jun!$E$30</f>
        <v>521</v>
      </c>
      <c r="E6" s="499">
        <f t="shared" si="0"/>
        <v>855</v>
      </c>
      <c r="F6" s="499">
        <f>[14]Apr!$G$30+[14]May!$G$30+[14]Jun!$G$30</f>
        <v>640</v>
      </c>
      <c r="G6" s="499">
        <f t="shared" si="1"/>
        <v>215</v>
      </c>
      <c r="I6" s="372">
        <v>334</v>
      </c>
      <c r="J6" s="370">
        <f t="shared" si="2"/>
        <v>0</v>
      </c>
      <c r="K6" s="372"/>
      <c r="L6" s="372"/>
      <c r="M6" s="372"/>
      <c r="N6" s="372"/>
      <c r="O6" s="372"/>
    </row>
    <row r="7" spans="1:15" ht="15">
      <c r="A7" s="655" t="s">
        <v>1158</v>
      </c>
      <c r="B7" s="501" t="s">
        <v>653</v>
      </c>
      <c r="C7" s="499">
        <f>+[14]Mar23!H5</f>
        <v>0</v>
      </c>
      <c r="D7" s="499">
        <f>[14]Apr!$E$5+[14]May!$E$5+[14]Jun!$E$5</f>
        <v>0</v>
      </c>
      <c r="E7" s="499">
        <f t="shared" si="0"/>
        <v>0</v>
      </c>
      <c r="F7" s="499">
        <f>[14]Apr!$G$5+[14]May!$G$5+[14]Jun!$G$5</f>
        <v>0</v>
      </c>
      <c r="G7" s="499">
        <f t="shared" si="1"/>
        <v>0</v>
      </c>
      <c r="I7" s="372">
        <v>0</v>
      </c>
      <c r="J7" s="370">
        <f t="shared" si="2"/>
        <v>0</v>
      </c>
      <c r="K7" s="372"/>
      <c r="L7" s="372"/>
      <c r="M7" s="372"/>
      <c r="N7" s="372"/>
      <c r="O7" s="372"/>
    </row>
    <row r="8" spans="1:15" ht="15" customHeight="1">
      <c r="A8" s="656"/>
      <c r="B8" s="501" t="s">
        <v>651</v>
      </c>
      <c r="C8" s="499">
        <f>+[14]Mar23!H18</f>
        <v>1091</v>
      </c>
      <c r="D8" s="499">
        <f>[14]Apr!$E$18+[14]May!$E$18+[14]Jun!$E$18</f>
        <v>1808</v>
      </c>
      <c r="E8" s="499">
        <f t="shared" si="0"/>
        <v>2899</v>
      </c>
      <c r="F8" s="499">
        <f>[14]Apr!$G$18+[14]May!$G$18+[14]Jun!$G$18</f>
        <v>1668</v>
      </c>
      <c r="G8" s="499">
        <f t="shared" si="1"/>
        <v>1231</v>
      </c>
      <c r="I8" s="372">
        <v>1091</v>
      </c>
      <c r="J8" s="370">
        <f t="shared" si="2"/>
        <v>0</v>
      </c>
      <c r="K8" s="372"/>
      <c r="L8" s="372"/>
      <c r="M8" s="372"/>
      <c r="N8" s="372"/>
      <c r="O8" s="372"/>
    </row>
    <row r="9" spans="1:15" ht="15" customHeight="1">
      <c r="A9" s="657"/>
      <c r="B9" s="501" t="s">
        <v>652</v>
      </c>
      <c r="C9" s="499">
        <f>+[14]Mar23!H31</f>
        <v>3561</v>
      </c>
      <c r="D9" s="499">
        <f>+[14]Apr!$E$31+[14]May!$E$31+[14]Jun!$E$31</f>
        <v>1475</v>
      </c>
      <c r="E9" s="499">
        <f t="shared" si="0"/>
        <v>5036</v>
      </c>
      <c r="F9" s="499">
        <f>[14]Apr!$G$31+[14]May!$G$31+[14]Jun!$G$31</f>
        <v>2449</v>
      </c>
      <c r="G9" s="499">
        <f t="shared" si="1"/>
        <v>2587</v>
      </c>
      <c r="I9" s="372">
        <v>3561</v>
      </c>
      <c r="J9" s="370">
        <f t="shared" si="2"/>
        <v>0</v>
      </c>
      <c r="K9" s="372"/>
      <c r="L9" s="372"/>
      <c r="M9" s="372"/>
      <c r="N9" s="372"/>
      <c r="O9" s="372"/>
    </row>
    <row r="10" spans="1:15" ht="15">
      <c r="A10" s="655" t="s">
        <v>727</v>
      </c>
      <c r="B10" s="501" t="s">
        <v>653</v>
      </c>
      <c r="C10" s="499">
        <f>+[14]Mar23!H6</f>
        <v>0</v>
      </c>
      <c r="D10" s="499">
        <f>[14]Apr!$E$6+[14]May!$E$6+[14]Jun!$E$6</f>
        <v>0</v>
      </c>
      <c r="E10" s="499">
        <f t="shared" si="0"/>
        <v>0</v>
      </c>
      <c r="F10" s="499">
        <f>[14]Apr!$G$6+[14]May!$G$6+[14]Jun!$G$6</f>
        <v>0</v>
      </c>
      <c r="G10" s="499">
        <f t="shared" si="1"/>
        <v>0</v>
      </c>
      <c r="I10" s="372">
        <v>0</v>
      </c>
      <c r="J10" s="370">
        <f t="shared" si="2"/>
        <v>0</v>
      </c>
      <c r="K10" s="372"/>
      <c r="L10" s="372"/>
      <c r="M10" s="372"/>
      <c r="N10" s="372"/>
      <c r="O10" s="372"/>
    </row>
    <row r="11" spans="1:15" ht="15" customHeight="1">
      <c r="A11" s="656"/>
      <c r="B11" s="501" t="s">
        <v>651</v>
      </c>
      <c r="C11" s="499">
        <f>+[14]Mar23!H19</f>
        <v>1056</v>
      </c>
      <c r="D11" s="499">
        <f>[14]Apr!$E$19+[14]May!$E$19+[14]Jun!$E$19</f>
        <v>879</v>
      </c>
      <c r="E11" s="499">
        <f t="shared" si="0"/>
        <v>1935</v>
      </c>
      <c r="F11" s="499">
        <f>[14]Apr!$G$19+[14]May!$G$19+[14]Jun!$G$19</f>
        <v>766</v>
      </c>
      <c r="G11" s="499">
        <f t="shared" si="1"/>
        <v>1169</v>
      </c>
      <c r="I11" s="372">
        <v>1056</v>
      </c>
      <c r="J11" s="370">
        <f t="shared" si="2"/>
        <v>0</v>
      </c>
      <c r="K11" s="372"/>
      <c r="L11" s="372"/>
      <c r="M11" s="372"/>
      <c r="N11" s="372"/>
      <c r="O11" s="372"/>
    </row>
    <row r="12" spans="1:15" ht="15" customHeight="1">
      <c r="A12" s="657"/>
      <c r="B12" s="501" t="s">
        <v>652</v>
      </c>
      <c r="C12" s="499">
        <f>+[14]Mar23!H32</f>
        <v>1874</v>
      </c>
      <c r="D12" s="499">
        <f>[14]Apr!$E$32+[14]May!$E$32+[14]Jun!$E$32</f>
        <v>680</v>
      </c>
      <c r="E12" s="499">
        <f t="shared" si="0"/>
        <v>2554</v>
      </c>
      <c r="F12" s="499">
        <f>[14]Apr!$G$32+[14]May!$G$32+[14]Jun!$G$32</f>
        <v>1030</v>
      </c>
      <c r="G12" s="499">
        <f t="shared" si="1"/>
        <v>1524</v>
      </c>
      <c r="I12" s="372">
        <v>1874</v>
      </c>
      <c r="J12" s="370">
        <f t="shared" si="2"/>
        <v>0</v>
      </c>
      <c r="K12" s="372"/>
      <c r="L12" s="372"/>
      <c r="M12" s="372"/>
      <c r="N12" s="372"/>
      <c r="O12" s="372"/>
    </row>
    <row r="13" spans="1:15" ht="12.75" customHeight="1">
      <c r="A13" s="655" t="s">
        <v>1159</v>
      </c>
      <c r="B13" s="501" t="s">
        <v>653</v>
      </c>
      <c r="C13" s="499">
        <f>+[14]Mar23!H7</f>
        <v>0</v>
      </c>
      <c r="D13" s="499">
        <f>[14]Apr!$E$7+[14]May!$E$7+[14]Jun!$E$7</f>
        <v>0</v>
      </c>
      <c r="E13" s="499">
        <f t="shared" si="0"/>
        <v>0</v>
      </c>
      <c r="F13" s="499">
        <f>[14]Apr!$G$7+[14]May!$G$7+[14]Jun!$G$7</f>
        <v>0</v>
      </c>
      <c r="G13" s="499">
        <f t="shared" si="1"/>
        <v>0</v>
      </c>
      <c r="I13" s="372">
        <v>0</v>
      </c>
      <c r="J13" s="370">
        <f t="shared" si="2"/>
        <v>0</v>
      </c>
      <c r="K13" s="372"/>
      <c r="L13" s="372"/>
      <c r="M13" s="372"/>
      <c r="N13" s="372"/>
      <c r="O13" s="372"/>
    </row>
    <row r="14" spans="1:15" ht="12.75" customHeight="1">
      <c r="A14" s="656"/>
      <c r="B14" s="501" t="s">
        <v>651</v>
      </c>
      <c r="C14" s="499">
        <f>+[14]Mar23!H20</f>
        <v>1200</v>
      </c>
      <c r="D14" s="499">
        <f>[14]Apr!$E$20+[14]May!$E$20+[14]Jun!$E$20</f>
        <v>2159</v>
      </c>
      <c r="E14" s="499">
        <f t="shared" si="0"/>
        <v>3359</v>
      </c>
      <c r="F14" s="499">
        <f>[14]Apr!$G$20+[14]May!$G$20+[14]Jun!$G$20</f>
        <v>1878</v>
      </c>
      <c r="G14" s="499">
        <f t="shared" si="1"/>
        <v>1481</v>
      </c>
      <c r="I14" s="372">
        <v>1200</v>
      </c>
      <c r="J14" s="370">
        <f t="shared" si="2"/>
        <v>0</v>
      </c>
      <c r="K14" s="372"/>
      <c r="L14" s="372"/>
      <c r="M14" s="372"/>
      <c r="N14" s="372"/>
      <c r="O14" s="372"/>
    </row>
    <row r="15" spans="1:15" ht="12.75" customHeight="1">
      <c r="A15" s="657"/>
      <c r="B15" s="501" t="s">
        <v>652</v>
      </c>
      <c r="C15" s="499">
        <f>+[14]Mar23!H33</f>
        <v>905</v>
      </c>
      <c r="D15" s="499">
        <f>[14]Apr!$E$33+[14]May!$E$33+[14]Jun!$E$33</f>
        <v>383</v>
      </c>
      <c r="E15" s="499">
        <f t="shared" si="0"/>
        <v>1288</v>
      </c>
      <c r="F15" s="499">
        <f>[14]Apr!$G$33+[14]May!$G$33+[14]Jun!$G$33</f>
        <v>642</v>
      </c>
      <c r="G15" s="499">
        <f t="shared" si="1"/>
        <v>646</v>
      </c>
      <c r="I15" s="372">
        <v>905</v>
      </c>
      <c r="J15" s="370">
        <f t="shared" si="2"/>
        <v>0</v>
      </c>
      <c r="K15" s="372"/>
      <c r="L15" s="372"/>
      <c r="M15" s="372"/>
      <c r="N15" s="372"/>
      <c r="O15" s="372"/>
    </row>
    <row r="16" spans="1:15" ht="18" customHeight="1">
      <c r="A16" s="655" t="s">
        <v>1160</v>
      </c>
      <c r="B16" s="501" t="s">
        <v>653</v>
      </c>
      <c r="C16" s="499">
        <f>+[14]Mar23!H8</f>
        <v>0</v>
      </c>
      <c r="D16" s="499">
        <f>[14]Apr!$E$8+[14]May!$E$8+[14]Jun!$E$8</f>
        <v>0</v>
      </c>
      <c r="E16" s="499">
        <f t="shared" si="0"/>
        <v>0</v>
      </c>
      <c r="F16" s="499">
        <f>[14]Apr!$G$8+[14]May!$G$8+[14]Jun!$G$8</f>
        <v>0</v>
      </c>
      <c r="G16" s="499">
        <f t="shared" si="1"/>
        <v>0</v>
      </c>
      <c r="I16" s="372">
        <v>0</v>
      </c>
      <c r="J16" s="370">
        <f t="shared" si="2"/>
        <v>0</v>
      </c>
      <c r="K16" s="372"/>
      <c r="L16" s="372"/>
      <c r="M16" s="372"/>
      <c r="N16" s="372"/>
      <c r="O16" s="372"/>
    </row>
    <row r="17" spans="1:15" ht="15">
      <c r="A17" s="656"/>
      <c r="B17" s="501" t="s">
        <v>651</v>
      </c>
      <c r="C17" s="499">
        <f>+[14]Mar23!H21</f>
        <v>4125</v>
      </c>
      <c r="D17" s="499">
        <f>[14]Apr!$E$21+[14]May!$E$21+[14]Jun!$E$21</f>
        <v>1798</v>
      </c>
      <c r="E17" s="499">
        <f t="shared" si="0"/>
        <v>5923</v>
      </c>
      <c r="F17" s="499">
        <f>[14]Apr!$G$21+[14]May!$G$21+[14]Jun!$G$21</f>
        <v>2080</v>
      </c>
      <c r="G17" s="499">
        <f t="shared" si="1"/>
        <v>3843</v>
      </c>
      <c r="I17" s="372">
        <v>4125</v>
      </c>
      <c r="J17" s="370">
        <f t="shared" si="2"/>
        <v>0</v>
      </c>
      <c r="K17" s="372"/>
      <c r="L17" s="372"/>
      <c r="M17" s="372"/>
      <c r="N17" s="372"/>
      <c r="O17" s="372"/>
    </row>
    <row r="18" spans="1:15" ht="15">
      <c r="A18" s="657"/>
      <c r="B18" s="501" t="s">
        <v>652</v>
      </c>
      <c r="C18" s="499">
        <f>+[14]Mar23!H34</f>
        <v>6979</v>
      </c>
      <c r="D18" s="499">
        <f>[14]Apr!$E$34+[14]May!$E$34+[14]Jun!$E$34</f>
        <v>519</v>
      </c>
      <c r="E18" s="499">
        <f t="shared" si="0"/>
        <v>7498</v>
      </c>
      <c r="F18" s="499">
        <f>[14]Apr!$G$34+[14]May!$G$34+[14]Jun!$G$34</f>
        <v>1568</v>
      </c>
      <c r="G18" s="499">
        <f t="shared" si="1"/>
        <v>5930</v>
      </c>
      <c r="I18" s="372">
        <v>6979</v>
      </c>
      <c r="J18" s="370">
        <f t="shared" si="2"/>
        <v>0</v>
      </c>
      <c r="K18" s="372"/>
      <c r="L18" s="372"/>
      <c r="M18" s="372"/>
      <c r="N18" s="372"/>
      <c r="O18" s="372"/>
    </row>
    <row r="19" spans="1:15" ht="15">
      <c r="A19" s="655" t="s">
        <v>1161</v>
      </c>
      <c r="B19" s="501" t="s">
        <v>653</v>
      </c>
      <c r="C19" s="499">
        <f>+[14]Mar23!H9</f>
        <v>0</v>
      </c>
      <c r="D19" s="499">
        <f>[14]Apr!$E$9+[14]May!$E$9+[14]Jun!$E$9</f>
        <v>0</v>
      </c>
      <c r="E19" s="499">
        <f t="shared" si="0"/>
        <v>0</v>
      </c>
      <c r="F19" s="499">
        <f>[14]Apr!$G$9+[14]May!$G$9+[14]Jun!$G$9</f>
        <v>0</v>
      </c>
      <c r="G19" s="499">
        <f t="shared" si="1"/>
        <v>0</v>
      </c>
      <c r="I19" s="372">
        <v>0</v>
      </c>
      <c r="J19" s="370">
        <f t="shared" si="2"/>
        <v>0</v>
      </c>
      <c r="K19" s="372"/>
      <c r="L19" s="372"/>
      <c r="M19" s="372"/>
      <c r="N19" s="372"/>
      <c r="O19" s="372"/>
    </row>
    <row r="20" spans="1:15" ht="15">
      <c r="A20" s="656"/>
      <c r="B20" s="501" t="s">
        <v>651</v>
      </c>
      <c r="C20" s="499">
        <f>+[14]Mar23!H22</f>
        <v>2202</v>
      </c>
      <c r="D20" s="499">
        <f>[14]Apr!$E$22+[14]May!$E$22+[14]Jun!$E$22</f>
        <v>1503</v>
      </c>
      <c r="E20" s="499">
        <f t="shared" si="0"/>
        <v>3705</v>
      </c>
      <c r="F20" s="499">
        <f>[14]Apr!$G$22+[14]May!$G$22+[14]Jun!$G$22</f>
        <v>1266</v>
      </c>
      <c r="G20" s="499">
        <f t="shared" si="1"/>
        <v>2439</v>
      </c>
      <c r="I20" s="372">
        <v>2202</v>
      </c>
      <c r="J20" s="370">
        <f t="shared" si="2"/>
        <v>0</v>
      </c>
      <c r="K20" s="372"/>
      <c r="L20" s="372"/>
      <c r="M20" s="372"/>
      <c r="N20" s="372"/>
      <c r="O20" s="372"/>
    </row>
    <row r="21" spans="1:15" ht="15">
      <c r="A21" s="657"/>
      <c r="B21" s="501" t="s">
        <v>652</v>
      </c>
      <c r="C21" s="499">
        <f>+[14]Mar23!H35</f>
        <v>1117</v>
      </c>
      <c r="D21" s="499">
        <f>[14]Apr!$E$35+[14]May!$E$35+[14]Jun!$E$35</f>
        <v>355</v>
      </c>
      <c r="E21" s="499">
        <f t="shared" si="0"/>
        <v>1472</v>
      </c>
      <c r="F21" s="499">
        <f>[14]Apr!$G$35+[14]May!$G$35+[14]Jun!$G$35</f>
        <v>528</v>
      </c>
      <c r="G21" s="499">
        <f t="shared" si="1"/>
        <v>944</v>
      </c>
      <c r="I21" s="372">
        <v>1117</v>
      </c>
      <c r="J21" s="370">
        <f t="shared" si="2"/>
        <v>0</v>
      </c>
      <c r="K21" s="372"/>
      <c r="L21" s="372"/>
      <c r="M21" s="372"/>
      <c r="N21" s="372"/>
      <c r="O21" s="372"/>
    </row>
    <row r="22" spans="1:15" ht="15">
      <c r="A22" s="655" t="s">
        <v>2022</v>
      </c>
      <c r="B22" s="501" t="s">
        <v>653</v>
      </c>
      <c r="C22" s="499">
        <f>+[14]Mar23!H10</f>
        <v>0</v>
      </c>
      <c r="D22" s="499">
        <f>[14]Apr!$E$10+[14]May!$E$10+[14]Jun!$E$10</f>
        <v>0</v>
      </c>
      <c r="E22" s="499">
        <f t="shared" si="0"/>
        <v>0</v>
      </c>
      <c r="F22" s="499">
        <f>[14]Apr!$G$10+[14]May!$G$10+[14]Jun!$G$10</f>
        <v>0</v>
      </c>
      <c r="G22" s="499">
        <f t="shared" si="1"/>
        <v>0</v>
      </c>
      <c r="I22" s="372">
        <v>0</v>
      </c>
      <c r="J22" s="370">
        <f t="shared" si="2"/>
        <v>0</v>
      </c>
      <c r="K22" s="372"/>
      <c r="L22" s="372"/>
      <c r="M22" s="372"/>
      <c r="N22" s="372"/>
      <c r="O22" s="372"/>
    </row>
    <row r="23" spans="1:15" ht="15">
      <c r="A23" s="656"/>
      <c r="B23" s="501" t="s">
        <v>651</v>
      </c>
      <c r="C23" s="499">
        <f>+[14]Mar23!H23</f>
        <v>185</v>
      </c>
      <c r="D23" s="499">
        <f>[14]Apr!$E$23+[14]May!$E$23+[14]Jun!$E$23</f>
        <v>586</v>
      </c>
      <c r="E23" s="499">
        <f t="shared" si="0"/>
        <v>771</v>
      </c>
      <c r="F23" s="499">
        <f>[14]Apr!$G$23+[14]May!$G$23+[14]Jun!$G$23</f>
        <v>157</v>
      </c>
      <c r="G23" s="499">
        <f t="shared" si="1"/>
        <v>614</v>
      </c>
      <c r="I23" s="372">
        <v>185</v>
      </c>
      <c r="J23" s="370">
        <f t="shared" si="2"/>
        <v>0</v>
      </c>
      <c r="K23" s="372"/>
      <c r="L23" s="372"/>
      <c r="M23" s="372"/>
      <c r="N23" s="372"/>
      <c r="O23" s="372"/>
    </row>
    <row r="24" spans="1:15" ht="15">
      <c r="A24" s="657"/>
      <c r="B24" s="501" t="s">
        <v>652</v>
      </c>
      <c r="C24" s="499">
        <f>+[14]Mar23!H36</f>
        <v>148</v>
      </c>
      <c r="D24" s="499">
        <f>[14]Apr!$E$36+[14]May!$E$36+[14]Jun!$E$36</f>
        <v>218</v>
      </c>
      <c r="E24" s="499">
        <f t="shared" si="0"/>
        <v>366</v>
      </c>
      <c r="F24" s="499">
        <f>[14]Apr!$G$36+[14]May!$G$36+[14]Jun!$G$36</f>
        <v>81</v>
      </c>
      <c r="G24" s="499">
        <f t="shared" si="1"/>
        <v>285</v>
      </c>
      <c r="I24" s="372">
        <v>148</v>
      </c>
      <c r="J24" s="370">
        <f t="shared" si="2"/>
        <v>0</v>
      </c>
      <c r="K24" s="372"/>
      <c r="L24" s="372"/>
      <c r="M24" s="372"/>
      <c r="N24" s="372"/>
      <c r="O24" s="372"/>
    </row>
    <row r="25" spans="1:15" ht="15">
      <c r="A25" s="655" t="s">
        <v>1162</v>
      </c>
      <c r="B25" s="501" t="s">
        <v>653</v>
      </c>
      <c r="C25" s="499">
        <f>+[14]Mar23!H11</f>
        <v>0</v>
      </c>
      <c r="D25" s="499">
        <f>[14]Apr!$E$11+[14]May!$E$11+[14]Jun!$E$11</f>
        <v>0</v>
      </c>
      <c r="E25" s="499">
        <f t="shared" si="0"/>
        <v>0</v>
      </c>
      <c r="F25" s="499">
        <f>[14]Apr!$G$11+[14]May!$G$11+[14]Jun!$G$11</f>
        <v>0</v>
      </c>
      <c r="G25" s="499">
        <f t="shared" si="1"/>
        <v>0</v>
      </c>
      <c r="I25" s="372">
        <v>0</v>
      </c>
      <c r="J25" s="370">
        <f t="shared" si="2"/>
        <v>0</v>
      </c>
      <c r="K25" s="372"/>
      <c r="L25" s="372"/>
      <c r="M25" s="372"/>
      <c r="N25" s="372"/>
      <c r="O25" s="372"/>
    </row>
    <row r="26" spans="1:15" ht="15">
      <c r="A26" s="656"/>
      <c r="B26" s="501" t="s">
        <v>651</v>
      </c>
      <c r="C26" s="499">
        <f>+[14]Mar23!H24</f>
        <v>1509</v>
      </c>
      <c r="D26" s="499">
        <f>[14]Apr!$E$24+[14]May!$E$24+[14]Jun!$E$24</f>
        <v>1314</v>
      </c>
      <c r="E26" s="499">
        <f t="shared" si="0"/>
        <v>2823</v>
      </c>
      <c r="F26" s="499">
        <f>[14]Apr!$G$24+[14]May!$G$24+[14]Jun!$G$24</f>
        <v>1354</v>
      </c>
      <c r="G26" s="499">
        <f t="shared" si="1"/>
        <v>1469</v>
      </c>
      <c r="I26" s="372">
        <v>1509</v>
      </c>
      <c r="J26" s="370">
        <f t="shared" si="2"/>
        <v>0</v>
      </c>
      <c r="K26" s="372"/>
      <c r="L26" s="372"/>
      <c r="M26" s="372"/>
      <c r="N26" s="372"/>
      <c r="O26" s="372"/>
    </row>
    <row r="27" spans="1:15" ht="15">
      <c r="A27" s="657"/>
      <c r="B27" s="501" t="s">
        <v>652</v>
      </c>
      <c r="C27" s="499">
        <f>+[14]Mar23!H37</f>
        <v>1826</v>
      </c>
      <c r="D27" s="499">
        <f>[14]Apr!$E$37+[14]May!$E$37+[14]Jun!$E$37</f>
        <v>1080</v>
      </c>
      <c r="E27" s="499">
        <f t="shared" si="0"/>
        <v>2906</v>
      </c>
      <c r="F27" s="499">
        <f>[14]Apr!$G$37+[14]May!$G$37+[14]Jun!$G$37</f>
        <v>1787</v>
      </c>
      <c r="G27" s="499">
        <f t="shared" si="1"/>
        <v>1119</v>
      </c>
      <c r="I27" s="372">
        <v>1826</v>
      </c>
      <c r="J27" s="370">
        <f t="shared" si="2"/>
        <v>0</v>
      </c>
      <c r="K27" s="372"/>
      <c r="L27" s="372"/>
      <c r="M27" s="372"/>
      <c r="N27" s="372"/>
      <c r="O27" s="372"/>
    </row>
    <row r="28" spans="1:15" ht="15">
      <c r="A28" s="655" t="s">
        <v>1163</v>
      </c>
      <c r="B28" s="501" t="s">
        <v>653</v>
      </c>
      <c r="C28" s="499">
        <f>+[14]Mar23!H12</f>
        <v>0</v>
      </c>
      <c r="D28" s="499">
        <f>[14]Apr!$E$12+[14]May!$E$12+[14]Jun!$E$12</f>
        <v>0</v>
      </c>
      <c r="E28" s="499">
        <f t="shared" si="0"/>
        <v>0</v>
      </c>
      <c r="F28" s="499">
        <f>[14]Apr!$G$12+[14]May!$G$12+[14]Jun!$G$12</f>
        <v>0</v>
      </c>
      <c r="G28" s="499">
        <f t="shared" si="1"/>
        <v>0</v>
      </c>
      <c r="I28" s="372">
        <v>0</v>
      </c>
      <c r="J28" s="370">
        <f t="shared" si="2"/>
        <v>0</v>
      </c>
      <c r="K28" s="372"/>
      <c r="L28" s="372"/>
      <c r="M28" s="372"/>
      <c r="N28" s="372"/>
      <c r="O28" s="372"/>
    </row>
    <row r="29" spans="1:15" ht="18.95" customHeight="1">
      <c r="A29" s="656"/>
      <c r="B29" s="501" t="s">
        <v>651</v>
      </c>
      <c r="C29" s="499">
        <f>+[14]Mar23!H25</f>
        <v>2127</v>
      </c>
      <c r="D29" s="499">
        <f>[14]Apr!$E$25+[14]May!$E$25+[14]Jun!$E$25</f>
        <v>799</v>
      </c>
      <c r="E29" s="499">
        <f t="shared" si="0"/>
        <v>2926</v>
      </c>
      <c r="F29" s="499">
        <f>[14]Apr!$G$25+[14]May!$G$25+[14]Jun!$G$25</f>
        <v>1069</v>
      </c>
      <c r="G29" s="499">
        <f t="shared" si="1"/>
        <v>1857</v>
      </c>
      <c r="I29" s="372">
        <v>2127</v>
      </c>
      <c r="J29" s="370">
        <f t="shared" si="2"/>
        <v>0</v>
      </c>
      <c r="K29" s="372"/>
      <c r="L29" s="372"/>
      <c r="M29" s="372"/>
      <c r="N29" s="372"/>
      <c r="O29" s="372"/>
    </row>
    <row r="30" spans="1:15" ht="15">
      <c r="A30" s="657"/>
      <c r="B30" s="501" t="s">
        <v>652</v>
      </c>
      <c r="C30" s="499">
        <f>+[14]Mar23!H38</f>
        <v>4485</v>
      </c>
      <c r="D30" s="499">
        <f>[14]Apr!$E$38+[14]May!$E$38+[14]Jun!$E$38</f>
        <v>408</v>
      </c>
      <c r="E30" s="499">
        <f t="shared" si="0"/>
        <v>4893</v>
      </c>
      <c r="F30" s="499">
        <f>[14]Apr!$G$38+[14]May!$G$38+[14]Jun!$G$38</f>
        <v>1888</v>
      </c>
      <c r="G30" s="499">
        <f t="shared" si="1"/>
        <v>3005</v>
      </c>
      <c r="I30" s="372">
        <v>4485</v>
      </c>
      <c r="J30" s="370">
        <f t="shared" si="2"/>
        <v>0</v>
      </c>
      <c r="K30" s="372"/>
      <c r="L30" s="372"/>
      <c r="M30" s="372"/>
      <c r="N30" s="372"/>
      <c r="O30" s="372"/>
    </row>
    <row r="31" spans="1:15" ht="15" customHeight="1">
      <c r="A31" s="655" t="s">
        <v>728</v>
      </c>
      <c r="B31" s="501" t="s">
        <v>653</v>
      </c>
      <c r="C31" s="499">
        <f>+[14]Mar23!H13</f>
        <v>0</v>
      </c>
      <c r="D31" s="499">
        <f>[14]Apr!$E$13+[14]May!$E$13+[14]Jun!$E$13</f>
        <v>0</v>
      </c>
      <c r="E31" s="499">
        <f t="shared" si="0"/>
        <v>0</v>
      </c>
      <c r="F31" s="499">
        <f>[14]Apr!$G$13+[14]May!$G$13+[14]Jun!$G$13</f>
        <v>0</v>
      </c>
      <c r="G31" s="499">
        <f t="shared" si="1"/>
        <v>0</v>
      </c>
      <c r="I31" s="372">
        <v>0</v>
      </c>
      <c r="J31" s="370">
        <f t="shared" si="2"/>
        <v>0</v>
      </c>
      <c r="K31" s="372"/>
      <c r="L31" s="372"/>
      <c r="M31" s="372"/>
      <c r="N31" s="372"/>
      <c r="O31" s="372"/>
    </row>
    <row r="32" spans="1:15" ht="15">
      <c r="A32" s="656"/>
      <c r="B32" s="501" t="s">
        <v>651</v>
      </c>
      <c r="C32" s="499">
        <f>+[14]Mar23!H26</f>
        <v>292</v>
      </c>
      <c r="D32" s="499">
        <f>[14]Apr!$E$26+[14]May!$E$26+[14]Jun!$E$26</f>
        <v>1990</v>
      </c>
      <c r="E32" s="499">
        <f t="shared" si="0"/>
        <v>2282</v>
      </c>
      <c r="F32" s="499">
        <f>[14]Apr!$G$26+[14]May!$G$26+[14]Jun!$G$26</f>
        <v>1769</v>
      </c>
      <c r="G32" s="499">
        <f t="shared" si="1"/>
        <v>513</v>
      </c>
      <c r="I32" s="372">
        <v>292</v>
      </c>
      <c r="J32" s="370">
        <f t="shared" si="2"/>
        <v>0</v>
      </c>
      <c r="K32" s="372"/>
      <c r="L32" s="372"/>
      <c r="M32" s="372"/>
      <c r="N32" s="372"/>
      <c r="O32" s="372"/>
    </row>
    <row r="33" spans="1:15" ht="15">
      <c r="A33" s="657"/>
      <c r="B33" s="501" t="s">
        <v>652</v>
      </c>
      <c r="C33" s="499">
        <f>+[14]Mar23!H39</f>
        <v>434</v>
      </c>
      <c r="D33" s="499">
        <f>[14]Apr!$E$39+[14]May!$E$39+[14]Jun!$E$39</f>
        <v>944</v>
      </c>
      <c r="E33" s="499">
        <f t="shared" si="0"/>
        <v>1378</v>
      </c>
      <c r="F33" s="499">
        <f>[14]Apr!$G$39+[14]May!$G$39+[14]Jun!$G$39</f>
        <v>822</v>
      </c>
      <c r="G33" s="499">
        <f t="shared" si="1"/>
        <v>556</v>
      </c>
      <c r="I33" s="372">
        <v>434</v>
      </c>
      <c r="J33" s="370">
        <f t="shared" si="2"/>
        <v>0</v>
      </c>
      <c r="K33" s="372"/>
      <c r="L33" s="372"/>
      <c r="M33" s="372"/>
      <c r="N33" s="372"/>
      <c r="O33" s="372"/>
    </row>
    <row r="34" spans="1:15" ht="15" customHeight="1">
      <c r="A34" s="655" t="s">
        <v>1164</v>
      </c>
      <c r="B34" s="501" t="s">
        <v>653</v>
      </c>
      <c r="C34" s="499">
        <f>+[14]Mar23!H14</f>
        <v>0</v>
      </c>
      <c r="D34" s="499">
        <f>[14]Apr!$E$14+[14]May!$E$14+[14]Jun!$E$14</f>
        <v>0</v>
      </c>
      <c r="E34" s="499">
        <f t="shared" si="0"/>
        <v>0</v>
      </c>
      <c r="F34" s="499">
        <f>[14]Apr!$G$14+[14]May!$G$14+[14]Jun!$G$14</f>
        <v>0</v>
      </c>
      <c r="G34" s="499">
        <f t="shared" si="1"/>
        <v>0</v>
      </c>
      <c r="I34" s="372">
        <v>0</v>
      </c>
      <c r="J34" s="370">
        <f t="shared" si="2"/>
        <v>0</v>
      </c>
      <c r="K34" s="372"/>
      <c r="L34" s="372"/>
      <c r="M34" s="372"/>
      <c r="N34" s="372"/>
      <c r="O34" s="372"/>
    </row>
    <row r="35" spans="1:15" ht="15">
      <c r="A35" s="656"/>
      <c r="B35" s="501" t="s">
        <v>651</v>
      </c>
      <c r="C35" s="499">
        <f>+[14]Mar23!H27</f>
        <v>3903</v>
      </c>
      <c r="D35" s="499">
        <f>[14]Apr!$E$27+[14]May!$E$27+[14]Jun!$E$27</f>
        <v>2575</v>
      </c>
      <c r="E35" s="499">
        <f t="shared" si="0"/>
        <v>6478</v>
      </c>
      <c r="F35" s="499">
        <f>[14]Apr!$G$27+[14]May!$G$27+[14]Jun!$G$27</f>
        <v>3179</v>
      </c>
      <c r="G35" s="499">
        <f t="shared" si="1"/>
        <v>3299</v>
      </c>
      <c r="I35" s="372">
        <v>3903</v>
      </c>
      <c r="J35" s="370">
        <f t="shared" si="2"/>
        <v>0</v>
      </c>
      <c r="K35" s="372"/>
      <c r="L35" s="372"/>
      <c r="M35" s="372"/>
      <c r="N35" s="372"/>
      <c r="O35" s="372"/>
    </row>
    <row r="36" spans="1:15" ht="15">
      <c r="A36" s="657"/>
      <c r="B36" s="501" t="s">
        <v>652</v>
      </c>
      <c r="C36" s="499">
        <f>+[14]Mar23!H40</f>
        <v>10843</v>
      </c>
      <c r="D36" s="499">
        <f>[14]Apr!$E$40+[14]May!$E$40+[14]Jun!$E$40</f>
        <v>1979</v>
      </c>
      <c r="E36" s="499">
        <f t="shared" si="0"/>
        <v>12822</v>
      </c>
      <c r="F36" s="499">
        <f>[14]Apr!$G$40+[14]May!$G$40+[14]Jun!$G$40</f>
        <v>4812</v>
      </c>
      <c r="G36" s="499">
        <f t="shared" si="1"/>
        <v>8010</v>
      </c>
      <c r="I36" s="372">
        <v>10843</v>
      </c>
      <c r="J36" s="370">
        <f t="shared" si="2"/>
        <v>0</v>
      </c>
      <c r="K36" s="372"/>
      <c r="L36" s="372"/>
      <c r="M36" s="372"/>
      <c r="N36" s="372"/>
      <c r="O36" s="372"/>
    </row>
    <row r="37" spans="1:15" ht="15" customHeight="1">
      <c r="A37" s="655" t="s">
        <v>1165</v>
      </c>
      <c r="B37" s="501" t="s">
        <v>653</v>
      </c>
      <c r="C37" s="499">
        <f>+[14]Mar23!H15</f>
        <v>0</v>
      </c>
      <c r="D37" s="499">
        <f>[14]Apr!$E$15+[14]May!$E$15+[14]Jun!$E$15</f>
        <v>0</v>
      </c>
      <c r="E37" s="499">
        <f t="shared" si="0"/>
        <v>0</v>
      </c>
      <c r="F37" s="499">
        <f>[14]Apr!$G$15+[14]May!$G$15+[14]Jun!$G$15</f>
        <v>0</v>
      </c>
      <c r="G37" s="499">
        <f t="shared" si="1"/>
        <v>0</v>
      </c>
      <c r="I37" s="372">
        <v>0</v>
      </c>
      <c r="J37" s="370">
        <f t="shared" si="2"/>
        <v>0</v>
      </c>
      <c r="K37" s="372"/>
      <c r="L37" s="372"/>
      <c r="M37" s="372"/>
      <c r="N37" s="372"/>
      <c r="O37" s="372"/>
    </row>
    <row r="38" spans="1:15" ht="15">
      <c r="A38" s="656"/>
      <c r="B38" s="501" t="s">
        <v>651</v>
      </c>
      <c r="C38" s="499">
        <f>+[14]Mar23!H28</f>
        <v>805</v>
      </c>
      <c r="D38" s="499">
        <f>[14]Apr!$E$28+[14]May!$E$28+[14]Jun!$E$28</f>
        <v>1441</v>
      </c>
      <c r="E38" s="499">
        <f t="shared" si="0"/>
        <v>2246</v>
      </c>
      <c r="F38" s="499">
        <f>[14]Apr!$G$28+[14]May!$G$28+[14]Jun!$G$28</f>
        <v>514</v>
      </c>
      <c r="G38" s="499">
        <f t="shared" si="1"/>
        <v>1732</v>
      </c>
      <c r="I38" s="372">
        <v>805</v>
      </c>
      <c r="J38" s="370">
        <f t="shared" si="2"/>
        <v>0</v>
      </c>
      <c r="K38" s="372"/>
      <c r="L38" s="372"/>
      <c r="M38" s="372"/>
      <c r="N38" s="372"/>
      <c r="O38" s="372"/>
    </row>
    <row r="39" spans="1:15" ht="15">
      <c r="A39" s="657"/>
      <c r="B39" s="501" t="s">
        <v>652</v>
      </c>
      <c r="C39" s="499">
        <f>+[14]Mar23!H41</f>
        <v>970</v>
      </c>
      <c r="D39" s="499">
        <f>[14]Apr!$E$41+[14]May!$E$41+[14]Jun!$E$41</f>
        <v>885</v>
      </c>
      <c r="E39" s="499">
        <f t="shared" si="0"/>
        <v>1855</v>
      </c>
      <c r="F39" s="499">
        <f>[14]Apr!$G$41+[14]May!$G$41+[14]Jun!$G$41</f>
        <v>450</v>
      </c>
      <c r="G39" s="499">
        <f t="shared" si="1"/>
        <v>1405</v>
      </c>
      <c r="I39" s="372">
        <v>970</v>
      </c>
      <c r="J39" s="370">
        <f t="shared" si="2"/>
        <v>0</v>
      </c>
      <c r="K39" s="372"/>
      <c r="L39" s="372"/>
      <c r="M39" s="372"/>
      <c r="N39" s="372"/>
      <c r="O39" s="372"/>
    </row>
    <row r="40" spans="1:15" ht="12.75" customHeight="1">
      <c r="A40" s="659" t="s">
        <v>402</v>
      </c>
      <c r="B40" s="498" t="s">
        <v>653</v>
      </c>
      <c r="C40" s="502">
        <f>+C4+C7+C10+C13+C16+C19+C22+C25+C28+C31+C34+C37</f>
        <v>0</v>
      </c>
      <c r="D40" s="502">
        <f t="shared" ref="D40:G40" si="3">+D4+D7+D10+D13+D16+D19+D22+D25+D28+D31+D34+D37</f>
        <v>0</v>
      </c>
      <c r="E40" s="502">
        <f t="shared" si="3"/>
        <v>0</v>
      </c>
      <c r="F40" s="502">
        <f t="shared" si="3"/>
        <v>0</v>
      </c>
      <c r="G40" s="502">
        <f t="shared" si="3"/>
        <v>0</v>
      </c>
      <c r="I40" s="372">
        <v>0</v>
      </c>
      <c r="J40" s="370">
        <f t="shared" si="2"/>
        <v>0</v>
      </c>
      <c r="K40" s="372"/>
      <c r="L40" s="372"/>
      <c r="M40" s="372"/>
      <c r="N40" s="372"/>
      <c r="O40" s="372"/>
    </row>
    <row r="41" spans="1:15" ht="12.75" customHeight="1">
      <c r="A41" s="660"/>
      <c r="B41" s="498" t="s">
        <v>651</v>
      </c>
      <c r="C41" s="502">
        <f t="shared" ref="C41:G42" si="4">+C5+C8+C11+C14+C17+C20+C23+C26+C29+C32+C35+C38</f>
        <v>19171</v>
      </c>
      <c r="D41" s="502">
        <f t="shared" si="4"/>
        <v>18719</v>
      </c>
      <c r="E41" s="502">
        <f t="shared" si="4"/>
        <v>37890</v>
      </c>
      <c r="F41" s="502">
        <f t="shared" si="4"/>
        <v>17264</v>
      </c>
      <c r="G41" s="502">
        <f t="shared" si="4"/>
        <v>20626</v>
      </c>
      <c r="I41" s="372">
        <v>19171</v>
      </c>
      <c r="J41" s="370">
        <f t="shared" si="2"/>
        <v>0</v>
      </c>
      <c r="K41" s="372"/>
      <c r="L41" s="372"/>
      <c r="M41" s="372"/>
      <c r="N41" s="372"/>
      <c r="O41" s="372"/>
    </row>
    <row r="42" spans="1:15" ht="12.75" customHeight="1">
      <c r="A42" s="661"/>
      <c r="B42" s="498" t="s">
        <v>652</v>
      </c>
      <c r="C42" s="502">
        <f t="shared" si="4"/>
        <v>33476</v>
      </c>
      <c r="D42" s="502">
        <f t="shared" si="4"/>
        <v>9447</v>
      </c>
      <c r="E42" s="502">
        <f t="shared" si="4"/>
        <v>42923</v>
      </c>
      <c r="F42" s="502">
        <f t="shared" si="4"/>
        <v>16697</v>
      </c>
      <c r="G42" s="502">
        <f t="shared" si="4"/>
        <v>26226</v>
      </c>
      <c r="I42" s="372">
        <v>33476</v>
      </c>
      <c r="J42" s="370">
        <f t="shared" si="2"/>
        <v>0</v>
      </c>
      <c r="K42" s="372"/>
      <c r="L42" s="372"/>
      <c r="M42" s="372"/>
      <c r="N42" s="372"/>
      <c r="O42" s="372"/>
    </row>
    <row r="43" spans="1:15">
      <c r="I43" s="372"/>
      <c r="J43" s="372"/>
      <c r="K43" s="372"/>
      <c r="L43" s="372"/>
      <c r="M43" s="372"/>
      <c r="N43" s="372"/>
      <c r="O43" s="372"/>
    </row>
    <row r="44" spans="1:15">
      <c r="I44" s="372"/>
      <c r="J44" s="372"/>
      <c r="K44" s="372"/>
      <c r="L44" s="372"/>
      <c r="M44" s="372"/>
      <c r="N44" s="372"/>
      <c r="O44" s="372"/>
    </row>
    <row r="45" spans="1:15" ht="14.25">
      <c r="D45" s="373"/>
      <c r="I45" s="372"/>
      <c r="J45" s="372"/>
      <c r="K45" s="372"/>
      <c r="L45" s="372"/>
      <c r="M45" s="372"/>
      <c r="N45" s="372"/>
      <c r="O45" s="372"/>
    </row>
    <row r="46" spans="1:15">
      <c r="I46" s="372"/>
      <c r="J46" s="372"/>
      <c r="K46" s="372"/>
      <c r="L46" s="372"/>
      <c r="M46" s="372"/>
      <c r="N46" s="372"/>
      <c r="O46" s="372"/>
    </row>
    <row r="47" spans="1:15">
      <c r="I47" s="372"/>
      <c r="J47" s="372"/>
      <c r="K47" s="372"/>
      <c r="L47" s="372"/>
      <c r="M47" s="372"/>
      <c r="N47" s="372"/>
      <c r="O47" s="372"/>
    </row>
    <row r="48" spans="1:15">
      <c r="I48" s="372"/>
      <c r="J48" s="372"/>
      <c r="K48" s="372"/>
      <c r="L48" s="372"/>
      <c r="M48" s="372"/>
      <c r="N48" s="372"/>
      <c r="O48" s="372"/>
    </row>
  </sheetData>
  <autoFilter ref="A3:G45">
    <sortState ref="A4:G42">
      <sortCondition ref="B4:B42"/>
    </sortState>
  </autoFilter>
  <mergeCells count="14">
    <mergeCell ref="A37:A39"/>
    <mergeCell ref="A40:A42"/>
    <mergeCell ref="A19:A21"/>
    <mergeCell ref="A22:A24"/>
    <mergeCell ref="A25:A27"/>
    <mergeCell ref="A28:A30"/>
    <mergeCell ref="A31:A33"/>
    <mergeCell ref="A34:A36"/>
    <mergeCell ref="A16:A18"/>
    <mergeCell ref="A1:G1"/>
    <mergeCell ref="A4:A6"/>
    <mergeCell ref="A7:A9"/>
    <mergeCell ref="A10:A12"/>
    <mergeCell ref="A13:A15"/>
  </mergeCells>
  <conditionalFormatting sqref="A1:G4 B5:G6 A40:G40 B41:G42 A7:G7 A10:G10 A13:G13 A16:G16 A19:G19 A22:G22 A25:G25 A28:G28 A31:G31 A34:G34 A37:G37 B8:G9 B11:G12 B14:G15 B17:G18 B20:G21 B23:G24 B26:G27 B29:G30 B32:G33 B35:G36 B38:G39 A43:G1048576">
    <cfRule type="cellIs" dxfId="6" priority="2" operator="lessThan">
      <formula>0</formula>
    </cfRule>
  </conditionalFormatting>
  <conditionalFormatting sqref="C4:G42">
    <cfRule type="cellIs" dxfId="5"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42578125" style="178" bestFit="1" customWidth="1"/>
    <col min="9" max="9" width="4.85546875" style="178" bestFit="1" customWidth="1"/>
    <col min="10" max="11" width="6.42578125" style="178" bestFit="1" customWidth="1"/>
    <col min="12" max="16" width="6.42578125" style="178" customWidth="1"/>
    <col min="17" max="19" width="6.42578125" style="178" bestFit="1" customWidth="1"/>
    <col min="20" max="20" width="16" style="177" hidden="1" customWidth="1"/>
    <col min="21" max="21" width="5.85546875" style="177" hidden="1" customWidth="1"/>
    <col min="22" max="23" width="6.42578125" style="177" hidden="1" customWidth="1"/>
    <col min="24" max="24" width="9.85546875" style="177" hidden="1" customWidth="1"/>
    <col min="25" max="25" width="4.85546875" style="178" hidden="1" customWidth="1"/>
    <col min="26" max="26" width="5.140625" style="178" hidden="1" customWidth="1"/>
    <col min="27" max="27" width="6.42578125" style="178" hidden="1" customWidth="1"/>
    <col min="28" max="28" width="4.85546875" style="178" hidden="1" customWidth="1"/>
    <col min="29" max="29" width="5.140625" style="178" hidden="1" customWidth="1"/>
    <col min="30" max="30" width="6.42578125" style="178" hidden="1" customWidth="1"/>
    <col min="31" max="31" width="4.85546875" style="178" hidden="1" customWidth="1"/>
    <col min="32" max="32" width="5.140625" style="178" hidden="1" customWidth="1"/>
    <col min="33" max="33" width="6.42578125" style="178" hidden="1" customWidth="1"/>
    <col min="34" max="34" width="4.85546875" style="178" hidden="1" customWidth="1"/>
    <col min="35" max="35" width="5.140625" style="178" hidden="1" customWidth="1"/>
    <col min="36" max="36" width="6.42578125" style="178" hidden="1" customWidth="1"/>
    <col min="37" max="37" width="4.85546875" style="178" hidden="1" customWidth="1"/>
    <col min="38" max="38" width="5.140625" style="178" hidden="1" customWidth="1"/>
    <col min="39" max="39" width="6.42578125" style="178" hidden="1" customWidth="1"/>
    <col min="40" max="40" width="4.85546875" style="178" hidden="1" customWidth="1"/>
    <col min="41" max="41" width="5.140625" style="178" hidden="1" customWidth="1"/>
    <col min="42" max="42" width="6.42578125" style="178" hidden="1" customWidth="1"/>
    <col min="43" max="43" width="4.85546875" style="178" bestFit="1" customWidth="1"/>
    <col min="44" max="44" width="5.140625" style="178" bestFit="1" customWidth="1"/>
    <col min="45" max="45" width="6.42578125" style="178" bestFit="1" customWidth="1"/>
    <col min="46" max="46" width="4.85546875" style="178" bestFit="1" customWidth="1"/>
    <col min="47" max="47" width="5.140625" style="178" bestFit="1" customWidth="1"/>
    <col min="48" max="48" width="6.42578125" style="178" bestFit="1" customWidth="1"/>
    <col min="49" max="49" width="4.85546875" style="178" bestFit="1" customWidth="1"/>
    <col min="50" max="50" width="5.140625" style="178" bestFit="1" customWidth="1"/>
    <col min="51" max="51" width="6.42578125" style="178" bestFit="1" customWidth="1"/>
    <col min="52" max="52" width="4.85546875" style="178" bestFit="1" customWidth="1"/>
    <col min="53" max="53" width="5.140625" style="178" bestFit="1" customWidth="1"/>
    <col min="54" max="54" width="6.42578125" style="178" bestFit="1" customWidth="1"/>
    <col min="55" max="55" width="4.85546875" style="178" bestFit="1" customWidth="1"/>
    <col min="56" max="56" width="5.140625" style="178" bestFit="1" customWidth="1"/>
    <col min="57" max="57" width="6.42578125" style="178" bestFit="1" customWidth="1"/>
    <col min="58" max="58" width="4.85546875" style="178" bestFit="1" customWidth="1"/>
    <col min="59" max="59" width="5.140625" style="178" bestFit="1" customWidth="1"/>
    <col min="60" max="63" width="6.42578125" style="178" bestFit="1" customWidth="1"/>
    <col min="64" max="16384" width="9.85546875" style="178"/>
  </cols>
  <sheetData>
    <row r="1" spans="1:64" ht="38.25" customHeight="1">
      <c r="A1" s="688" t="s">
        <v>1912</v>
      </c>
      <c r="B1" s="688"/>
      <c r="C1" s="688"/>
      <c r="D1" s="688"/>
      <c r="E1" s="688"/>
      <c r="F1" s="688"/>
      <c r="G1" s="688"/>
      <c r="H1" s="688"/>
      <c r="I1" s="688"/>
      <c r="J1" s="688"/>
      <c r="K1" s="688"/>
      <c r="L1" s="688"/>
      <c r="M1" s="688"/>
      <c r="N1" s="688"/>
      <c r="O1" s="688"/>
      <c r="P1" s="688"/>
      <c r="Q1" s="688"/>
      <c r="R1" s="688"/>
      <c r="S1" s="688"/>
    </row>
    <row r="2" spans="1:64" ht="21" customHeight="1" thickBot="1">
      <c r="A2" s="684" t="s">
        <v>1913</v>
      </c>
      <c r="B2" s="684"/>
      <c r="C2" s="684"/>
      <c r="D2" s="684"/>
      <c r="E2" s="684"/>
      <c r="F2" s="684"/>
      <c r="G2" s="684"/>
      <c r="H2" s="684"/>
      <c r="I2" s="684"/>
      <c r="J2" s="684"/>
      <c r="K2" s="692">
        <v>40242</v>
      </c>
      <c r="L2" s="692"/>
      <c r="M2" s="692"/>
      <c r="N2" s="692"/>
      <c r="O2" s="692"/>
      <c r="P2" s="692"/>
      <c r="Q2" s="692"/>
      <c r="R2" s="692"/>
      <c r="S2" s="692"/>
    </row>
    <row r="3" spans="1:64" ht="15.75" customHeight="1" thickTop="1">
      <c r="A3" s="696" t="s">
        <v>469</v>
      </c>
      <c r="B3" s="699" t="s">
        <v>560</v>
      </c>
      <c r="C3" s="693" t="s">
        <v>561</v>
      </c>
      <c r="D3" s="702" t="s">
        <v>950</v>
      </c>
      <c r="E3" s="703"/>
      <c r="F3" s="703"/>
      <c r="G3" s="703"/>
      <c r="H3" s="703"/>
      <c r="I3" s="703"/>
      <c r="J3" s="703"/>
      <c r="K3" s="704"/>
      <c r="L3" s="702" t="s">
        <v>1914</v>
      </c>
      <c r="M3" s="703"/>
      <c r="N3" s="703"/>
      <c r="O3" s="703"/>
      <c r="P3" s="703"/>
      <c r="Q3" s="703"/>
      <c r="R3" s="703"/>
      <c r="S3" s="704"/>
      <c r="T3" s="179"/>
      <c r="U3" s="689" t="s">
        <v>1915</v>
      </c>
      <c r="V3" s="690"/>
      <c r="W3" s="691"/>
      <c r="X3" s="180"/>
      <c r="Y3" s="665">
        <v>38808</v>
      </c>
      <c r="Z3" s="666"/>
      <c r="AA3" s="667"/>
      <c r="AB3" s="665">
        <v>38838</v>
      </c>
      <c r="AC3" s="666"/>
      <c r="AD3" s="667"/>
      <c r="AE3" s="665">
        <v>38869</v>
      </c>
      <c r="AF3" s="666"/>
      <c r="AG3" s="667"/>
      <c r="AH3" s="665">
        <v>38899</v>
      </c>
      <c r="AI3" s="666"/>
      <c r="AJ3" s="667"/>
      <c r="AK3" s="665">
        <v>38930</v>
      </c>
      <c r="AL3" s="666"/>
      <c r="AM3" s="667"/>
      <c r="AN3" s="665">
        <v>38961</v>
      </c>
      <c r="AO3" s="666"/>
      <c r="AP3" s="667"/>
      <c r="AQ3" s="665">
        <v>38991</v>
      </c>
      <c r="AR3" s="666"/>
      <c r="AS3" s="667"/>
      <c r="AT3" s="665">
        <v>39022</v>
      </c>
      <c r="AU3" s="666"/>
      <c r="AV3" s="667"/>
      <c r="AW3" s="665">
        <v>39052</v>
      </c>
      <c r="AX3" s="666"/>
      <c r="AY3" s="667"/>
      <c r="AZ3" s="665">
        <v>39083</v>
      </c>
      <c r="BA3" s="666"/>
      <c r="BB3" s="667"/>
      <c r="BC3" s="665">
        <v>39114</v>
      </c>
      <c r="BD3" s="666"/>
      <c r="BE3" s="667"/>
      <c r="BF3" s="665">
        <v>39142</v>
      </c>
      <c r="BG3" s="666"/>
      <c r="BH3" s="667"/>
      <c r="BI3" s="671" t="s">
        <v>1916</v>
      </c>
      <c r="BJ3" s="672"/>
      <c r="BK3" s="673"/>
    </row>
    <row r="4" spans="1:64" ht="15.75" customHeight="1" thickBot="1">
      <c r="A4" s="697"/>
      <c r="B4" s="700">
        <v>1</v>
      </c>
      <c r="C4" s="694">
        <v>3</v>
      </c>
      <c r="D4" s="181" t="s">
        <v>951</v>
      </c>
      <c r="E4" s="181"/>
      <c r="F4" s="181" t="s">
        <v>1105</v>
      </c>
      <c r="G4" s="181"/>
      <c r="H4" s="181"/>
      <c r="I4" s="681" t="s">
        <v>405</v>
      </c>
      <c r="J4" s="669"/>
      <c r="K4" s="682"/>
      <c r="L4" s="181" t="s">
        <v>951</v>
      </c>
      <c r="M4" s="181"/>
      <c r="N4" s="181" t="s">
        <v>1105</v>
      </c>
      <c r="O4" s="181"/>
      <c r="P4" s="181"/>
      <c r="Q4" s="181" t="s">
        <v>405</v>
      </c>
      <c r="R4" s="181"/>
      <c r="S4" s="182"/>
      <c r="T4" s="179"/>
      <c r="U4" s="183" t="s">
        <v>1052</v>
      </c>
      <c r="V4" s="184" t="s">
        <v>1054</v>
      </c>
      <c r="W4" s="185" t="s">
        <v>1053</v>
      </c>
      <c r="X4" s="180"/>
      <c r="Y4" s="668" t="s">
        <v>405</v>
      </c>
      <c r="Z4" s="669"/>
      <c r="AA4" s="670"/>
      <c r="AB4" s="668" t="s">
        <v>405</v>
      </c>
      <c r="AC4" s="669"/>
      <c r="AD4" s="670"/>
      <c r="AE4" s="668" t="s">
        <v>405</v>
      </c>
      <c r="AF4" s="669"/>
      <c r="AG4" s="670"/>
      <c r="AH4" s="668" t="s">
        <v>405</v>
      </c>
      <c r="AI4" s="669"/>
      <c r="AJ4" s="670"/>
      <c r="AK4" s="668" t="s">
        <v>405</v>
      </c>
      <c r="AL4" s="669"/>
      <c r="AM4" s="670"/>
      <c r="AN4" s="668" t="s">
        <v>405</v>
      </c>
      <c r="AO4" s="669"/>
      <c r="AP4" s="670"/>
      <c r="AQ4" s="668" t="s">
        <v>405</v>
      </c>
      <c r="AR4" s="669"/>
      <c r="AS4" s="670"/>
      <c r="AT4" s="668" t="s">
        <v>405</v>
      </c>
      <c r="AU4" s="669"/>
      <c r="AV4" s="670"/>
      <c r="AW4" s="668" t="s">
        <v>405</v>
      </c>
      <c r="AX4" s="669"/>
      <c r="AY4" s="670"/>
      <c r="AZ4" s="668" t="s">
        <v>405</v>
      </c>
      <c r="BA4" s="669"/>
      <c r="BB4" s="670"/>
      <c r="BC4" s="668" t="s">
        <v>405</v>
      </c>
      <c r="BD4" s="669"/>
      <c r="BE4" s="670"/>
      <c r="BF4" s="668" t="s">
        <v>405</v>
      </c>
      <c r="BG4" s="669"/>
      <c r="BH4" s="670"/>
      <c r="BI4" s="668" t="s">
        <v>405</v>
      </c>
      <c r="BJ4" s="669"/>
      <c r="BK4" s="683"/>
    </row>
    <row r="5" spans="1:64" ht="15.75" thickBot="1">
      <c r="A5" s="698"/>
      <c r="B5" s="701">
        <v>1</v>
      </c>
      <c r="C5" s="695">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685"/>
      <c r="V5" s="686"/>
      <c r="W5" s="687"/>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95" customHeight="1" thickBot="1">
      <c r="A6" s="190">
        <v>1</v>
      </c>
      <c r="B6" s="664" t="s">
        <v>1157</v>
      </c>
      <c r="C6" s="191" t="s">
        <v>1917</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662"/>
      <c r="C7" s="206" t="s">
        <v>1918</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662"/>
      <c r="C8" s="215" t="s">
        <v>1919</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675"/>
      <c r="C9" s="224" t="s">
        <v>1920</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662" t="s">
        <v>1158</v>
      </c>
      <c r="C10" s="191" t="s">
        <v>1921</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662"/>
      <c r="C11" s="206" t="s">
        <v>1922</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662"/>
      <c r="C12" s="206" t="s">
        <v>1923</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662"/>
      <c r="C13" s="206" t="s">
        <v>1924</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662"/>
      <c r="C14" s="224" t="s">
        <v>1920</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662" t="s">
        <v>727</v>
      </c>
      <c r="C15" s="206" t="s">
        <v>1925</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662"/>
      <c r="C16" s="206" t="s">
        <v>1926</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662"/>
      <c r="C17" s="224" t="s">
        <v>1920</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662" t="s">
        <v>1159</v>
      </c>
      <c r="C18" s="206" t="s">
        <v>1938</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662"/>
      <c r="C19" s="206" t="s">
        <v>1939</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662"/>
      <c r="C20" s="206" t="s">
        <v>1940</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662"/>
      <c r="C21" s="206" t="s">
        <v>1941</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662"/>
      <c r="C22" s="224" t="s">
        <v>1920</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662"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662"/>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662"/>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662"/>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662"/>
      <c r="C27" s="241" t="s">
        <v>1927</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662"/>
      <c r="C28" s="224" t="s">
        <v>1920</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662" t="s">
        <v>1161</v>
      </c>
      <c r="C29" s="206" t="s">
        <v>1933</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662"/>
      <c r="C30" s="206" t="s">
        <v>1934</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662"/>
      <c r="C31" s="206" t="s">
        <v>1935</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662"/>
      <c r="C32" s="206" t="s">
        <v>1936</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662"/>
      <c r="C33" s="224" t="s">
        <v>1920</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662"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662"/>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662"/>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662"/>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662"/>
      <c r="C38" s="224" t="s">
        <v>1920</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663"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664"/>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662"/>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662"/>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662"/>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662"/>
      <c r="C44" s="224" t="s">
        <v>1920</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662"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662"/>
      <c r="C46" s="251" t="s">
        <v>1937</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662"/>
      <c r="C47" s="224" t="s">
        <v>1920</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662" t="s">
        <v>1164</v>
      </c>
      <c r="C48" s="206" t="s">
        <v>1928</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662"/>
      <c r="C49" s="206" t="s">
        <v>1929</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662"/>
      <c r="C50" s="206" t="s">
        <v>1930</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662"/>
      <c r="C51" s="206" t="s">
        <v>1931</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662"/>
      <c r="C52" s="224" t="s">
        <v>1920</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662" t="s">
        <v>1165</v>
      </c>
      <c r="C53" s="252" t="s">
        <v>1942</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662"/>
      <c r="C54" s="252" t="s">
        <v>1943</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662"/>
      <c r="C55" s="252" t="s">
        <v>1944</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662"/>
      <c r="C56" s="224" t="s">
        <v>1920</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700000000000003" customHeight="1">
      <c r="A59" s="258">
        <v>1</v>
      </c>
      <c r="B59" s="676" t="s">
        <v>964</v>
      </c>
      <c r="C59" s="676"/>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700000000000003" customHeight="1">
      <c r="A60" s="261">
        <v>2</v>
      </c>
      <c r="B60" s="677" t="s">
        <v>1670</v>
      </c>
      <c r="C60" s="678"/>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700000000000003" customHeight="1">
      <c r="A61" s="261">
        <v>3</v>
      </c>
      <c r="B61" s="677" t="s">
        <v>589</v>
      </c>
      <c r="C61" s="678"/>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700000000000003" customHeight="1">
      <c r="A62" s="261">
        <v>4</v>
      </c>
      <c r="B62" s="677" t="s">
        <v>1671</v>
      </c>
      <c r="C62" s="678"/>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700000000000003" customHeight="1">
      <c r="A63" s="261">
        <v>5</v>
      </c>
      <c r="B63" s="677" t="s">
        <v>1672</v>
      </c>
      <c r="C63" s="678"/>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700000000000003" customHeight="1">
      <c r="A64" s="261">
        <v>6</v>
      </c>
      <c r="B64" s="677" t="s">
        <v>289</v>
      </c>
      <c r="C64" s="678"/>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700000000000003" customHeight="1">
      <c r="A65" s="261">
        <v>7</v>
      </c>
      <c r="B65" s="677" t="s">
        <v>1675</v>
      </c>
      <c r="C65" s="678"/>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700000000000003" customHeight="1">
      <c r="A66" s="261">
        <v>8</v>
      </c>
      <c r="B66" s="677" t="s">
        <v>1676</v>
      </c>
      <c r="C66" s="678"/>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700000000000003" customHeight="1">
      <c r="A67" s="261">
        <v>9</v>
      </c>
      <c r="B67" s="677" t="s">
        <v>1108</v>
      </c>
      <c r="C67" s="678"/>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700000000000003" customHeight="1">
      <c r="A68" s="261">
        <v>10</v>
      </c>
      <c r="B68" s="677" t="s">
        <v>1673</v>
      </c>
      <c r="C68" s="678"/>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700000000000003" customHeight="1" thickBot="1">
      <c r="A69" s="265">
        <v>11</v>
      </c>
      <c r="B69" s="679" t="s">
        <v>1674</v>
      </c>
      <c r="C69" s="680"/>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700000000000003" customHeight="1" thickBot="1">
      <c r="A70" s="268"/>
      <c r="B70" s="674" t="s">
        <v>1932</v>
      </c>
      <c r="C70" s="674"/>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4" priority="1" stopIfTrue="1" operator="notEqual">
      <formula>BK6</formula>
    </cfRule>
    <cfRule type="cellIs" dxfId="3" priority="2" stopIfTrue="1" operator="notEqual">
      <formula>W6+K6</formula>
    </cfRule>
  </conditionalFormatting>
  <conditionalFormatting sqref="Q53:R55 Q34:R46 Q29:R32 Q6:R8 Q10:R13 Q15:R16 Q48:R51 Q18:R27">
    <cfRule type="cellIs" dxfId="2" priority="3" stopIfTrue="1" operator="notEqual">
      <formula>BI6</formula>
    </cfRule>
    <cfRule type="cellIs" dxfId="1" priority="4" stopIfTrue="1" operator="notEqual">
      <formula>U6+I6</formula>
    </cfRule>
  </conditionalFormatting>
  <conditionalFormatting sqref="U6:W56">
    <cfRule type="cellIs" dxfId="0"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42578125" bestFit="1" customWidth="1"/>
    <col min="2" max="7" width="8.140625" customWidth="1"/>
    <col min="8" max="8" width="7.5703125" bestFit="1" customWidth="1"/>
    <col min="9" max="9" width="8" bestFit="1" customWidth="1"/>
    <col min="11" max="13" width="5.140625" customWidth="1"/>
  </cols>
  <sheetData>
    <row r="1" spans="1:10" ht="15.75">
      <c r="A1" s="170"/>
      <c r="B1" s="171" t="s">
        <v>1183</v>
      </c>
      <c r="C1" s="172"/>
    </row>
    <row r="2" spans="1:10" ht="15.75">
      <c r="A2" s="176" t="s">
        <v>1184</v>
      </c>
      <c r="B2" s="173"/>
    </row>
    <row r="4" spans="1:10" ht="15">
      <c r="A4" s="168" t="s">
        <v>230</v>
      </c>
      <c r="B4" s="168" t="s">
        <v>813</v>
      </c>
      <c r="C4" s="168" t="s">
        <v>812</v>
      </c>
      <c r="D4" s="168" t="s">
        <v>811</v>
      </c>
      <c r="E4" s="168" t="s">
        <v>231</v>
      </c>
      <c r="F4" s="168" t="s">
        <v>814</v>
      </c>
      <c r="G4" s="174" t="s">
        <v>1333</v>
      </c>
      <c r="H4" s="174" t="s">
        <v>1334</v>
      </c>
      <c r="I4" s="174" t="s">
        <v>1335</v>
      </c>
      <c r="J4" s="169" t="s">
        <v>1336</v>
      </c>
    </row>
    <row r="5" spans="1:10" ht="15">
      <c r="A5" s="168" t="s">
        <v>1157</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22"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42578125" style="153" bestFit="1" customWidth="1"/>
    <col min="5" max="5" width="37.42578125" style="2" bestFit="1" customWidth="1"/>
    <col min="6" max="6" width="23.5703125" style="154" bestFit="1" customWidth="1"/>
    <col min="7" max="7" width="3.42578125" style="2" bestFit="1" customWidth="1"/>
    <col min="8" max="8" width="4.42578125" style="2" bestFit="1" customWidth="1"/>
    <col min="9" max="9" width="4" style="2" bestFit="1" customWidth="1"/>
    <col min="10" max="10" width="4.42578125" style="2" bestFit="1" customWidth="1"/>
    <col min="11" max="11" width="4" style="2" bestFit="1" customWidth="1"/>
    <col min="12" max="12" width="37.85546875" style="153" customWidth="1"/>
    <col min="13" max="13" width="15.85546875" style="151" customWidth="1"/>
    <col min="14" max="14" width="33.42578125" style="2" customWidth="1"/>
    <col min="15" max="15" width="6.5703125" style="2" bestFit="1" customWidth="1"/>
    <col min="16" max="16384" width="9.85546875" style="2"/>
  </cols>
  <sheetData>
    <row r="1" spans="1:14">
      <c r="A1" s="709" t="s">
        <v>562</v>
      </c>
      <c r="B1" s="709"/>
      <c r="C1" s="709"/>
      <c r="D1" s="709"/>
      <c r="E1" s="709"/>
      <c r="F1" s="709"/>
      <c r="G1" s="709"/>
      <c r="H1" s="709"/>
      <c r="I1" s="709"/>
      <c r="J1" s="709"/>
      <c r="K1" s="709"/>
      <c r="L1" s="709"/>
      <c r="M1" s="709"/>
      <c r="N1" s="709"/>
    </row>
    <row r="2" spans="1:14" ht="13.5" thickBot="1">
      <c r="A2" s="712" t="s">
        <v>563</v>
      </c>
      <c r="B2" s="712"/>
      <c r="C2" s="712"/>
      <c r="D2" s="712"/>
      <c r="E2" s="712"/>
      <c r="F2" s="712"/>
      <c r="G2" s="712"/>
      <c r="H2" s="712"/>
      <c r="I2" s="712"/>
      <c r="J2" s="712"/>
      <c r="K2" s="712"/>
      <c r="L2" s="712"/>
      <c r="M2" s="712">
        <v>39508</v>
      </c>
      <c r="N2" s="712"/>
    </row>
    <row r="3" spans="1:14" s="3" customFormat="1">
      <c r="A3" s="710" t="s">
        <v>564</v>
      </c>
      <c r="B3" s="712" t="s">
        <v>560</v>
      </c>
      <c r="C3" s="712" t="s">
        <v>561</v>
      </c>
      <c r="D3" s="712" t="s">
        <v>565</v>
      </c>
      <c r="E3" s="712" t="s">
        <v>566</v>
      </c>
      <c r="F3" s="712" t="s">
        <v>567</v>
      </c>
      <c r="G3" s="706" t="s">
        <v>568</v>
      </c>
      <c r="H3" s="706"/>
      <c r="I3" s="706"/>
      <c r="J3" s="706"/>
      <c r="K3" s="706"/>
      <c r="L3" s="706" t="s">
        <v>1669</v>
      </c>
      <c r="M3" s="706" t="s">
        <v>569</v>
      </c>
      <c r="N3" s="712" t="s">
        <v>570</v>
      </c>
    </row>
    <row r="4" spans="1:14" s="3" customFormat="1">
      <c r="A4" s="711"/>
      <c r="B4" s="712">
        <v>1</v>
      </c>
      <c r="C4" s="712">
        <v>3</v>
      </c>
      <c r="D4" s="712"/>
      <c r="E4" s="712"/>
      <c r="F4" s="712"/>
      <c r="G4" s="707" t="s">
        <v>571</v>
      </c>
      <c r="H4" s="707"/>
      <c r="I4" s="707" t="s">
        <v>1105</v>
      </c>
      <c r="J4" s="707"/>
      <c r="K4" s="707" t="s">
        <v>1054</v>
      </c>
      <c r="L4" s="707"/>
      <c r="M4" s="707"/>
      <c r="N4" s="712"/>
    </row>
    <row r="5" spans="1:14" s="3" customFormat="1" ht="25.5">
      <c r="A5" s="712"/>
      <c r="B5" s="712">
        <v>1</v>
      </c>
      <c r="C5" s="712">
        <v>3</v>
      </c>
      <c r="D5" s="712"/>
      <c r="E5" s="712"/>
      <c r="F5" s="712"/>
      <c r="G5" s="5" t="s">
        <v>1052</v>
      </c>
      <c r="H5" s="5" t="s">
        <v>1053</v>
      </c>
      <c r="I5" s="5" t="s">
        <v>1052</v>
      </c>
      <c r="J5" s="5" t="s">
        <v>1053</v>
      </c>
      <c r="K5" s="708"/>
      <c r="L5" s="708"/>
      <c r="M5" s="708"/>
      <c r="N5" s="712"/>
    </row>
    <row r="6" spans="1:14" s="3" customFormat="1" ht="38.25">
      <c r="A6" s="6">
        <v>1</v>
      </c>
      <c r="B6" s="7" t="s">
        <v>1157</v>
      </c>
      <c r="C6" s="8" t="s">
        <v>90</v>
      </c>
      <c r="D6" s="8" t="s">
        <v>91</v>
      </c>
      <c r="E6" s="8" t="s">
        <v>92</v>
      </c>
      <c r="F6" s="9" t="s">
        <v>93</v>
      </c>
      <c r="G6" s="6"/>
      <c r="H6" s="6">
        <v>1</v>
      </c>
      <c r="I6" s="6"/>
      <c r="J6" s="6"/>
      <c r="K6" s="6"/>
      <c r="L6" s="10" t="s">
        <v>1434</v>
      </c>
      <c r="M6" s="6" t="s">
        <v>403</v>
      </c>
      <c r="N6" s="11" t="s">
        <v>403</v>
      </c>
    </row>
    <row r="7" spans="1:14" ht="25.5">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5.5">
      <c r="A9" s="6">
        <v>4</v>
      </c>
      <c r="B9" s="7" t="s">
        <v>1157</v>
      </c>
      <c r="C9" s="8" t="s">
        <v>1435</v>
      </c>
      <c r="D9" s="8" t="s">
        <v>1436</v>
      </c>
      <c r="E9" s="8" t="s">
        <v>1443</v>
      </c>
      <c r="F9" s="9" t="s">
        <v>1444</v>
      </c>
      <c r="G9" s="6"/>
      <c r="H9" s="6"/>
      <c r="I9" s="6">
        <v>1</v>
      </c>
      <c r="J9" s="6"/>
      <c r="K9" s="6"/>
      <c r="L9" s="10" t="s">
        <v>1445</v>
      </c>
      <c r="M9" s="6" t="s">
        <v>403</v>
      </c>
      <c r="N9" s="11" t="s">
        <v>403</v>
      </c>
    </row>
    <row r="10" spans="1:14" ht="38.25">
      <c r="A10" s="6">
        <v>5</v>
      </c>
      <c r="B10" s="7" t="s">
        <v>1157</v>
      </c>
      <c r="C10" s="8" t="s">
        <v>1446</v>
      </c>
      <c r="D10" s="8" t="s">
        <v>1447</v>
      </c>
      <c r="E10" s="8" t="s">
        <v>1448</v>
      </c>
      <c r="F10" s="9" t="s">
        <v>1449</v>
      </c>
      <c r="G10" s="6"/>
      <c r="H10" s="6"/>
      <c r="I10" s="6">
        <v>1</v>
      </c>
      <c r="J10" s="6"/>
      <c r="K10" s="6"/>
      <c r="L10" s="10" t="s">
        <v>642</v>
      </c>
      <c r="M10" s="6" t="s">
        <v>403</v>
      </c>
      <c r="N10" s="11" t="s">
        <v>403</v>
      </c>
    </row>
    <row r="11" spans="1:14" ht="25.5">
      <c r="A11" s="6">
        <v>6</v>
      </c>
      <c r="B11" s="7" t="s">
        <v>1157</v>
      </c>
      <c r="C11" s="8" t="s">
        <v>1446</v>
      </c>
      <c r="D11" s="8" t="s">
        <v>643</v>
      </c>
      <c r="E11" s="8" t="s">
        <v>644</v>
      </c>
      <c r="F11" s="9" t="s">
        <v>645</v>
      </c>
      <c r="G11" s="6"/>
      <c r="H11" s="6"/>
      <c r="I11" s="6">
        <v>1</v>
      </c>
      <c r="J11" s="6"/>
      <c r="K11" s="6"/>
      <c r="L11" s="10" t="s">
        <v>1000</v>
      </c>
      <c r="M11" s="6" t="s">
        <v>403</v>
      </c>
      <c r="N11" s="11" t="s">
        <v>403</v>
      </c>
    </row>
    <row r="12" spans="1:14" ht="25.5">
      <c r="A12" s="6">
        <v>7</v>
      </c>
      <c r="B12" s="7" t="s">
        <v>1157</v>
      </c>
      <c r="C12" s="8" t="s">
        <v>1446</v>
      </c>
      <c r="D12" s="8" t="s">
        <v>1001</v>
      </c>
      <c r="E12" s="8" t="s">
        <v>1002</v>
      </c>
      <c r="F12" s="9" t="s">
        <v>645</v>
      </c>
      <c r="G12" s="6"/>
      <c r="H12" s="6"/>
      <c r="I12" s="6"/>
      <c r="J12" s="6">
        <v>1</v>
      </c>
      <c r="K12" s="6"/>
      <c r="L12" s="10" t="s">
        <v>1003</v>
      </c>
      <c r="M12" s="6" t="s">
        <v>403</v>
      </c>
      <c r="N12" s="11" t="s">
        <v>403</v>
      </c>
    </row>
    <row r="13" spans="1:14" ht="25.5">
      <c r="A13" s="6">
        <v>8</v>
      </c>
      <c r="B13" s="7" t="s">
        <v>1157</v>
      </c>
      <c r="C13" s="8" t="s">
        <v>90</v>
      </c>
      <c r="D13" s="8" t="s">
        <v>1004</v>
      </c>
      <c r="E13" s="8" t="s">
        <v>1005</v>
      </c>
      <c r="F13" s="9" t="s">
        <v>1006</v>
      </c>
      <c r="G13" s="6"/>
      <c r="H13" s="6"/>
      <c r="I13" s="6">
        <v>1</v>
      </c>
      <c r="J13" s="6"/>
      <c r="K13" s="6">
        <v>1</v>
      </c>
      <c r="L13" s="10" t="s">
        <v>1007</v>
      </c>
      <c r="M13" s="6" t="s">
        <v>403</v>
      </c>
      <c r="N13" s="11" t="s">
        <v>403</v>
      </c>
    </row>
    <row r="14" spans="1:14" ht="38.25">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5.5">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8.25">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1878</v>
      </c>
      <c r="M23" s="6" t="s">
        <v>403</v>
      </c>
      <c r="N23" s="11" t="s">
        <v>1879</v>
      </c>
    </row>
    <row r="24" spans="1:14" ht="25.5">
      <c r="A24" s="6">
        <v>19</v>
      </c>
      <c r="B24" s="7" t="s">
        <v>1157</v>
      </c>
      <c r="C24" s="8" t="s">
        <v>90</v>
      </c>
      <c r="D24" s="12" t="s">
        <v>91</v>
      </c>
      <c r="E24" s="13" t="s">
        <v>1880</v>
      </c>
      <c r="F24" s="14" t="s">
        <v>1881</v>
      </c>
      <c r="G24" s="15"/>
      <c r="H24" s="15"/>
      <c r="I24" s="15">
        <v>1</v>
      </c>
      <c r="J24" s="15"/>
      <c r="K24" s="15"/>
      <c r="L24" s="11" t="s">
        <v>1882</v>
      </c>
      <c r="M24" s="6" t="s">
        <v>403</v>
      </c>
      <c r="N24" s="11" t="s">
        <v>403</v>
      </c>
    </row>
    <row r="25" spans="1:14" ht="25.5">
      <c r="A25" s="6">
        <v>20</v>
      </c>
      <c r="B25" s="7" t="s">
        <v>1157</v>
      </c>
      <c r="C25" s="18" t="s">
        <v>1446</v>
      </c>
      <c r="D25" s="18" t="s">
        <v>1883</v>
      </c>
      <c r="E25" s="18" t="s">
        <v>1884</v>
      </c>
      <c r="F25" s="19" t="s">
        <v>1885</v>
      </c>
      <c r="G25" s="20"/>
      <c r="H25" s="20"/>
      <c r="I25" s="21">
        <v>1</v>
      </c>
      <c r="J25" s="20"/>
      <c r="K25" s="20"/>
      <c r="L25" s="20" t="s">
        <v>1886</v>
      </c>
      <c r="M25" s="20" t="s">
        <v>403</v>
      </c>
      <c r="N25" s="11" t="s">
        <v>403</v>
      </c>
    </row>
    <row r="26" spans="1:14" ht="25.5">
      <c r="A26" s="6">
        <v>21</v>
      </c>
      <c r="B26" s="7" t="s">
        <v>1157</v>
      </c>
      <c r="C26" s="18" t="s">
        <v>1446</v>
      </c>
      <c r="D26" s="18" t="s">
        <v>1887</v>
      </c>
      <c r="E26" s="18" t="s">
        <v>1888</v>
      </c>
      <c r="F26" s="19" t="s">
        <v>1889</v>
      </c>
      <c r="G26" s="20"/>
      <c r="H26" s="20"/>
      <c r="I26" s="21">
        <v>1</v>
      </c>
      <c r="J26" s="20"/>
      <c r="K26" s="20"/>
      <c r="L26" s="20" t="s">
        <v>1969</v>
      </c>
      <c r="M26" s="20" t="s">
        <v>403</v>
      </c>
      <c r="N26" s="11" t="s">
        <v>403</v>
      </c>
    </row>
    <row r="27" spans="1:14">
      <c r="A27" s="6">
        <v>22</v>
      </c>
      <c r="B27" s="7" t="s">
        <v>1157</v>
      </c>
      <c r="C27" s="18" t="s">
        <v>90</v>
      </c>
      <c r="D27" s="18" t="s">
        <v>91</v>
      </c>
      <c r="E27" s="18" t="s">
        <v>1970</v>
      </c>
      <c r="F27" s="22" t="s">
        <v>1971</v>
      </c>
      <c r="G27" s="20"/>
      <c r="H27" s="20"/>
      <c r="I27" s="21"/>
      <c r="J27" s="20"/>
      <c r="K27" s="20">
        <v>1</v>
      </c>
      <c r="L27" s="20" t="s">
        <v>404</v>
      </c>
      <c r="M27" s="20" t="s">
        <v>403</v>
      </c>
      <c r="N27" s="11" t="s">
        <v>403</v>
      </c>
    </row>
    <row r="28" spans="1:14" ht="25.5">
      <c r="A28" s="6">
        <v>23</v>
      </c>
      <c r="B28" s="7" t="s">
        <v>1157</v>
      </c>
      <c r="C28" s="18" t="s">
        <v>90</v>
      </c>
      <c r="D28" s="18" t="s">
        <v>91</v>
      </c>
      <c r="E28" s="18" t="s">
        <v>1972</v>
      </c>
      <c r="F28" s="19" t="s">
        <v>1973</v>
      </c>
      <c r="G28" s="20"/>
      <c r="H28" s="20"/>
      <c r="I28" s="21">
        <v>1</v>
      </c>
      <c r="J28" s="20"/>
      <c r="K28" s="20"/>
      <c r="L28" s="20" t="s">
        <v>1974</v>
      </c>
      <c r="M28" s="20" t="s">
        <v>403</v>
      </c>
      <c r="N28" s="11" t="s">
        <v>403</v>
      </c>
    </row>
    <row r="29" spans="1:14">
      <c r="A29" s="6">
        <v>24</v>
      </c>
      <c r="B29" s="7" t="s">
        <v>1157</v>
      </c>
      <c r="C29" s="18"/>
      <c r="D29" s="18"/>
      <c r="E29" s="18" t="s">
        <v>1975</v>
      </c>
      <c r="F29" s="22" t="s">
        <v>1976</v>
      </c>
      <c r="G29" s="20"/>
      <c r="H29" s="20"/>
      <c r="I29" s="21"/>
      <c r="J29" s="20">
        <v>1</v>
      </c>
      <c r="K29" s="20"/>
      <c r="L29" s="23" t="s">
        <v>1976</v>
      </c>
      <c r="M29" s="20" t="s">
        <v>403</v>
      </c>
      <c r="N29" s="11" t="s">
        <v>403</v>
      </c>
    </row>
    <row r="30" spans="1:14" ht="38.25">
      <c r="A30" s="6">
        <v>25</v>
      </c>
      <c r="B30" s="7" t="s">
        <v>1157</v>
      </c>
      <c r="C30" s="20" t="s">
        <v>90</v>
      </c>
      <c r="D30" s="20" t="s">
        <v>91</v>
      </c>
      <c r="E30" s="18" t="s">
        <v>1977</v>
      </c>
      <c r="F30" s="19" t="s">
        <v>1978</v>
      </c>
      <c r="G30" s="24"/>
      <c r="H30" s="24"/>
      <c r="I30" s="25"/>
      <c r="J30" s="24"/>
      <c r="K30" s="24">
        <v>1</v>
      </c>
      <c r="L30" s="26" t="s">
        <v>1979</v>
      </c>
      <c r="M30" s="20" t="s">
        <v>403</v>
      </c>
      <c r="N30" s="20" t="s">
        <v>403</v>
      </c>
    </row>
    <row r="31" spans="1:14" ht="38.25">
      <c r="A31" s="6">
        <v>26</v>
      </c>
      <c r="B31" s="7" t="s">
        <v>1157</v>
      </c>
      <c r="C31" s="20" t="s">
        <v>90</v>
      </c>
      <c r="D31" s="20" t="s">
        <v>1980</v>
      </c>
      <c r="E31" s="18" t="s">
        <v>1977</v>
      </c>
      <c r="F31" s="19" t="s">
        <v>1978</v>
      </c>
      <c r="G31" s="24"/>
      <c r="H31" s="24"/>
      <c r="I31" s="25"/>
      <c r="J31" s="24"/>
      <c r="K31" s="24">
        <v>1</v>
      </c>
      <c r="L31" s="26" t="s">
        <v>1979</v>
      </c>
      <c r="M31" s="20" t="s">
        <v>403</v>
      </c>
      <c r="N31" s="20" t="s">
        <v>403</v>
      </c>
    </row>
    <row r="32" spans="1:14" ht="76.5">
      <c r="A32" s="6">
        <v>27</v>
      </c>
      <c r="B32" s="7" t="s">
        <v>1157</v>
      </c>
      <c r="C32" s="20" t="s">
        <v>90</v>
      </c>
      <c r="D32" s="20" t="s">
        <v>1980</v>
      </c>
      <c r="E32" s="26" t="s">
        <v>1981</v>
      </c>
      <c r="F32" s="19" t="s">
        <v>1978</v>
      </c>
      <c r="G32" s="24"/>
      <c r="H32" s="24"/>
      <c r="I32" s="25"/>
      <c r="J32" s="24">
        <v>1</v>
      </c>
      <c r="K32" s="24"/>
      <c r="L32" s="26" t="s">
        <v>1982</v>
      </c>
      <c r="M32" s="20" t="s">
        <v>403</v>
      </c>
      <c r="N32" s="20" t="s">
        <v>403</v>
      </c>
    </row>
    <row r="33" spans="1:14" ht="38.25">
      <c r="A33" s="6">
        <v>28</v>
      </c>
      <c r="B33" s="7" t="s">
        <v>1157</v>
      </c>
      <c r="C33" s="20" t="s">
        <v>1435</v>
      </c>
      <c r="D33" s="20" t="s">
        <v>1983</v>
      </c>
      <c r="E33" s="18" t="s">
        <v>1977</v>
      </c>
      <c r="F33" s="19" t="s">
        <v>1984</v>
      </c>
      <c r="G33" s="24"/>
      <c r="H33" s="24"/>
      <c r="I33" s="25"/>
      <c r="J33" s="24"/>
      <c r="K33" s="24">
        <v>1</v>
      </c>
      <c r="L33" s="26" t="s">
        <v>1979</v>
      </c>
      <c r="M33" s="20" t="s">
        <v>403</v>
      </c>
      <c r="N33" s="20" t="s">
        <v>403</v>
      </c>
    </row>
    <row r="34" spans="1:14" ht="63.75">
      <c r="A34" s="6">
        <v>29</v>
      </c>
      <c r="B34" s="7" t="s">
        <v>1157</v>
      </c>
      <c r="C34" s="20" t="s">
        <v>1446</v>
      </c>
      <c r="D34" s="20" t="s">
        <v>1985</v>
      </c>
      <c r="E34" s="18" t="s">
        <v>1986</v>
      </c>
      <c r="F34" s="19" t="s">
        <v>407</v>
      </c>
      <c r="G34" s="24"/>
      <c r="H34" s="24"/>
      <c r="I34" s="25">
        <v>1</v>
      </c>
      <c r="J34" s="24"/>
      <c r="K34" s="24"/>
      <c r="L34" s="26" t="s">
        <v>581</v>
      </c>
      <c r="M34" s="20" t="s">
        <v>403</v>
      </c>
      <c r="N34" s="20" t="s">
        <v>403</v>
      </c>
    </row>
    <row r="35" spans="1:14" ht="63.75">
      <c r="A35" s="6">
        <v>30</v>
      </c>
      <c r="B35" s="7" t="s">
        <v>1157</v>
      </c>
      <c r="C35" s="20" t="s">
        <v>1446</v>
      </c>
      <c r="D35" s="20" t="s">
        <v>1985</v>
      </c>
      <c r="E35" s="18" t="s">
        <v>582</v>
      </c>
      <c r="F35" s="19" t="s">
        <v>583</v>
      </c>
      <c r="G35" s="24"/>
      <c r="H35" s="24">
        <v>1</v>
      </c>
      <c r="I35" s="25"/>
      <c r="J35" s="24"/>
      <c r="K35" s="24"/>
      <c r="L35" s="26" t="s">
        <v>1172</v>
      </c>
      <c r="M35" s="20" t="s">
        <v>584</v>
      </c>
      <c r="N35" s="20" t="s">
        <v>403</v>
      </c>
    </row>
    <row r="36" spans="1:14" ht="38.25">
      <c r="A36" s="21">
        <v>31</v>
      </c>
      <c r="B36" s="7" t="s">
        <v>1157</v>
      </c>
      <c r="C36" s="20" t="s">
        <v>1446</v>
      </c>
      <c r="D36" s="20" t="s">
        <v>1985</v>
      </c>
      <c r="E36" s="18" t="s">
        <v>1173</v>
      </c>
      <c r="F36" s="19" t="s">
        <v>1174</v>
      </c>
      <c r="G36" s="24"/>
      <c r="H36" s="24"/>
      <c r="I36" s="25">
        <v>1</v>
      </c>
      <c r="J36" s="24"/>
      <c r="K36" s="24"/>
      <c r="L36" s="26" t="s">
        <v>1175</v>
      </c>
      <c r="M36" s="20" t="s">
        <v>403</v>
      </c>
      <c r="N36" s="20" t="s">
        <v>403</v>
      </c>
    </row>
    <row r="37" spans="1:14" ht="38.25">
      <c r="A37" s="21">
        <v>32</v>
      </c>
      <c r="B37" s="7" t="s">
        <v>1157</v>
      </c>
      <c r="C37" s="20" t="s">
        <v>90</v>
      </c>
      <c r="D37" s="20" t="s">
        <v>1983</v>
      </c>
      <c r="E37" s="18" t="s">
        <v>342</v>
      </c>
      <c r="F37" s="19" t="s">
        <v>585</v>
      </c>
      <c r="G37" s="24"/>
      <c r="H37" s="24"/>
      <c r="I37" s="25">
        <v>1</v>
      </c>
      <c r="J37" s="24"/>
      <c r="K37" s="24"/>
      <c r="L37" s="26" t="s">
        <v>1176</v>
      </c>
      <c r="M37" s="20" t="s">
        <v>403</v>
      </c>
      <c r="N37" s="20" t="s">
        <v>403</v>
      </c>
    </row>
    <row r="38" spans="1:14" ht="38.25">
      <c r="A38" s="21">
        <v>32</v>
      </c>
      <c r="B38" s="7" t="s">
        <v>1157</v>
      </c>
      <c r="C38" s="20" t="s">
        <v>90</v>
      </c>
      <c r="D38" s="20" t="s">
        <v>1983</v>
      </c>
      <c r="E38" s="18" t="s">
        <v>343</v>
      </c>
      <c r="F38" s="19" t="s">
        <v>585</v>
      </c>
      <c r="G38" s="24"/>
      <c r="H38" s="24"/>
      <c r="I38" s="25">
        <v>1</v>
      </c>
      <c r="J38" s="24"/>
      <c r="K38" s="24"/>
      <c r="L38" s="26" t="s">
        <v>1176</v>
      </c>
      <c r="M38" s="20" t="s">
        <v>403</v>
      </c>
      <c r="N38" s="20" t="s">
        <v>403</v>
      </c>
    </row>
    <row r="39" spans="1:14" ht="38.25">
      <c r="A39" s="27">
        <v>33</v>
      </c>
      <c r="B39" s="7" t="s">
        <v>1157</v>
      </c>
      <c r="C39" s="28" t="s">
        <v>1446</v>
      </c>
      <c r="D39" s="28" t="s">
        <v>1985</v>
      </c>
      <c r="E39" s="29" t="s">
        <v>344</v>
      </c>
      <c r="F39" s="30" t="s">
        <v>586</v>
      </c>
      <c r="G39" s="31"/>
      <c r="H39" s="31"/>
      <c r="I39" s="32"/>
      <c r="J39" s="31">
        <v>1</v>
      </c>
      <c r="K39" s="31"/>
      <c r="L39" s="33" t="s">
        <v>1177</v>
      </c>
      <c r="M39" s="28" t="s">
        <v>403</v>
      </c>
      <c r="N39" s="28" t="s">
        <v>403</v>
      </c>
    </row>
    <row r="40" spans="1:14" ht="38.25">
      <c r="A40" s="27">
        <v>33</v>
      </c>
      <c r="B40" s="7" t="s">
        <v>1157</v>
      </c>
      <c r="C40" s="28" t="s">
        <v>1446</v>
      </c>
      <c r="D40" s="28" t="s">
        <v>1985</v>
      </c>
      <c r="E40" s="29" t="s">
        <v>345</v>
      </c>
      <c r="F40" s="30" t="s">
        <v>586</v>
      </c>
      <c r="G40" s="31"/>
      <c r="H40" s="31"/>
      <c r="I40" s="32"/>
      <c r="J40" s="31">
        <v>1</v>
      </c>
      <c r="K40" s="31"/>
      <c r="L40" s="33" t="s">
        <v>1177</v>
      </c>
      <c r="M40" s="28" t="s">
        <v>403</v>
      </c>
      <c r="N40" s="28" t="s">
        <v>403</v>
      </c>
    </row>
    <row r="41" spans="1:14" ht="77.2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4">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7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2">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75"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2">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2">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4">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24">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7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7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4">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7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4">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7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2">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2">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8.75"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36.75"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6">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2">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8">
      <c r="A80" s="35">
        <v>39</v>
      </c>
      <c r="B80" s="46" t="s">
        <v>1158</v>
      </c>
      <c r="C80" s="59" t="s">
        <v>190</v>
      </c>
      <c r="D80" s="59" t="s">
        <v>1190</v>
      </c>
      <c r="E80" s="59" t="s">
        <v>1193</v>
      </c>
      <c r="F80" s="60">
        <v>39089</v>
      </c>
      <c r="G80" s="55">
        <v>0</v>
      </c>
      <c r="H80" s="51">
        <v>0</v>
      </c>
      <c r="I80" s="55">
        <v>0</v>
      </c>
      <c r="J80" s="55">
        <v>0</v>
      </c>
      <c r="K80" s="55">
        <v>1</v>
      </c>
      <c r="L80" s="61" t="s">
        <v>1836</v>
      </c>
      <c r="M80" s="64"/>
      <c r="N80" s="53" t="s">
        <v>1189</v>
      </c>
    </row>
    <row r="81" spans="1:15" s="44" customFormat="1" thickBot="1">
      <c r="A81" s="45">
        <v>40</v>
      </c>
      <c r="B81" s="46" t="s">
        <v>1158</v>
      </c>
      <c r="C81" s="59" t="s">
        <v>190</v>
      </c>
      <c r="D81" s="59" t="s">
        <v>798</v>
      </c>
      <c r="E81" s="59" t="s">
        <v>1837</v>
      </c>
      <c r="F81" s="66">
        <v>39209</v>
      </c>
      <c r="G81" s="57">
        <v>0</v>
      </c>
      <c r="H81" s="57">
        <v>0</v>
      </c>
      <c r="I81" s="57">
        <v>0</v>
      </c>
      <c r="J81" s="57">
        <v>0</v>
      </c>
      <c r="K81" s="57">
        <v>1</v>
      </c>
      <c r="L81" s="67" t="s">
        <v>631</v>
      </c>
      <c r="M81" s="68"/>
      <c r="N81" s="53" t="s">
        <v>797</v>
      </c>
    </row>
    <row r="82" spans="1:15" s="44" customFormat="1" ht="12">
      <c r="A82" s="35">
        <v>41</v>
      </c>
      <c r="B82" s="46" t="s">
        <v>1158</v>
      </c>
      <c r="C82" s="59" t="s">
        <v>190</v>
      </c>
      <c r="D82" s="59" t="s">
        <v>191</v>
      </c>
      <c r="E82" s="59" t="s">
        <v>1838</v>
      </c>
      <c r="F82" s="66" t="s">
        <v>1839</v>
      </c>
      <c r="G82" s="57">
        <v>0</v>
      </c>
      <c r="H82" s="57">
        <v>0</v>
      </c>
      <c r="I82" s="57">
        <v>0</v>
      </c>
      <c r="J82" s="57">
        <v>0</v>
      </c>
      <c r="K82" s="57">
        <v>1</v>
      </c>
      <c r="L82" s="67" t="s">
        <v>631</v>
      </c>
      <c r="M82" s="68"/>
      <c r="N82" s="53" t="s">
        <v>797</v>
      </c>
    </row>
    <row r="83" spans="1:15" s="44" customFormat="1" thickBot="1">
      <c r="A83" s="45">
        <v>42</v>
      </c>
      <c r="B83" s="46" t="s">
        <v>1158</v>
      </c>
      <c r="C83" s="59" t="s">
        <v>190</v>
      </c>
      <c r="D83" s="59" t="s">
        <v>191</v>
      </c>
      <c r="E83" s="59" t="s">
        <v>1840</v>
      </c>
      <c r="F83" s="66" t="s">
        <v>1841</v>
      </c>
      <c r="G83" s="57">
        <v>0</v>
      </c>
      <c r="H83" s="57">
        <v>1</v>
      </c>
      <c r="I83" s="57">
        <v>0</v>
      </c>
      <c r="J83" s="57">
        <v>0</v>
      </c>
      <c r="K83" s="57">
        <v>0</v>
      </c>
      <c r="L83" s="67" t="s">
        <v>1842</v>
      </c>
      <c r="M83" s="68"/>
      <c r="N83" s="53" t="s">
        <v>1843</v>
      </c>
    </row>
    <row r="84" spans="1:15" s="44" customFormat="1" ht="36">
      <c r="A84" s="35">
        <v>43</v>
      </c>
      <c r="B84" s="46" t="s">
        <v>1158</v>
      </c>
      <c r="C84" s="59" t="s">
        <v>190</v>
      </c>
      <c r="D84" s="59" t="s">
        <v>191</v>
      </c>
      <c r="E84" s="59" t="s">
        <v>1844</v>
      </c>
      <c r="F84" s="66" t="s">
        <v>1978</v>
      </c>
      <c r="G84" s="57">
        <v>0</v>
      </c>
      <c r="H84" s="57">
        <v>0</v>
      </c>
      <c r="I84" s="57">
        <v>0</v>
      </c>
      <c r="J84" s="57">
        <v>0</v>
      </c>
      <c r="K84" s="57">
        <v>1</v>
      </c>
      <c r="L84" s="67" t="s">
        <v>1194</v>
      </c>
      <c r="M84" s="68"/>
      <c r="N84" s="53"/>
    </row>
    <row r="85" spans="1:15" s="44" customFormat="1" ht="36.75"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36">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2.75"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2">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6">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6">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75"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75"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6">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60.75"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4">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6">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2.75"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2">
      <c r="A106" s="35">
        <v>65</v>
      </c>
      <c r="B106" s="46" t="s">
        <v>1158</v>
      </c>
      <c r="C106" s="46" t="s">
        <v>481</v>
      </c>
      <c r="D106" s="59" t="s">
        <v>1059</v>
      </c>
      <c r="E106" s="62" t="s">
        <v>1068</v>
      </c>
      <c r="F106" s="66" t="s">
        <v>1069</v>
      </c>
      <c r="G106" s="69">
        <v>0</v>
      </c>
      <c r="H106" s="69">
        <v>0</v>
      </c>
      <c r="I106" s="69">
        <v>0</v>
      </c>
      <c r="J106" s="69">
        <v>0</v>
      </c>
      <c r="K106" s="69">
        <v>1</v>
      </c>
      <c r="L106" s="64" t="s">
        <v>1989</v>
      </c>
      <c r="M106" s="64"/>
      <c r="N106" s="72"/>
    </row>
    <row r="107" spans="1:14" s="44" customFormat="1" ht="72.75" thickBot="1">
      <c r="A107" s="45">
        <v>66</v>
      </c>
      <c r="B107" s="46" t="s">
        <v>1158</v>
      </c>
      <c r="C107" s="46" t="s">
        <v>481</v>
      </c>
      <c r="D107" s="59" t="s">
        <v>1990</v>
      </c>
      <c r="E107" s="62" t="s">
        <v>1991</v>
      </c>
      <c r="F107" s="66" t="s">
        <v>1992</v>
      </c>
      <c r="G107" s="69">
        <v>0</v>
      </c>
      <c r="H107" s="69">
        <v>0</v>
      </c>
      <c r="I107" s="69">
        <v>1</v>
      </c>
      <c r="J107" s="69">
        <v>0</v>
      </c>
      <c r="K107" s="69">
        <v>0</v>
      </c>
      <c r="L107" s="64" t="s">
        <v>158</v>
      </c>
      <c r="M107" s="64"/>
      <c r="N107" s="72"/>
    </row>
    <row r="108" spans="1:14" s="44" customFormat="1" ht="72">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8.75"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2">
      <c r="A110" s="35">
        <v>69</v>
      </c>
      <c r="B110" s="46" t="s">
        <v>1158</v>
      </c>
      <c r="C110" s="46" t="s">
        <v>481</v>
      </c>
      <c r="D110" s="59" t="s">
        <v>1990</v>
      </c>
      <c r="E110" s="62" t="s">
        <v>975</v>
      </c>
      <c r="F110" s="66" t="s">
        <v>64</v>
      </c>
      <c r="G110" s="69">
        <v>0</v>
      </c>
      <c r="H110" s="69">
        <v>0</v>
      </c>
      <c r="I110" s="69">
        <v>0</v>
      </c>
      <c r="J110" s="69">
        <v>0</v>
      </c>
      <c r="K110" s="69">
        <v>1</v>
      </c>
      <c r="L110" s="64" t="s">
        <v>65</v>
      </c>
      <c r="M110" s="64"/>
      <c r="N110" s="72"/>
    </row>
    <row r="111" spans="1:14" s="44" customFormat="1" ht="72.75"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2">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1158</v>
      </c>
      <c r="C115" s="46" t="s">
        <v>481</v>
      </c>
      <c r="D115" s="59" t="s">
        <v>1032</v>
      </c>
      <c r="E115" s="62" t="s">
        <v>573</v>
      </c>
      <c r="F115" s="66" t="s">
        <v>1984</v>
      </c>
      <c r="G115" s="69">
        <v>0</v>
      </c>
      <c r="H115" s="69">
        <v>0</v>
      </c>
      <c r="I115" s="69">
        <v>0</v>
      </c>
      <c r="J115" s="69">
        <v>0</v>
      </c>
      <c r="K115" s="69">
        <v>1</v>
      </c>
      <c r="L115" s="64" t="s">
        <v>574</v>
      </c>
      <c r="M115" s="64"/>
      <c r="N115" s="72"/>
    </row>
    <row r="116" spans="1:14" s="44" customFormat="1" ht="72">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2">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75" thickBot="1">
      <c r="A121" s="45">
        <v>80</v>
      </c>
      <c r="B121" s="46" t="s">
        <v>1158</v>
      </c>
      <c r="C121" s="46" t="s">
        <v>481</v>
      </c>
      <c r="D121" s="59" t="s">
        <v>1990</v>
      </c>
      <c r="E121" s="62" t="s">
        <v>1566</v>
      </c>
      <c r="F121" s="163" t="s">
        <v>1659</v>
      </c>
      <c r="G121" s="69">
        <v>0</v>
      </c>
      <c r="H121" s="69">
        <v>1</v>
      </c>
      <c r="I121" s="69">
        <v>0</v>
      </c>
      <c r="J121" s="69">
        <v>0</v>
      </c>
      <c r="K121" s="69">
        <v>0</v>
      </c>
      <c r="L121" s="64" t="s">
        <v>210</v>
      </c>
      <c r="M121" s="64"/>
      <c r="N121" s="72"/>
    </row>
    <row r="122" spans="1:14" s="44" customFormat="1" ht="72">
      <c r="A122" s="35">
        <v>81</v>
      </c>
      <c r="B122" s="46" t="s">
        <v>1158</v>
      </c>
      <c r="C122" s="46" t="s">
        <v>481</v>
      </c>
      <c r="D122" s="59" t="s">
        <v>1059</v>
      </c>
      <c r="E122" s="62" t="s">
        <v>1988</v>
      </c>
      <c r="F122" s="163" t="s">
        <v>1660</v>
      </c>
      <c r="G122" s="69">
        <v>0</v>
      </c>
      <c r="H122" s="69">
        <v>0</v>
      </c>
      <c r="I122" s="69">
        <v>0</v>
      </c>
      <c r="J122" s="69">
        <v>0</v>
      </c>
      <c r="K122" s="69">
        <v>1</v>
      </c>
      <c r="L122" s="64" t="s">
        <v>192</v>
      </c>
      <c r="M122" s="64"/>
      <c r="N122" s="72"/>
    </row>
    <row r="123" spans="1:14" s="44" customFormat="1" ht="48.75"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6">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2">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2">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2">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4">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75"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75"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90.75"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6.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7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60">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60.75"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2">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75"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2">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75" thickBot="1">
      <c r="A149" s="45">
        <v>108</v>
      </c>
      <c r="B149" s="46" t="s">
        <v>1158</v>
      </c>
      <c r="C149" s="46" t="s">
        <v>1661</v>
      </c>
      <c r="D149" s="75" t="s">
        <v>510</v>
      </c>
      <c r="E149" s="75" t="s">
        <v>168</v>
      </c>
      <c r="F149" s="164" t="s">
        <v>1781</v>
      </c>
      <c r="G149" s="51">
        <v>0</v>
      </c>
      <c r="H149" s="51">
        <v>1</v>
      </c>
      <c r="I149" s="51">
        <v>0</v>
      </c>
      <c r="J149" s="51">
        <v>0</v>
      </c>
      <c r="K149" s="51">
        <v>0</v>
      </c>
      <c r="L149" s="64" t="s">
        <v>169</v>
      </c>
      <c r="M149" s="79"/>
      <c r="N149" s="53"/>
    </row>
    <row r="150" spans="1:14" s="44" customFormat="1" ht="24">
      <c r="A150" s="35">
        <v>109</v>
      </c>
      <c r="B150" s="46" t="s">
        <v>1158</v>
      </c>
      <c r="C150" s="46" t="s">
        <v>1661</v>
      </c>
      <c r="D150" s="75" t="s">
        <v>1782</v>
      </c>
      <c r="E150" s="75" t="s">
        <v>1365</v>
      </c>
      <c r="F150" s="164" t="s">
        <v>1783</v>
      </c>
      <c r="G150" s="51">
        <v>0</v>
      </c>
      <c r="H150" s="51">
        <v>1</v>
      </c>
      <c r="I150" s="51">
        <v>0</v>
      </c>
      <c r="J150" s="51">
        <v>0</v>
      </c>
      <c r="K150" s="51">
        <v>0</v>
      </c>
      <c r="L150" s="64" t="s">
        <v>1573</v>
      </c>
      <c r="M150" s="79"/>
      <c r="N150" s="53"/>
    </row>
    <row r="151" spans="1:14" s="44" customFormat="1" ht="36.75" thickBot="1">
      <c r="A151" s="45">
        <v>110</v>
      </c>
      <c r="B151" s="46" t="s">
        <v>1158</v>
      </c>
      <c r="C151" s="46" t="s">
        <v>1661</v>
      </c>
      <c r="D151" s="75" t="s">
        <v>1782</v>
      </c>
      <c r="E151" s="75" t="s">
        <v>1574</v>
      </c>
      <c r="F151" s="164" t="s">
        <v>1783</v>
      </c>
      <c r="G151" s="51">
        <v>0</v>
      </c>
      <c r="H151" s="51">
        <v>0</v>
      </c>
      <c r="I151" s="51">
        <v>0</v>
      </c>
      <c r="J151" s="51">
        <v>0</v>
      </c>
      <c r="K151" s="51">
        <v>1</v>
      </c>
      <c r="L151" s="64" t="s">
        <v>1575</v>
      </c>
      <c r="M151" s="79"/>
      <c r="N151" s="53"/>
    </row>
    <row r="152" spans="1:14" s="44" customFormat="1" ht="36">
      <c r="A152" s="35">
        <v>111</v>
      </c>
      <c r="B152" s="46" t="s">
        <v>1158</v>
      </c>
      <c r="C152" s="46" t="s">
        <v>1661</v>
      </c>
      <c r="D152" s="75" t="s">
        <v>510</v>
      </c>
      <c r="E152" s="75" t="s">
        <v>1576</v>
      </c>
      <c r="F152" s="164" t="s">
        <v>1784</v>
      </c>
      <c r="G152" s="51">
        <v>0</v>
      </c>
      <c r="H152" s="51">
        <v>0</v>
      </c>
      <c r="I152" s="51">
        <v>1</v>
      </c>
      <c r="J152" s="51">
        <v>0</v>
      </c>
      <c r="K152" s="51">
        <v>0</v>
      </c>
      <c r="L152" s="64" t="s">
        <v>1577</v>
      </c>
      <c r="M152" s="79"/>
      <c r="N152" s="53"/>
    </row>
    <row r="153" spans="1:14" s="44" customFormat="1" ht="36.75" thickBot="1">
      <c r="A153" s="45">
        <v>112</v>
      </c>
      <c r="B153" s="46" t="s">
        <v>1158</v>
      </c>
      <c r="C153" s="46" t="s">
        <v>1661</v>
      </c>
      <c r="D153" s="75" t="s">
        <v>1782</v>
      </c>
      <c r="E153" s="75" t="s">
        <v>1562</v>
      </c>
      <c r="F153" s="164" t="s">
        <v>1785</v>
      </c>
      <c r="G153" s="51">
        <v>0</v>
      </c>
      <c r="H153" s="51">
        <v>0</v>
      </c>
      <c r="I153" s="51">
        <v>0</v>
      </c>
      <c r="J153" s="51">
        <v>1</v>
      </c>
      <c r="K153" s="51">
        <v>0</v>
      </c>
      <c r="L153" s="64" t="s">
        <v>1565</v>
      </c>
      <c r="M153" s="79"/>
      <c r="N153" s="53"/>
    </row>
    <row r="154" spans="1:14" s="44" customFormat="1" ht="72.75" thickBot="1">
      <c r="A154" s="35">
        <v>113</v>
      </c>
      <c r="B154" s="80" t="s">
        <v>1158</v>
      </c>
      <c r="C154" s="80" t="s">
        <v>1661</v>
      </c>
      <c r="D154" s="81" t="s">
        <v>510</v>
      </c>
      <c r="E154" s="81" t="s">
        <v>211</v>
      </c>
      <c r="F154" s="165"/>
      <c r="G154" s="82">
        <v>1</v>
      </c>
      <c r="H154" s="82">
        <v>0</v>
      </c>
      <c r="I154" s="82">
        <v>0</v>
      </c>
      <c r="J154" s="82">
        <v>0</v>
      </c>
      <c r="K154" s="82">
        <v>0</v>
      </c>
      <c r="L154" s="83" t="s">
        <v>1987</v>
      </c>
      <c r="M154" s="84"/>
      <c r="N154" s="85"/>
    </row>
    <row r="155" spans="1:14" s="44" customFormat="1" ht="90" thickBot="1">
      <c r="A155" s="86">
        <v>114</v>
      </c>
      <c r="B155" s="46" t="s">
        <v>1158</v>
      </c>
      <c r="C155" s="87" t="s">
        <v>1786</v>
      </c>
      <c r="D155" s="87" t="s">
        <v>1787</v>
      </c>
      <c r="E155" s="88" t="s">
        <v>1788</v>
      </c>
      <c r="F155" s="166" t="s">
        <v>1789</v>
      </c>
      <c r="G155" s="89">
        <v>1</v>
      </c>
      <c r="H155" s="89">
        <v>0</v>
      </c>
      <c r="I155" s="89">
        <v>0</v>
      </c>
      <c r="J155" s="89">
        <v>0</v>
      </c>
      <c r="K155" s="89">
        <v>0</v>
      </c>
      <c r="L155" s="90" t="s">
        <v>1790</v>
      </c>
      <c r="M155" s="91" t="s">
        <v>164</v>
      </c>
      <c r="N155" s="87" t="s">
        <v>164</v>
      </c>
    </row>
    <row r="156" spans="1:14" s="28" customFormat="1" ht="28.5" customHeight="1">
      <c r="A156" s="21">
        <v>1</v>
      </c>
      <c r="B156" s="92" t="s">
        <v>1159</v>
      </c>
      <c r="C156" s="21" t="s">
        <v>1791</v>
      </c>
      <c r="D156" s="92" t="s">
        <v>1792</v>
      </c>
      <c r="E156" s="93" t="s">
        <v>1793</v>
      </c>
      <c r="F156" s="94">
        <v>39181</v>
      </c>
      <c r="G156" s="21"/>
      <c r="H156" s="21"/>
      <c r="I156" s="21"/>
      <c r="J156" s="21">
        <v>1</v>
      </c>
      <c r="K156" s="21"/>
      <c r="L156" s="21" t="s">
        <v>1794</v>
      </c>
      <c r="M156" s="21"/>
      <c r="N156" s="21"/>
    </row>
    <row r="157" spans="1:14" s="28" customFormat="1" ht="38.25">
      <c r="A157" s="21">
        <v>2</v>
      </c>
      <c r="B157" s="92" t="s">
        <v>1159</v>
      </c>
      <c r="C157" s="92" t="s">
        <v>1795</v>
      </c>
      <c r="D157" s="92" t="s">
        <v>1796</v>
      </c>
      <c r="E157" s="93" t="s">
        <v>1285</v>
      </c>
      <c r="F157" s="94">
        <v>39204</v>
      </c>
      <c r="G157" s="21"/>
      <c r="H157" s="21"/>
      <c r="I157" s="21"/>
      <c r="J157" s="21">
        <v>1</v>
      </c>
      <c r="K157" s="21"/>
      <c r="L157" s="21" t="s">
        <v>1286</v>
      </c>
      <c r="M157" s="21"/>
      <c r="N157" s="21"/>
    </row>
    <row r="158" spans="1:14" s="28" customFormat="1" ht="40.700000000000003" customHeight="1">
      <c r="A158" s="21">
        <v>3</v>
      </c>
      <c r="B158" s="92" t="s">
        <v>1159</v>
      </c>
      <c r="C158" s="92" t="s">
        <v>1795</v>
      </c>
      <c r="D158" s="92" t="s">
        <v>1796</v>
      </c>
      <c r="E158" s="93" t="s">
        <v>1287</v>
      </c>
      <c r="F158" s="94">
        <v>39209</v>
      </c>
      <c r="G158" s="21"/>
      <c r="H158" s="21"/>
      <c r="I158" s="21"/>
      <c r="J158" s="21">
        <v>1</v>
      </c>
      <c r="K158" s="21"/>
      <c r="L158" s="21" t="s">
        <v>1288</v>
      </c>
      <c r="M158" s="21"/>
      <c r="N158" s="21"/>
    </row>
    <row r="159" spans="1:14" s="28" customFormat="1" ht="38.25">
      <c r="A159" s="21">
        <v>4</v>
      </c>
      <c r="B159" s="92" t="s">
        <v>1159</v>
      </c>
      <c r="C159" s="92" t="s">
        <v>1795</v>
      </c>
      <c r="D159" s="92" t="s">
        <v>1289</v>
      </c>
      <c r="E159" s="93" t="s">
        <v>1290</v>
      </c>
      <c r="F159" s="94">
        <v>39210</v>
      </c>
      <c r="G159" s="21"/>
      <c r="H159" s="21"/>
      <c r="I159" s="21">
        <v>1</v>
      </c>
      <c r="J159" s="21"/>
      <c r="K159" s="21"/>
      <c r="L159" s="21" t="s">
        <v>914</v>
      </c>
      <c r="M159" s="21"/>
      <c r="N159" s="21"/>
    </row>
    <row r="160" spans="1:14" s="28" customFormat="1" ht="25.5">
      <c r="A160" s="21">
        <v>5</v>
      </c>
      <c r="B160" s="92" t="s">
        <v>1159</v>
      </c>
      <c r="C160" s="92" t="s">
        <v>1791</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1791</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1795</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1795</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1791</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1791</v>
      </c>
      <c r="D165" s="92" t="s">
        <v>929</v>
      </c>
      <c r="E165" s="93" t="s">
        <v>930</v>
      </c>
      <c r="F165" s="94">
        <v>39254</v>
      </c>
      <c r="G165" s="21"/>
      <c r="H165" s="21"/>
      <c r="I165" s="21"/>
      <c r="J165" s="21"/>
      <c r="K165" s="21">
        <v>1</v>
      </c>
      <c r="L165" s="21" t="s">
        <v>928</v>
      </c>
      <c r="M165" s="21"/>
      <c r="N165" s="21"/>
    </row>
    <row r="166" spans="1:14" s="28" customFormat="1" ht="25.5">
      <c r="A166" s="21">
        <v>11</v>
      </c>
      <c r="B166" s="92" t="s">
        <v>1159</v>
      </c>
      <c r="C166" s="92" t="s">
        <v>1791</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1791</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1795</v>
      </c>
      <c r="D168" s="92" t="s">
        <v>935</v>
      </c>
      <c r="E168" s="93" t="s">
        <v>936</v>
      </c>
      <c r="F168" s="94">
        <v>39258</v>
      </c>
      <c r="G168" s="21"/>
      <c r="H168" s="21"/>
      <c r="I168" s="21"/>
      <c r="J168" s="21"/>
      <c r="K168" s="21">
        <v>1</v>
      </c>
      <c r="L168" s="21" t="s">
        <v>923</v>
      </c>
      <c r="M168" s="21"/>
      <c r="N168" s="21"/>
    </row>
    <row r="169" spans="1:14" s="28" customFormat="1" ht="25.5">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5.5">
      <c r="A170" s="21">
        <v>15</v>
      </c>
      <c r="B170" s="92" t="s">
        <v>1159</v>
      </c>
      <c r="C170" s="92" t="s">
        <v>1791</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700000000000003"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8.25">
      <c r="A173" s="21">
        <v>18</v>
      </c>
      <c r="B173" s="92" t="s">
        <v>1159</v>
      </c>
      <c r="C173" s="92" t="s">
        <v>1795</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1791</v>
      </c>
      <c r="D174" s="92" t="s">
        <v>1792</v>
      </c>
      <c r="E174" s="93" t="s">
        <v>1220</v>
      </c>
      <c r="F174" s="94">
        <v>39266</v>
      </c>
      <c r="G174" s="21"/>
      <c r="H174" s="21"/>
      <c r="I174" s="21"/>
      <c r="J174" s="21"/>
      <c r="K174" s="21">
        <v>1</v>
      </c>
      <c r="L174" s="21" t="s">
        <v>1221</v>
      </c>
      <c r="M174" s="21"/>
      <c r="N174" s="21"/>
    </row>
    <row r="175" spans="1:14" s="28" customFormat="1">
      <c r="A175" s="21">
        <v>20</v>
      </c>
      <c r="B175" s="92" t="s">
        <v>1159</v>
      </c>
      <c r="C175" s="92" t="s">
        <v>1795</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8.25">
      <c r="A177" s="21">
        <v>22</v>
      </c>
      <c r="B177" s="92" t="s">
        <v>1159</v>
      </c>
      <c r="C177" s="92" t="s">
        <v>1795</v>
      </c>
      <c r="D177" s="92" t="s">
        <v>1796</v>
      </c>
      <c r="E177" s="93" t="s">
        <v>1226</v>
      </c>
      <c r="F177" s="94">
        <v>39270</v>
      </c>
      <c r="G177" s="21"/>
      <c r="H177" s="21">
        <v>1</v>
      </c>
      <c r="I177" s="21"/>
      <c r="J177" s="21"/>
      <c r="K177" s="21"/>
      <c r="L177" s="21" t="s">
        <v>1227</v>
      </c>
      <c r="M177" s="21"/>
      <c r="N177" s="21"/>
    </row>
    <row r="178" spans="1:14" s="28" customFormat="1" ht="25.5">
      <c r="A178" s="21">
        <v>23</v>
      </c>
      <c r="B178" s="92" t="s">
        <v>1159</v>
      </c>
      <c r="C178" s="92" t="s">
        <v>1791</v>
      </c>
      <c r="D178" s="92" t="s">
        <v>1228</v>
      </c>
      <c r="E178" s="95" t="s">
        <v>1229</v>
      </c>
      <c r="F178" s="94">
        <v>39271</v>
      </c>
      <c r="G178" s="21"/>
      <c r="H178" s="21"/>
      <c r="I178" s="21"/>
      <c r="J178" s="21"/>
      <c r="K178" s="21">
        <v>1</v>
      </c>
      <c r="L178" s="21" t="s">
        <v>1221</v>
      </c>
      <c r="M178" s="21"/>
      <c r="N178" s="21"/>
    </row>
    <row r="179" spans="1:14" s="28" customFormat="1" ht="65.25"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8.25">
      <c r="A180" s="21">
        <v>25</v>
      </c>
      <c r="B180" s="92" t="s">
        <v>1159</v>
      </c>
      <c r="C180" s="92" t="s">
        <v>1795</v>
      </c>
      <c r="D180" s="92" t="s">
        <v>924</v>
      </c>
      <c r="E180" s="93" t="s">
        <v>1232</v>
      </c>
      <c r="F180" s="94">
        <v>39284</v>
      </c>
      <c r="G180" s="21"/>
      <c r="H180" s="21"/>
      <c r="I180" s="21">
        <v>1</v>
      </c>
      <c r="J180" s="21"/>
      <c r="K180" s="21"/>
      <c r="L180" s="21" t="s">
        <v>1233</v>
      </c>
      <c r="M180" s="21"/>
      <c r="N180" s="21"/>
    </row>
    <row r="181" spans="1:14" s="28" customFormat="1" ht="51">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1791</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1795</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1795</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8.25">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5.5">
      <c r="A189" s="21">
        <v>34</v>
      </c>
      <c r="B189" s="21" t="s">
        <v>1159</v>
      </c>
      <c r="C189" s="92" t="s">
        <v>1795</v>
      </c>
      <c r="D189" s="18" t="s">
        <v>935</v>
      </c>
      <c r="E189" s="18" t="s">
        <v>897</v>
      </c>
      <c r="F189" s="94">
        <v>39298</v>
      </c>
      <c r="G189" s="21"/>
      <c r="H189" s="21"/>
      <c r="I189" s="21">
        <v>1</v>
      </c>
      <c r="J189" s="21"/>
      <c r="K189" s="21"/>
      <c r="L189" s="21" t="s">
        <v>898</v>
      </c>
      <c r="M189" s="96"/>
      <c r="N189" s="20"/>
    </row>
    <row r="190" spans="1:14" s="28" customFormat="1" ht="38.25">
      <c r="A190" s="21">
        <v>35</v>
      </c>
      <c r="B190" s="21" t="s">
        <v>1159</v>
      </c>
      <c r="C190" s="92" t="s">
        <v>1795</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1795</v>
      </c>
      <c r="D191" s="20" t="s">
        <v>935</v>
      </c>
      <c r="E191" s="18" t="s">
        <v>901</v>
      </c>
      <c r="F191" s="94">
        <v>39301</v>
      </c>
      <c r="G191" s="21"/>
      <c r="H191" s="21"/>
      <c r="I191" s="21"/>
      <c r="J191" s="21"/>
      <c r="K191" s="21">
        <v>1</v>
      </c>
      <c r="L191" s="21" t="s">
        <v>1223</v>
      </c>
      <c r="M191" s="96"/>
      <c r="N191" s="20"/>
    </row>
    <row r="192" spans="1:14" s="28" customFormat="1" ht="25.5">
      <c r="A192" s="21">
        <v>37</v>
      </c>
      <c r="B192" s="21" t="s">
        <v>1159</v>
      </c>
      <c r="C192" s="92" t="s">
        <v>1795</v>
      </c>
      <c r="D192" s="20" t="s">
        <v>935</v>
      </c>
      <c r="E192" s="18" t="s">
        <v>902</v>
      </c>
      <c r="F192" s="94">
        <v>39303</v>
      </c>
      <c r="G192" s="21"/>
      <c r="H192" s="21"/>
      <c r="I192" s="21"/>
      <c r="J192" s="21"/>
      <c r="K192" s="21">
        <v>1</v>
      </c>
      <c r="L192" s="21" t="s">
        <v>903</v>
      </c>
      <c r="M192" s="96"/>
      <c r="N192" s="20"/>
    </row>
    <row r="193" spans="1:14" s="28" customFormat="1" ht="25.5">
      <c r="A193" s="21">
        <v>38</v>
      </c>
      <c r="B193" s="21" t="s">
        <v>1159</v>
      </c>
      <c r="C193" s="92" t="s">
        <v>1795</v>
      </c>
      <c r="D193" s="20" t="s">
        <v>1796</v>
      </c>
      <c r="E193" s="18" t="s">
        <v>904</v>
      </c>
      <c r="F193" s="94">
        <v>39304</v>
      </c>
      <c r="G193" s="21"/>
      <c r="H193" s="21"/>
      <c r="I193" s="21">
        <v>1</v>
      </c>
      <c r="J193" s="21"/>
      <c r="K193" s="21"/>
      <c r="L193" s="21" t="s">
        <v>905</v>
      </c>
      <c r="M193" s="96"/>
      <c r="N193" s="20"/>
    </row>
    <row r="194" spans="1:14" s="28" customFormat="1" ht="25.5">
      <c r="A194" s="21">
        <v>39</v>
      </c>
      <c r="B194" s="21" t="s">
        <v>1159</v>
      </c>
      <c r="C194" s="92" t="s">
        <v>1795</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1795</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1795</v>
      </c>
      <c r="D196" s="20" t="s">
        <v>1796</v>
      </c>
      <c r="E196" s="18" t="s">
        <v>349</v>
      </c>
      <c r="F196" s="94">
        <v>39305</v>
      </c>
      <c r="G196" s="21"/>
      <c r="H196" s="21"/>
      <c r="I196" s="21">
        <v>1</v>
      </c>
      <c r="J196" s="21"/>
      <c r="K196" s="21"/>
      <c r="L196" s="21" t="s">
        <v>350</v>
      </c>
      <c r="M196" s="96"/>
      <c r="N196" s="20"/>
    </row>
    <row r="197" spans="1:14" s="28" customFormat="1" ht="20.25" customHeight="1">
      <c r="A197" s="21">
        <v>42</v>
      </c>
      <c r="B197" s="21" t="s">
        <v>1159</v>
      </c>
      <c r="C197" s="92" t="s">
        <v>1795</v>
      </c>
      <c r="D197" s="20" t="s">
        <v>1796</v>
      </c>
      <c r="E197" s="18" t="s">
        <v>351</v>
      </c>
      <c r="F197" s="94">
        <v>39305</v>
      </c>
      <c r="G197" s="21"/>
      <c r="H197" s="21"/>
      <c r="I197" s="21"/>
      <c r="J197" s="21"/>
      <c r="K197" s="21">
        <v>1</v>
      </c>
      <c r="L197" s="21" t="s">
        <v>1223</v>
      </c>
      <c r="M197" s="96"/>
      <c r="N197" s="20"/>
    </row>
    <row r="198" spans="1:14" s="28" customFormat="1">
      <c r="A198" s="21">
        <v>43</v>
      </c>
      <c r="B198" s="21" t="s">
        <v>1159</v>
      </c>
      <c r="C198" s="92" t="s">
        <v>1795</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1791</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1791</v>
      </c>
      <c r="D200" s="92" t="s">
        <v>1792</v>
      </c>
      <c r="E200" s="93" t="s">
        <v>1737</v>
      </c>
      <c r="F200" s="94">
        <v>39301</v>
      </c>
      <c r="G200" s="21"/>
      <c r="H200" s="21"/>
      <c r="I200" s="21"/>
      <c r="J200" s="21"/>
      <c r="K200" s="21">
        <v>1</v>
      </c>
      <c r="L200" s="21" t="s">
        <v>1223</v>
      </c>
      <c r="M200" s="96"/>
      <c r="N200" s="20"/>
    </row>
    <row r="201" spans="1:14" s="28" customFormat="1">
      <c r="A201" s="21">
        <v>46</v>
      </c>
      <c r="B201" s="21" t="s">
        <v>1159</v>
      </c>
      <c r="C201" s="92" t="s">
        <v>1791</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1791</v>
      </c>
      <c r="D202" s="92" t="s">
        <v>1792</v>
      </c>
      <c r="E202" s="93" t="s">
        <v>1740</v>
      </c>
      <c r="F202" s="94">
        <v>39304</v>
      </c>
      <c r="G202" s="21"/>
      <c r="H202" s="21"/>
      <c r="I202" s="21"/>
      <c r="J202" s="21"/>
      <c r="K202" s="21">
        <v>1</v>
      </c>
      <c r="L202" s="21" t="s">
        <v>1223</v>
      </c>
      <c r="M202" s="96"/>
      <c r="N202" s="20"/>
    </row>
    <row r="203" spans="1:14" s="28" customFormat="1">
      <c r="A203" s="21">
        <v>48</v>
      </c>
      <c r="B203" s="21" t="s">
        <v>1159</v>
      </c>
      <c r="C203" s="92" t="s">
        <v>1795</v>
      </c>
      <c r="D203" s="21" t="s">
        <v>1796</v>
      </c>
      <c r="E203" s="18" t="s">
        <v>1741</v>
      </c>
      <c r="F203" s="94">
        <v>39325</v>
      </c>
      <c r="G203" s="24"/>
      <c r="H203" s="24"/>
      <c r="I203" s="24"/>
      <c r="J203" s="24"/>
      <c r="K203" s="21">
        <v>1</v>
      </c>
      <c r="L203" s="21" t="s">
        <v>923</v>
      </c>
      <c r="M203" s="21"/>
      <c r="N203" s="21"/>
    </row>
    <row r="204" spans="1:14" s="28" customFormat="1">
      <c r="A204" s="21">
        <v>49</v>
      </c>
      <c r="B204" s="21" t="s">
        <v>1159</v>
      </c>
      <c r="C204" s="92" t="s">
        <v>1791</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1791</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1791</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1791</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1795</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1795</v>
      </c>
      <c r="D209" s="21" t="s">
        <v>935</v>
      </c>
      <c r="E209" s="18" t="s">
        <v>1749</v>
      </c>
      <c r="F209" s="94">
        <v>39347</v>
      </c>
      <c r="G209" s="24"/>
      <c r="H209" s="24"/>
      <c r="I209" s="24"/>
      <c r="J209" s="24"/>
      <c r="K209" s="21">
        <v>1</v>
      </c>
      <c r="L209" s="21" t="s">
        <v>1744</v>
      </c>
      <c r="M209" s="21"/>
      <c r="N209" s="21"/>
    </row>
    <row r="210" spans="1:14" s="28" customFormat="1" ht="25.5">
      <c r="A210" s="21">
        <v>55</v>
      </c>
      <c r="B210" s="21" t="s">
        <v>1159</v>
      </c>
      <c r="C210" s="92" t="s">
        <v>1795</v>
      </c>
      <c r="D210" s="21" t="s">
        <v>935</v>
      </c>
      <c r="E210" s="18" t="s">
        <v>1750</v>
      </c>
      <c r="F210" s="94">
        <v>39349</v>
      </c>
      <c r="G210" s="24"/>
      <c r="H210" s="24"/>
      <c r="I210" s="24"/>
      <c r="J210" s="24"/>
      <c r="K210" s="21">
        <v>1</v>
      </c>
      <c r="L210" s="21" t="s">
        <v>1751</v>
      </c>
      <c r="M210" s="21"/>
      <c r="N210" s="21"/>
    </row>
    <row r="211" spans="1:14" s="28" customFormat="1" ht="17.25" customHeight="1">
      <c r="A211" s="21">
        <v>56</v>
      </c>
      <c r="B211" s="21" t="s">
        <v>1159</v>
      </c>
      <c r="C211" s="92" t="s">
        <v>1795</v>
      </c>
      <c r="D211" s="21" t="s">
        <v>1796</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63.75">
      <c r="A213" s="21">
        <v>58</v>
      </c>
      <c r="B213" s="21" t="s">
        <v>1159</v>
      </c>
      <c r="C213" s="92" t="s">
        <v>937</v>
      </c>
      <c r="D213" s="92" t="s">
        <v>937</v>
      </c>
      <c r="E213" s="18" t="s">
        <v>1411</v>
      </c>
      <c r="F213" s="94">
        <v>39352</v>
      </c>
      <c r="G213" s="24"/>
      <c r="H213" s="24"/>
      <c r="I213" s="21">
        <v>1</v>
      </c>
      <c r="J213" s="24"/>
      <c r="K213" s="21"/>
      <c r="L213" s="21" t="s">
        <v>1412</v>
      </c>
      <c r="M213" s="21"/>
      <c r="N213" s="21"/>
    </row>
    <row r="214" spans="1:14" ht="76.5">
      <c r="A214" s="21">
        <v>59</v>
      </c>
      <c r="B214" s="21" t="s">
        <v>1159</v>
      </c>
      <c r="C214" s="92" t="s">
        <v>1795</v>
      </c>
      <c r="D214" s="92" t="s">
        <v>935</v>
      </c>
      <c r="E214" s="18" t="s">
        <v>1413</v>
      </c>
      <c r="F214" s="167" t="s">
        <v>1414</v>
      </c>
      <c r="G214" s="24"/>
      <c r="H214" s="24"/>
      <c r="I214" s="21">
        <v>1</v>
      </c>
      <c r="J214" s="24"/>
      <c r="K214" s="21"/>
      <c r="L214" s="18" t="s">
        <v>1415</v>
      </c>
      <c r="M214" s="21"/>
      <c r="N214" s="21"/>
    </row>
    <row r="215" spans="1:14">
      <c r="A215" s="21">
        <v>60</v>
      </c>
      <c r="B215" s="21" t="s">
        <v>1159</v>
      </c>
      <c r="C215" s="92" t="s">
        <v>1791</v>
      </c>
      <c r="D215" s="92" t="s">
        <v>915</v>
      </c>
      <c r="E215" s="18" t="s">
        <v>1416</v>
      </c>
      <c r="F215" s="167" t="s">
        <v>1417</v>
      </c>
      <c r="G215" s="24"/>
      <c r="H215" s="24"/>
      <c r="I215" s="21"/>
      <c r="J215" s="24"/>
      <c r="K215" s="21">
        <v>1</v>
      </c>
      <c r="L215" s="18" t="s">
        <v>1223</v>
      </c>
      <c r="M215" s="21"/>
      <c r="N215" s="21"/>
    </row>
    <row r="216" spans="1:14" ht="89.25">
      <c r="A216" s="21">
        <v>61</v>
      </c>
      <c r="B216" s="21" t="s">
        <v>1159</v>
      </c>
      <c r="C216" s="92" t="s">
        <v>943</v>
      </c>
      <c r="D216" s="92" t="s">
        <v>1418</v>
      </c>
      <c r="E216" s="18" t="s">
        <v>1419</v>
      </c>
      <c r="F216" s="167" t="s">
        <v>1420</v>
      </c>
      <c r="G216" s="24"/>
      <c r="H216" s="21">
        <v>1</v>
      </c>
      <c r="I216" s="21"/>
      <c r="J216" s="24"/>
      <c r="K216" s="21"/>
      <c r="L216" s="18" t="s">
        <v>340</v>
      </c>
      <c r="M216" s="21"/>
      <c r="N216" s="21"/>
    </row>
    <row r="217" spans="1:14" ht="76.5">
      <c r="A217" s="95">
        <v>62</v>
      </c>
      <c r="B217" s="95" t="s">
        <v>1159</v>
      </c>
      <c r="C217" s="93" t="s">
        <v>1795</v>
      </c>
      <c r="D217" s="93" t="s">
        <v>1289</v>
      </c>
      <c r="E217" s="95" t="s">
        <v>1421</v>
      </c>
      <c r="F217" s="97" t="s">
        <v>1422</v>
      </c>
      <c r="G217" s="98"/>
      <c r="H217" s="98"/>
      <c r="I217" s="95">
        <v>1</v>
      </c>
      <c r="J217" s="98"/>
      <c r="K217" s="95"/>
      <c r="L217" s="95" t="s">
        <v>1423</v>
      </c>
      <c r="M217" s="95"/>
      <c r="N217" s="95"/>
    </row>
    <row r="218" spans="1:14" ht="38.25">
      <c r="A218" s="95">
        <v>63</v>
      </c>
      <c r="B218" s="95" t="s">
        <v>1159</v>
      </c>
      <c r="C218" s="93" t="s">
        <v>1791</v>
      </c>
      <c r="D218" s="93" t="s">
        <v>1424</v>
      </c>
      <c r="E218" s="95" t="s">
        <v>1425</v>
      </c>
      <c r="F218" s="97" t="s">
        <v>1426</v>
      </c>
      <c r="G218" s="98"/>
      <c r="H218" s="98"/>
      <c r="I218" s="95"/>
      <c r="J218" s="98"/>
      <c r="K218" s="95">
        <v>1</v>
      </c>
      <c r="L218" s="95" t="s">
        <v>1427</v>
      </c>
      <c r="M218" s="95"/>
      <c r="N218" s="95"/>
    </row>
    <row r="219" spans="1:14" ht="25.5">
      <c r="A219" s="95">
        <v>64</v>
      </c>
      <c r="B219" s="95" t="s">
        <v>1159</v>
      </c>
      <c r="C219" s="93" t="s">
        <v>1428</v>
      </c>
      <c r="D219" s="93" t="s">
        <v>1429</v>
      </c>
      <c r="E219" s="95" t="s">
        <v>1430</v>
      </c>
      <c r="F219" s="97" t="s">
        <v>1431</v>
      </c>
      <c r="G219" s="98"/>
      <c r="H219" s="98"/>
      <c r="I219" s="95">
        <v>1</v>
      </c>
      <c r="J219" s="98"/>
      <c r="K219" s="95"/>
      <c r="L219" s="95" t="s">
        <v>1432</v>
      </c>
      <c r="M219" s="95"/>
      <c r="N219" s="95"/>
    </row>
    <row r="220" spans="1:14" ht="38.25">
      <c r="A220" s="95">
        <v>65</v>
      </c>
      <c r="B220" s="95" t="s">
        <v>1159</v>
      </c>
      <c r="C220" s="93" t="s">
        <v>1433</v>
      </c>
      <c r="D220" s="93" t="s">
        <v>1796</v>
      </c>
      <c r="E220" s="95" t="s">
        <v>195</v>
      </c>
      <c r="F220" s="97" t="s">
        <v>1783</v>
      </c>
      <c r="G220" s="98"/>
      <c r="H220" s="98"/>
      <c r="I220" s="95"/>
      <c r="J220" s="98"/>
      <c r="K220" s="95">
        <v>1</v>
      </c>
      <c r="L220" s="95" t="s">
        <v>196</v>
      </c>
      <c r="M220" s="95"/>
      <c r="N220" s="95"/>
    </row>
    <row r="221" spans="1:14" ht="38.25">
      <c r="A221" s="95">
        <v>66</v>
      </c>
      <c r="B221" s="95" t="s">
        <v>1159</v>
      </c>
      <c r="C221" s="93" t="s">
        <v>197</v>
      </c>
      <c r="D221" s="93" t="s">
        <v>1424</v>
      </c>
      <c r="E221" s="95" t="s">
        <v>198</v>
      </c>
      <c r="F221" s="97" t="s">
        <v>1111</v>
      </c>
      <c r="G221" s="98"/>
      <c r="H221" s="98"/>
      <c r="I221" s="95">
        <v>1</v>
      </c>
      <c r="J221" s="98"/>
      <c r="K221" s="95"/>
      <c r="L221" s="95" t="s">
        <v>199</v>
      </c>
      <c r="M221" s="95"/>
      <c r="N221" s="95"/>
    </row>
    <row r="222" spans="1:14" ht="25.5">
      <c r="A222" s="95">
        <v>67</v>
      </c>
      <c r="B222" s="95" t="s">
        <v>1159</v>
      </c>
      <c r="C222" s="93" t="s">
        <v>1433</v>
      </c>
      <c r="D222" s="93" t="s">
        <v>924</v>
      </c>
      <c r="E222" s="95" t="s">
        <v>1768</v>
      </c>
      <c r="F222" s="97" t="s">
        <v>1769</v>
      </c>
      <c r="G222" s="98"/>
      <c r="H222" s="99">
        <v>1</v>
      </c>
      <c r="I222" s="95"/>
      <c r="J222" s="98"/>
      <c r="K222" s="95"/>
      <c r="L222" s="95" t="s">
        <v>1770</v>
      </c>
      <c r="M222" s="95"/>
      <c r="N222" s="95"/>
    </row>
    <row r="223" spans="1:14" ht="38.25">
      <c r="A223" s="95">
        <v>68</v>
      </c>
      <c r="B223" s="95" t="s">
        <v>1159</v>
      </c>
      <c r="C223" s="93" t="s">
        <v>197</v>
      </c>
      <c r="D223" s="93" t="s">
        <v>918</v>
      </c>
      <c r="E223" s="95" t="s">
        <v>1771</v>
      </c>
      <c r="F223" s="97" t="s">
        <v>1772</v>
      </c>
      <c r="G223" s="98"/>
      <c r="H223" s="99"/>
      <c r="I223" s="95">
        <v>1</v>
      </c>
      <c r="J223" s="98"/>
      <c r="K223" s="95"/>
      <c r="L223" s="95" t="s">
        <v>352</v>
      </c>
      <c r="M223" s="95"/>
      <c r="N223" s="95"/>
    </row>
    <row r="224" spans="1:14" ht="25.5">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5.5">
      <c r="A225" s="100">
        <v>70</v>
      </c>
      <c r="B225" s="101" t="s">
        <v>1159</v>
      </c>
      <c r="C225" s="102" t="s">
        <v>197</v>
      </c>
      <c r="D225" s="103" t="s">
        <v>1792</v>
      </c>
      <c r="E225" s="104" t="s">
        <v>355</v>
      </c>
      <c r="F225" s="105" t="s">
        <v>356</v>
      </c>
      <c r="G225" s="104"/>
      <c r="H225" s="104"/>
      <c r="I225" s="104"/>
      <c r="J225" s="104"/>
      <c r="K225" s="104">
        <v>1</v>
      </c>
      <c r="L225" s="106" t="s">
        <v>1223</v>
      </c>
      <c r="M225" s="104"/>
      <c r="N225" s="104"/>
    </row>
    <row r="226" spans="1:14" s="107" customFormat="1" ht="25.5">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8.25">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3.7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1">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6.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5.5">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8.25">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5.5">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5.5">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8.25">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5.5">
      <c r="A255" s="21">
        <v>29</v>
      </c>
      <c r="B255" s="21" t="s">
        <v>1160</v>
      </c>
      <c r="C255" s="92" t="s">
        <v>360</v>
      </c>
      <c r="D255" s="21" t="s">
        <v>885</v>
      </c>
      <c r="E255" s="18" t="s">
        <v>1845</v>
      </c>
      <c r="F255" s="94" t="s">
        <v>640</v>
      </c>
      <c r="G255" s="24"/>
      <c r="H255" s="24"/>
      <c r="I255" s="21">
        <v>1</v>
      </c>
      <c r="J255" s="24"/>
      <c r="K255" s="21"/>
      <c r="L255" s="21" t="s">
        <v>1846</v>
      </c>
      <c r="M255" s="21"/>
      <c r="N255" s="21"/>
    </row>
    <row r="256" spans="1:14" s="28" customFormat="1" ht="25.5">
      <c r="A256" s="21">
        <v>30</v>
      </c>
      <c r="B256" s="21" t="s">
        <v>1160</v>
      </c>
      <c r="C256" s="92" t="s">
        <v>668</v>
      </c>
      <c r="D256" s="21" t="s">
        <v>653</v>
      </c>
      <c r="E256" s="18" t="s">
        <v>1847</v>
      </c>
      <c r="F256" s="94" t="s">
        <v>1061</v>
      </c>
      <c r="G256" s="24"/>
      <c r="H256" s="24"/>
      <c r="I256" s="21"/>
      <c r="J256" s="24">
        <v>1</v>
      </c>
      <c r="K256" s="21"/>
      <c r="L256" s="21" t="s">
        <v>1848</v>
      </c>
      <c r="M256" s="21"/>
      <c r="N256" s="21"/>
    </row>
    <row r="257" spans="1:14" s="28" customFormat="1" ht="25.5">
      <c r="A257" s="21">
        <v>31</v>
      </c>
      <c r="B257" s="21" t="s">
        <v>1160</v>
      </c>
      <c r="C257" s="92" t="s">
        <v>360</v>
      </c>
      <c r="D257" s="21" t="s">
        <v>889</v>
      </c>
      <c r="E257" s="18" t="s">
        <v>1849</v>
      </c>
      <c r="F257" s="94" t="s">
        <v>1061</v>
      </c>
      <c r="G257" s="24"/>
      <c r="H257" s="24"/>
      <c r="I257" s="21">
        <v>1</v>
      </c>
      <c r="J257" s="24"/>
      <c r="K257" s="21"/>
      <c r="L257" s="21" t="s">
        <v>1850</v>
      </c>
      <c r="M257" s="21"/>
      <c r="N257" s="21"/>
    </row>
    <row r="258" spans="1:14" s="28" customFormat="1">
      <c r="A258" s="21">
        <v>32</v>
      </c>
      <c r="B258" s="21" t="s">
        <v>1160</v>
      </c>
      <c r="C258" s="92" t="s">
        <v>392</v>
      </c>
      <c r="D258" s="21" t="s">
        <v>1851</v>
      </c>
      <c r="E258" s="18" t="s">
        <v>1852</v>
      </c>
      <c r="F258" s="94" t="s">
        <v>1853</v>
      </c>
      <c r="G258" s="24"/>
      <c r="H258" s="24">
        <v>1</v>
      </c>
      <c r="I258" s="21"/>
      <c r="J258" s="24"/>
      <c r="K258" s="21"/>
      <c r="L258" s="21" t="s">
        <v>1854</v>
      </c>
      <c r="M258" s="21"/>
      <c r="N258" s="21"/>
    </row>
    <row r="259" spans="1:14" s="28" customFormat="1">
      <c r="A259" s="21">
        <v>33</v>
      </c>
      <c r="B259" s="21" t="s">
        <v>1160</v>
      </c>
      <c r="C259" s="92" t="s">
        <v>360</v>
      </c>
      <c r="D259" s="21" t="s">
        <v>658</v>
      </c>
      <c r="E259" s="18" t="s">
        <v>362</v>
      </c>
      <c r="F259" s="94" t="s">
        <v>1855</v>
      </c>
      <c r="G259" s="24"/>
      <c r="H259" s="24"/>
      <c r="I259" s="21"/>
      <c r="J259" s="24"/>
      <c r="K259" s="21">
        <v>1</v>
      </c>
      <c r="L259" s="21" t="s">
        <v>1106</v>
      </c>
      <c r="M259" s="21"/>
      <c r="N259" s="21"/>
    </row>
    <row r="260" spans="1:14" s="28" customFormat="1" ht="76.5">
      <c r="A260" s="21">
        <v>34</v>
      </c>
      <c r="B260" s="21" t="s">
        <v>1160</v>
      </c>
      <c r="C260" s="92" t="s">
        <v>364</v>
      </c>
      <c r="D260" s="21" t="s">
        <v>1856</v>
      </c>
      <c r="E260" s="18" t="s">
        <v>1857</v>
      </c>
      <c r="F260" s="94" t="s">
        <v>1858</v>
      </c>
      <c r="G260" s="24"/>
      <c r="H260" s="24"/>
      <c r="I260" s="21">
        <v>1</v>
      </c>
      <c r="J260" s="24"/>
      <c r="K260" s="21"/>
      <c r="L260" s="21" t="s">
        <v>1859</v>
      </c>
      <c r="M260" s="21"/>
      <c r="N260" s="21"/>
    </row>
    <row r="261" spans="1:14" s="28" customFormat="1">
      <c r="A261" s="21">
        <v>35</v>
      </c>
      <c r="B261" s="21" t="s">
        <v>1160</v>
      </c>
      <c r="C261" s="92" t="s">
        <v>668</v>
      </c>
      <c r="D261" s="21" t="s">
        <v>669</v>
      </c>
      <c r="E261" s="18" t="s">
        <v>661</v>
      </c>
      <c r="F261" s="94" t="s">
        <v>1860</v>
      </c>
      <c r="G261" s="24"/>
      <c r="H261" s="24"/>
      <c r="I261" s="21"/>
      <c r="J261" s="24"/>
      <c r="K261" s="21">
        <v>1</v>
      </c>
      <c r="L261" s="21" t="s">
        <v>1106</v>
      </c>
      <c r="M261" s="21"/>
      <c r="N261" s="21"/>
    </row>
    <row r="262" spans="1:14" s="28" customFormat="1" ht="51">
      <c r="A262" s="21">
        <v>36</v>
      </c>
      <c r="B262" s="21" t="s">
        <v>1160</v>
      </c>
      <c r="C262" s="92" t="s">
        <v>392</v>
      </c>
      <c r="D262" s="21" t="s">
        <v>395</v>
      </c>
      <c r="E262" s="18" t="s">
        <v>661</v>
      </c>
      <c r="F262" s="94" t="s">
        <v>1860</v>
      </c>
      <c r="G262" s="24"/>
      <c r="H262" s="24"/>
      <c r="I262" s="21"/>
      <c r="J262" s="24"/>
      <c r="K262" s="21">
        <v>1</v>
      </c>
      <c r="L262" s="21" t="s">
        <v>1861</v>
      </c>
      <c r="M262" s="21"/>
      <c r="N262" s="21"/>
    </row>
    <row r="263" spans="1:14" s="28" customFormat="1">
      <c r="A263" s="21">
        <v>37</v>
      </c>
      <c r="B263" s="21" t="s">
        <v>1160</v>
      </c>
      <c r="C263" s="92" t="s">
        <v>885</v>
      </c>
      <c r="D263" s="21" t="s">
        <v>1862</v>
      </c>
      <c r="E263" s="18" t="s">
        <v>1863</v>
      </c>
      <c r="F263" s="94" t="s">
        <v>1864</v>
      </c>
      <c r="G263" s="24"/>
      <c r="H263" s="24"/>
      <c r="I263" s="21">
        <v>1</v>
      </c>
      <c r="J263" s="24"/>
      <c r="K263" s="21"/>
      <c r="L263" s="21" t="s">
        <v>1865</v>
      </c>
      <c r="M263" s="21"/>
      <c r="N263" s="21"/>
    </row>
    <row r="264" spans="1:14" s="28" customFormat="1" ht="38.25">
      <c r="A264" s="21">
        <v>38</v>
      </c>
      <c r="B264" s="21" t="s">
        <v>1160</v>
      </c>
      <c r="C264" s="92" t="s">
        <v>360</v>
      </c>
      <c r="D264" s="21" t="s">
        <v>1866</v>
      </c>
      <c r="E264" s="18" t="s">
        <v>1797</v>
      </c>
      <c r="F264" s="94" t="s">
        <v>1798</v>
      </c>
      <c r="G264" s="24"/>
      <c r="H264" s="24">
        <v>1</v>
      </c>
      <c r="I264" s="21"/>
      <c r="J264" s="24"/>
      <c r="K264" s="21"/>
      <c r="L264" s="21" t="s">
        <v>1799</v>
      </c>
      <c r="M264" s="21"/>
      <c r="N264" s="21"/>
    </row>
    <row r="265" spans="1:14" s="28" customFormat="1" ht="51">
      <c r="A265" s="21">
        <v>39</v>
      </c>
      <c r="B265" s="21" t="s">
        <v>1160</v>
      </c>
      <c r="C265" s="92" t="s">
        <v>360</v>
      </c>
      <c r="D265" s="21" t="s">
        <v>1866</v>
      </c>
      <c r="E265" s="18" t="s">
        <v>1800</v>
      </c>
      <c r="F265" s="94" t="s">
        <v>1801</v>
      </c>
      <c r="G265" s="24"/>
      <c r="H265" s="24"/>
      <c r="I265" s="21">
        <v>1</v>
      </c>
      <c r="J265" s="24"/>
      <c r="K265" s="21"/>
      <c r="L265" s="21" t="s">
        <v>1802</v>
      </c>
      <c r="M265" s="21"/>
      <c r="N265" s="21"/>
    </row>
    <row r="266" spans="1:14" s="28" customFormat="1" ht="63.75">
      <c r="A266" s="21">
        <v>40</v>
      </c>
      <c r="B266" s="21" t="s">
        <v>1160</v>
      </c>
      <c r="C266" s="92" t="s">
        <v>392</v>
      </c>
      <c r="D266" s="21" t="s">
        <v>1803</v>
      </c>
      <c r="E266" s="18" t="s">
        <v>664</v>
      </c>
      <c r="F266" s="94" t="s">
        <v>1804</v>
      </c>
      <c r="G266" s="24"/>
      <c r="H266" s="24"/>
      <c r="I266" s="21"/>
      <c r="J266" s="24"/>
      <c r="K266" s="21">
        <v>1</v>
      </c>
      <c r="L266" s="21" t="s">
        <v>1821</v>
      </c>
      <c r="M266" s="21"/>
      <c r="N266" s="21"/>
    </row>
    <row r="267" spans="1:14" s="28" customFormat="1" ht="25.5">
      <c r="A267" s="21">
        <v>41</v>
      </c>
      <c r="B267" s="21" t="s">
        <v>1160</v>
      </c>
      <c r="C267" s="92" t="s">
        <v>1822</v>
      </c>
      <c r="D267" s="21" t="s">
        <v>1823</v>
      </c>
      <c r="E267" s="18" t="s">
        <v>661</v>
      </c>
      <c r="F267" s="94" t="s">
        <v>1824</v>
      </c>
      <c r="G267" s="24"/>
      <c r="H267" s="24"/>
      <c r="I267" s="21"/>
      <c r="J267" s="24"/>
      <c r="K267" s="21">
        <v>1</v>
      </c>
      <c r="L267" s="21" t="s">
        <v>1825</v>
      </c>
      <c r="M267" s="21"/>
      <c r="N267" s="21"/>
    </row>
    <row r="268" spans="1:14" s="28" customFormat="1" ht="38.25">
      <c r="A268" s="21">
        <v>42</v>
      </c>
      <c r="B268" s="21" t="s">
        <v>1160</v>
      </c>
      <c r="C268" s="92" t="s">
        <v>392</v>
      </c>
      <c r="D268" s="21" t="s">
        <v>1826</v>
      </c>
      <c r="E268" s="18" t="s">
        <v>1827</v>
      </c>
      <c r="F268" s="94" t="s">
        <v>1828</v>
      </c>
      <c r="G268" s="24"/>
      <c r="H268" s="24"/>
      <c r="I268" s="21">
        <v>1</v>
      </c>
      <c r="J268" s="24"/>
      <c r="K268" s="21"/>
      <c r="L268" s="21" t="s">
        <v>1829</v>
      </c>
      <c r="M268" s="21"/>
      <c r="N268" s="21"/>
    </row>
    <row r="269" spans="1:14" s="28" customFormat="1" ht="51">
      <c r="A269" s="21">
        <v>43</v>
      </c>
      <c r="B269" s="21" t="s">
        <v>1160</v>
      </c>
      <c r="C269" s="92" t="s">
        <v>360</v>
      </c>
      <c r="D269" s="21" t="s">
        <v>1830</v>
      </c>
      <c r="E269" s="18" t="s">
        <v>661</v>
      </c>
      <c r="F269" s="94" t="s">
        <v>1828</v>
      </c>
      <c r="G269" s="24"/>
      <c r="H269" s="24"/>
      <c r="I269" s="21"/>
      <c r="J269" s="24"/>
      <c r="K269" s="21">
        <v>1</v>
      </c>
      <c r="L269" s="21" t="s">
        <v>1831</v>
      </c>
      <c r="M269" s="21"/>
      <c r="N269" s="21"/>
    </row>
    <row r="270" spans="1:14" s="28" customFormat="1" ht="38.25">
      <c r="A270" s="21">
        <v>44</v>
      </c>
      <c r="B270" s="21" t="s">
        <v>1160</v>
      </c>
      <c r="C270" s="92" t="s">
        <v>392</v>
      </c>
      <c r="D270" s="21" t="s">
        <v>1832</v>
      </c>
      <c r="E270" s="18" t="s">
        <v>661</v>
      </c>
      <c r="F270" s="94" t="s">
        <v>1828</v>
      </c>
      <c r="G270" s="24"/>
      <c r="H270" s="24"/>
      <c r="I270" s="21"/>
      <c r="J270" s="24"/>
      <c r="K270" s="21">
        <v>1</v>
      </c>
      <c r="L270" s="21" t="s">
        <v>1833</v>
      </c>
      <c r="M270" s="21"/>
      <c r="N270" s="21"/>
    </row>
    <row r="271" spans="1:14" s="28" customFormat="1" ht="76.5">
      <c r="A271" s="21">
        <v>45</v>
      </c>
      <c r="B271" s="21" t="s">
        <v>1160</v>
      </c>
      <c r="C271" s="92" t="s">
        <v>360</v>
      </c>
      <c r="D271" s="21" t="s">
        <v>1834</v>
      </c>
      <c r="E271" s="18" t="s">
        <v>1835</v>
      </c>
      <c r="F271" s="94" t="s">
        <v>603</v>
      </c>
      <c r="G271" s="24"/>
      <c r="H271" s="24"/>
      <c r="I271" s="21">
        <v>1</v>
      </c>
      <c r="J271" s="24"/>
      <c r="K271" s="21"/>
      <c r="L271" s="21" t="s">
        <v>1205</v>
      </c>
      <c r="M271" s="21"/>
      <c r="N271" s="21"/>
    </row>
    <row r="272" spans="1:14" s="28" customFormat="1" ht="51">
      <c r="A272" s="21">
        <v>46</v>
      </c>
      <c r="B272" s="21" t="s">
        <v>1160</v>
      </c>
      <c r="C272" s="92" t="s">
        <v>360</v>
      </c>
      <c r="D272" s="21" t="s">
        <v>1830</v>
      </c>
      <c r="E272" s="18" t="s">
        <v>362</v>
      </c>
      <c r="F272" s="94" t="s">
        <v>603</v>
      </c>
      <c r="G272" s="24"/>
      <c r="H272" s="24"/>
      <c r="I272" s="21"/>
      <c r="J272" s="24"/>
      <c r="K272" s="21">
        <v>1</v>
      </c>
      <c r="L272" s="21" t="s">
        <v>1206</v>
      </c>
      <c r="M272" s="21"/>
      <c r="N272" s="21"/>
    </row>
    <row r="273" spans="1:14" s="28" customFormat="1" ht="38.25">
      <c r="A273" s="21">
        <v>47</v>
      </c>
      <c r="B273" s="21" t="s">
        <v>1160</v>
      </c>
      <c r="C273" s="92" t="s">
        <v>360</v>
      </c>
      <c r="D273" s="21" t="s">
        <v>1834</v>
      </c>
      <c r="E273" s="18" t="s">
        <v>661</v>
      </c>
      <c r="F273" s="94" t="s">
        <v>1207</v>
      </c>
      <c r="G273" s="24"/>
      <c r="H273" s="24"/>
      <c r="I273" s="21"/>
      <c r="J273" s="24"/>
      <c r="K273" s="21">
        <v>1</v>
      </c>
      <c r="L273" s="21" t="s">
        <v>1208</v>
      </c>
      <c r="M273" s="21"/>
      <c r="N273" s="21"/>
    </row>
    <row r="274" spans="1:14" s="28" customFormat="1" ht="63.75">
      <c r="A274" s="21">
        <v>48</v>
      </c>
      <c r="B274" s="21" t="s">
        <v>1160</v>
      </c>
      <c r="C274" s="92" t="s">
        <v>360</v>
      </c>
      <c r="D274" s="21" t="s">
        <v>1830</v>
      </c>
      <c r="E274" s="18" t="s">
        <v>661</v>
      </c>
      <c r="F274" s="94" t="s">
        <v>973</v>
      </c>
      <c r="G274" s="24"/>
      <c r="H274" s="24"/>
      <c r="I274" s="21"/>
      <c r="J274" s="24"/>
      <c r="K274" s="21">
        <v>1</v>
      </c>
      <c r="L274" s="21" t="s">
        <v>1209</v>
      </c>
      <c r="M274" s="21"/>
      <c r="N274" s="21"/>
    </row>
    <row r="275" spans="1:14" s="28" customFormat="1" ht="63.75">
      <c r="A275" s="21">
        <v>49</v>
      </c>
      <c r="B275" s="21" t="s">
        <v>1160</v>
      </c>
      <c r="C275" s="92" t="s">
        <v>360</v>
      </c>
      <c r="D275" s="21" t="s">
        <v>1834</v>
      </c>
      <c r="E275" s="18" t="s">
        <v>1210</v>
      </c>
      <c r="F275" s="94" t="s">
        <v>973</v>
      </c>
      <c r="G275" s="24"/>
      <c r="H275" s="24"/>
      <c r="I275" s="21">
        <v>1</v>
      </c>
      <c r="J275" s="24"/>
      <c r="K275" s="21"/>
      <c r="L275" s="21" t="s">
        <v>1211</v>
      </c>
      <c r="M275" s="21"/>
      <c r="N275" s="21"/>
    </row>
    <row r="276" spans="1:14" s="28" customFormat="1" ht="38.25">
      <c r="A276" s="21">
        <v>50</v>
      </c>
      <c r="B276" s="21" t="s">
        <v>1160</v>
      </c>
      <c r="C276" s="92" t="s">
        <v>360</v>
      </c>
      <c r="D276" s="21" t="s">
        <v>1834</v>
      </c>
      <c r="E276" s="18" t="s">
        <v>1212</v>
      </c>
      <c r="F276" s="94" t="s">
        <v>1213</v>
      </c>
      <c r="G276" s="24"/>
      <c r="H276" s="24"/>
      <c r="I276" s="21"/>
      <c r="J276" s="24"/>
      <c r="K276" s="21">
        <v>1</v>
      </c>
      <c r="L276" s="21" t="s">
        <v>1214</v>
      </c>
      <c r="M276" s="21"/>
      <c r="N276" s="21"/>
    </row>
    <row r="277" spans="1:14" s="28" customFormat="1" ht="63.7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1">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3.7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76.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1160</v>
      </c>
      <c r="C283" s="92" t="s">
        <v>360</v>
      </c>
      <c r="D283" s="21" t="s">
        <v>1830</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8.25">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5.5">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1160</v>
      </c>
      <c r="C289" s="92" t="s">
        <v>360</v>
      </c>
      <c r="D289" s="21" t="s">
        <v>1830</v>
      </c>
      <c r="E289" s="18" t="s">
        <v>208</v>
      </c>
      <c r="F289" s="94" t="s">
        <v>209</v>
      </c>
      <c r="G289" s="24"/>
      <c r="H289" s="24"/>
      <c r="I289" s="21">
        <v>1</v>
      </c>
      <c r="J289" s="24"/>
      <c r="K289" s="21"/>
      <c r="L289" s="21" t="s">
        <v>1077</v>
      </c>
      <c r="M289" s="21"/>
      <c r="N289" s="21"/>
    </row>
    <row r="290" spans="1:14" s="28" customFormat="1" ht="38.25">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5.5">
      <c r="A291" s="21">
        <v>65</v>
      </c>
      <c r="B291" s="21" t="s">
        <v>1160</v>
      </c>
      <c r="C291" s="92" t="s">
        <v>392</v>
      </c>
      <c r="D291" s="21" t="s">
        <v>1832</v>
      </c>
      <c r="E291" s="18" t="s">
        <v>270</v>
      </c>
      <c r="F291" s="94" t="s">
        <v>1079</v>
      </c>
      <c r="G291" s="24"/>
      <c r="H291" s="24"/>
      <c r="I291" s="21">
        <v>1</v>
      </c>
      <c r="J291" s="24"/>
      <c r="K291" s="21"/>
      <c r="L291" s="21" t="s">
        <v>334</v>
      </c>
      <c r="M291" s="21"/>
      <c r="N291" s="21"/>
    </row>
    <row r="292" spans="1:14" s="28" customFormat="1" ht="25.5">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8.25">
      <c r="A293" s="21">
        <v>67</v>
      </c>
      <c r="B293" s="21" t="s">
        <v>1160</v>
      </c>
      <c r="C293" s="92" t="s">
        <v>1822</v>
      </c>
      <c r="D293" s="21" t="s">
        <v>1823</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3.7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8.25">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9.25">
      <c r="A307" s="21">
        <v>81</v>
      </c>
      <c r="B307" s="109" t="s">
        <v>1160</v>
      </c>
      <c r="C307" s="110" t="s">
        <v>360</v>
      </c>
      <c r="D307" s="110" t="s">
        <v>1834</v>
      </c>
      <c r="E307" s="110" t="s">
        <v>1331</v>
      </c>
      <c r="F307" s="111" t="s">
        <v>1332</v>
      </c>
      <c r="G307" s="109"/>
      <c r="H307" s="109"/>
      <c r="I307" s="109">
        <v>1</v>
      </c>
      <c r="J307" s="109"/>
      <c r="K307" s="109"/>
      <c r="L307" s="110" t="s">
        <v>1292</v>
      </c>
      <c r="M307" s="109"/>
      <c r="N307" s="109"/>
      <c r="O307" s="112"/>
      <c r="P307" s="112"/>
    </row>
    <row r="308" spans="1:16" s="28" customFormat="1" ht="25.5">
      <c r="A308" s="21">
        <v>82</v>
      </c>
      <c r="B308" s="109" t="s">
        <v>1160</v>
      </c>
      <c r="C308" s="110" t="s">
        <v>1822</v>
      </c>
      <c r="D308" s="110" t="s">
        <v>1293</v>
      </c>
      <c r="E308" s="110" t="s">
        <v>661</v>
      </c>
      <c r="F308" s="111" t="s">
        <v>215</v>
      </c>
      <c r="G308" s="109"/>
      <c r="H308" s="109"/>
      <c r="I308" s="109"/>
      <c r="J308" s="109"/>
      <c r="K308" s="109">
        <v>1</v>
      </c>
      <c r="L308" s="110" t="s">
        <v>1106</v>
      </c>
      <c r="M308" s="109"/>
      <c r="N308" s="109"/>
      <c r="O308" s="112"/>
      <c r="P308" s="112"/>
    </row>
    <row r="309" spans="1:16" s="28" customFormat="1" ht="51">
      <c r="A309" s="21">
        <v>83</v>
      </c>
      <c r="B309" s="109" t="s">
        <v>1160</v>
      </c>
      <c r="C309" s="110" t="s">
        <v>360</v>
      </c>
      <c r="D309" s="110" t="s">
        <v>1834</v>
      </c>
      <c r="E309" s="110" t="s">
        <v>1294</v>
      </c>
      <c r="F309" s="111" t="s">
        <v>1295</v>
      </c>
      <c r="G309" s="109"/>
      <c r="H309" s="109"/>
      <c r="I309" s="109">
        <v>1</v>
      </c>
      <c r="J309" s="109"/>
      <c r="K309" s="109"/>
      <c r="L309" s="110" t="s">
        <v>1296</v>
      </c>
      <c r="M309" s="109"/>
      <c r="N309" s="109"/>
      <c r="O309" s="112"/>
      <c r="P309" s="112"/>
    </row>
    <row r="310" spans="1:16" s="28" customFormat="1" ht="63.75">
      <c r="A310" s="21">
        <v>84</v>
      </c>
      <c r="B310" s="109" t="s">
        <v>1160</v>
      </c>
      <c r="C310" s="110" t="s">
        <v>360</v>
      </c>
      <c r="D310" s="110" t="s">
        <v>1834</v>
      </c>
      <c r="E310" s="110" t="s">
        <v>1297</v>
      </c>
      <c r="F310" s="111" t="s">
        <v>1295</v>
      </c>
      <c r="G310" s="109"/>
      <c r="H310" s="109"/>
      <c r="I310" s="109"/>
      <c r="J310" s="109"/>
      <c r="K310" s="109">
        <v>1</v>
      </c>
      <c r="L310" s="113" t="s">
        <v>1298</v>
      </c>
      <c r="M310" s="109"/>
      <c r="N310" s="109"/>
      <c r="O310" s="112"/>
      <c r="P310" s="112"/>
    </row>
    <row r="311" spans="1:16" s="28" customFormat="1" ht="25.5">
      <c r="A311" s="21">
        <v>85</v>
      </c>
      <c r="B311" s="109" t="s">
        <v>1160</v>
      </c>
      <c r="C311" s="110" t="s">
        <v>1822</v>
      </c>
      <c r="D311" s="110" t="s">
        <v>1293</v>
      </c>
      <c r="E311" s="110" t="s">
        <v>661</v>
      </c>
      <c r="F311" s="111" t="s">
        <v>1295</v>
      </c>
      <c r="G311" s="109"/>
      <c r="H311" s="109"/>
      <c r="I311" s="109"/>
      <c r="J311" s="109"/>
      <c r="K311" s="109">
        <v>1</v>
      </c>
      <c r="L311" s="110" t="s">
        <v>1106</v>
      </c>
      <c r="M311" s="109"/>
      <c r="N311" s="109"/>
      <c r="O311" s="112"/>
      <c r="P311" s="112"/>
    </row>
    <row r="312" spans="1:16" s="28" customFormat="1" ht="63.75">
      <c r="A312" s="21">
        <v>86</v>
      </c>
      <c r="B312" s="109" t="s">
        <v>1160</v>
      </c>
      <c r="C312" s="110" t="s">
        <v>1822</v>
      </c>
      <c r="D312" s="110" t="s">
        <v>1293</v>
      </c>
      <c r="E312" s="110" t="s">
        <v>1299</v>
      </c>
      <c r="F312" s="111" t="s">
        <v>1422</v>
      </c>
      <c r="G312" s="109"/>
      <c r="H312" s="109"/>
      <c r="I312" s="109"/>
      <c r="J312" s="109">
        <v>1</v>
      </c>
      <c r="K312" s="109"/>
      <c r="L312" s="114" t="s">
        <v>1300</v>
      </c>
      <c r="M312" s="109"/>
      <c r="N312" s="109"/>
      <c r="O312" s="112"/>
      <c r="P312" s="112"/>
    </row>
    <row r="313" spans="1:16" s="28" customFormat="1" ht="51">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6.5">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8.2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5.5">
      <c r="A318" s="21">
        <v>92</v>
      </c>
      <c r="B318" s="109" t="s">
        <v>1160</v>
      </c>
      <c r="C318" s="110" t="s">
        <v>885</v>
      </c>
      <c r="D318" s="110" t="s">
        <v>1851</v>
      </c>
      <c r="E318" s="110" t="s">
        <v>1311</v>
      </c>
      <c r="F318" s="111" t="s">
        <v>1312</v>
      </c>
      <c r="G318" s="109"/>
      <c r="H318" s="109"/>
      <c r="I318" s="109">
        <v>1</v>
      </c>
      <c r="J318" s="109"/>
      <c r="K318" s="109"/>
      <c r="L318" s="110" t="s">
        <v>1337</v>
      </c>
      <c r="M318" s="109"/>
      <c r="N318" s="109"/>
      <c r="O318" s="112"/>
      <c r="P318" s="112"/>
    </row>
    <row r="319" spans="1:16" s="28" customFormat="1" ht="51">
      <c r="A319" s="21">
        <v>93</v>
      </c>
      <c r="B319" s="109" t="s">
        <v>1160</v>
      </c>
      <c r="C319" s="110" t="s">
        <v>885</v>
      </c>
      <c r="D319" s="110" t="s">
        <v>1851</v>
      </c>
      <c r="E319" s="110" t="s">
        <v>1338</v>
      </c>
      <c r="F319" s="115" t="s">
        <v>194</v>
      </c>
      <c r="G319" s="109"/>
      <c r="H319" s="109">
        <v>1</v>
      </c>
      <c r="I319" s="109"/>
      <c r="J319" s="109"/>
      <c r="K319" s="109"/>
      <c r="L319" s="110" t="s">
        <v>1356</v>
      </c>
      <c r="M319" s="109"/>
      <c r="N319" s="109"/>
      <c r="O319" s="112"/>
      <c r="P319" s="112"/>
    </row>
    <row r="320" spans="1:16" s="28" customFormat="1" ht="51">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63.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8.2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5.5">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5.5">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1">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5.5">
      <c r="A336" s="4">
        <v>9</v>
      </c>
      <c r="B336" s="7" t="s">
        <v>1161</v>
      </c>
      <c r="C336" s="12" t="s">
        <v>1346</v>
      </c>
      <c r="D336" s="12" t="s">
        <v>1347</v>
      </c>
      <c r="E336" s="13" t="s">
        <v>303</v>
      </c>
      <c r="F336" s="119">
        <v>39245</v>
      </c>
      <c r="G336" s="120"/>
      <c r="H336" s="120"/>
      <c r="I336" s="120">
        <v>1</v>
      </c>
      <c r="J336" s="120"/>
      <c r="K336" s="120"/>
      <c r="L336" s="10" t="s">
        <v>1540</v>
      </c>
      <c r="M336" s="11"/>
      <c r="N336" s="11"/>
    </row>
    <row r="337" spans="1:14" ht="25.5">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8.25">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3.7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5.5">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5.5">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5.5">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63.75">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5.5">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8.25">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5.5">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5.5">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5.5">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1864</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1798</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8.25">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8.25">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8.25">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1">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5.5">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8.25">
      <c r="A371" s="4">
        <v>44</v>
      </c>
      <c r="B371" s="7" t="s">
        <v>1161</v>
      </c>
      <c r="C371" s="12" t="s">
        <v>179</v>
      </c>
      <c r="D371" s="12" t="s">
        <v>180</v>
      </c>
      <c r="E371" s="13" t="s">
        <v>832</v>
      </c>
      <c r="F371" s="119" t="s">
        <v>1984</v>
      </c>
      <c r="G371" s="120"/>
      <c r="H371" s="120"/>
      <c r="I371" s="120"/>
      <c r="J371" s="120"/>
      <c r="K371" s="120">
        <v>2</v>
      </c>
      <c r="L371" s="10" t="s">
        <v>833</v>
      </c>
      <c r="M371" s="11" t="s">
        <v>159</v>
      </c>
      <c r="N371" s="11" t="s">
        <v>834</v>
      </c>
    </row>
    <row r="372" spans="1:14" ht="38.25">
      <c r="A372" s="4">
        <v>45</v>
      </c>
      <c r="B372" s="7" t="s">
        <v>1161</v>
      </c>
      <c r="C372" s="12" t="s">
        <v>179</v>
      </c>
      <c r="D372" s="12" t="s">
        <v>180</v>
      </c>
      <c r="E372" s="13" t="s">
        <v>996</v>
      </c>
      <c r="F372" s="119" t="s">
        <v>1984</v>
      </c>
      <c r="G372" s="120">
        <v>0</v>
      </c>
      <c r="H372" s="120"/>
      <c r="I372" s="120">
        <v>1</v>
      </c>
      <c r="J372" s="120"/>
      <c r="K372" s="120"/>
      <c r="L372" s="10" t="s">
        <v>1814</v>
      </c>
      <c r="M372" s="11" t="s">
        <v>159</v>
      </c>
      <c r="N372" s="11" t="s">
        <v>159</v>
      </c>
    </row>
    <row r="373" spans="1:14" ht="38.25">
      <c r="A373" s="4">
        <v>46</v>
      </c>
      <c r="B373" s="7" t="s">
        <v>1161</v>
      </c>
      <c r="C373" s="12" t="s">
        <v>1346</v>
      </c>
      <c r="D373" s="18" t="s">
        <v>298</v>
      </c>
      <c r="E373" s="124" t="s">
        <v>1815</v>
      </c>
      <c r="F373" s="117">
        <v>39358</v>
      </c>
      <c r="G373" s="118"/>
      <c r="H373" s="120"/>
      <c r="I373" s="118">
        <v>1</v>
      </c>
      <c r="J373" s="118"/>
      <c r="K373" s="118"/>
      <c r="L373" s="125" t="s">
        <v>1816</v>
      </c>
      <c r="M373" s="124" t="s">
        <v>403</v>
      </c>
      <c r="N373" s="124" t="s">
        <v>403</v>
      </c>
    </row>
    <row r="374" spans="1:14" s="107" customFormat="1" ht="15">
      <c r="A374" s="126">
        <v>47</v>
      </c>
      <c r="B374" s="7" t="s">
        <v>1161</v>
      </c>
      <c r="C374" s="127" t="s">
        <v>532</v>
      </c>
      <c r="D374" s="128" t="s">
        <v>472</v>
      </c>
      <c r="E374" s="127" t="s">
        <v>1817</v>
      </c>
      <c r="F374" s="129">
        <v>39722</v>
      </c>
      <c r="G374" s="128">
        <v>0</v>
      </c>
      <c r="H374" s="128">
        <v>0</v>
      </c>
      <c r="I374" s="128">
        <v>0</v>
      </c>
      <c r="J374" s="128">
        <v>0</v>
      </c>
      <c r="K374" s="128">
        <v>3</v>
      </c>
      <c r="L374" s="127" t="s">
        <v>1818</v>
      </c>
      <c r="M374" s="130" t="s">
        <v>159</v>
      </c>
      <c r="N374" s="130" t="s">
        <v>159</v>
      </c>
    </row>
    <row r="375" spans="1:14" ht="16.5" customHeight="1">
      <c r="A375" s="4">
        <v>48</v>
      </c>
      <c r="B375" s="7" t="s">
        <v>1161</v>
      </c>
      <c r="C375" s="8" t="s">
        <v>140</v>
      </c>
      <c r="D375" s="8" t="s">
        <v>141</v>
      </c>
      <c r="E375" s="6" t="s">
        <v>1819</v>
      </c>
      <c r="F375" s="117" t="s">
        <v>1820</v>
      </c>
      <c r="G375" s="6"/>
      <c r="H375" s="6">
        <v>1</v>
      </c>
      <c r="I375" s="6"/>
      <c r="J375" s="6"/>
      <c r="K375" s="6"/>
      <c r="L375" s="8" t="s">
        <v>610</v>
      </c>
      <c r="M375" s="6" t="s">
        <v>1557</v>
      </c>
      <c r="N375" s="6"/>
    </row>
    <row r="376" spans="1:14" ht="38.25"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6.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8.25">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51">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8.25">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1">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1">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6.5">
      <c r="A407" s="21">
        <v>29</v>
      </c>
      <c r="B407" s="92" t="s">
        <v>1162</v>
      </c>
      <c r="C407" s="92" t="s">
        <v>622</v>
      </c>
      <c r="D407" s="92" t="s">
        <v>1805</v>
      </c>
      <c r="E407" s="132" t="s">
        <v>1496</v>
      </c>
      <c r="F407" s="133">
        <v>39259</v>
      </c>
      <c r="G407" s="134"/>
      <c r="H407" s="134"/>
      <c r="I407" s="134"/>
      <c r="J407" s="134"/>
      <c r="K407" s="134">
        <v>1</v>
      </c>
      <c r="L407" s="124" t="s">
        <v>1806</v>
      </c>
      <c r="M407" s="11" t="s">
        <v>262</v>
      </c>
      <c r="N407" s="11" t="s">
        <v>262</v>
      </c>
    </row>
    <row r="408" spans="1:14" s="28" customFormat="1" ht="25.5">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5.5">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1">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1">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1">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8.25">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8.25">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5.5">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1">
      <c r="A437" s="4">
        <v>59</v>
      </c>
      <c r="B437" s="92" t="s">
        <v>1162</v>
      </c>
      <c r="C437" s="92" t="s">
        <v>791</v>
      </c>
      <c r="D437" s="92" t="s">
        <v>1655</v>
      </c>
      <c r="E437" s="132" t="s">
        <v>664</v>
      </c>
      <c r="F437" s="133">
        <v>39312</v>
      </c>
      <c r="G437" s="134"/>
      <c r="H437" s="134"/>
      <c r="I437" s="134"/>
      <c r="J437" s="134"/>
      <c r="K437" s="134">
        <v>1</v>
      </c>
      <c r="L437" s="10" t="s">
        <v>1807</v>
      </c>
      <c r="M437" s="11" t="s">
        <v>262</v>
      </c>
      <c r="N437" s="11" t="s">
        <v>262</v>
      </c>
    </row>
    <row r="438" spans="1:14" ht="38.25">
      <c r="A438" s="4">
        <v>60</v>
      </c>
      <c r="B438" s="92" t="s">
        <v>1162</v>
      </c>
      <c r="C438" s="92" t="s">
        <v>791</v>
      </c>
      <c r="D438" s="92" t="s">
        <v>1655</v>
      </c>
      <c r="E438" s="132" t="s">
        <v>661</v>
      </c>
      <c r="F438" s="133">
        <v>39316</v>
      </c>
      <c r="G438" s="134"/>
      <c r="H438" s="134"/>
      <c r="I438" s="134"/>
      <c r="J438" s="134"/>
      <c r="K438" s="134">
        <v>1</v>
      </c>
      <c r="L438" s="10" t="s">
        <v>1808</v>
      </c>
      <c r="M438" s="11" t="s">
        <v>262</v>
      </c>
      <c r="N438" s="11" t="s">
        <v>262</v>
      </c>
    </row>
    <row r="439" spans="1:14" ht="51">
      <c r="A439" s="4">
        <v>61</v>
      </c>
      <c r="B439" s="92" t="s">
        <v>1162</v>
      </c>
      <c r="C439" s="92" t="s">
        <v>715</v>
      </c>
      <c r="D439" s="92" t="s">
        <v>1350</v>
      </c>
      <c r="E439" s="132" t="s">
        <v>1809</v>
      </c>
      <c r="F439" s="133">
        <v>39290</v>
      </c>
      <c r="G439" s="134"/>
      <c r="H439" s="134"/>
      <c r="I439" s="134">
        <v>1</v>
      </c>
      <c r="J439" s="134"/>
      <c r="K439" s="134"/>
      <c r="L439" s="10" t="s">
        <v>1810</v>
      </c>
      <c r="M439" s="11" t="s">
        <v>262</v>
      </c>
      <c r="N439" s="11" t="s">
        <v>262</v>
      </c>
    </row>
    <row r="440" spans="1:14" ht="51">
      <c r="A440" s="4">
        <v>62</v>
      </c>
      <c r="B440" s="92" t="s">
        <v>1162</v>
      </c>
      <c r="C440" s="92" t="s">
        <v>715</v>
      </c>
      <c r="D440" s="92" t="s">
        <v>716</v>
      </c>
      <c r="E440" s="132" t="s">
        <v>1811</v>
      </c>
      <c r="F440" s="133">
        <v>39297</v>
      </c>
      <c r="G440" s="134"/>
      <c r="H440" s="134"/>
      <c r="I440" s="134"/>
      <c r="J440" s="134">
        <v>1</v>
      </c>
      <c r="K440" s="134"/>
      <c r="L440" s="10" t="s">
        <v>1810</v>
      </c>
      <c r="M440" s="11" t="s">
        <v>262</v>
      </c>
      <c r="N440" s="11" t="s">
        <v>262</v>
      </c>
    </row>
    <row r="441" spans="1:14" ht="25.5">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1">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8.25">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5.5">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8.25">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5.5">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5.5">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8.25">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3.7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5.5">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89.2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1805</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3.7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8.25">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3.7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6.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1">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89.2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8.25">
      <c r="A483" s="4">
        <v>105</v>
      </c>
      <c r="B483" s="92" t="s">
        <v>1162</v>
      </c>
      <c r="C483" s="92" t="s">
        <v>622</v>
      </c>
      <c r="D483" s="92" t="s">
        <v>1805</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1">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5.5">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7"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7" customHeight="1">
      <c r="A491" s="4">
        <v>113</v>
      </c>
      <c r="B491" s="92" t="s">
        <v>1162</v>
      </c>
      <c r="C491" s="92" t="s">
        <v>791</v>
      </c>
      <c r="D491" s="92" t="s">
        <v>131</v>
      </c>
      <c r="E491" s="132" t="s">
        <v>1951</v>
      </c>
      <c r="F491" s="133">
        <v>39472</v>
      </c>
      <c r="G491" s="134"/>
      <c r="H491" s="134"/>
      <c r="I491" s="134">
        <v>1</v>
      </c>
      <c r="J491" s="134"/>
      <c r="K491" s="134"/>
      <c r="L491" s="10" t="s">
        <v>757</v>
      </c>
      <c r="M491" s="11" t="s">
        <v>262</v>
      </c>
      <c r="N491" s="11" t="s">
        <v>262</v>
      </c>
    </row>
    <row r="492" spans="1:14" ht="57" customHeight="1">
      <c r="A492" s="4">
        <v>114</v>
      </c>
      <c r="B492" s="92" t="s">
        <v>1162</v>
      </c>
      <c r="C492" s="92" t="s">
        <v>791</v>
      </c>
      <c r="D492" s="92" t="s">
        <v>131</v>
      </c>
      <c r="E492" s="132" t="s">
        <v>1952</v>
      </c>
      <c r="F492" s="133">
        <v>39475</v>
      </c>
      <c r="G492" s="134"/>
      <c r="H492" s="134"/>
      <c r="I492" s="134">
        <v>1</v>
      </c>
      <c r="J492" s="134"/>
      <c r="K492" s="134"/>
      <c r="L492" s="10" t="s">
        <v>636</v>
      </c>
      <c r="M492" s="11" t="s">
        <v>262</v>
      </c>
      <c r="N492" s="11" t="s">
        <v>262</v>
      </c>
    </row>
    <row r="493" spans="1:14" ht="57" customHeight="1">
      <c r="A493" s="4">
        <v>115</v>
      </c>
      <c r="B493" s="92" t="s">
        <v>1162</v>
      </c>
      <c r="C493" s="92" t="s">
        <v>715</v>
      </c>
      <c r="D493" s="92" t="s">
        <v>280</v>
      </c>
      <c r="E493" s="132" t="s">
        <v>1953</v>
      </c>
      <c r="F493" s="133">
        <v>39454</v>
      </c>
      <c r="G493" s="134"/>
      <c r="H493" s="134"/>
      <c r="I493" s="134">
        <v>1</v>
      </c>
      <c r="J493" s="134"/>
      <c r="K493" s="134"/>
      <c r="L493" s="10" t="s">
        <v>637</v>
      </c>
      <c r="M493" s="11" t="s">
        <v>262</v>
      </c>
      <c r="N493" s="11" t="s">
        <v>262</v>
      </c>
    </row>
    <row r="494" spans="1:14" s="44" customFormat="1" ht="51">
      <c r="A494" s="137">
        <v>116</v>
      </c>
      <c r="B494" s="92" t="s">
        <v>1162</v>
      </c>
      <c r="C494" s="138" t="s">
        <v>702</v>
      </c>
      <c r="D494" s="138" t="s">
        <v>703</v>
      </c>
      <c r="E494" s="139" t="s">
        <v>1954</v>
      </c>
      <c r="F494" s="140">
        <v>39514</v>
      </c>
      <c r="G494" s="141"/>
      <c r="H494" s="141">
        <v>1</v>
      </c>
      <c r="I494" s="141"/>
      <c r="J494" s="141"/>
      <c r="K494" s="141"/>
      <c r="L494" s="142" t="s">
        <v>1754</v>
      </c>
      <c r="M494" s="11" t="s">
        <v>262</v>
      </c>
      <c r="N494" s="143" t="s">
        <v>262</v>
      </c>
    </row>
    <row r="495" spans="1:14" s="44" customFormat="1" ht="76.5">
      <c r="A495" s="144">
        <v>117</v>
      </c>
      <c r="B495" s="92" t="s">
        <v>1162</v>
      </c>
      <c r="C495" s="138" t="s">
        <v>715</v>
      </c>
      <c r="D495" s="138" t="s">
        <v>52</v>
      </c>
      <c r="E495" s="139" t="s">
        <v>1955</v>
      </c>
      <c r="F495" s="140">
        <v>39512</v>
      </c>
      <c r="G495" s="141"/>
      <c r="H495" s="141"/>
      <c r="I495" s="141">
        <v>1</v>
      </c>
      <c r="J495" s="141"/>
      <c r="K495" s="141"/>
      <c r="L495" s="142" t="s">
        <v>1755</v>
      </c>
      <c r="M495" s="11" t="s">
        <v>262</v>
      </c>
      <c r="N495" s="143" t="s">
        <v>262</v>
      </c>
    </row>
    <row r="496" spans="1:14" ht="38.25">
      <c r="A496" s="4">
        <v>1</v>
      </c>
      <c r="B496" s="7" t="s">
        <v>1163</v>
      </c>
      <c r="C496" s="12" t="s">
        <v>668</v>
      </c>
      <c r="D496" s="12" t="s">
        <v>653</v>
      </c>
      <c r="E496" s="13" t="s">
        <v>1956</v>
      </c>
      <c r="F496" s="119" t="s">
        <v>1957</v>
      </c>
      <c r="G496" s="120">
        <v>1</v>
      </c>
      <c r="H496" s="120"/>
      <c r="I496" s="120"/>
      <c r="J496" s="120"/>
      <c r="K496" s="120"/>
      <c r="L496" s="10" t="s">
        <v>1958</v>
      </c>
      <c r="M496" s="11" t="s">
        <v>1959</v>
      </c>
      <c r="N496" s="11"/>
    </row>
    <row r="497" spans="1:14" ht="25.5">
      <c r="A497" s="4">
        <v>2</v>
      </c>
      <c r="B497" s="7" t="s">
        <v>1163</v>
      </c>
      <c r="C497" s="12" t="s">
        <v>668</v>
      </c>
      <c r="D497" s="12" t="s">
        <v>1960</v>
      </c>
      <c r="E497" s="13" t="s">
        <v>1961</v>
      </c>
      <c r="F497" s="119" t="s">
        <v>1962</v>
      </c>
      <c r="G497" s="120"/>
      <c r="H497" s="120"/>
      <c r="I497" s="120">
        <v>1</v>
      </c>
      <c r="J497" s="120"/>
      <c r="K497" s="120"/>
      <c r="L497" s="10" t="s">
        <v>1963</v>
      </c>
      <c r="M497" s="11"/>
      <c r="N497" s="11"/>
    </row>
    <row r="498" spans="1:14" ht="25.5">
      <c r="A498" s="4">
        <v>3</v>
      </c>
      <c r="B498" s="7" t="s">
        <v>1163</v>
      </c>
      <c r="C498" s="12" t="s">
        <v>668</v>
      </c>
      <c r="D498" s="12" t="s">
        <v>1964</v>
      </c>
      <c r="E498" s="13" t="s">
        <v>1965</v>
      </c>
      <c r="F498" s="119" t="s">
        <v>1966</v>
      </c>
      <c r="G498" s="120"/>
      <c r="H498" s="120"/>
      <c r="I498" s="120"/>
      <c r="J498" s="120">
        <v>1</v>
      </c>
      <c r="K498" s="120"/>
      <c r="L498" s="10" t="s">
        <v>1963</v>
      </c>
      <c r="M498" s="11"/>
      <c r="N498" s="11"/>
    </row>
    <row r="499" spans="1:14" ht="25.5">
      <c r="A499" s="4">
        <v>4</v>
      </c>
      <c r="B499" s="7" t="s">
        <v>1163</v>
      </c>
      <c r="C499" s="12" t="s">
        <v>364</v>
      </c>
      <c r="D499" s="12" t="s">
        <v>1967</v>
      </c>
      <c r="E499" s="13" t="s">
        <v>1968</v>
      </c>
      <c r="F499" s="119">
        <v>39258</v>
      </c>
      <c r="G499" s="120"/>
      <c r="H499" s="120">
        <v>1</v>
      </c>
      <c r="I499" s="120"/>
      <c r="J499" s="120"/>
      <c r="K499" s="120"/>
      <c r="L499" s="10" t="s">
        <v>1773</v>
      </c>
      <c r="M499" s="11" t="s">
        <v>1774</v>
      </c>
      <c r="N499" s="11"/>
    </row>
    <row r="500" spans="1:14" ht="38.25">
      <c r="A500" s="4">
        <v>5</v>
      </c>
      <c r="B500" s="7" t="s">
        <v>1163</v>
      </c>
      <c r="C500" s="12" t="s">
        <v>364</v>
      </c>
      <c r="D500" s="12" t="s">
        <v>1775</v>
      </c>
      <c r="E500" s="13" t="s">
        <v>1776</v>
      </c>
      <c r="F500" s="119">
        <v>39258</v>
      </c>
      <c r="G500" s="120"/>
      <c r="H500" s="120">
        <v>1</v>
      </c>
      <c r="I500" s="120"/>
      <c r="J500" s="120"/>
      <c r="K500" s="120"/>
      <c r="L500" s="10" t="s">
        <v>1777</v>
      </c>
      <c r="M500" s="11" t="s">
        <v>1774</v>
      </c>
      <c r="N500" s="11"/>
    </row>
    <row r="501" spans="1:14" ht="25.5">
      <c r="A501" s="4">
        <v>6</v>
      </c>
      <c r="B501" s="7" t="s">
        <v>1163</v>
      </c>
      <c r="C501" s="12" t="s">
        <v>1778</v>
      </c>
      <c r="D501" s="12" t="s">
        <v>1779</v>
      </c>
      <c r="E501" s="13" t="s">
        <v>1780</v>
      </c>
      <c r="F501" s="119">
        <v>39223</v>
      </c>
      <c r="G501" s="120"/>
      <c r="H501" s="120">
        <v>1</v>
      </c>
      <c r="I501" s="120"/>
      <c r="J501" s="120"/>
      <c r="K501" s="120"/>
      <c r="L501" s="10" t="s">
        <v>47</v>
      </c>
      <c r="M501" s="11" t="s">
        <v>48</v>
      </c>
      <c r="N501" s="11"/>
    </row>
    <row r="502" spans="1:14" ht="38.25">
      <c r="A502" s="4">
        <v>7</v>
      </c>
      <c r="B502" s="7" t="s">
        <v>1163</v>
      </c>
      <c r="C502" s="12" t="s">
        <v>1778</v>
      </c>
      <c r="D502" s="12" t="s">
        <v>49</v>
      </c>
      <c r="E502" s="13" t="s">
        <v>50</v>
      </c>
      <c r="F502" s="119">
        <v>39254</v>
      </c>
      <c r="G502" s="120"/>
      <c r="H502" s="120">
        <v>1</v>
      </c>
      <c r="I502" s="120"/>
      <c r="J502" s="120"/>
      <c r="K502" s="120"/>
      <c r="L502" s="10" t="s">
        <v>1071</v>
      </c>
      <c r="M502" s="11" t="s">
        <v>48</v>
      </c>
      <c r="N502" s="11"/>
    </row>
    <row r="503" spans="1:14" ht="25.5">
      <c r="A503" s="4">
        <v>8</v>
      </c>
      <c r="B503" s="7" t="s">
        <v>1163</v>
      </c>
      <c r="C503" s="12" t="s">
        <v>1778</v>
      </c>
      <c r="D503" s="12" t="s">
        <v>1072</v>
      </c>
      <c r="E503" s="13" t="s">
        <v>1073</v>
      </c>
      <c r="F503" s="119" t="s">
        <v>1074</v>
      </c>
      <c r="G503" s="120"/>
      <c r="H503" s="120"/>
      <c r="I503" s="120">
        <v>1</v>
      </c>
      <c r="J503" s="120"/>
      <c r="K503" s="120"/>
      <c r="L503" s="10" t="s">
        <v>1963</v>
      </c>
      <c r="M503" s="11" t="s">
        <v>48</v>
      </c>
      <c r="N503" s="11"/>
    </row>
    <row r="504" spans="1:14" ht="25.5">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8.25">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63.75">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5.5">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8.25">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5.5">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5.5">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8.25">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51">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8.25">
      <c r="A515" s="4">
        <v>20</v>
      </c>
      <c r="B515" s="7" t="s">
        <v>1163</v>
      </c>
      <c r="C515" s="12" t="s">
        <v>1075</v>
      </c>
      <c r="D515" s="12"/>
      <c r="E515" s="13" t="s">
        <v>252</v>
      </c>
      <c r="F515" s="119">
        <v>39248</v>
      </c>
      <c r="G515" s="120"/>
      <c r="H515" s="120"/>
      <c r="I515" s="120"/>
      <c r="J515" s="120"/>
      <c r="K515" s="120">
        <v>2</v>
      </c>
      <c r="L515" s="10" t="s">
        <v>253</v>
      </c>
      <c r="M515" s="11"/>
      <c r="N515" s="11"/>
    </row>
    <row r="516" spans="1:14">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ht="25.5">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1778</v>
      </c>
      <c r="D520" s="12"/>
      <c r="E520" s="13" t="s">
        <v>1496</v>
      </c>
      <c r="F520" s="119">
        <v>39255</v>
      </c>
      <c r="G520" s="120"/>
      <c r="H520" s="120"/>
      <c r="I520" s="120"/>
      <c r="J520" s="120"/>
      <c r="K520" s="120">
        <v>1</v>
      </c>
      <c r="L520" s="10" t="s">
        <v>257</v>
      </c>
      <c r="M520" s="11"/>
      <c r="N520" s="11"/>
    </row>
    <row r="521" spans="1:14">
      <c r="A521" s="4">
        <v>26</v>
      </c>
      <c r="B521" s="7" t="s">
        <v>1163</v>
      </c>
      <c r="C521" s="12" t="s">
        <v>1778</v>
      </c>
      <c r="D521" s="12"/>
      <c r="E521" s="13" t="s">
        <v>16</v>
      </c>
      <c r="F521" s="119">
        <v>39257</v>
      </c>
      <c r="G521" s="120"/>
      <c r="H521" s="120"/>
      <c r="I521" s="120"/>
      <c r="J521" s="120"/>
      <c r="K521" s="120">
        <v>1</v>
      </c>
      <c r="L521" s="10" t="s">
        <v>258</v>
      </c>
      <c r="M521" s="11"/>
      <c r="N521" s="11"/>
    </row>
    <row r="522" spans="1:14" ht="25.5">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1778</v>
      </c>
      <c r="D523" s="12" t="s">
        <v>49</v>
      </c>
      <c r="E523" s="13" t="s">
        <v>412</v>
      </c>
      <c r="F523" s="119">
        <v>39265</v>
      </c>
      <c r="G523" s="120">
        <v>0</v>
      </c>
      <c r="H523" s="120"/>
      <c r="I523" s="120"/>
      <c r="J523" s="120"/>
      <c r="K523" s="120">
        <v>1</v>
      </c>
      <c r="L523" s="10" t="s">
        <v>404</v>
      </c>
      <c r="M523" s="11"/>
      <c r="N523" s="11"/>
    </row>
    <row r="524" spans="1:14">
      <c r="A524" s="4">
        <v>29</v>
      </c>
      <c r="B524" s="7" t="s">
        <v>1163</v>
      </c>
      <c r="C524" s="12" t="s">
        <v>1778</v>
      </c>
      <c r="D524" s="12" t="s">
        <v>413</v>
      </c>
      <c r="E524" s="13" t="s">
        <v>414</v>
      </c>
      <c r="F524" s="119">
        <v>39274</v>
      </c>
      <c r="G524" s="120"/>
      <c r="H524" s="120"/>
      <c r="I524" s="120">
        <v>1</v>
      </c>
      <c r="J524" s="120"/>
      <c r="K524" s="120"/>
      <c r="L524" s="10" t="s">
        <v>404</v>
      </c>
      <c r="M524" s="11"/>
      <c r="N524" s="11"/>
    </row>
    <row r="525" spans="1:14" ht="38.25">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1">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8.25">
      <c r="A528" s="4">
        <v>33</v>
      </c>
      <c r="B528" s="7" t="s">
        <v>1163</v>
      </c>
      <c r="C528" s="12" t="s">
        <v>1103</v>
      </c>
      <c r="D528" s="12" t="s">
        <v>1104</v>
      </c>
      <c r="E528" s="13" t="s">
        <v>412</v>
      </c>
      <c r="F528" s="119">
        <v>39275</v>
      </c>
      <c r="G528" s="120"/>
      <c r="H528" s="120"/>
      <c r="I528" s="120"/>
      <c r="J528" s="120"/>
      <c r="K528" s="120">
        <v>1</v>
      </c>
      <c r="L528" s="10" t="s">
        <v>306</v>
      </c>
      <c r="M528" s="11"/>
      <c r="N528" s="11"/>
    </row>
    <row r="529" spans="1:14" ht="38.25">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3.7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6.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1">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51">
      <c r="A536" s="4">
        <v>41</v>
      </c>
      <c r="B536" s="7" t="s">
        <v>1163</v>
      </c>
      <c r="C536" s="12" t="s">
        <v>1103</v>
      </c>
      <c r="D536" s="12" t="s">
        <v>1086</v>
      </c>
      <c r="E536" s="13" t="s">
        <v>412</v>
      </c>
      <c r="F536" s="119">
        <v>39302</v>
      </c>
      <c r="G536" s="120"/>
      <c r="H536" s="120"/>
      <c r="I536" s="120"/>
      <c r="J536" s="120"/>
      <c r="K536" s="120">
        <v>1</v>
      </c>
      <c r="L536" s="10" t="s">
        <v>261</v>
      </c>
      <c r="M536" s="11"/>
      <c r="N536" s="11"/>
    </row>
    <row r="537" spans="1:14" ht="25.5">
      <c r="A537" s="4">
        <v>42</v>
      </c>
      <c r="B537" s="7" t="s">
        <v>1163</v>
      </c>
      <c r="C537" s="12" t="s">
        <v>1778</v>
      </c>
      <c r="D537" s="12" t="s">
        <v>1041</v>
      </c>
      <c r="E537" s="13" t="s">
        <v>412</v>
      </c>
      <c r="F537" s="119">
        <v>39299</v>
      </c>
      <c r="G537" s="120"/>
      <c r="H537" s="120"/>
      <c r="I537" s="120"/>
      <c r="J537" s="120"/>
      <c r="K537" s="120">
        <v>1</v>
      </c>
      <c r="L537" s="10" t="s">
        <v>691</v>
      </c>
      <c r="M537" s="11"/>
      <c r="N537" s="11"/>
    </row>
    <row r="538" spans="1:14" ht="76.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6.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c r="A541" s="4">
        <v>46</v>
      </c>
      <c r="B541" s="7" t="s">
        <v>1163</v>
      </c>
      <c r="C541" s="12" t="s">
        <v>1108</v>
      </c>
      <c r="D541" s="12" t="s">
        <v>1094</v>
      </c>
      <c r="E541" s="13" t="s">
        <v>412</v>
      </c>
      <c r="F541" s="119">
        <v>39325</v>
      </c>
      <c r="G541" s="120"/>
      <c r="H541" s="120"/>
      <c r="I541" s="120"/>
      <c r="J541" s="120"/>
      <c r="K541" s="120">
        <v>1</v>
      </c>
      <c r="L541" s="10" t="s">
        <v>696</v>
      </c>
      <c r="M541" s="11"/>
      <c r="N541" s="11"/>
    </row>
    <row r="542" spans="1:14" ht="51">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ht="25.5">
      <c r="A544" s="4">
        <v>49</v>
      </c>
      <c r="B544" s="7" t="s">
        <v>1163</v>
      </c>
      <c r="C544" s="12" t="s">
        <v>1103</v>
      </c>
      <c r="D544" s="12" t="s">
        <v>307</v>
      </c>
      <c r="E544" s="13" t="s">
        <v>692</v>
      </c>
      <c r="F544" s="119">
        <v>39324</v>
      </c>
      <c r="G544" s="120"/>
      <c r="H544" s="120"/>
      <c r="I544" s="120">
        <v>1</v>
      </c>
      <c r="J544" s="120"/>
      <c r="K544" s="120"/>
      <c r="L544" s="10" t="s">
        <v>698</v>
      </c>
      <c r="M544" s="11"/>
      <c r="N544" s="11"/>
    </row>
    <row r="545" spans="1:14" ht="38.25">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1778</v>
      </c>
      <c r="D546" s="12" t="s">
        <v>1072</v>
      </c>
      <c r="E546" s="13" t="s">
        <v>412</v>
      </c>
      <c r="F546" s="119">
        <v>39346</v>
      </c>
      <c r="G546" s="120"/>
      <c r="H546" s="120"/>
      <c r="I546" s="120"/>
      <c r="J546" s="120"/>
      <c r="K546" s="120">
        <v>1</v>
      </c>
      <c r="L546" s="10" t="s">
        <v>1106</v>
      </c>
      <c r="M546" s="11"/>
      <c r="N546" s="11"/>
    </row>
    <row r="547" spans="1:14" ht="63.75">
      <c r="A547" s="4">
        <v>52</v>
      </c>
      <c r="B547" s="7" t="s">
        <v>1163</v>
      </c>
      <c r="C547" s="12" t="s">
        <v>1778</v>
      </c>
      <c r="D547" s="12" t="s">
        <v>1779</v>
      </c>
      <c r="E547" s="13" t="s">
        <v>412</v>
      </c>
      <c r="F547" s="119">
        <v>39347</v>
      </c>
      <c r="G547" s="120"/>
      <c r="H547" s="120"/>
      <c r="I547" s="120"/>
      <c r="J547" s="120"/>
      <c r="K547" s="120">
        <v>1</v>
      </c>
      <c r="L547" s="10" t="s">
        <v>338</v>
      </c>
      <c r="M547" s="11"/>
      <c r="N547" s="11"/>
    </row>
    <row r="548" spans="1:14" ht="76.5">
      <c r="A548" s="4">
        <v>53</v>
      </c>
      <c r="B548" s="7" t="s">
        <v>1163</v>
      </c>
      <c r="C548" s="12" t="s">
        <v>1778</v>
      </c>
      <c r="D548" s="12" t="s">
        <v>1779</v>
      </c>
      <c r="E548" s="13" t="s">
        <v>412</v>
      </c>
      <c r="F548" s="119">
        <v>39324</v>
      </c>
      <c r="G548" s="120"/>
      <c r="H548" s="120"/>
      <c r="I548" s="120"/>
      <c r="J548" s="120"/>
      <c r="K548" s="120">
        <v>1</v>
      </c>
      <c r="L548" s="10" t="s">
        <v>721</v>
      </c>
      <c r="M548" s="11"/>
      <c r="N548" s="11"/>
    </row>
    <row r="549" spans="1:14">
      <c r="A549" s="4">
        <v>54</v>
      </c>
      <c r="B549" s="7" t="s">
        <v>1163</v>
      </c>
      <c r="C549" s="12" t="s">
        <v>1778</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1">
      <c r="A551" s="4">
        <v>56</v>
      </c>
      <c r="B551" s="7" t="s">
        <v>1163</v>
      </c>
      <c r="C551" s="12" t="s">
        <v>1108</v>
      </c>
      <c r="D551" s="12" t="s">
        <v>1091</v>
      </c>
      <c r="E551" s="13" t="s">
        <v>412</v>
      </c>
      <c r="F551" s="119">
        <v>39344</v>
      </c>
      <c r="G551" s="120"/>
      <c r="H551" s="120"/>
      <c r="I551" s="120"/>
      <c r="J551" s="120"/>
      <c r="K551" s="120">
        <v>1</v>
      </c>
      <c r="L551" s="10" t="s">
        <v>723</v>
      </c>
      <c r="M551" s="11"/>
      <c r="N551" s="11"/>
    </row>
    <row r="552" spans="1:14" ht="76.5">
      <c r="A552" s="4">
        <v>57</v>
      </c>
      <c r="B552" s="7" t="s">
        <v>1163</v>
      </c>
      <c r="C552" s="12" t="s">
        <v>1108</v>
      </c>
      <c r="D552" s="12" t="s">
        <v>1091</v>
      </c>
      <c r="E552" s="13" t="s">
        <v>412</v>
      </c>
      <c r="F552" s="119">
        <v>39347</v>
      </c>
      <c r="G552" s="120"/>
      <c r="H552" s="120"/>
      <c r="I552" s="120"/>
      <c r="J552" s="120"/>
      <c r="K552" s="120">
        <v>1</v>
      </c>
      <c r="L552" s="10" t="s">
        <v>724</v>
      </c>
      <c r="M552" s="11"/>
      <c r="N552" s="11"/>
    </row>
    <row r="553" spans="1:14" ht="51">
      <c r="A553" s="4">
        <v>58</v>
      </c>
      <c r="B553" s="7" t="s">
        <v>1163</v>
      </c>
      <c r="C553" s="12" t="s">
        <v>1103</v>
      </c>
      <c r="D553" s="12" t="s">
        <v>725</v>
      </c>
      <c r="E553" s="13" t="s">
        <v>726</v>
      </c>
      <c r="F553" s="119">
        <v>39330</v>
      </c>
      <c r="G553" s="120"/>
      <c r="H553" s="120"/>
      <c r="I553" s="120">
        <v>1</v>
      </c>
      <c r="J553" s="120"/>
      <c r="K553" s="120"/>
      <c r="L553" s="10" t="s">
        <v>592</v>
      </c>
      <c r="M553" s="11"/>
      <c r="N553" s="11"/>
    </row>
    <row r="554" spans="1:14" ht="51">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6.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8.25">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3.7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8.25">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6.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6.5">
      <c r="A560" s="4">
        <v>65</v>
      </c>
      <c r="B560" s="7" t="s">
        <v>1163</v>
      </c>
      <c r="C560" s="12" t="s">
        <v>1778</v>
      </c>
      <c r="D560" s="12" t="s">
        <v>1072</v>
      </c>
      <c r="E560" s="13" t="s">
        <v>412</v>
      </c>
      <c r="F560" s="119">
        <v>39383</v>
      </c>
      <c r="G560" s="120"/>
      <c r="H560" s="120"/>
      <c r="I560" s="120"/>
      <c r="J560" s="120"/>
      <c r="K560" s="120">
        <v>1</v>
      </c>
      <c r="L560" s="10" t="s">
        <v>79</v>
      </c>
      <c r="M560" s="11"/>
      <c r="N560" s="11"/>
    </row>
    <row r="561" spans="1:14" ht="25.5">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1778</v>
      </c>
      <c r="D563" s="8" t="s">
        <v>85</v>
      </c>
      <c r="E563" s="6" t="s">
        <v>86</v>
      </c>
      <c r="F563" s="117">
        <v>39417</v>
      </c>
      <c r="G563" s="6"/>
      <c r="H563" s="6"/>
      <c r="I563" s="6">
        <v>1</v>
      </c>
      <c r="J563" s="6"/>
      <c r="K563" s="6"/>
      <c r="L563" s="11" t="s">
        <v>87</v>
      </c>
      <c r="M563" s="6"/>
      <c r="N563" s="11"/>
    </row>
    <row r="564" spans="1:14" ht="63.75">
      <c r="A564" s="4">
        <v>69</v>
      </c>
      <c r="B564" s="145" t="s">
        <v>1163</v>
      </c>
      <c r="C564" s="8" t="s">
        <v>1778</v>
      </c>
      <c r="D564" s="8" t="s">
        <v>88</v>
      </c>
      <c r="E564" s="6" t="s">
        <v>89</v>
      </c>
      <c r="F564" s="117">
        <v>39436</v>
      </c>
      <c r="G564" s="6"/>
      <c r="H564" s="6"/>
      <c r="I564" s="6"/>
      <c r="J564" s="6"/>
      <c r="K564" s="6">
        <v>1</v>
      </c>
      <c r="L564" s="11" t="s">
        <v>671</v>
      </c>
      <c r="M564" s="6"/>
      <c r="N564" s="11"/>
    </row>
    <row r="565" spans="1:14" ht="38.25">
      <c r="A565" s="4">
        <v>70</v>
      </c>
      <c r="B565" s="145" t="s">
        <v>1163</v>
      </c>
      <c r="C565" s="8" t="s">
        <v>672</v>
      </c>
      <c r="D565" s="8" t="s">
        <v>699</v>
      </c>
      <c r="E565" s="6" t="s">
        <v>673</v>
      </c>
      <c r="F565" s="117">
        <v>39455</v>
      </c>
      <c r="G565" s="6"/>
      <c r="H565" s="6">
        <v>1</v>
      </c>
      <c r="I565" s="6"/>
      <c r="J565" s="6"/>
      <c r="K565" s="6"/>
      <c r="L565" s="11" t="s">
        <v>674</v>
      </c>
      <c r="M565" s="6"/>
      <c r="N565" s="11"/>
    </row>
    <row r="566" spans="1:14" ht="25.5">
      <c r="A566" s="4">
        <v>71</v>
      </c>
      <c r="B566" s="145" t="s">
        <v>1163</v>
      </c>
      <c r="C566" s="8" t="s">
        <v>675</v>
      </c>
      <c r="D566" s="8" t="s">
        <v>676</v>
      </c>
      <c r="E566" s="6" t="s">
        <v>597</v>
      </c>
      <c r="F566" s="117">
        <v>39456</v>
      </c>
      <c r="G566" s="6"/>
      <c r="H566" s="6"/>
      <c r="I566" s="6">
        <v>1</v>
      </c>
      <c r="J566" s="6"/>
      <c r="K566" s="6"/>
      <c r="L566" s="11" t="s">
        <v>598</v>
      </c>
      <c r="M566" s="6"/>
      <c r="N566" s="11"/>
    </row>
    <row r="567" spans="1:14" ht="25.5">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8.25">
      <c r="A569" s="4">
        <v>74</v>
      </c>
      <c r="B569" s="145" t="s">
        <v>1163</v>
      </c>
      <c r="C569" s="8" t="s">
        <v>1169</v>
      </c>
      <c r="D569" s="8" t="s">
        <v>1170</v>
      </c>
      <c r="E569" s="6" t="s">
        <v>1171</v>
      </c>
      <c r="F569" s="117">
        <v>39465</v>
      </c>
      <c r="G569" s="6"/>
      <c r="H569" s="6">
        <v>1</v>
      </c>
      <c r="I569" s="6"/>
      <c r="J569" s="6"/>
      <c r="K569" s="6"/>
      <c r="L569" s="11" t="s">
        <v>850</v>
      </c>
      <c r="M569" s="6"/>
      <c r="N569" s="11"/>
    </row>
    <row r="570" spans="1:14" ht="51">
      <c r="A570" s="4">
        <v>75</v>
      </c>
      <c r="B570" s="145" t="s">
        <v>1163</v>
      </c>
      <c r="C570" s="8" t="s">
        <v>1103</v>
      </c>
      <c r="D570" s="8" t="s">
        <v>851</v>
      </c>
      <c r="E570" s="6" t="s">
        <v>852</v>
      </c>
      <c r="F570" s="146" t="s">
        <v>853</v>
      </c>
      <c r="G570" s="147"/>
      <c r="H570" s="147"/>
      <c r="I570" s="147"/>
      <c r="J570" s="147">
        <v>1</v>
      </c>
      <c r="K570" s="147"/>
      <c r="L570" s="8" t="s">
        <v>854</v>
      </c>
      <c r="M570" s="6"/>
      <c r="N570" s="6"/>
    </row>
    <row r="571" spans="1:14" ht="51">
      <c r="A571" s="4">
        <v>76</v>
      </c>
      <c r="B571" s="145" t="s">
        <v>1163</v>
      </c>
      <c r="C571" s="8" t="s">
        <v>1103</v>
      </c>
      <c r="D571" s="8" t="s">
        <v>851</v>
      </c>
      <c r="E571" s="6" t="s">
        <v>855</v>
      </c>
      <c r="F571" s="146" t="s">
        <v>853</v>
      </c>
      <c r="G571" s="147"/>
      <c r="H571" s="147"/>
      <c r="I571" s="147"/>
      <c r="J571" s="147">
        <v>1</v>
      </c>
      <c r="K571" s="147"/>
      <c r="L571" s="8" t="s">
        <v>854</v>
      </c>
      <c r="M571" s="6"/>
      <c r="N571" s="6"/>
    </row>
    <row r="572" spans="1:14" ht="25.5">
      <c r="A572" s="4">
        <v>77</v>
      </c>
      <c r="B572" s="145" t="s">
        <v>1163</v>
      </c>
      <c r="C572" s="8" t="s">
        <v>1075</v>
      </c>
      <c r="D572" s="8" t="s">
        <v>856</v>
      </c>
      <c r="E572" s="159" t="s">
        <v>857</v>
      </c>
      <c r="F572" s="146" t="s">
        <v>368</v>
      </c>
      <c r="G572" s="147"/>
      <c r="H572" s="147"/>
      <c r="I572" s="147"/>
      <c r="J572" s="147">
        <v>1</v>
      </c>
      <c r="K572" s="147"/>
      <c r="L572" s="8" t="s">
        <v>858</v>
      </c>
      <c r="M572" s="6"/>
      <c r="N572" s="6"/>
    </row>
    <row r="573" spans="1:14" ht="38.25">
      <c r="A573" s="4">
        <v>78</v>
      </c>
      <c r="B573" s="145" t="s">
        <v>1163</v>
      </c>
      <c r="C573" s="8" t="s">
        <v>1075</v>
      </c>
      <c r="D573" s="8" t="s">
        <v>856</v>
      </c>
      <c r="E573" s="6" t="s">
        <v>1598</v>
      </c>
      <c r="F573" s="146">
        <v>39631</v>
      </c>
      <c r="G573" s="147"/>
      <c r="H573" s="147"/>
      <c r="I573" s="147">
        <v>1</v>
      </c>
      <c r="J573" s="147"/>
      <c r="K573" s="147"/>
      <c r="L573" s="8" t="s">
        <v>1599</v>
      </c>
      <c r="M573" s="6"/>
      <c r="N573" s="6"/>
    </row>
    <row r="574" spans="1:14" ht="51">
      <c r="A574" s="4">
        <v>79</v>
      </c>
      <c r="B574" s="145" t="s">
        <v>1163</v>
      </c>
      <c r="C574" s="8" t="s">
        <v>1108</v>
      </c>
      <c r="D574" s="8" t="s">
        <v>1600</v>
      </c>
      <c r="E574" s="6" t="s">
        <v>1601</v>
      </c>
      <c r="F574" s="146">
        <v>39499</v>
      </c>
      <c r="G574" s="147"/>
      <c r="H574" s="147"/>
      <c r="I574" s="147"/>
      <c r="J574" s="147">
        <v>1</v>
      </c>
      <c r="K574" s="147"/>
      <c r="L574" s="8" t="s">
        <v>1602</v>
      </c>
      <c r="M574" s="6"/>
      <c r="N574" s="6"/>
    </row>
    <row r="575" spans="1:14" ht="25.5">
      <c r="A575" s="4">
        <v>80</v>
      </c>
      <c r="B575" s="145" t="s">
        <v>1163</v>
      </c>
      <c r="C575" s="8" t="s">
        <v>1108</v>
      </c>
      <c r="D575" s="8" t="s">
        <v>1603</v>
      </c>
      <c r="E575" s="6" t="s">
        <v>1604</v>
      </c>
      <c r="F575" s="146" t="s">
        <v>1107</v>
      </c>
      <c r="G575" s="147"/>
      <c r="H575" s="147"/>
      <c r="I575" s="147"/>
      <c r="J575" s="147">
        <v>1</v>
      </c>
      <c r="K575" s="147"/>
      <c r="L575" s="8" t="s">
        <v>1605</v>
      </c>
      <c r="M575" s="6"/>
      <c r="N575" s="6"/>
    </row>
    <row r="576" spans="1:14" ht="76.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5.5">
      <c r="A577" s="4">
        <v>82</v>
      </c>
      <c r="B577" s="145" t="s">
        <v>1163</v>
      </c>
      <c r="C577" s="8" t="s">
        <v>1103</v>
      </c>
      <c r="D577" s="8" t="s">
        <v>1104</v>
      </c>
      <c r="E577" s="6" t="s">
        <v>1609</v>
      </c>
      <c r="F577" s="117">
        <v>39785</v>
      </c>
      <c r="G577" s="6"/>
      <c r="H577" s="6"/>
      <c r="I577" s="6"/>
      <c r="J577" s="6">
        <v>1</v>
      </c>
      <c r="K577" s="6"/>
      <c r="L577" s="8" t="s">
        <v>1610</v>
      </c>
      <c r="M577" s="6"/>
      <c r="N577" s="6"/>
    </row>
    <row r="578" spans="1:14" ht="25.5">
      <c r="A578" s="4">
        <v>83</v>
      </c>
      <c r="B578" s="145" t="s">
        <v>1163</v>
      </c>
      <c r="C578" s="8" t="s">
        <v>1611</v>
      </c>
      <c r="D578" s="8" t="s">
        <v>1612</v>
      </c>
      <c r="E578" s="6" t="s">
        <v>1613</v>
      </c>
      <c r="F578" s="117">
        <v>39512</v>
      </c>
      <c r="G578" s="6"/>
      <c r="H578" s="6"/>
      <c r="I578" s="6">
        <v>1</v>
      </c>
      <c r="J578" s="6"/>
      <c r="K578" s="6"/>
      <c r="L578" s="8" t="s">
        <v>1614</v>
      </c>
      <c r="M578" s="6"/>
      <c r="N578" s="6"/>
    </row>
    <row r="579" spans="1:14" ht="25.5">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5.5">
      <c r="A580" s="4">
        <v>2</v>
      </c>
      <c r="B580" s="7" t="s">
        <v>1164</v>
      </c>
      <c r="C580" s="12" t="s">
        <v>59</v>
      </c>
      <c r="D580" s="12" t="s">
        <v>60</v>
      </c>
      <c r="E580" s="13" t="s">
        <v>61</v>
      </c>
      <c r="F580" s="119">
        <v>39192</v>
      </c>
      <c r="G580" s="120"/>
      <c r="H580" s="120"/>
      <c r="I580" s="120"/>
      <c r="J580" s="120">
        <v>1</v>
      </c>
      <c r="K580" s="120"/>
      <c r="L580" s="10" t="s">
        <v>62</v>
      </c>
      <c r="M580" s="11"/>
      <c r="N580" s="11"/>
    </row>
    <row r="581" spans="1:14" ht="25.5">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5.5">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1">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5.5">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5.5">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5.5">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5.5">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ht="25.5">
      <c r="A595" s="4">
        <v>17</v>
      </c>
      <c r="B595" s="7" t="s">
        <v>1164</v>
      </c>
      <c r="C595" s="12" t="s">
        <v>1615</v>
      </c>
      <c r="D595" s="12" t="s">
        <v>63</v>
      </c>
      <c r="E595" s="13" t="s">
        <v>101</v>
      </c>
      <c r="F595" s="119">
        <v>2712</v>
      </c>
      <c r="G595" s="120"/>
      <c r="H595" s="120"/>
      <c r="I595" s="120"/>
      <c r="J595" s="120"/>
      <c r="K595" s="120">
        <v>2</v>
      </c>
      <c r="L595" s="10" t="s">
        <v>1106</v>
      </c>
      <c r="M595" s="11"/>
      <c r="N595" s="11"/>
    </row>
    <row r="596" spans="1:14" ht="25.5">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6.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5.5">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5.5">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8.25">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3.7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3.7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5.5">
      <c r="A617" s="4">
        <v>39</v>
      </c>
      <c r="B617" s="7" t="s">
        <v>1164</v>
      </c>
      <c r="C617" s="12" t="s">
        <v>1615</v>
      </c>
      <c r="D617" s="12" t="s">
        <v>1621</v>
      </c>
      <c r="E617" s="13" t="s">
        <v>731</v>
      </c>
      <c r="F617" s="119" t="s">
        <v>732</v>
      </c>
      <c r="G617" s="120"/>
      <c r="H617" s="120"/>
      <c r="I617" s="120"/>
      <c r="J617" s="120"/>
      <c r="K617" s="120">
        <v>1</v>
      </c>
      <c r="L617" s="10" t="s">
        <v>733</v>
      </c>
      <c r="M617" s="11"/>
      <c r="N617" s="11"/>
    </row>
    <row r="618" spans="1:15" ht="25.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8.25">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ht="25.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ht="25.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ht="25.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ht="25.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ht="25.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8.25">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1">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ht="25.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ht="25.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8.25">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ht="25.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ht="25.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5.5">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ht="25.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ht="25.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ht="25.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ht="25.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ht="25.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ht="25.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ht="25.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ht="25.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ht="25.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8.25">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5.5">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1">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5.5">
      <c r="A664" s="4">
        <v>86</v>
      </c>
      <c r="B664" s="7" t="s">
        <v>1164</v>
      </c>
      <c r="C664" s="12" t="s">
        <v>59</v>
      </c>
      <c r="D664" s="12" t="s">
        <v>1734</v>
      </c>
      <c r="E664" s="13" t="s">
        <v>1890</v>
      </c>
      <c r="F664" s="119" t="s">
        <v>1891</v>
      </c>
      <c r="G664" s="120"/>
      <c r="H664" s="120"/>
      <c r="I664" s="120"/>
      <c r="J664" s="120"/>
      <c r="K664" s="120">
        <v>1</v>
      </c>
      <c r="L664" s="10" t="s">
        <v>1892</v>
      </c>
      <c r="M664" s="11"/>
      <c r="N664" s="11"/>
    </row>
    <row r="665" spans="1:14" ht="25.5">
      <c r="A665" s="4">
        <v>87</v>
      </c>
      <c r="B665" s="7" t="s">
        <v>1164</v>
      </c>
      <c r="C665" s="12" t="s">
        <v>59</v>
      </c>
      <c r="D665" s="12" t="s">
        <v>1469</v>
      </c>
      <c r="E665" s="13" t="s">
        <v>1893</v>
      </c>
      <c r="F665" s="119" t="s">
        <v>1894</v>
      </c>
      <c r="G665" s="120"/>
      <c r="H665" s="120"/>
      <c r="I665" s="120">
        <v>1</v>
      </c>
      <c r="J665" s="120"/>
      <c r="K665" s="120"/>
      <c r="L665" s="10" t="s">
        <v>1895</v>
      </c>
      <c r="M665" s="11"/>
      <c r="N665" s="11"/>
    </row>
    <row r="666" spans="1:14" ht="38.25">
      <c r="A666" s="4">
        <v>88</v>
      </c>
      <c r="B666" s="7" t="s">
        <v>1164</v>
      </c>
      <c r="C666" s="12" t="s">
        <v>1896</v>
      </c>
      <c r="D666" s="12" t="s">
        <v>1897</v>
      </c>
      <c r="E666" s="13" t="s">
        <v>1898</v>
      </c>
      <c r="F666" s="119" t="s">
        <v>1899</v>
      </c>
      <c r="G666" s="120"/>
      <c r="H666" s="120"/>
      <c r="I666" s="120"/>
      <c r="J666" s="120">
        <v>1</v>
      </c>
      <c r="K666" s="120"/>
      <c r="L666" s="10" t="s">
        <v>1900</v>
      </c>
      <c r="M666" s="11"/>
      <c r="N666" s="11"/>
    </row>
    <row r="667" spans="1:14" ht="25.5">
      <c r="A667" s="4">
        <v>89</v>
      </c>
      <c r="B667" s="7" t="s">
        <v>1164</v>
      </c>
      <c r="C667" s="12" t="s">
        <v>59</v>
      </c>
      <c r="D667" s="12" t="s">
        <v>1901</v>
      </c>
      <c r="E667" s="13" t="s">
        <v>1902</v>
      </c>
      <c r="F667" s="119" t="s">
        <v>1903</v>
      </c>
      <c r="G667" s="120"/>
      <c r="H667" s="120"/>
      <c r="I667" s="120"/>
      <c r="J667" s="120">
        <v>1</v>
      </c>
      <c r="K667" s="120"/>
      <c r="L667" s="10" t="s">
        <v>1904</v>
      </c>
      <c r="M667" s="11"/>
      <c r="N667" s="11"/>
    </row>
    <row r="668" spans="1:14" ht="25.5">
      <c r="A668" s="4">
        <v>90</v>
      </c>
      <c r="B668" s="7" t="s">
        <v>1164</v>
      </c>
      <c r="C668" s="12" t="s">
        <v>1905</v>
      </c>
      <c r="D668" s="12" t="s">
        <v>1634</v>
      </c>
      <c r="E668" s="13" t="s">
        <v>1906</v>
      </c>
      <c r="F668" s="119" t="s">
        <v>25</v>
      </c>
      <c r="G668" s="120"/>
      <c r="H668" s="120"/>
      <c r="I668" s="120"/>
      <c r="J668" s="120"/>
      <c r="K668" s="120">
        <v>1</v>
      </c>
      <c r="L668" s="10" t="s">
        <v>1907</v>
      </c>
      <c r="M668" s="11"/>
      <c r="N668" s="11"/>
    </row>
    <row r="669" spans="1:14" ht="25.5">
      <c r="A669" s="4">
        <v>91</v>
      </c>
      <c r="B669" s="7" t="s">
        <v>1164</v>
      </c>
      <c r="C669" s="12" t="s">
        <v>59</v>
      </c>
      <c r="D669" s="12" t="s">
        <v>1908</v>
      </c>
      <c r="E669" s="13" t="s">
        <v>1909</v>
      </c>
      <c r="F669" s="119" t="s">
        <v>1910</v>
      </c>
      <c r="G669" s="120"/>
      <c r="H669" s="120"/>
      <c r="I669" s="120"/>
      <c r="J669" s="120"/>
      <c r="K669" s="120">
        <v>1</v>
      </c>
      <c r="L669" s="10" t="s">
        <v>1911</v>
      </c>
      <c r="M669" s="11"/>
      <c r="N669" s="11"/>
    </row>
    <row r="670" spans="1:14" ht="25.5">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38.25">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1905</v>
      </c>
      <c r="D672" s="12" t="s">
        <v>1490</v>
      </c>
      <c r="E672" s="13" t="s">
        <v>678</v>
      </c>
      <c r="F672" s="119" t="s">
        <v>1531</v>
      </c>
      <c r="G672" s="120"/>
      <c r="H672" s="120"/>
      <c r="I672" s="120">
        <v>1</v>
      </c>
      <c r="J672" s="120"/>
      <c r="K672" s="120"/>
      <c r="L672" s="10" t="s">
        <v>1106</v>
      </c>
      <c r="M672" s="11"/>
      <c r="N672" s="11"/>
    </row>
    <row r="673" spans="1:14" ht="25.5">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1905</v>
      </c>
      <c r="D674" s="12" t="s">
        <v>1490</v>
      </c>
      <c r="E674" s="13" t="s">
        <v>213</v>
      </c>
      <c r="F674" s="119" t="s">
        <v>680</v>
      </c>
      <c r="G674" s="120"/>
      <c r="H674" s="120"/>
      <c r="I674" s="120"/>
      <c r="J674" s="120"/>
      <c r="K674" s="120">
        <v>1</v>
      </c>
      <c r="L674" s="10" t="s">
        <v>1106</v>
      </c>
      <c r="M674" s="11"/>
      <c r="N674" s="11"/>
    </row>
    <row r="675" spans="1:14" ht="51">
      <c r="A675" s="4">
        <v>97</v>
      </c>
      <c r="B675" s="7" t="s">
        <v>1164</v>
      </c>
      <c r="C675" s="12" t="s">
        <v>1905</v>
      </c>
      <c r="D675" s="12" t="s">
        <v>1490</v>
      </c>
      <c r="E675" s="13" t="s">
        <v>214</v>
      </c>
      <c r="F675" s="119" t="s">
        <v>681</v>
      </c>
      <c r="G675" s="120"/>
      <c r="H675" s="120"/>
      <c r="I675" s="120"/>
      <c r="J675" s="120"/>
      <c r="K675" s="120">
        <v>1</v>
      </c>
      <c r="L675" s="10" t="s">
        <v>682</v>
      </c>
      <c r="M675" s="11"/>
      <c r="N675" s="11"/>
    </row>
    <row r="676" spans="1:14" ht="38.25">
      <c r="A676" s="4">
        <v>98</v>
      </c>
      <c r="B676" s="7" t="s">
        <v>1164</v>
      </c>
      <c r="C676" s="12" t="s">
        <v>1905</v>
      </c>
      <c r="D676" s="12" t="s">
        <v>102</v>
      </c>
      <c r="E676" s="13" t="s">
        <v>683</v>
      </c>
      <c r="F676" s="119" t="s">
        <v>684</v>
      </c>
      <c r="G676" s="120"/>
      <c r="H676" s="120"/>
      <c r="I676" s="120"/>
      <c r="J676" s="120">
        <v>1</v>
      </c>
      <c r="K676" s="120"/>
      <c r="L676" s="10" t="s">
        <v>685</v>
      </c>
      <c r="M676" s="11"/>
      <c r="N676" s="11"/>
    </row>
    <row r="677" spans="1:14" ht="76.5">
      <c r="A677" s="4">
        <v>99</v>
      </c>
      <c r="B677" s="145" t="s">
        <v>1164</v>
      </c>
      <c r="C677" s="8" t="s">
        <v>1896</v>
      </c>
      <c r="D677" s="8" t="s">
        <v>686</v>
      </c>
      <c r="E677" s="6" t="s">
        <v>687</v>
      </c>
      <c r="F677" s="117" t="s">
        <v>216</v>
      </c>
      <c r="G677" s="6"/>
      <c r="H677" s="6"/>
      <c r="I677" s="6"/>
      <c r="J677" s="6">
        <v>1</v>
      </c>
      <c r="K677" s="6"/>
      <c r="L677" s="148" t="s">
        <v>1945</v>
      </c>
      <c r="M677" s="6" t="s">
        <v>1946</v>
      </c>
      <c r="N677" s="11" t="s">
        <v>1947</v>
      </c>
    </row>
    <row r="678" spans="1:14" ht="25.5">
      <c r="A678" s="4">
        <v>100</v>
      </c>
      <c r="B678" s="145" t="s">
        <v>1164</v>
      </c>
      <c r="C678" s="8" t="s">
        <v>1948</v>
      </c>
      <c r="D678" s="8" t="s">
        <v>1949</v>
      </c>
      <c r="E678" s="6" t="s">
        <v>1950</v>
      </c>
      <c r="F678" s="117" t="s">
        <v>217</v>
      </c>
      <c r="G678" s="6"/>
      <c r="H678" s="6"/>
      <c r="I678" s="6"/>
      <c r="J678" s="6"/>
      <c r="K678" s="6">
        <v>1</v>
      </c>
      <c r="L678" s="149" t="s">
        <v>993</v>
      </c>
      <c r="M678" s="6"/>
      <c r="N678" s="11" t="s">
        <v>225</v>
      </c>
    </row>
    <row r="679" spans="1:14" ht="25.5">
      <c r="A679" s="4">
        <v>101</v>
      </c>
      <c r="B679" s="145" t="s">
        <v>1164</v>
      </c>
      <c r="C679" s="8" t="s">
        <v>1948</v>
      </c>
      <c r="D679" s="8" t="s">
        <v>994</v>
      </c>
      <c r="E679" s="6" t="s">
        <v>995</v>
      </c>
      <c r="F679" s="117" t="s">
        <v>218</v>
      </c>
      <c r="G679" s="6"/>
      <c r="H679" s="6"/>
      <c r="I679" s="6"/>
      <c r="J679" s="6"/>
      <c r="K679" s="6">
        <v>1</v>
      </c>
      <c r="L679" s="11" t="s">
        <v>384</v>
      </c>
      <c r="M679" s="6"/>
      <c r="N679" s="11" t="s">
        <v>225</v>
      </c>
    </row>
    <row r="680" spans="1:14" ht="89.25">
      <c r="A680" s="4">
        <v>102</v>
      </c>
      <c r="B680" s="145" t="s">
        <v>1164</v>
      </c>
      <c r="C680" s="8" t="s">
        <v>1948</v>
      </c>
      <c r="D680" s="8" t="s">
        <v>994</v>
      </c>
      <c r="E680" s="159" t="s">
        <v>1524</v>
      </c>
      <c r="F680" s="117" t="s">
        <v>219</v>
      </c>
      <c r="G680" s="6"/>
      <c r="H680" s="6"/>
      <c r="I680" s="6">
        <v>1</v>
      </c>
      <c r="J680" s="6">
        <v>1</v>
      </c>
      <c r="K680" s="6"/>
      <c r="L680" s="148" t="s">
        <v>1525</v>
      </c>
      <c r="M680" s="6"/>
      <c r="N680" s="11" t="s">
        <v>341</v>
      </c>
    </row>
    <row r="681" spans="1:14" ht="38.25">
      <c r="A681" s="4">
        <v>103</v>
      </c>
      <c r="B681" s="145" t="s">
        <v>1164</v>
      </c>
      <c r="C681" s="8" t="s">
        <v>1948</v>
      </c>
      <c r="D681" s="8" t="s">
        <v>994</v>
      </c>
      <c r="E681" s="6" t="s">
        <v>1526</v>
      </c>
      <c r="F681" s="117" t="s">
        <v>220</v>
      </c>
      <c r="G681" s="6"/>
      <c r="H681" s="6"/>
      <c r="I681" s="6">
        <v>1</v>
      </c>
      <c r="J681" s="6"/>
      <c r="K681" s="6"/>
      <c r="L681" s="148" t="s">
        <v>907</v>
      </c>
      <c r="M681" s="6" t="s">
        <v>908</v>
      </c>
      <c r="N681" s="11" t="s">
        <v>909</v>
      </c>
    </row>
    <row r="682" spans="1:14" ht="76.5">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3.75">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8.25">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3.75">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1">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5.5">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5.5">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1867</v>
      </c>
      <c r="F707" s="119">
        <v>39238</v>
      </c>
      <c r="G707" s="120"/>
      <c r="H707" s="120"/>
      <c r="I707" s="120"/>
      <c r="J707" s="120">
        <v>1</v>
      </c>
      <c r="K707" s="120"/>
      <c r="L707" s="10" t="s">
        <v>401</v>
      </c>
      <c r="M707" s="11" t="s">
        <v>159</v>
      </c>
      <c r="N707" s="11" t="s">
        <v>159</v>
      </c>
    </row>
    <row r="708" spans="1:14">
      <c r="A708" s="4">
        <v>22</v>
      </c>
      <c r="B708" s="7" t="s">
        <v>1165</v>
      </c>
      <c r="C708" s="12" t="s">
        <v>1259</v>
      </c>
      <c r="D708" s="12" t="s">
        <v>1868</v>
      </c>
      <c r="E708" s="13" t="s">
        <v>1869</v>
      </c>
      <c r="F708" s="119"/>
      <c r="G708" s="120"/>
      <c r="H708" s="120"/>
      <c r="I708" s="120"/>
      <c r="J708" s="120">
        <v>1</v>
      </c>
      <c r="K708" s="120"/>
      <c r="L708" s="10" t="s">
        <v>1870</v>
      </c>
      <c r="M708" s="11" t="s">
        <v>159</v>
      </c>
      <c r="N708" s="11" t="s">
        <v>159</v>
      </c>
    </row>
    <row r="709" spans="1:14">
      <c r="A709" s="4">
        <v>23</v>
      </c>
      <c r="B709" s="7" t="s">
        <v>1165</v>
      </c>
      <c r="C709" s="12" t="s">
        <v>173</v>
      </c>
      <c r="D709" s="12" t="s">
        <v>176</v>
      </c>
      <c r="E709" s="13" t="s">
        <v>1871</v>
      </c>
      <c r="F709" s="119">
        <v>39272</v>
      </c>
      <c r="G709" s="120"/>
      <c r="H709" s="120"/>
      <c r="I709" s="120"/>
      <c r="J709" s="120"/>
      <c r="K709" s="120">
        <v>1</v>
      </c>
      <c r="L709" s="10" t="s">
        <v>1872</v>
      </c>
      <c r="M709" s="11" t="s">
        <v>159</v>
      </c>
      <c r="N709" s="11" t="s">
        <v>159</v>
      </c>
    </row>
    <row r="710" spans="1:14">
      <c r="A710" s="4">
        <v>24</v>
      </c>
      <c r="B710" s="7" t="s">
        <v>1165</v>
      </c>
      <c r="C710" s="12" t="s">
        <v>1255</v>
      </c>
      <c r="D710" s="12" t="s">
        <v>1873</v>
      </c>
      <c r="E710" s="13" t="s">
        <v>1874</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1875</v>
      </c>
      <c r="F711" s="119">
        <v>39264</v>
      </c>
      <c r="G711" s="120"/>
      <c r="H711" s="120"/>
      <c r="I711" s="120">
        <v>1</v>
      </c>
      <c r="J711" s="120"/>
      <c r="K711" s="120"/>
      <c r="L711" s="10" t="s">
        <v>1876</v>
      </c>
      <c r="M711" s="11" t="s">
        <v>159</v>
      </c>
      <c r="N711" s="11"/>
    </row>
    <row r="712" spans="1:14">
      <c r="A712" s="4">
        <v>26</v>
      </c>
      <c r="B712" s="7" t="s">
        <v>1165</v>
      </c>
      <c r="C712" s="12" t="s">
        <v>1259</v>
      </c>
      <c r="D712" s="12" t="s">
        <v>1868</v>
      </c>
      <c r="E712" s="13" t="s">
        <v>1877</v>
      </c>
      <c r="F712" s="119">
        <v>39268</v>
      </c>
      <c r="G712" s="120"/>
      <c r="H712" s="120"/>
      <c r="I712" s="120"/>
      <c r="J712" s="120"/>
      <c r="K712" s="120">
        <v>1</v>
      </c>
      <c r="L712" s="10" t="s">
        <v>401</v>
      </c>
      <c r="M712" s="11" t="s">
        <v>159</v>
      </c>
      <c r="N712" s="11" t="s">
        <v>159</v>
      </c>
    </row>
    <row r="713" spans="1:14">
      <c r="A713" s="4">
        <v>27</v>
      </c>
      <c r="B713" s="7" t="s">
        <v>1165</v>
      </c>
      <c r="C713" s="12" t="s">
        <v>1259</v>
      </c>
      <c r="D713" s="12" t="s">
        <v>1868</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1868</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1868</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5.5">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1872</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5.5">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5.5">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1868</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5.5">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5.5">
      <c r="A742" s="4">
        <v>56</v>
      </c>
      <c r="B742" s="7" t="s">
        <v>1165</v>
      </c>
      <c r="C742" s="12" t="s">
        <v>173</v>
      </c>
      <c r="D742" s="12" t="s">
        <v>1269</v>
      </c>
      <c r="E742" s="13" t="s">
        <v>1154</v>
      </c>
      <c r="F742" s="119">
        <v>39358</v>
      </c>
      <c r="G742" s="120"/>
      <c r="H742" s="120"/>
      <c r="I742" s="120">
        <v>1</v>
      </c>
      <c r="J742" s="120"/>
      <c r="K742" s="120"/>
      <c r="L742" s="10" t="s">
        <v>1366</v>
      </c>
      <c r="M742" s="11"/>
      <c r="N742" s="11"/>
    </row>
    <row r="743" spans="1:14">
      <c r="A743" s="4">
        <v>57</v>
      </c>
      <c r="B743" s="7" t="s">
        <v>1165</v>
      </c>
      <c r="C743" s="12" t="s">
        <v>173</v>
      </c>
      <c r="D743" s="12" t="s">
        <v>1262</v>
      </c>
      <c r="E743" s="13" t="s">
        <v>1367</v>
      </c>
      <c r="F743" s="119">
        <v>39358</v>
      </c>
      <c r="G743" s="120"/>
      <c r="H743" s="120"/>
      <c r="I743" s="120"/>
      <c r="J743" s="120">
        <v>1</v>
      </c>
      <c r="K743" s="120"/>
      <c r="L743" s="10" t="s">
        <v>769</v>
      </c>
      <c r="M743" s="11"/>
      <c r="N743" s="11"/>
    </row>
    <row r="744" spans="1:14" ht="25.5">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5.5">
      <c r="A748" s="4">
        <v>62</v>
      </c>
      <c r="B748" s="145" t="s">
        <v>1165</v>
      </c>
      <c r="C748" s="12" t="s">
        <v>1255</v>
      </c>
      <c r="D748" s="8" t="s">
        <v>1278</v>
      </c>
      <c r="E748" s="6" t="s">
        <v>1537</v>
      </c>
      <c r="F748" s="117">
        <v>39394</v>
      </c>
      <c r="G748" s="6"/>
      <c r="H748" s="6"/>
      <c r="I748" s="6"/>
      <c r="J748" s="6"/>
      <c r="K748" s="6">
        <v>1</v>
      </c>
      <c r="L748" s="11" t="s">
        <v>1131</v>
      </c>
      <c r="M748" s="6"/>
      <c r="N748" s="11"/>
    </row>
    <row r="749" spans="1:14" ht="51">
      <c r="A749" s="4">
        <v>63</v>
      </c>
      <c r="B749" s="7" t="s">
        <v>1165</v>
      </c>
      <c r="C749" s="12" t="s">
        <v>1259</v>
      </c>
      <c r="D749" s="12" t="s">
        <v>1282</v>
      </c>
      <c r="E749" s="6" t="s">
        <v>1538</v>
      </c>
      <c r="F749" s="117">
        <v>39405</v>
      </c>
      <c r="G749" s="6"/>
      <c r="H749" s="6">
        <v>1</v>
      </c>
      <c r="I749" s="6"/>
      <c r="J749" s="6"/>
      <c r="K749" s="6"/>
      <c r="L749" s="11" t="s">
        <v>1539</v>
      </c>
      <c r="M749" s="6"/>
      <c r="N749" s="11"/>
    </row>
    <row r="750" spans="1:14" ht="25.5">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5.5">
      <c r="A751" s="4">
        <v>65</v>
      </c>
      <c r="B751" s="7" t="s">
        <v>1165</v>
      </c>
      <c r="C751" s="8" t="s">
        <v>173</v>
      </c>
      <c r="D751" s="8" t="s">
        <v>174</v>
      </c>
      <c r="E751" s="6" t="s">
        <v>493</v>
      </c>
      <c r="F751" s="117" t="s">
        <v>494</v>
      </c>
      <c r="G751" s="6"/>
      <c r="H751" s="6">
        <v>1</v>
      </c>
      <c r="I751" s="6"/>
      <c r="J751" s="6"/>
      <c r="K751" s="6"/>
      <c r="L751" s="11" t="s">
        <v>495</v>
      </c>
      <c r="M751" s="6"/>
      <c r="N751" s="11" t="s">
        <v>496</v>
      </c>
    </row>
    <row r="752" spans="1:14" ht="25.5">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705" t="s">
        <v>405</v>
      </c>
      <c r="B753" s="705"/>
      <c r="C753" s="705"/>
      <c r="D753" s="705"/>
      <c r="E753" s="705"/>
      <c r="F753" s="705"/>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zoomScaleNormal="100" zoomScaleSheetLayoutView="100" workbookViewId="0">
      <selection activeCell="D4" sqref="D4:D10"/>
    </sheetView>
  </sheetViews>
  <sheetFormatPr defaultColWidth="9.140625" defaultRowHeight="12.75"/>
  <cols>
    <col min="1" max="1" width="9.140625" style="468"/>
    <col min="2" max="2" width="4.140625" style="468" customWidth="1"/>
    <col min="3" max="3" width="28.5703125" style="468" customWidth="1"/>
    <col min="4" max="4" width="25.85546875" style="564" customWidth="1"/>
    <col min="5" max="5" width="23.140625" style="564" customWidth="1"/>
    <col min="6" max="6" width="17.42578125" style="564" customWidth="1"/>
    <col min="7" max="16384" width="9.140625" style="468"/>
  </cols>
  <sheetData>
    <row r="1" spans="1:6" ht="24" customHeight="1">
      <c r="A1" s="718" t="s">
        <v>559</v>
      </c>
      <c r="B1" s="718"/>
      <c r="C1" s="718"/>
      <c r="D1" s="718"/>
      <c r="E1" s="718"/>
      <c r="F1" s="718"/>
    </row>
    <row r="2" spans="1:6">
      <c r="B2" s="712" t="s">
        <v>425</v>
      </c>
      <c r="C2" s="712"/>
      <c r="D2" s="712"/>
      <c r="E2" s="712"/>
      <c r="F2" s="712"/>
    </row>
    <row r="3" spans="1:6" ht="45.95" customHeight="1">
      <c r="A3" s="469" t="s">
        <v>230</v>
      </c>
      <c r="B3" s="469" t="s">
        <v>1764</v>
      </c>
      <c r="C3" s="469" t="s">
        <v>426</v>
      </c>
      <c r="D3" s="469" t="s">
        <v>427</v>
      </c>
      <c r="E3" s="469" t="s">
        <v>428</v>
      </c>
      <c r="F3" s="469" t="s">
        <v>429</v>
      </c>
    </row>
    <row r="4" spans="1:6" ht="28.5" customHeight="1">
      <c r="A4" s="719" t="s">
        <v>1157</v>
      </c>
      <c r="B4" s="720">
        <v>1</v>
      </c>
      <c r="C4" s="470" t="s">
        <v>430</v>
      </c>
      <c r="D4" s="721" t="s">
        <v>286</v>
      </c>
      <c r="E4" s="561">
        <v>0</v>
      </c>
      <c r="F4" s="561">
        <v>0</v>
      </c>
    </row>
    <row r="5" spans="1:6" ht="15">
      <c r="A5" s="719"/>
      <c r="B5" s="720"/>
      <c r="C5" s="471" t="s">
        <v>431</v>
      </c>
      <c r="D5" s="721"/>
      <c r="E5" s="561">
        <v>0</v>
      </c>
      <c r="F5" s="561">
        <v>0</v>
      </c>
    </row>
    <row r="6" spans="1:6" ht="15">
      <c r="A6" s="719"/>
      <c r="B6" s="720"/>
      <c r="C6" s="471" t="s">
        <v>432</v>
      </c>
      <c r="D6" s="721"/>
      <c r="E6" s="561">
        <v>0</v>
      </c>
      <c r="F6" s="561">
        <v>0</v>
      </c>
    </row>
    <row r="7" spans="1:6" ht="15">
      <c r="A7" s="719"/>
      <c r="B7" s="720"/>
      <c r="C7" s="471" t="s">
        <v>433</v>
      </c>
      <c r="D7" s="721"/>
      <c r="E7" s="561">
        <v>0</v>
      </c>
      <c r="F7" s="561">
        <v>0</v>
      </c>
    </row>
    <row r="8" spans="1:6" ht="24" customHeight="1">
      <c r="A8" s="719"/>
      <c r="B8" s="720"/>
      <c r="C8" s="470" t="s">
        <v>434</v>
      </c>
      <c r="D8" s="721"/>
      <c r="E8" s="561">
        <v>0</v>
      </c>
      <c r="F8" s="561">
        <v>0</v>
      </c>
    </row>
    <row r="9" spans="1:6" ht="22.7" customHeight="1">
      <c r="A9" s="719"/>
      <c r="B9" s="720"/>
      <c r="C9" s="470" t="s">
        <v>435</v>
      </c>
      <c r="D9" s="721"/>
      <c r="E9" s="561">
        <v>0</v>
      </c>
      <c r="F9" s="561">
        <v>0</v>
      </c>
    </row>
    <row r="10" spans="1:6" ht="28.5" customHeight="1">
      <c r="A10" s="719"/>
      <c r="B10" s="720"/>
      <c r="C10" s="470" t="s">
        <v>436</v>
      </c>
      <c r="D10" s="721"/>
      <c r="E10" s="561">
        <v>0</v>
      </c>
      <c r="F10" s="561">
        <v>0</v>
      </c>
    </row>
    <row r="11" spans="1:6" ht="44.25" customHeight="1">
      <c r="A11" s="719"/>
      <c r="B11" s="471">
        <v>2</v>
      </c>
      <c r="C11" s="470" t="s">
        <v>437</v>
      </c>
      <c r="D11" s="562" t="s">
        <v>286</v>
      </c>
      <c r="E11" s="561">
        <v>0</v>
      </c>
      <c r="F11" s="561">
        <v>0</v>
      </c>
    </row>
    <row r="12" spans="1:6" ht="66.75" customHeight="1">
      <c r="A12" s="719"/>
      <c r="B12" s="471">
        <v>3</v>
      </c>
      <c r="C12" s="470" t="s">
        <v>438</v>
      </c>
      <c r="D12" s="562" t="s">
        <v>286</v>
      </c>
      <c r="E12" s="561">
        <v>0</v>
      </c>
      <c r="F12" s="561">
        <v>0</v>
      </c>
    </row>
    <row r="13" spans="1:6" ht="65.25" customHeight="1">
      <c r="A13" s="719"/>
      <c r="B13" s="470">
        <v>4</v>
      </c>
      <c r="C13" s="470" t="s">
        <v>439</v>
      </c>
      <c r="D13" s="562" t="s">
        <v>286</v>
      </c>
      <c r="E13" s="561">
        <v>0</v>
      </c>
      <c r="F13" s="561">
        <v>0</v>
      </c>
    </row>
    <row r="14" spans="1:6" ht="42.75" customHeight="1">
      <c r="A14" s="719"/>
      <c r="B14" s="470">
        <v>5</v>
      </c>
      <c r="C14" s="470" t="s">
        <v>440</v>
      </c>
      <c r="D14" s="562" t="s">
        <v>286</v>
      </c>
      <c r="E14" s="561">
        <v>0</v>
      </c>
      <c r="F14" s="561">
        <v>0</v>
      </c>
    </row>
    <row r="15" spans="1:6" ht="38.25" customHeight="1">
      <c r="A15" s="719"/>
      <c r="B15" s="470">
        <v>6</v>
      </c>
      <c r="C15" s="470" t="s">
        <v>441</v>
      </c>
      <c r="D15" s="562" t="s">
        <v>286</v>
      </c>
      <c r="E15" s="561">
        <v>0</v>
      </c>
      <c r="F15" s="561">
        <v>0</v>
      </c>
    </row>
    <row r="16" spans="1:6" ht="33" customHeight="1">
      <c r="A16" s="719"/>
      <c r="B16" s="470">
        <v>7</v>
      </c>
      <c r="C16" s="470" t="s">
        <v>442</v>
      </c>
      <c r="D16" s="562" t="s">
        <v>286</v>
      </c>
      <c r="E16" s="561">
        <v>0</v>
      </c>
      <c r="F16" s="561">
        <v>0</v>
      </c>
    </row>
    <row r="17" spans="1:6" ht="15">
      <c r="A17" s="719"/>
      <c r="B17" s="720" t="s">
        <v>1042</v>
      </c>
      <c r="C17" s="720"/>
      <c r="D17" s="720"/>
      <c r="E17" s="561">
        <v>0</v>
      </c>
      <c r="F17" s="561">
        <v>0</v>
      </c>
    </row>
    <row r="18" spans="1:6" ht="15">
      <c r="A18" s="719"/>
      <c r="B18" s="720"/>
      <c r="C18" s="720"/>
      <c r="D18" s="720"/>
      <c r="E18" s="561">
        <v>0</v>
      </c>
      <c r="F18" s="561">
        <v>0</v>
      </c>
    </row>
    <row r="19" spans="1:6" ht="15">
      <c r="A19" s="713" t="s">
        <v>1158</v>
      </c>
      <c r="B19" s="714">
        <v>1</v>
      </c>
      <c r="C19" s="472" t="s">
        <v>430</v>
      </c>
      <c r="D19" s="722" t="s">
        <v>286</v>
      </c>
      <c r="E19" s="474" t="s">
        <v>286</v>
      </c>
      <c r="F19" s="474" t="s">
        <v>286</v>
      </c>
    </row>
    <row r="20" spans="1:6" ht="15">
      <c r="A20" s="713"/>
      <c r="B20" s="714"/>
      <c r="C20" s="473" t="s">
        <v>431</v>
      </c>
      <c r="D20" s="723"/>
      <c r="E20" s="474" t="s">
        <v>286</v>
      </c>
      <c r="F20" s="474" t="s">
        <v>286</v>
      </c>
    </row>
    <row r="21" spans="1:6" ht="15">
      <c r="A21" s="713"/>
      <c r="B21" s="714"/>
      <c r="C21" s="473" t="s">
        <v>432</v>
      </c>
      <c r="D21" s="723"/>
      <c r="E21" s="474" t="s">
        <v>286</v>
      </c>
      <c r="F21" s="474" t="s">
        <v>286</v>
      </c>
    </row>
    <row r="22" spans="1:6" ht="15">
      <c r="A22" s="713"/>
      <c r="B22" s="714"/>
      <c r="C22" s="473" t="s">
        <v>433</v>
      </c>
      <c r="D22" s="723"/>
      <c r="E22" s="474" t="s">
        <v>286</v>
      </c>
      <c r="F22" s="474" t="s">
        <v>286</v>
      </c>
    </row>
    <row r="23" spans="1:6" ht="15">
      <c r="A23" s="713"/>
      <c r="B23" s="714"/>
      <c r="C23" s="472" t="s">
        <v>434</v>
      </c>
      <c r="D23" s="723"/>
      <c r="E23" s="474" t="s">
        <v>286</v>
      </c>
      <c r="F23" s="474" t="s">
        <v>286</v>
      </c>
    </row>
    <row r="24" spans="1:6" ht="15">
      <c r="A24" s="713"/>
      <c r="B24" s="714"/>
      <c r="C24" s="472" t="s">
        <v>435</v>
      </c>
      <c r="D24" s="723"/>
      <c r="E24" s="474" t="s">
        <v>286</v>
      </c>
      <c r="F24" s="474" t="s">
        <v>286</v>
      </c>
    </row>
    <row r="25" spans="1:6" ht="25.5">
      <c r="A25" s="713"/>
      <c r="B25" s="714"/>
      <c r="C25" s="472" t="s">
        <v>436</v>
      </c>
      <c r="D25" s="724"/>
      <c r="E25" s="474" t="s">
        <v>286</v>
      </c>
      <c r="F25" s="474" t="s">
        <v>286</v>
      </c>
    </row>
    <row r="26" spans="1:6" ht="15">
      <c r="A26" s="713"/>
      <c r="B26" s="473">
        <v>2</v>
      </c>
      <c r="C26" s="472" t="s">
        <v>437</v>
      </c>
      <c r="D26" s="563" t="s">
        <v>286</v>
      </c>
      <c r="E26" s="474" t="s">
        <v>286</v>
      </c>
      <c r="F26" s="474" t="s">
        <v>286</v>
      </c>
    </row>
    <row r="27" spans="1:6" ht="15">
      <c r="A27" s="713"/>
      <c r="B27" s="473">
        <v>3</v>
      </c>
      <c r="C27" s="472" t="s">
        <v>438</v>
      </c>
      <c r="D27" s="563" t="s">
        <v>286</v>
      </c>
      <c r="E27" s="474" t="s">
        <v>286</v>
      </c>
      <c r="F27" s="474" t="s">
        <v>286</v>
      </c>
    </row>
    <row r="28" spans="1:6" ht="15">
      <c r="A28" s="713"/>
      <c r="B28" s="472">
        <v>4</v>
      </c>
      <c r="C28" s="472" t="s">
        <v>439</v>
      </c>
      <c r="D28" s="563" t="s">
        <v>286</v>
      </c>
      <c r="E28" s="474" t="s">
        <v>286</v>
      </c>
      <c r="F28" s="474" t="s">
        <v>286</v>
      </c>
    </row>
    <row r="29" spans="1:6" ht="25.5">
      <c r="A29" s="713"/>
      <c r="B29" s="472">
        <v>5</v>
      </c>
      <c r="C29" s="472" t="s">
        <v>440</v>
      </c>
      <c r="D29" s="563" t="s">
        <v>286</v>
      </c>
      <c r="E29" s="474" t="s">
        <v>286</v>
      </c>
      <c r="F29" s="474" t="s">
        <v>286</v>
      </c>
    </row>
    <row r="30" spans="1:6" ht="25.5">
      <c r="A30" s="713"/>
      <c r="B30" s="472">
        <v>6</v>
      </c>
      <c r="C30" s="472" t="s">
        <v>441</v>
      </c>
      <c r="D30" s="563" t="s">
        <v>286</v>
      </c>
      <c r="E30" s="474" t="s">
        <v>286</v>
      </c>
      <c r="F30" s="474" t="s">
        <v>286</v>
      </c>
    </row>
    <row r="31" spans="1:6" ht="15">
      <c r="A31" s="713"/>
      <c r="B31" s="472">
        <v>7</v>
      </c>
      <c r="C31" s="472" t="s">
        <v>442</v>
      </c>
      <c r="D31" s="563" t="s">
        <v>286</v>
      </c>
      <c r="E31" s="474" t="s">
        <v>286</v>
      </c>
      <c r="F31" s="474" t="s">
        <v>286</v>
      </c>
    </row>
    <row r="32" spans="1:6">
      <c r="A32" s="713"/>
      <c r="B32" s="714" t="s">
        <v>1042</v>
      </c>
      <c r="C32" s="714"/>
      <c r="D32" s="714"/>
      <c r="E32" s="633"/>
      <c r="F32" s="633"/>
    </row>
    <row r="33" spans="1:6">
      <c r="A33" s="713"/>
      <c r="B33" s="714"/>
      <c r="C33" s="714"/>
      <c r="D33" s="714"/>
      <c r="E33" s="633"/>
      <c r="F33" s="633"/>
    </row>
    <row r="34" spans="1:6" ht="15">
      <c r="A34" s="713" t="s">
        <v>727</v>
      </c>
      <c r="B34" s="714">
        <v>1</v>
      </c>
      <c r="C34" s="472" t="s">
        <v>430</v>
      </c>
      <c r="D34" s="633" t="s">
        <v>286</v>
      </c>
      <c r="E34" s="474" t="s">
        <v>286</v>
      </c>
      <c r="F34" s="474" t="s">
        <v>286</v>
      </c>
    </row>
    <row r="35" spans="1:6" ht="15">
      <c r="A35" s="713"/>
      <c r="B35" s="714"/>
      <c r="C35" s="473" t="s">
        <v>431</v>
      </c>
      <c r="D35" s="633"/>
      <c r="E35" s="474" t="s">
        <v>286</v>
      </c>
      <c r="F35" s="474" t="s">
        <v>286</v>
      </c>
    </row>
    <row r="36" spans="1:6" ht="15">
      <c r="A36" s="713"/>
      <c r="B36" s="714"/>
      <c r="C36" s="473" t="s">
        <v>432</v>
      </c>
      <c r="D36" s="633"/>
      <c r="E36" s="474" t="s">
        <v>286</v>
      </c>
      <c r="F36" s="474" t="s">
        <v>286</v>
      </c>
    </row>
    <row r="37" spans="1:6" ht="15">
      <c r="A37" s="713"/>
      <c r="B37" s="714"/>
      <c r="C37" s="473" t="s">
        <v>433</v>
      </c>
      <c r="D37" s="633"/>
      <c r="E37" s="474" t="s">
        <v>286</v>
      </c>
      <c r="F37" s="474" t="s">
        <v>286</v>
      </c>
    </row>
    <row r="38" spans="1:6" ht="15">
      <c r="A38" s="713"/>
      <c r="B38" s="714"/>
      <c r="C38" s="472" t="s">
        <v>434</v>
      </c>
      <c r="D38" s="633"/>
      <c r="E38" s="474" t="s">
        <v>286</v>
      </c>
      <c r="F38" s="474" t="s">
        <v>286</v>
      </c>
    </row>
    <row r="39" spans="1:6" ht="15">
      <c r="A39" s="713"/>
      <c r="B39" s="714"/>
      <c r="C39" s="472" t="s">
        <v>435</v>
      </c>
      <c r="D39" s="633"/>
      <c r="E39" s="474" t="s">
        <v>286</v>
      </c>
      <c r="F39" s="474" t="s">
        <v>286</v>
      </c>
    </row>
    <row r="40" spans="1:6" ht="25.5">
      <c r="A40" s="713"/>
      <c r="B40" s="714"/>
      <c r="C40" s="472" t="s">
        <v>436</v>
      </c>
      <c r="D40" s="633"/>
      <c r="E40" s="474" t="s">
        <v>286</v>
      </c>
      <c r="F40" s="474" t="s">
        <v>286</v>
      </c>
    </row>
    <row r="41" spans="1:6" ht="15">
      <c r="A41" s="713"/>
      <c r="B41" s="473">
        <v>2</v>
      </c>
      <c r="C41" s="472" t="s">
        <v>437</v>
      </c>
      <c r="D41" s="474" t="s">
        <v>286</v>
      </c>
      <c r="E41" s="474" t="s">
        <v>286</v>
      </c>
      <c r="F41" s="474" t="s">
        <v>286</v>
      </c>
    </row>
    <row r="42" spans="1:6" ht="15">
      <c r="A42" s="713"/>
      <c r="B42" s="473">
        <v>3</v>
      </c>
      <c r="C42" s="472" t="s">
        <v>438</v>
      </c>
      <c r="D42" s="474" t="s">
        <v>286</v>
      </c>
      <c r="E42" s="474" t="s">
        <v>286</v>
      </c>
      <c r="F42" s="474" t="s">
        <v>286</v>
      </c>
    </row>
    <row r="43" spans="1:6" ht="15">
      <c r="A43" s="713"/>
      <c r="B43" s="472">
        <v>4</v>
      </c>
      <c r="C43" s="472" t="s">
        <v>439</v>
      </c>
      <c r="D43" s="474" t="s">
        <v>286</v>
      </c>
      <c r="E43" s="474" t="s">
        <v>286</v>
      </c>
      <c r="F43" s="474" t="s">
        <v>286</v>
      </c>
    </row>
    <row r="44" spans="1:6" ht="25.5">
      <c r="A44" s="713"/>
      <c r="B44" s="472">
        <v>5</v>
      </c>
      <c r="C44" s="472" t="s">
        <v>440</v>
      </c>
      <c r="D44" s="474" t="s">
        <v>286</v>
      </c>
      <c r="E44" s="474" t="s">
        <v>286</v>
      </c>
      <c r="F44" s="474" t="s">
        <v>286</v>
      </c>
    </row>
    <row r="45" spans="1:6" ht="25.5">
      <c r="A45" s="713"/>
      <c r="B45" s="472">
        <v>6</v>
      </c>
      <c r="C45" s="472" t="s">
        <v>441</v>
      </c>
      <c r="D45" s="474" t="s">
        <v>286</v>
      </c>
      <c r="E45" s="474" t="s">
        <v>286</v>
      </c>
      <c r="F45" s="474" t="s">
        <v>286</v>
      </c>
    </row>
    <row r="46" spans="1:6" ht="15">
      <c r="A46" s="713"/>
      <c r="B46" s="472">
        <v>7</v>
      </c>
      <c r="C46" s="472" t="s">
        <v>442</v>
      </c>
      <c r="D46" s="474" t="s">
        <v>286</v>
      </c>
      <c r="E46" s="474" t="s">
        <v>286</v>
      </c>
      <c r="F46" s="474" t="s">
        <v>286</v>
      </c>
    </row>
    <row r="47" spans="1:6">
      <c r="A47" s="713"/>
      <c r="B47" s="714" t="s">
        <v>1042</v>
      </c>
      <c r="C47" s="714"/>
      <c r="D47" s="714"/>
      <c r="E47" s="633"/>
      <c r="F47" s="633"/>
    </row>
    <row r="48" spans="1:6">
      <c r="A48" s="713"/>
      <c r="B48" s="714"/>
      <c r="C48" s="714"/>
      <c r="D48" s="714"/>
      <c r="E48" s="633"/>
      <c r="F48" s="633"/>
    </row>
    <row r="49" spans="1:6" ht="15">
      <c r="A49" s="713" t="s">
        <v>1159</v>
      </c>
      <c r="B49" s="714">
        <v>1</v>
      </c>
      <c r="C49" s="472" t="s">
        <v>430</v>
      </c>
      <c r="D49" s="633" t="s">
        <v>2112</v>
      </c>
      <c r="E49" s="474">
        <v>0</v>
      </c>
      <c r="F49" s="474">
        <v>0</v>
      </c>
    </row>
    <row r="50" spans="1:6" ht="15">
      <c r="A50" s="713"/>
      <c r="B50" s="714"/>
      <c r="C50" s="473" t="s">
        <v>431</v>
      </c>
      <c r="D50" s="633"/>
      <c r="E50" s="474">
        <v>0</v>
      </c>
      <c r="F50" s="474">
        <v>0</v>
      </c>
    </row>
    <row r="51" spans="1:6" ht="15">
      <c r="A51" s="713"/>
      <c r="B51" s="714"/>
      <c r="C51" s="473" t="s">
        <v>432</v>
      </c>
      <c r="D51" s="633"/>
      <c r="E51" s="474">
        <v>0</v>
      </c>
      <c r="F51" s="474">
        <v>0</v>
      </c>
    </row>
    <row r="52" spans="1:6" ht="15">
      <c r="A52" s="713"/>
      <c r="B52" s="714"/>
      <c r="C52" s="473" t="s">
        <v>433</v>
      </c>
      <c r="D52" s="633"/>
      <c r="E52" s="474">
        <v>0</v>
      </c>
      <c r="F52" s="474">
        <v>0</v>
      </c>
    </row>
    <row r="53" spans="1:6" ht="15">
      <c r="A53" s="713"/>
      <c r="B53" s="714"/>
      <c r="C53" s="472" t="s">
        <v>434</v>
      </c>
      <c r="D53" s="633"/>
      <c r="E53" s="474">
        <v>0</v>
      </c>
      <c r="F53" s="474">
        <v>0</v>
      </c>
    </row>
    <row r="54" spans="1:6" ht="15">
      <c r="A54" s="713"/>
      <c r="B54" s="714"/>
      <c r="C54" s="472" t="s">
        <v>435</v>
      </c>
      <c r="D54" s="633"/>
      <c r="E54" s="474">
        <v>0</v>
      </c>
      <c r="F54" s="474">
        <v>0</v>
      </c>
    </row>
    <row r="55" spans="1:6" ht="25.5">
      <c r="A55" s="713"/>
      <c r="B55" s="714"/>
      <c r="C55" s="472" t="s">
        <v>436</v>
      </c>
      <c r="D55" s="633"/>
      <c r="E55" s="474">
        <v>0</v>
      </c>
      <c r="F55" s="474">
        <v>0</v>
      </c>
    </row>
    <row r="56" spans="1:6" ht="15">
      <c r="A56" s="713"/>
      <c r="B56" s="473">
        <v>2</v>
      </c>
      <c r="C56" s="472" t="s">
        <v>437</v>
      </c>
      <c r="D56" s="475">
        <v>0</v>
      </c>
      <c r="E56" s="474">
        <v>0</v>
      </c>
      <c r="F56" s="474">
        <v>0</v>
      </c>
    </row>
    <row r="57" spans="1:6" ht="15">
      <c r="A57" s="713"/>
      <c r="B57" s="473">
        <v>3</v>
      </c>
      <c r="C57" s="472" t="s">
        <v>438</v>
      </c>
      <c r="D57" s="475">
        <v>0</v>
      </c>
      <c r="E57" s="474">
        <v>0</v>
      </c>
      <c r="F57" s="474">
        <v>0</v>
      </c>
    </row>
    <row r="58" spans="1:6" ht="15">
      <c r="A58" s="713"/>
      <c r="B58" s="472">
        <v>4</v>
      </c>
      <c r="C58" s="472" t="s">
        <v>439</v>
      </c>
      <c r="D58" s="475">
        <v>0</v>
      </c>
      <c r="E58" s="474">
        <v>0</v>
      </c>
      <c r="F58" s="474">
        <v>0</v>
      </c>
    </row>
    <row r="59" spans="1:6" ht="25.5">
      <c r="A59" s="713"/>
      <c r="B59" s="472">
        <v>5</v>
      </c>
      <c r="C59" s="472" t="s">
        <v>440</v>
      </c>
      <c r="D59" s="475">
        <v>0</v>
      </c>
      <c r="E59" s="474">
        <v>0</v>
      </c>
      <c r="F59" s="474">
        <v>0</v>
      </c>
    </row>
    <row r="60" spans="1:6" ht="25.5">
      <c r="A60" s="713"/>
      <c r="B60" s="472">
        <v>6</v>
      </c>
      <c r="C60" s="472" t="s">
        <v>441</v>
      </c>
      <c r="D60" s="475">
        <v>0</v>
      </c>
      <c r="E60" s="474">
        <v>0</v>
      </c>
      <c r="F60" s="474">
        <v>0</v>
      </c>
    </row>
    <row r="61" spans="1:6" ht="15">
      <c r="A61" s="713"/>
      <c r="B61" s="472">
        <v>7</v>
      </c>
      <c r="C61" s="472" t="s">
        <v>442</v>
      </c>
      <c r="D61" s="475">
        <v>0</v>
      </c>
      <c r="E61" s="474">
        <v>0</v>
      </c>
      <c r="F61" s="474">
        <v>0</v>
      </c>
    </row>
    <row r="62" spans="1:6">
      <c r="A62" s="713"/>
      <c r="B62" s="714" t="s">
        <v>1042</v>
      </c>
      <c r="C62" s="714"/>
      <c r="D62" s="714"/>
      <c r="E62" s="633"/>
      <c r="F62" s="633"/>
    </row>
    <row r="63" spans="1:6">
      <c r="A63" s="713"/>
      <c r="B63" s="714"/>
      <c r="C63" s="714"/>
      <c r="D63" s="714"/>
      <c r="E63" s="633"/>
      <c r="F63" s="633"/>
    </row>
    <row r="64" spans="1:6" ht="15">
      <c r="A64" s="713" t="s">
        <v>1160</v>
      </c>
      <c r="B64" s="714">
        <v>1</v>
      </c>
      <c r="C64" s="472" t="s">
        <v>430</v>
      </c>
      <c r="D64" s="633" t="s">
        <v>286</v>
      </c>
      <c r="E64" s="474"/>
      <c r="F64" s="474"/>
    </row>
    <row r="65" spans="1:6" ht="15">
      <c r="A65" s="713"/>
      <c r="B65" s="714"/>
      <c r="C65" s="473" t="s">
        <v>431</v>
      </c>
      <c r="D65" s="633"/>
      <c r="E65" s="474"/>
      <c r="F65" s="474"/>
    </row>
    <row r="66" spans="1:6" ht="15">
      <c r="A66" s="713"/>
      <c r="B66" s="714"/>
      <c r="C66" s="473" t="s">
        <v>432</v>
      </c>
      <c r="D66" s="633"/>
      <c r="E66" s="474"/>
      <c r="F66" s="474"/>
    </row>
    <row r="67" spans="1:6" ht="15">
      <c r="A67" s="713"/>
      <c r="B67" s="714"/>
      <c r="C67" s="473" t="s">
        <v>433</v>
      </c>
      <c r="D67" s="633"/>
      <c r="E67" s="474"/>
      <c r="F67" s="474"/>
    </row>
    <row r="68" spans="1:6" ht="15">
      <c r="A68" s="713"/>
      <c r="B68" s="714"/>
      <c r="C68" s="472" t="s">
        <v>434</v>
      </c>
      <c r="D68" s="633"/>
      <c r="E68" s="474"/>
      <c r="F68" s="474"/>
    </row>
    <row r="69" spans="1:6" ht="15">
      <c r="A69" s="713"/>
      <c r="B69" s="714"/>
      <c r="C69" s="472" t="s">
        <v>435</v>
      </c>
      <c r="D69" s="633"/>
      <c r="E69" s="474"/>
      <c r="F69" s="474"/>
    </row>
    <row r="70" spans="1:6" ht="25.5">
      <c r="A70" s="713"/>
      <c r="B70" s="714"/>
      <c r="C70" s="472" t="s">
        <v>436</v>
      </c>
      <c r="D70" s="633"/>
      <c r="E70" s="474"/>
      <c r="F70" s="474"/>
    </row>
    <row r="71" spans="1:6" ht="15">
      <c r="A71" s="713"/>
      <c r="B71" s="473">
        <v>2</v>
      </c>
      <c r="C71" s="472" t="s">
        <v>437</v>
      </c>
      <c r="D71" s="475"/>
      <c r="E71" s="474"/>
      <c r="F71" s="474"/>
    </row>
    <row r="72" spans="1:6" ht="15">
      <c r="A72" s="713"/>
      <c r="B72" s="473">
        <v>3</v>
      </c>
      <c r="C72" s="472" t="s">
        <v>438</v>
      </c>
      <c r="D72" s="475"/>
      <c r="E72" s="474"/>
      <c r="F72" s="474"/>
    </row>
    <row r="73" spans="1:6" ht="15">
      <c r="A73" s="713"/>
      <c r="B73" s="472">
        <v>4</v>
      </c>
      <c r="C73" s="472" t="s">
        <v>439</v>
      </c>
      <c r="D73" s="475"/>
      <c r="E73" s="474"/>
      <c r="F73" s="474"/>
    </row>
    <row r="74" spans="1:6" ht="25.5">
      <c r="A74" s="713"/>
      <c r="B74" s="472">
        <v>5</v>
      </c>
      <c r="C74" s="472" t="s">
        <v>440</v>
      </c>
      <c r="D74" s="475"/>
      <c r="E74" s="474"/>
      <c r="F74" s="474"/>
    </row>
    <row r="75" spans="1:6" ht="25.5">
      <c r="A75" s="713"/>
      <c r="B75" s="472">
        <v>6</v>
      </c>
      <c r="C75" s="472" t="s">
        <v>441</v>
      </c>
      <c r="D75" s="475"/>
      <c r="E75" s="474"/>
      <c r="F75" s="474"/>
    </row>
    <row r="76" spans="1:6" ht="15">
      <c r="A76" s="713"/>
      <c r="B76" s="472">
        <v>7</v>
      </c>
      <c r="C76" s="472" t="s">
        <v>442</v>
      </c>
      <c r="D76" s="475"/>
      <c r="E76" s="474"/>
      <c r="F76" s="474"/>
    </row>
    <row r="77" spans="1:6">
      <c r="A77" s="713"/>
      <c r="B77" s="714" t="s">
        <v>1042</v>
      </c>
      <c r="C77" s="714"/>
      <c r="D77" s="714"/>
      <c r="E77" s="633"/>
      <c r="F77" s="633"/>
    </row>
    <row r="78" spans="1:6">
      <c r="A78" s="713"/>
      <c r="B78" s="714"/>
      <c r="C78" s="714"/>
      <c r="D78" s="714"/>
      <c r="E78" s="633"/>
      <c r="F78" s="633"/>
    </row>
    <row r="79" spans="1:6" ht="15">
      <c r="A79" s="713" t="s">
        <v>1161</v>
      </c>
      <c r="B79" s="714">
        <v>1</v>
      </c>
      <c r="C79" s="472" t="s">
        <v>430</v>
      </c>
      <c r="D79" s="633" t="s">
        <v>286</v>
      </c>
      <c r="E79" s="474"/>
      <c r="F79" s="474"/>
    </row>
    <row r="80" spans="1:6" ht="15">
      <c r="A80" s="713"/>
      <c r="B80" s="714"/>
      <c r="C80" s="473" t="s">
        <v>431</v>
      </c>
      <c r="D80" s="633"/>
      <c r="E80" s="474"/>
      <c r="F80" s="474"/>
    </row>
    <row r="81" spans="1:6" ht="15">
      <c r="A81" s="713"/>
      <c r="B81" s="714"/>
      <c r="C81" s="473" t="s">
        <v>432</v>
      </c>
      <c r="D81" s="633"/>
      <c r="E81" s="474"/>
      <c r="F81" s="474"/>
    </row>
    <row r="82" spans="1:6" ht="15">
      <c r="A82" s="713"/>
      <c r="B82" s="714"/>
      <c r="C82" s="473" t="s">
        <v>433</v>
      </c>
      <c r="D82" s="633"/>
      <c r="E82" s="474"/>
      <c r="F82" s="474"/>
    </row>
    <row r="83" spans="1:6" ht="15">
      <c r="A83" s="713"/>
      <c r="B83" s="714"/>
      <c r="C83" s="472" t="s">
        <v>434</v>
      </c>
      <c r="D83" s="633"/>
      <c r="E83" s="474"/>
      <c r="F83" s="474"/>
    </row>
    <row r="84" spans="1:6" ht="15">
      <c r="A84" s="713"/>
      <c r="B84" s="714"/>
      <c r="C84" s="472" t="s">
        <v>435</v>
      </c>
      <c r="D84" s="633"/>
      <c r="E84" s="474"/>
      <c r="F84" s="474"/>
    </row>
    <row r="85" spans="1:6" ht="25.5">
      <c r="A85" s="713"/>
      <c r="B85" s="714"/>
      <c r="C85" s="472" t="s">
        <v>436</v>
      </c>
      <c r="D85" s="633"/>
      <c r="E85" s="474"/>
      <c r="F85" s="474"/>
    </row>
    <row r="86" spans="1:6" ht="15">
      <c r="A86" s="713"/>
      <c r="B86" s="473">
        <v>2</v>
      </c>
      <c r="C86" s="472" t="s">
        <v>437</v>
      </c>
      <c r="D86" s="475"/>
      <c r="E86" s="474"/>
      <c r="F86" s="474"/>
    </row>
    <row r="87" spans="1:6" ht="15">
      <c r="A87" s="713"/>
      <c r="B87" s="473">
        <v>3</v>
      </c>
      <c r="C87" s="472" t="s">
        <v>438</v>
      </c>
      <c r="D87" s="475"/>
      <c r="E87" s="474"/>
      <c r="F87" s="474"/>
    </row>
    <row r="88" spans="1:6" ht="15">
      <c r="A88" s="713"/>
      <c r="B88" s="472">
        <v>4</v>
      </c>
      <c r="C88" s="472" t="s">
        <v>439</v>
      </c>
      <c r="D88" s="475"/>
      <c r="E88" s="474"/>
      <c r="F88" s="474"/>
    </row>
    <row r="89" spans="1:6" ht="25.5">
      <c r="A89" s="713"/>
      <c r="B89" s="472">
        <v>5</v>
      </c>
      <c r="C89" s="472" t="s">
        <v>440</v>
      </c>
      <c r="D89" s="475"/>
      <c r="E89" s="474"/>
      <c r="F89" s="474"/>
    </row>
    <row r="90" spans="1:6" ht="25.5">
      <c r="A90" s="713"/>
      <c r="B90" s="472">
        <v>6</v>
      </c>
      <c r="C90" s="472" t="s">
        <v>441</v>
      </c>
      <c r="D90" s="475"/>
      <c r="E90" s="474"/>
      <c r="F90" s="474"/>
    </row>
    <row r="91" spans="1:6" ht="15">
      <c r="A91" s="713"/>
      <c r="B91" s="472">
        <v>7</v>
      </c>
      <c r="C91" s="472" t="s">
        <v>442</v>
      </c>
      <c r="D91" s="475"/>
      <c r="E91" s="474"/>
      <c r="F91" s="474"/>
    </row>
    <row r="92" spans="1:6">
      <c r="A92" s="713"/>
      <c r="B92" s="714" t="s">
        <v>1042</v>
      </c>
      <c r="C92" s="714"/>
      <c r="D92" s="714"/>
      <c r="E92" s="633"/>
      <c r="F92" s="633"/>
    </row>
    <row r="93" spans="1:6">
      <c r="A93" s="713"/>
      <c r="B93" s="714"/>
      <c r="C93" s="714"/>
      <c r="D93" s="714"/>
      <c r="E93" s="633"/>
      <c r="F93" s="633"/>
    </row>
    <row r="94" spans="1:6" ht="15">
      <c r="A94" s="713" t="s">
        <v>2022</v>
      </c>
      <c r="B94" s="714">
        <v>1</v>
      </c>
      <c r="C94" s="472" t="s">
        <v>430</v>
      </c>
      <c r="D94" s="715" t="s">
        <v>286</v>
      </c>
      <c r="E94" s="475" t="s">
        <v>286</v>
      </c>
      <c r="F94" s="475" t="s">
        <v>286</v>
      </c>
    </row>
    <row r="95" spans="1:6" ht="15">
      <c r="A95" s="713"/>
      <c r="B95" s="714"/>
      <c r="C95" s="473" t="s">
        <v>431</v>
      </c>
      <c r="D95" s="716"/>
      <c r="E95" s="475" t="s">
        <v>286</v>
      </c>
      <c r="F95" s="475" t="s">
        <v>286</v>
      </c>
    </row>
    <row r="96" spans="1:6" ht="15">
      <c r="A96" s="713"/>
      <c r="B96" s="714"/>
      <c r="C96" s="473" t="s">
        <v>432</v>
      </c>
      <c r="D96" s="716"/>
      <c r="E96" s="475" t="s">
        <v>286</v>
      </c>
      <c r="F96" s="475" t="s">
        <v>286</v>
      </c>
    </row>
    <row r="97" spans="1:6" ht="15">
      <c r="A97" s="713"/>
      <c r="B97" s="714"/>
      <c r="C97" s="473" t="s">
        <v>433</v>
      </c>
      <c r="D97" s="716"/>
      <c r="E97" s="475" t="s">
        <v>286</v>
      </c>
      <c r="F97" s="475" t="s">
        <v>286</v>
      </c>
    </row>
    <row r="98" spans="1:6" ht="15">
      <c r="A98" s="713"/>
      <c r="B98" s="714"/>
      <c r="C98" s="472" t="s">
        <v>434</v>
      </c>
      <c r="D98" s="716"/>
      <c r="E98" s="475" t="s">
        <v>286</v>
      </c>
      <c r="F98" s="475" t="s">
        <v>286</v>
      </c>
    </row>
    <row r="99" spans="1:6" ht="15">
      <c r="A99" s="713"/>
      <c r="B99" s="714"/>
      <c r="C99" s="472" t="s">
        <v>435</v>
      </c>
      <c r="D99" s="716"/>
      <c r="E99" s="475" t="s">
        <v>286</v>
      </c>
      <c r="F99" s="475" t="s">
        <v>286</v>
      </c>
    </row>
    <row r="100" spans="1:6" ht="25.5">
      <c r="A100" s="713"/>
      <c r="B100" s="714"/>
      <c r="C100" s="472" t="s">
        <v>436</v>
      </c>
      <c r="D100" s="717"/>
      <c r="E100" s="475" t="s">
        <v>286</v>
      </c>
      <c r="F100" s="475" t="s">
        <v>286</v>
      </c>
    </row>
    <row r="101" spans="1:6" ht="15">
      <c r="A101" s="713"/>
      <c r="B101" s="473">
        <v>2</v>
      </c>
      <c r="C101" s="472" t="s">
        <v>437</v>
      </c>
      <c r="D101" s="475" t="s">
        <v>286</v>
      </c>
      <c r="E101" s="475" t="s">
        <v>286</v>
      </c>
      <c r="F101" s="475" t="s">
        <v>286</v>
      </c>
    </row>
    <row r="102" spans="1:6" ht="15">
      <c r="A102" s="713"/>
      <c r="B102" s="473">
        <v>3</v>
      </c>
      <c r="C102" s="472" t="s">
        <v>438</v>
      </c>
      <c r="D102" s="475" t="s">
        <v>286</v>
      </c>
      <c r="E102" s="475" t="s">
        <v>286</v>
      </c>
      <c r="F102" s="475" t="s">
        <v>286</v>
      </c>
    </row>
    <row r="103" spans="1:6" ht="15">
      <c r="A103" s="713"/>
      <c r="B103" s="472">
        <v>4</v>
      </c>
      <c r="C103" s="472" t="s">
        <v>439</v>
      </c>
      <c r="D103" s="475" t="s">
        <v>286</v>
      </c>
      <c r="E103" s="475" t="s">
        <v>286</v>
      </c>
      <c r="F103" s="475" t="s">
        <v>286</v>
      </c>
    </row>
    <row r="104" spans="1:6" ht="25.5">
      <c r="A104" s="713"/>
      <c r="B104" s="472">
        <v>5</v>
      </c>
      <c r="C104" s="472" t="s">
        <v>440</v>
      </c>
      <c r="D104" s="475" t="s">
        <v>286</v>
      </c>
      <c r="E104" s="475" t="s">
        <v>286</v>
      </c>
      <c r="F104" s="475" t="s">
        <v>286</v>
      </c>
    </row>
    <row r="105" spans="1:6" ht="25.5">
      <c r="A105" s="713"/>
      <c r="B105" s="472">
        <v>6</v>
      </c>
      <c r="C105" s="472" t="s">
        <v>441</v>
      </c>
      <c r="D105" s="475" t="s">
        <v>286</v>
      </c>
      <c r="E105" s="475" t="s">
        <v>286</v>
      </c>
      <c r="F105" s="475" t="s">
        <v>286</v>
      </c>
    </row>
    <row r="106" spans="1:6" ht="15">
      <c r="A106" s="713"/>
      <c r="B106" s="472">
        <v>7</v>
      </c>
      <c r="C106" s="472" t="s">
        <v>442</v>
      </c>
      <c r="D106" s="475" t="s">
        <v>286</v>
      </c>
      <c r="E106" s="475" t="s">
        <v>286</v>
      </c>
      <c r="F106" s="475" t="s">
        <v>286</v>
      </c>
    </row>
    <row r="107" spans="1:6">
      <c r="A107" s="713"/>
      <c r="B107" s="714" t="s">
        <v>1042</v>
      </c>
      <c r="C107" s="714"/>
      <c r="D107" s="714"/>
      <c r="E107" s="633"/>
      <c r="F107" s="633"/>
    </row>
    <row r="108" spans="1:6">
      <c r="A108" s="713"/>
      <c r="B108" s="714"/>
      <c r="C108" s="714"/>
      <c r="D108" s="714"/>
      <c r="E108" s="633"/>
      <c r="F108" s="633"/>
    </row>
    <row r="109" spans="1:6" ht="15">
      <c r="A109" s="713" t="s">
        <v>1162</v>
      </c>
      <c r="B109" s="714">
        <v>1</v>
      </c>
      <c r="C109" s="472" t="s">
        <v>430</v>
      </c>
      <c r="D109" s="633" t="s">
        <v>2112</v>
      </c>
      <c r="E109" s="474">
        <v>0</v>
      </c>
      <c r="F109" s="474">
        <v>0</v>
      </c>
    </row>
    <row r="110" spans="1:6" ht="15">
      <c r="A110" s="713"/>
      <c r="B110" s="714"/>
      <c r="C110" s="473" t="s">
        <v>431</v>
      </c>
      <c r="D110" s="633"/>
      <c r="E110" s="474">
        <v>0</v>
      </c>
      <c r="F110" s="474">
        <v>0</v>
      </c>
    </row>
    <row r="111" spans="1:6" ht="15">
      <c r="A111" s="713"/>
      <c r="B111" s="714"/>
      <c r="C111" s="473" t="s">
        <v>432</v>
      </c>
      <c r="D111" s="633"/>
      <c r="E111" s="474">
        <v>0</v>
      </c>
      <c r="F111" s="474">
        <v>0</v>
      </c>
    </row>
    <row r="112" spans="1:6" ht="15">
      <c r="A112" s="713"/>
      <c r="B112" s="714"/>
      <c r="C112" s="473" t="s">
        <v>433</v>
      </c>
      <c r="D112" s="633"/>
      <c r="E112" s="474">
        <v>0</v>
      </c>
      <c r="F112" s="474">
        <v>0</v>
      </c>
    </row>
    <row r="113" spans="1:6" ht="15">
      <c r="A113" s="713"/>
      <c r="B113" s="714"/>
      <c r="C113" s="472" t="s">
        <v>434</v>
      </c>
      <c r="D113" s="633"/>
      <c r="E113" s="474">
        <v>0</v>
      </c>
      <c r="F113" s="474">
        <v>0</v>
      </c>
    </row>
    <row r="114" spans="1:6" ht="15">
      <c r="A114" s="713"/>
      <c r="B114" s="714"/>
      <c r="C114" s="472" t="s">
        <v>435</v>
      </c>
      <c r="D114" s="633"/>
      <c r="E114" s="474">
        <v>0</v>
      </c>
      <c r="F114" s="474">
        <v>0</v>
      </c>
    </row>
    <row r="115" spans="1:6" ht="25.5">
      <c r="A115" s="713"/>
      <c r="B115" s="714"/>
      <c r="C115" s="472" t="s">
        <v>436</v>
      </c>
      <c r="D115" s="633"/>
      <c r="E115" s="474">
        <v>0</v>
      </c>
      <c r="F115" s="474">
        <v>0</v>
      </c>
    </row>
    <row r="116" spans="1:6" ht="15">
      <c r="A116" s="713"/>
      <c r="B116" s="473">
        <v>2</v>
      </c>
      <c r="C116" s="472" t="s">
        <v>437</v>
      </c>
      <c r="D116" s="475">
        <v>0</v>
      </c>
      <c r="E116" s="474">
        <v>0</v>
      </c>
      <c r="F116" s="474">
        <v>0</v>
      </c>
    </row>
    <row r="117" spans="1:6" ht="15">
      <c r="A117" s="713"/>
      <c r="B117" s="473">
        <v>3</v>
      </c>
      <c r="C117" s="472" t="s">
        <v>438</v>
      </c>
      <c r="D117" s="475">
        <v>0</v>
      </c>
      <c r="E117" s="474">
        <v>0</v>
      </c>
      <c r="F117" s="474">
        <v>0</v>
      </c>
    </row>
    <row r="118" spans="1:6" ht="15">
      <c r="A118" s="713"/>
      <c r="B118" s="472">
        <v>4</v>
      </c>
      <c r="C118" s="472" t="s">
        <v>439</v>
      </c>
      <c r="D118" s="475">
        <v>0</v>
      </c>
      <c r="E118" s="474">
        <v>0</v>
      </c>
      <c r="F118" s="474">
        <v>0</v>
      </c>
    </row>
    <row r="119" spans="1:6" ht="25.5">
      <c r="A119" s="713"/>
      <c r="B119" s="472">
        <v>5</v>
      </c>
      <c r="C119" s="472" t="s">
        <v>440</v>
      </c>
      <c r="D119" s="475">
        <v>0</v>
      </c>
      <c r="E119" s="474">
        <v>0</v>
      </c>
      <c r="F119" s="474">
        <v>0</v>
      </c>
    </row>
    <row r="120" spans="1:6" ht="25.5">
      <c r="A120" s="713"/>
      <c r="B120" s="472">
        <v>6</v>
      </c>
      <c r="C120" s="472" t="s">
        <v>441</v>
      </c>
      <c r="D120" s="475">
        <v>0</v>
      </c>
      <c r="E120" s="474">
        <v>0</v>
      </c>
      <c r="F120" s="474">
        <v>0</v>
      </c>
    </row>
    <row r="121" spans="1:6" ht="15">
      <c r="A121" s="713"/>
      <c r="B121" s="472">
        <v>7</v>
      </c>
      <c r="C121" s="472" t="s">
        <v>442</v>
      </c>
      <c r="D121" s="475">
        <v>0</v>
      </c>
      <c r="E121" s="474">
        <v>0</v>
      </c>
      <c r="F121" s="474">
        <v>0</v>
      </c>
    </row>
    <row r="122" spans="1:6">
      <c r="A122" s="713"/>
      <c r="B122" s="714" t="s">
        <v>1042</v>
      </c>
      <c r="C122" s="714"/>
      <c r="D122" s="714"/>
      <c r="E122" s="633"/>
      <c r="F122" s="633"/>
    </row>
    <row r="123" spans="1:6">
      <c r="A123" s="713"/>
      <c r="B123" s="714"/>
      <c r="C123" s="714"/>
      <c r="D123" s="714"/>
      <c r="E123" s="633"/>
      <c r="F123" s="633"/>
    </row>
    <row r="124" spans="1:6" ht="15">
      <c r="A124" s="713" t="s">
        <v>1163</v>
      </c>
      <c r="B124" s="714">
        <v>1</v>
      </c>
      <c r="C124" s="472" t="s">
        <v>430</v>
      </c>
      <c r="D124" s="633" t="s">
        <v>286</v>
      </c>
      <c r="E124" s="474"/>
      <c r="F124" s="474"/>
    </row>
    <row r="125" spans="1:6" ht="15">
      <c r="A125" s="713"/>
      <c r="B125" s="714"/>
      <c r="C125" s="473" t="s">
        <v>431</v>
      </c>
      <c r="D125" s="633"/>
      <c r="E125" s="474"/>
      <c r="F125" s="474"/>
    </row>
    <row r="126" spans="1:6" ht="15">
      <c r="A126" s="713"/>
      <c r="B126" s="714"/>
      <c r="C126" s="473" t="s">
        <v>432</v>
      </c>
      <c r="D126" s="633"/>
      <c r="E126" s="474"/>
      <c r="F126" s="474"/>
    </row>
    <row r="127" spans="1:6" ht="15">
      <c r="A127" s="713"/>
      <c r="B127" s="714"/>
      <c r="C127" s="473" t="s">
        <v>433</v>
      </c>
      <c r="D127" s="633"/>
      <c r="E127" s="474"/>
      <c r="F127" s="474"/>
    </row>
    <row r="128" spans="1:6" ht="15">
      <c r="A128" s="713"/>
      <c r="B128" s="714"/>
      <c r="C128" s="472" t="s">
        <v>434</v>
      </c>
      <c r="D128" s="633"/>
      <c r="E128" s="474"/>
      <c r="F128" s="474"/>
    </row>
    <row r="129" spans="1:6" ht="15">
      <c r="A129" s="713"/>
      <c r="B129" s="714"/>
      <c r="C129" s="472" t="s">
        <v>435</v>
      </c>
      <c r="D129" s="633"/>
      <c r="E129" s="474"/>
      <c r="F129" s="474"/>
    </row>
    <row r="130" spans="1:6" ht="25.5">
      <c r="A130" s="713"/>
      <c r="B130" s="714"/>
      <c r="C130" s="472" t="s">
        <v>436</v>
      </c>
      <c r="D130" s="633"/>
      <c r="E130" s="474"/>
      <c r="F130" s="474"/>
    </row>
    <row r="131" spans="1:6" ht="15">
      <c r="A131" s="713"/>
      <c r="B131" s="473">
        <v>2</v>
      </c>
      <c r="C131" s="472" t="s">
        <v>437</v>
      </c>
      <c r="D131" s="475" t="s">
        <v>286</v>
      </c>
      <c r="E131" s="474"/>
      <c r="F131" s="474"/>
    </row>
    <row r="132" spans="1:6" ht="15">
      <c r="A132" s="713"/>
      <c r="B132" s="473">
        <v>3</v>
      </c>
      <c r="C132" s="472" t="s">
        <v>438</v>
      </c>
      <c r="D132" s="475" t="s">
        <v>286</v>
      </c>
      <c r="E132" s="474"/>
      <c r="F132" s="474"/>
    </row>
    <row r="133" spans="1:6" ht="15">
      <c r="A133" s="713"/>
      <c r="B133" s="472">
        <v>4</v>
      </c>
      <c r="C133" s="472" t="s">
        <v>439</v>
      </c>
      <c r="D133" s="475" t="s">
        <v>286</v>
      </c>
      <c r="E133" s="474"/>
      <c r="F133" s="474"/>
    </row>
    <row r="134" spans="1:6" ht="25.5">
      <c r="A134" s="713"/>
      <c r="B134" s="472">
        <v>5</v>
      </c>
      <c r="C134" s="472" t="s">
        <v>440</v>
      </c>
      <c r="D134" s="475" t="s">
        <v>286</v>
      </c>
      <c r="E134" s="474"/>
      <c r="F134" s="474"/>
    </row>
    <row r="135" spans="1:6" ht="25.5">
      <c r="A135" s="713"/>
      <c r="B135" s="472">
        <v>6</v>
      </c>
      <c r="C135" s="472" t="s">
        <v>441</v>
      </c>
      <c r="D135" s="475" t="s">
        <v>286</v>
      </c>
      <c r="E135" s="474"/>
      <c r="F135" s="474"/>
    </row>
    <row r="136" spans="1:6" ht="15">
      <c r="A136" s="713"/>
      <c r="B136" s="472">
        <v>7</v>
      </c>
      <c r="C136" s="472" t="s">
        <v>442</v>
      </c>
      <c r="D136" s="475" t="s">
        <v>286</v>
      </c>
      <c r="E136" s="474"/>
      <c r="F136" s="474"/>
    </row>
    <row r="137" spans="1:6">
      <c r="A137" s="713"/>
      <c r="B137" s="714" t="s">
        <v>1042</v>
      </c>
      <c r="C137" s="714"/>
      <c r="D137" s="714"/>
      <c r="E137" s="633"/>
      <c r="F137" s="633"/>
    </row>
    <row r="138" spans="1:6">
      <c r="A138" s="713"/>
      <c r="B138" s="714"/>
      <c r="C138" s="714"/>
      <c r="D138" s="714"/>
      <c r="E138" s="633"/>
      <c r="F138" s="633"/>
    </row>
    <row r="139" spans="1:6" ht="15">
      <c r="A139" s="713" t="s">
        <v>728</v>
      </c>
      <c r="B139" s="714">
        <v>1</v>
      </c>
      <c r="C139" s="472" t="s">
        <v>430</v>
      </c>
      <c r="D139" s="633" t="s">
        <v>2113</v>
      </c>
      <c r="E139" s="474"/>
      <c r="F139" s="474"/>
    </row>
    <row r="140" spans="1:6" ht="15">
      <c r="A140" s="713"/>
      <c r="B140" s="714"/>
      <c r="C140" s="473" t="s">
        <v>431</v>
      </c>
      <c r="D140" s="633"/>
      <c r="E140" s="474"/>
      <c r="F140" s="474"/>
    </row>
    <row r="141" spans="1:6" ht="15">
      <c r="A141" s="713"/>
      <c r="B141" s="714"/>
      <c r="C141" s="473" t="s">
        <v>432</v>
      </c>
      <c r="D141" s="633"/>
      <c r="E141" s="474"/>
      <c r="F141" s="474"/>
    </row>
    <row r="142" spans="1:6" ht="15">
      <c r="A142" s="713"/>
      <c r="B142" s="714"/>
      <c r="C142" s="473" t="s">
        <v>433</v>
      </c>
      <c r="D142" s="633"/>
      <c r="E142" s="474"/>
      <c r="F142" s="474"/>
    </row>
    <row r="143" spans="1:6" ht="15">
      <c r="A143" s="713"/>
      <c r="B143" s="714"/>
      <c r="C143" s="472" t="s">
        <v>434</v>
      </c>
      <c r="D143" s="633"/>
      <c r="E143" s="474"/>
      <c r="F143" s="474"/>
    </row>
    <row r="144" spans="1:6" ht="15">
      <c r="A144" s="713"/>
      <c r="B144" s="714"/>
      <c r="C144" s="472" t="s">
        <v>435</v>
      </c>
      <c r="D144" s="633"/>
      <c r="E144" s="474"/>
      <c r="F144" s="474"/>
    </row>
    <row r="145" spans="1:6" ht="25.5">
      <c r="A145" s="713"/>
      <c r="B145" s="714"/>
      <c r="C145" s="472" t="s">
        <v>436</v>
      </c>
      <c r="D145" s="633"/>
      <c r="E145" s="474"/>
      <c r="F145" s="474"/>
    </row>
    <row r="146" spans="1:6" ht="15">
      <c r="A146" s="713"/>
      <c r="B146" s="473">
        <v>2</v>
      </c>
      <c r="C146" s="472" t="s">
        <v>437</v>
      </c>
      <c r="D146" s="475" t="s">
        <v>2113</v>
      </c>
      <c r="E146" s="474"/>
      <c r="F146" s="474"/>
    </row>
    <row r="147" spans="1:6" ht="15">
      <c r="A147" s="713"/>
      <c r="B147" s="473">
        <v>3</v>
      </c>
      <c r="C147" s="472" t="s">
        <v>438</v>
      </c>
      <c r="D147" s="475" t="s">
        <v>2113</v>
      </c>
      <c r="E147" s="474"/>
      <c r="F147" s="474"/>
    </row>
    <row r="148" spans="1:6" ht="15">
      <c r="A148" s="713"/>
      <c r="B148" s="472">
        <v>4</v>
      </c>
      <c r="C148" s="472" t="s">
        <v>439</v>
      </c>
      <c r="D148" s="475" t="s">
        <v>2113</v>
      </c>
      <c r="E148" s="474"/>
      <c r="F148" s="474"/>
    </row>
    <row r="149" spans="1:6" ht="25.5">
      <c r="A149" s="713"/>
      <c r="B149" s="472">
        <v>5</v>
      </c>
      <c r="C149" s="472" t="s">
        <v>440</v>
      </c>
      <c r="D149" s="475" t="s">
        <v>2113</v>
      </c>
      <c r="E149" s="474"/>
      <c r="F149" s="474"/>
    </row>
    <row r="150" spans="1:6" ht="25.5">
      <c r="A150" s="713"/>
      <c r="B150" s="472">
        <v>6</v>
      </c>
      <c r="C150" s="472" t="s">
        <v>441</v>
      </c>
      <c r="D150" s="475" t="s">
        <v>2113</v>
      </c>
      <c r="E150" s="474"/>
      <c r="F150" s="474"/>
    </row>
    <row r="151" spans="1:6" ht="15">
      <c r="A151" s="713"/>
      <c r="B151" s="472">
        <v>7</v>
      </c>
      <c r="C151" s="472" t="s">
        <v>442</v>
      </c>
      <c r="D151" s="475" t="s">
        <v>2113</v>
      </c>
      <c r="E151" s="474"/>
      <c r="F151" s="474"/>
    </row>
    <row r="152" spans="1:6">
      <c r="A152" s="713"/>
      <c r="B152" s="714" t="s">
        <v>1042</v>
      </c>
      <c r="C152" s="714"/>
      <c r="D152" s="714"/>
      <c r="E152" s="633"/>
      <c r="F152" s="633"/>
    </row>
    <row r="153" spans="1:6">
      <c r="A153" s="713"/>
      <c r="B153" s="714"/>
      <c r="C153" s="714"/>
      <c r="D153" s="714"/>
      <c r="E153" s="633"/>
      <c r="F153" s="633"/>
    </row>
    <row r="154" spans="1:6" ht="15">
      <c r="A154" s="713" t="s">
        <v>1164</v>
      </c>
      <c r="B154" s="714">
        <v>1</v>
      </c>
      <c r="C154" s="472" t="s">
        <v>430</v>
      </c>
      <c r="D154" s="633" t="s">
        <v>286</v>
      </c>
      <c r="E154" s="474" t="s">
        <v>286</v>
      </c>
      <c r="F154" s="474" t="s">
        <v>286</v>
      </c>
    </row>
    <row r="155" spans="1:6" ht="15">
      <c r="A155" s="713"/>
      <c r="B155" s="714"/>
      <c r="C155" s="473" t="s">
        <v>431</v>
      </c>
      <c r="D155" s="633"/>
      <c r="E155" s="474" t="s">
        <v>286</v>
      </c>
      <c r="F155" s="474" t="s">
        <v>286</v>
      </c>
    </row>
    <row r="156" spans="1:6" ht="15">
      <c r="A156" s="713"/>
      <c r="B156" s="714"/>
      <c r="C156" s="473" t="s">
        <v>432</v>
      </c>
      <c r="D156" s="633"/>
      <c r="E156" s="474" t="s">
        <v>286</v>
      </c>
      <c r="F156" s="474" t="s">
        <v>286</v>
      </c>
    </row>
    <row r="157" spans="1:6" ht="15">
      <c r="A157" s="713"/>
      <c r="B157" s="714"/>
      <c r="C157" s="473" t="s">
        <v>433</v>
      </c>
      <c r="D157" s="633"/>
      <c r="E157" s="474" t="s">
        <v>286</v>
      </c>
      <c r="F157" s="474" t="s">
        <v>286</v>
      </c>
    </row>
    <row r="158" spans="1:6" ht="15">
      <c r="A158" s="713"/>
      <c r="B158" s="714"/>
      <c r="C158" s="472" t="s">
        <v>434</v>
      </c>
      <c r="D158" s="633"/>
      <c r="E158" s="474" t="s">
        <v>286</v>
      </c>
      <c r="F158" s="474" t="s">
        <v>286</v>
      </c>
    </row>
    <row r="159" spans="1:6" ht="15">
      <c r="A159" s="713"/>
      <c r="B159" s="714"/>
      <c r="C159" s="472" t="s">
        <v>435</v>
      </c>
      <c r="D159" s="633"/>
      <c r="E159" s="474" t="s">
        <v>286</v>
      </c>
      <c r="F159" s="474" t="s">
        <v>286</v>
      </c>
    </row>
    <row r="160" spans="1:6" ht="25.5">
      <c r="A160" s="713"/>
      <c r="B160" s="714"/>
      <c r="C160" s="472" t="s">
        <v>436</v>
      </c>
      <c r="D160" s="633"/>
      <c r="E160" s="474" t="s">
        <v>286</v>
      </c>
      <c r="F160" s="474" t="s">
        <v>286</v>
      </c>
    </row>
    <row r="161" spans="1:6" ht="15">
      <c r="A161" s="713"/>
      <c r="B161" s="473">
        <v>2</v>
      </c>
      <c r="C161" s="472" t="s">
        <v>437</v>
      </c>
      <c r="D161" s="475" t="s">
        <v>286</v>
      </c>
      <c r="E161" s="474" t="s">
        <v>286</v>
      </c>
      <c r="F161" s="474" t="s">
        <v>286</v>
      </c>
    </row>
    <row r="162" spans="1:6" ht="15">
      <c r="A162" s="713"/>
      <c r="B162" s="473">
        <v>3</v>
      </c>
      <c r="C162" s="472" t="s">
        <v>438</v>
      </c>
      <c r="D162" s="475" t="s">
        <v>286</v>
      </c>
      <c r="E162" s="474" t="s">
        <v>286</v>
      </c>
      <c r="F162" s="474" t="s">
        <v>286</v>
      </c>
    </row>
    <row r="163" spans="1:6" ht="15">
      <c r="A163" s="713"/>
      <c r="B163" s="472">
        <v>4</v>
      </c>
      <c r="C163" s="472" t="s">
        <v>439</v>
      </c>
      <c r="D163" s="475" t="s">
        <v>286</v>
      </c>
      <c r="E163" s="474" t="s">
        <v>286</v>
      </c>
      <c r="F163" s="474" t="s">
        <v>286</v>
      </c>
    </row>
    <row r="164" spans="1:6" ht="25.5">
      <c r="A164" s="713"/>
      <c r="B164" s="472">
        <v>5</v>
      </c>
      <c r="C164" s="472" t="s">
        <v>440</v>
      </c>
      <c r="D164" s="475" t="s">
        <v>286</v>
      </c>
      <c r="E164" s="474" t="s">
        <v>286</v>
      </c>
      <c r="F164" s="474" t="s">
        <v>286</v>
      </c>
    </row>
    <row r="165" spans="1:6" ht="25.5">
      <c r="A165" s="713"/>
      <c r="B165" s="472">
        <v>6</v>
      </c>
      <c r="C165" s="472" t="s">
        <v>441</v>
      </c>
      <c r="D165" s="475" t="s">
        <v>286</v>
      </c>
      <c r="E165" s="474" t="s">
        <v>286</v>
      </c>
      <c r="F165" s="474" t="s">
        <v>286</v>
      </c>
    </row>
    <row r="166" spans="1:6" ht="15">
      <c r="A166" s="713"/>
      <c r="B166" s="472">
        <v>7</v>
      </c>
      <c r="C166" s="472" t="s">
        <v>442</v>
      </c>
      <c r="D166" s="475" t="s">
        <v>286</v>
      </c>
      <c r="E166" s="474" t="s">
        <v>286</v>
      </c>
      <c r="F166" s="474" t="s">
        <v>286</v>
      </c>
    </row>
    <row r="167" spans="1:6">
      <c r="A167" s="713"/>
      <c r="B167" s="714" t="s">
        <v>1042</v>
      </c>
      <c r="C167" s="714"/>
      <c r="D167" s="714"/>
      <c r="E167" s="633"/>
      <c r="F167" s="633"/>
    </row>
    <row r="168" spans="1:6">
      <c r="A168" s="713"/>
      <c r="B168" s="714"/>
      <c r="C168" s="714"/>
      <c r="D168" s="714"/>
      <c r="E168" s="633"/>
      <c r="F168" s="633"/>
    </row>
    <row r="169" spans="1:6" ht="15">
      <c r="A169" s="713" t="s">
        <v>1165</v>
      </c>
      <c r="B169" s="714">
        <v>1</v>
      </c>
      <c r="C169" s="472" t="s">
        <v>430</v>
      </c>
      <c r="D169" s="633" t="s">
        <v>286</v>
      </c>
      <c r="E169" s="474">
        <v>0</v>
      </c>
      <c r="F169" s="474">
        <v>0</v>
      </c>
    </row>
    <row r="170" spans="1:6" ht="15">
      <c r="A170" s="713"/>
      <c r="B170" s="714"/>
      <c r="C170" s="473" t="s">
        <v>431</v>
      </c>
      <c r="D170" s="633"/>
      <c r="E170" s="474">
        <v>0</v>
      </c>
      <c r="F170" s="474">
        <v>0</v>
      </c>
    </row>
    <row r="171" spans="1:6" ht="15">
      <c r="A171" s="713"/>
      <c r="B171" s="714"/>
      <c r="C171" s="473" t="s">
        <v>432</v>
      </c>
      <c r="D171" s="633"/>
      <c r="E171" s="474">
        <v>0</v>
      </c>
      <c r="F171" s="474">
        <v>0</v>
      </c>
    </row>
    <row r="172" spans="1:6" ht="15">
      <c r="A172" s="713"/>
      <c r="B172" s="714"/>
      <c r="C172" s="473" t="s">
        <v>433</v>
      </c>
      <c r="D172" s="633"/>
      <c r="E172" s="474">
        <v>0</v>
      </c>
      <c r="F172" s="474">
        <v>0</v>
      </c>
    </row>
    <row r="173" spans="1:6" ht="15">
      <c r="A173" s="713"/>
      <c r="B173" s="714"/>
      <c r="C173" s="472" t="s">
        <v>434</v>
      </c>
      <c r="D173" s="633"/>
      <c r="E173" s="474">
        <v>0</v>
      </c>
      <c r="F173" s="474">
        <v>0</v>
      </c>
    </row>
    <row r="174" spans="1:6" ht="15">
      <c r="A174" s="713"/>
      <c r="B174" s="714"/>
      <c r="C174" s="472" t="s">
        <v>435</v>
      </c>
      <c r="D174" s="633"/>
      <c r="E174" s="474">
        <v>0</v>
      </c>
      <c r="F174" s="474">
        <v>0</v>
      </c>
    </row>
    <row r="175" spans="1:6" ht="25.5">
      <c r="A175" s="713"/>
      <c r="B175" s="714"/>
      <c r="C175" s="472" t="s">
        <v>436</v>
      </c>
      <c r="D175" s="633"/>
      <c r="E175" s="474">
        <v>0</v>
      </c>
      <c r="F175" s="474">
        <v>0</v>
      </c>
    </row>
    <row r="176" spans="1:6" ht="15">
      <c r="A176" s="713"/>
      <c r="B176" s="473">
        <v>2</v>
      </c>
      <c r="C176" s="472" t="s">
        <v>437</v>
      </c>
      <c r="D176" s="475" t="s">
        <v>286</v>
      </c>
      <c r="E176" s="474">
        <v>0</v>
      </c>
      <c r="F176" s="474">
        <v>0</v>
      </c>
    </row>
    <row r="177" spans="1:6" ht="15">
      <c r="A177" s="713"/>
      <c r="B177" s="473">
        <v>3</v>
      </c>
      <c r="C177" s="472" t="s">
        <v>438</v>
      </c>
      <c r="D177" s="475" t="s">
        <v>286</v>
      </c>
      <c r="E177" s="474">
        <v>0</v>
      </c>
      <c r="F177" s="474">
        <v>0</v>
      </c>
    </row>
    <row r="178" spans="1:6" ht="15">
      <c r="A178" s="713"/>
      <c r="B178" s="472">
        <v>4</v>
      </c>
      <c r="C178" s="472" t="s">
        <v>439</v>
      </c>
      <c r="D178" s="475" t="s">
        <v>286</v>
      </c>
      <c r="E178" s="474">
        <v>0</v>
      </c>
      <c r="F178" s="474">
        <v>0</v>
      </c>
    </row>
    <row r="179" spans="1:6" ht="25.5">
      <c r="A179" s="713"/>
      <c r="B179" s="472">
        <v>5</v>
      </c>
      <c r="C179" s="472" t="s">
        <v>440</v>
      </c>
      <c r="D179" s="475" t="s">
        <v>286</v>
      </c>
      <c r="E179" s="474">
        <v>0</v>
      </c>
      <c r="F179" s="474">
        <v>0</v>
      </c>
    </row>
    <row r="180" spans="1:6" ht="25.5">
      <c r="A180" s="713"/>
      <c r="B180" s="472">
        <v>6</v>
      </c>
      <c r="C180" s="472" t="s">
        <v>441</v>
      </c>
      <c r="D180" s="475" t="s">
        <v>286</v>
      </c>
      <c r="E180" s="474">
        <v>0</v>
      </c>
      <c r="F180" s="474">
        <v>0</v>
      </c>
    </row>
    <row r="181" spans="1:6" ht="15">
      <c r="A181" s="713"/>
      <c r="B181" s="472">
        <v>7</v>
      </c>
      <c r="C181" s="472" t="s">
        <v>442</v>
      </c>
      <c r="D181" s="475" t="s">
        <v>286</v>
      </c>
      <c r="E181" s="474">
        <v>0</v>
      </c>
      <c r="F181" s="474">
        <v>0</v>
      </c>
    </row>
    <row r="182" spans="1:6">
      <c r="A182" s="713"/>
      <c r="B182" s="714" t="s">
        <v>1042</v>
      </c>
      <c r="C182" s="714"/>
      <c r="D182" s="714"/>
      <c r="E182" s="633"/>
      <c r="F182" s="633"/>
    </row>
    <row r="183" spans="1:6">
      <c r="A183" s="713"/>
      <c r="B183" s="714"/>
      <c r="C183" s="714"/>
      <c r="D183" s="714"/>
      <c r="E183" s="633"/>
      <c r="F183" s="633"/>
    </row>
  </sheetData>
  <mergeCells count="72">
    <mergeCell ref="F32:F33"/>
    <mergeCell ref="A1:F1"/>
    <mergeCell ref="B2:F2"/>
    <mergeCell ref="A4:A18"/>
    <mergeCell ref="B4:B10"/>
    <mergeCell ref="D4:D10"/>
    <mergeCell ref="B17:D18"/>
    <mergeCell ref="A19:A33"/>
    <mergeCell ref="B19:B25"/>
    <mergeCell ref="D19:D25"/>
    <mergeCell ref="B32:D33"/>
    <mergeCell ref="E32:E33"/>
    <mergeCell ref="F62:F63"/>
    <mergeCell ref="A34:A48"/>
    <mergeCell ref="B34:B40"/>
    <mergeCell ref="D34:D40"/>
    <mergeCell ref="B47:D48"/>
    <mergeCell ref="E47:E48"/>
    <mergeCell ref="F47:F48"/>
    <mergeCell ref="A49:A63"/>
    <mergeCell ref="B49:B55"/>
    <mergeCell ref="D49:D55"/>
    <mergeCell ref="B62:D63"/>
    <mergeCell ref="E62:E63"/>
    <mergeCell ref="F92:F93"/>
    <mergeCell ref="A64:A78"/>
    <mergeCell ref="B64:B70"/>
    <mergeCell ref="D64:D70"/>
    <mergeCell ref="B77:D78"/>
    <mergeCell ref="E77:E78"/>
    <mergeCell ref="F77:F78"/>
    <mergeCell ref="A79:A93"/>
    <mergeCell ref="B79:B85"/>
    <mergeCell ref="D79:D85"/>
    <mergeCell ref="B92:D93"/>
    <mergeCell ref="E92:E93"/>
    <mergeCell ref="F122:F123"/>
    <mergeCell ref="A94:A108"/>
    <mergeCell ref="B94:B100"/>
    <mergeCell ref="D94:D100"/>
    <mergeCell ref="B107:D108"/>
    <mergeCell ref="E107:E108"/>
    <mergeCell ref="F107:F108"/>
    <mergeCell ref="A109:A123"/>
    <mergeCell ref="B109:B115"/>
    <mergeCell ref="D109:D115"/>
    <mergeCell ref="B122:D123"/>
    <mergeCell ref="E122:E12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82:F183"/>
    <mergeCell ref="A154:A168"/>
    <mergeCell ref="B154:B160"/>
    <mergeCell ref="D154:D160"/>
    <mergeCell ref="B167:D168"/>
    <mergeCell ref="E167:E168"/>
    <mergeCell ref="F167:F168"/>
    <mergeCell ref="A169:A183"/>
    <mergeCell ref="B169:B175"/>
    <mergeCell ref="D169:D175"/>
    <mergeCell ref="B182:D183"/>
    <mergeCell ref="E182:E18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topLeftCell="A52" zoomScaleNormal="100" zoomScaleSheetLayoutView="100" workbookViewId="0">
      <selection activeCell="F4" sqref="F4:G9"/>
    </sheetView>
  </sheetViews>
  <sheetFormatPr defaultColWidth="9.140625" defaultRowHeight="12.75"/>
  <cols>
    <col min="1" max="1" width="3.28515625" style="304" customWidth="1"/>
    <col min="2" max="2" width="12.28515625" style="304" customWidth="1"/>
    <col min="3" max="3" width="15.42578125" style="304" customWidth="1"/>
    <col min="4" max="4" width="15.5703125" style="304" customWidth="1"/>
    <col min="5" max="5" width="18.710937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16384" width="9.140625" style="304"/>
  </cols>
  <sheetData>
    <row r="1" spans="1:8" ht="29.25" customHeight="1" thickBot="1">
      <c r="A1" s="725" t="s">
        <v>2033</v>
      </c>
      <c r="B1" s="725"/>
      <c r="C1" s="725"/>
      <c r="D1" s="725"/>
      <c r="E1" s="725"/>
      <c r="F1" s="725"/>
      <c r="G1" s="725"/>
      <c r="H1" s="725"/>
    </row>
    <row r="2" spans="1:8" ht="77.25" customHeight="1" thickBot="1">
      <c r="A2" s="305" t="s">
        <v>1812</v>
      </c>
      <c r="B2" s="306" t="s">
        <v>1765</v>
      </c>
      <c r="C2" s="307" t="s">
        <v>2034</v>
      </c>
      <c r="D2" s="307" t="s">
        <v>2035</v>
      </c>
      <c r="E2" s="307" t="s">
        <v>2036</v>
      </c>
      <c r="F2" s="308" t="s">
        <v>2037</v>
      </c>
    </row>
    <row r="3" spans="1:8" ht="15.75" customHeight="1">
      <c r="A3" s="309">
        <v>1</v>
      </c>
      <c r="B3" s="310">
        <v>2</v>
      </c>
      <c r="C3" s="310">
        <v>3</v>
      </c>
      <c r="D3" s="310">
        <v>4</v>
      </c>
      <c r="E3" s="310">
        <v>5</v>
      </c>
      <c r="F3" s="311" t="s">
        <v>2038</v>
      </c>
    </row>
    <row r="4" spans="1:8">
      <c r="A4" s="312">
        <v>1</v>
      </c>
      <c r="B4" s="313">
        <v>45017</v>
      </c>
      <c r="C4" s="314">
        <v>1276799</v>
      </c>
      <c r="D4" s="314">
        <v>1319463</v>
      </c>
      <c r="E4" s="314">
        <v>15170156</v>
      </c>
      <c r="F4" s="315">
        <f>+E4/D4</f>
        <v>11.497219702257661</v>
      </c>
      <c r="G4" s="316"/>
    </row>
    <row r="5" spans="1:8">
      <c r="A5" s="312">
        <v>2</v>
      </c>
      <c r="B5" s="313">
        <v>45047</v>
      </c>
      <c r="C5" s="314">
        <v>1272967</v>
      </c>
      <c r="D5" s="314">
        <v>1319460</v>
      </c>
      <c r="E5" s="314">
        <v>21760235</v>
      </c>
      <c r="F5" s="315">
        <f t="shared" ref="F5:F18" si="0">+E5/D5</f>
        <v>16.491773149621814</v>
      </c>
    </row>
    <row r="6" spans="1:8">
      <c r="A6" s="312">
        <v>3</v>
      </c>
      <c r="B6" s="313">
        <v>45078</v>
      </c>
      <c r="C6" s="314">
        <v>1303005</v>
      </c>
      <c r="D6" s="314">
        <v>1322124</v>
      </c>
      <c r="E6" s="314">
        <v>33043973</v>
      </c>
      <c r="F6" s="315">
        <f t="shared" si="0"/>
        <v>24.993096714075229</v>
      </c>
    </row>
    <row r="7" spans="1:8">
      <c r="A7" s="317"/>
      <c r="B7" s="318" t="s">
        <v>2039</v>
      </c>
      <c r="C7" s="319">
        <f>+C6+C5+C4</f>
        <v>3852771</v>
      </c>
      <c r="D7" s="319">
        <f>+D6</f>
        <v>1322124</v>
      </c>
      <c r="E7" s="319">
        <f>+E6+E5+E4</f>
        <v>69974364</v>
      </c>
      <c r="F7" s="315">
        <f>+E7/D7</f>
        <v>52.925719524038591</v>
      </c>
    </row>
    <row r="8" spans="1:8">
      <c r="A8" s="312">
        <v>4</v>
      </c>
      <c r="B8" s="313">
        <v>45108</v>
      </c>
      <c r="C8" s="314">
        <v>0</v>
      </c>
      <c r="D8" s="314">
        <v>0</v>
      </c>
      <c r="E8" s="314">
        <v>0</v>
      </c>
      <c r="F8" s="315" t="e">
        <f t="shared" si="0"/>
        <v>#DIV/0!</v>
      </c>
    </row>
    <row r="9" spans="1:8">
      <c r="A9" s="312">
        <v>5</v>
      </c>
      <c r="B9" s="313">
        <v>45139</v>
      </c>
      <c r="C9" s="314">
        <v>0</v>
      </c>
      <c r="D9" s="314">
        <v>0</v>
      </c>
      <c r="E9" s="314">
        <v>0</v>
      </c>
      <c r="F9" s="315" t="e">
        <f t="shared" si="0"/>
        <v>#DIV/0!</v>
      </c>
    </row>
    <row r="10" spans="1:8">
      <c r="A10" s="312">
        <v>6</v>
      </c>
      <c r="B10" s="313">
        <v>45170</v>
      </c>
      <c r="C10" s="314">
        <v>0</v>
      </c>
      <c r="D10" s="314">
        <v>0</v>
      </c>
      <c r="E10" s="314">
        <v>0</v>
      </c>
      <c r="F10" s="315" t="e">
        <f t="shared" si="0"/>
        <v>#DIV/0!</v>
      </c>
    </row>
    <row r="11" spans="1:8">
      <c r="A11" s="317"/>
      <c r="B11" s="318" t="s">
        <v>2040</v>
      </c>
      <c r="C11" s="319">
        <f>+C10+C9+C8</f>
        <v>0</v>
      </c>
      <c r="D11" s="319">
        <f>+D10</f>
        <v>0</v>
      </c>
      <c r="E11" s="319">
        <f>+E10+E9+E8</f>
        <v>0</v>
      </c>
      <c r="F11" s="315" t="e">
        <f>+E11/D11</f>
        <v>#DIV/0!</v>
      </c>
    </row>
    <row r="12" spans="1:8">
      <c r="A12" s="312">
        <v>7</v>
      </c>
      <c r="B12" s="313">
        <v>45200</v>
      </c>
      <c r="C12" s="314">
        <v>0</v>
      </c>
      <c r="D12" s="314">
        <v>0</v>
      </c>
      <c r="E12" s="314">
        <v>0</v>
      </c>
      <c r="F12" s="315" t="e">
        <f t="shared" si="0"/>
        <v>#DIV/0!</v>
      </c>
    </row>
    <row r="13" spans="1:8">
      <c r="A13" s="312">
        <v>8</v>
      </c>
      <c r="B13" s="313">
        <v>45231</v>
      </c>
      <c r="C13" s="314">
        <v>0</v>
      </c>
      <c r="D13" s="314">
        <v>0</v>
      </c>
      <c r="E13" s="314">
        <v>0</v>
      </c>
      <c r="F13" s="315" t="e">
        <f t="shared" si="0"/>
        <v>#DIV/0!</v>
      </c>
    </row>
    <row r="14" spans="1:8">
      <c r="A14" s="312">
        <v>9</v>
      </c>
      <c r="B14" s="313">
        <v>45261</v>
      </c>
      <c r="C14" s="314">
        <v>0</v>
      </c>
      <c r="D14" s="314">
        <v>0</v>
      </c>
      <c r="E14" s="314">
        <v>0</v>
      </c>
      <c r="F14" s="315" t="e">
        <f t="shared" si="0"/>
        <v>#DIV/0!</v>
      </c>
    </row>
    <row r="15" spans="1:8">
      <c r="A15" s="317"/>
      <c r="B15" s="318" t="s">
        <v>2041</v>
      </c>
      <c r="C15" s="319">
        <f>+C14+C13+C12</f>
        <v>0</v>
      </c>
      <c r="D15" s="319">
        <f>+D14</f>
        <v>0</v>
      </c>
      <c r="E15" s="319">
        <f>+E14+E13+E12</f>
        <v>0</v>
      </c>
      <c r="F15" s="315" t="e">
        <f>+E15/D15</f>
        <v>#DIV/0!</v>
      </c>
    </row>
    <row r="16" spans="1:8">
      <c r="A16" s="312">
        <v>10</v>
      </c>
      <c r="B16" s="313">
        <v>45292</v>
      </c>
      <c r="C16" s="314">
        <v>0</v>
      </c>
      <c r="D16" s="314">
        <v>0</v>
      </c>
      <c r="E16" s="314">
        <v>0</v>
      </c>
      <c r="F16" s="315" t="e">
        <f t="shared" si="0"/>
        <v>#DIV/0!</v>
      </c>
    </row>
    <row r="17" spans="1:8">
      <c r="A17" s="312">
        <v>11</v>
      </c>
      <c r="B17" s="313">
        <v>45323</v>
      </c>
      <c r="C17" s="314">
        <v>0</v>
      </c>
      <c r="D17" s="314">
        <v>0</v>
      </c>
      <c r="E17" s="314">
        <v>0</v>
      </c>
      <c r="F17" s="315" t="e">
        <f t="shared" si="0"/>
        <v>#DIV/0!</v>
      </c>
    </row>
    <row r="18" spans="1:8">
      <c r="A18" s="312">
        <v>12</v>
      </c>
      <c r="B18" s="313">
        <v>45352</v>
      </c>
      <c r="C18" s="314">
        <v>0</v>
      </c>
      <c r="D18" s="314">
        <v>0</v>
      </c>
      <c r="E18" s="314">
        <v>0</v>
      </c>
      <c r="F18" s="315" t="e">
        <f t="shared" si="0"/>
        <v>#DIV/0!</v>
      </c>
    </row>
    <row r="19" spans="1:8">
      <c r="A19" s="320"/>
      <c r="B19" s="318" t="s">
        <v>2042</v>
      </c>
      <c r="C19" s="319">
        <f>+C18+C17+C16</f>
        <v>0</v>
      </c>
      <c r="D19" s="319">
        <f>+D18</f>
        <v>0</v>
      </c>
      <c r="E19" s="319">
        <f>+E18+E17+E16</f>
        <v>0</v>
      </c>
      <c r="F19" s="321" t="e">
        <f>+E19/D19</f>
        <v>#DIV/0!</v>
      </c>
    </row>
    <row r="20" spans="1:8" ht="13.5" thickBot="1">
      <c r="A20" s="320"/>
      <c r="B20" s="318" t="s">
        <v>2043</v>
      </c>
      <c r="C20" s="319">
        <f>+C19+C15+C11+C7</f>
        <v>3852771</v>
      </c>
      <c r="D20" s="319">
        <f>+D7</f>
        <v>1322124</v>
      </c>
      <c r="E20" s="319">
        <f>+E19+E15+E11+E7</f>
        <v>69974364</v>
      </c>
      <c r="F20" s="321">
        <f>+E20/D20</f>
        <v>52.925719524038591</v>
      </c>
    </row>
    <row r="21" spans="1:8" ht="30.75" customHeight="1" thickBot="1">
      <c r="A21" s="726" t="s">
        <v>2044</v>
      </c>
      <c r="B21" s="727"/>
      <c r="C21" s="727"/>
      <c r="D21" s="727"/>
      <c r="E21" s="727"/>
      <c r="F21" s="727"/>
      <c r="G21" s="728"/>
      <c r="H21" s="729"/>
    </row>
    <row r="22" spans="1:8" ht="114.75" customHeight="1" thickBot="1">
      <c r="A22" s="305" t="s">
        <v>1812</v>
      </c>
      <c r="B22" s="306" t="s">
        <v>1765</v>
      </c>
      <c r="C22" s="322" t="s">
        <v>2045</v>
      </c>
      <c r="D22" s="307" t="s">
        <v>2046</v>
      </c>
      <c r="E22" s="307" t="s">
        <v>2047</v>
      </c>
      <c r="F22" s="307" t="s">
        <v>2035</v>
      </c>
      <c r="G22" s="323" t="s">
        <v>2048</v>
      </c>
      <c r="H22" s="324" t="s">
        <v>2049</v>
      </c>
    </row>
    <row r="23" spans="1:8">
      <c r="A23" s="325">
        <v>1</v>
      </c>
      <c r="B23" s="326">
        <v>2</v>
      </c>
      <c r="C23" s="326">
        <v>3</v>
      </c>
      <c r="D23" s="326">
        <v>4</v>
      </c>
      <c r="E23" s="326" t="s">
        <v>2050</v>
      </c>
      <c r="F23" s="326">
        <v>6</v>
      </c>
      <c r="G23" s="327">
        <v>7</v>
      </c>
      <c r="H23" s="328" t="s">
        <v>2051</v>
      </c>
    </row>
    <row r="24" spans="1:8">
      <c r="A24" s="312">
        <v>1</v>
      </c>
      <c r="B24" s="313">
        <f t="shared" ref="B24:B40" si="1">B4</f>
        <v>45017</v>
      </c>
      <c r="C24" s="329">
        <v>9.8692673958862179E-2</v>
      </c>
      <c r="D24" s="330">
        <v>1276799</v>
      </c>
      <c r="E24" s="331">
        <v>126010.70741800127</v>
      </c>
      <c r="F24" s="332">
        <v>1319463</v>
      </c>
      <c r="G24" s="314">
        <v>1343111.0729166667</v>
      </c>
      <c r="H24" s="333">
        <v>1.0179224979530814</v>
      </c>
    </row>
    <row r="25" spans="1:8">
      <c r="A25" s="312">
        <v>2</v>
      </c>
      <c r="B25" s="313">
        <f t="shared" si="1"/>
        <v>45047</v>
      </c>
      <c r="C25" s="329">
        <v>0.12003751311822011</v>
      </c>
      <c r="D25" s="330">
        <v>1272967</v>
      </c>
      <c r="E25" s="331">
        <v>152803.7929615613</v>
      </c>
      <c r="F25" s="332">
        <v>1319460</v>
      </c>
      <c r="G25" s="314">
        <v>2252478.4229166661</v>
      </c>
      <c r="H25" s="333">
        <v>1.7071214155159431</v>
      </c>
    </row>
    <row r="26" spans="1:8">
      <c r="A26" s="312">
        <v>3</v>
      </c>
      <c r="B26" s="313">
        <f t="shared" si="1"/>
        <v>45078</v>
      </c>
      <c r="C26" s="329">
        <v>0.26302105372431928</v>
      </c>
      <c r="D26" s="330">
        <v>1303005</v>
      </c>
      <c r="E26" s="331">
        <v>342717.74810805666</v>
      </c>
      <c r="F26" s="332">
        <v>1322124</v>
      </c>
      <c r="G26" s="314">
        <v>6813968.8312499998</v>
      </c>
      <c r="H26" s="333">
        <v>5.1538046592074567</v>
      </c>
    </row>
    <row r="27" spans="1:8">
      <c r="A27" s="317"/>
      <c r="B27" s="318" t="str">
        <f t="shared" si="1"/>
        <v>1st Qtr</v>
      </c>
      <c r="C27" s="334">
        <f>+C26+C25+C24</f>
        <v>0.48175124080140153</v>
      </c>
      <c r="D27" s="335">
        <f>+D26+D25+D24</f>
        <v>3852771</v>
      </c>
      <c r="E27" s="331">
        <f>+D27*C27</f>
        <v>1856077.2097736564</v>
      </c>
      <c r="F27" s="336">
        <f>+F26</f>
        <v>1322124</v>
      </c>
      <c r="G27" s="319">
        <f>+G26+G25+G24</f>
        <v>10409558.327083332</v>
      </c>
      <c r="H27" s="333">
        <f>+G27/F27</f>
        <v>7.8733600835347763</v>
      </c>
    </row>
    <row r="28" spans="1:8">
      <c r="A28" s="312">
        <v>4</v>
      </c>
      <c r="B28" s="313">
        <f t="shared" si="1"/>
        <v>45108</v>
      </c>
      <c r="C28" s="329">
        <v>0</v>
      </c>
      <c r="D28" s="330">
        <v>0</v>
      </c>
      <c r="E28" s="331" t="e">
        <v>#DIV/0!</v>
      </c>
      <c r="F28" s="332">
        <v>0</v>
      </c>
      <c r="G28" s="314">
        <v>0</v>
      </c>
      <c r="H28" s="333" t="e">
        <v>#DIV/0!</v>
      </c>
    </row>
    <row r="29" spans="1:8">
      <c r="A29" s="312">
        <v>5</v>
      </c>
      <c r="B29" s="313">
        <f t="shared" si="1"/>
        <v>45139</v>
      </c>
      <c r="C29" s="329">
        <v>0</v>
      </c>
      <c r="D29" s="330">
        <v>0</v>
      </c>
      <c r="E29" s="331" t="e">
        <v>#DIV/0!</v>
      </c>
      <c r="F29" s="332">
        <v>0</v>
      </c>
      <c r="G29" s="314">
        <v>0</v>
      </c>
      <c r="H29" s="333" t="e">
        <v>#DIV/0!</v>
      </c>
    </row>
    <row r="30" spans="1:8">
      <c r="A30" s="312">
        <v>6</v>
      </c>
      <c r="B30" s="313">
        <f t="shared" si="1"/>
        <v>45170</v>
      </c>
      <c r="C30" s="329">
        <v>0</v>
      </c>
      <c r="D30" s="330">
        <v>0</v>
      </c>
      <c r="E30" s="331" t="e">
        <v>#DIV/0!</v>
      </c>
      <c r="F30" s="332">
        <v>0</v>
      </c>
      <c r="G30" s="314">
        <v>0</v>
      </c>
      <c r="H30" s="333" t="e">
        <v>#DIV/0!</v>
      </c>
    </row>
    <row r="31" spans="1:8">
      <c r="A31" s="317"/>
      <c r="B31" s="318" t="str">
        <f t="shared" si="1"/>
        <v>2nd Qtr</v>
      </c>
      <c r="C31" s="334">
        <f>+C30+C29+C28</f>
        <v>0</v>
      </c>
      <c r="D31" s="335">
        <f>+D30+D29+D28</f>
        <v>0</v>
      </c>
      <c r="E31" s="331">
        <f>+D31*C31</f>
        <v>0</v>
      </c>
      <c r="F31" s="336">
        <f>+F30</f>
        <v>0</v>
      </c>
      <c r="G31" s="319">
        <f>+G30+G29+G28</f>
        <v>0</v>
      </c>
      <c r="H31" s="333" t="e">
        <f>+G31/F31</f>
        <v>#DIV/0!</v>
      </c>
    </row>
    <row r="32" spans="1:8">
      <c r="A32" s="312">
        <v>7</v>
      </c>
      <c r="B32" s="313">
        <f t="shared" si="1"/>
        <v>45200</v>
      </c>
      <c r="C32" s="329">
        <v>0</v>
      </c>
      <c r="D32" s="330">
        <v>0</v>
      </c>
      <c r="E32" s="331" t="e">
        <v>#DIV/0!</v>
      </c>
      <c r="F32" s="332">
        <v>0</v>
      </c>
      <c r="G32" s="314">
        <v>0</v>
      </c>
      <c r="H32" s="333" t="e">
        <v>#DIV/0!</v>
      </c>
    </row>
    <row r="33" spans="1:14">
      <c r="A33" s="312">
        <v>8</v>
      </c>
      <c r="B33" s="313">
        <f t="shared" si="1"/>
        <v>45231</v>
      </c>
      <c r="C33" s="329">
        <v>0</v>
      </c>
      <c r="D33" s="330">
        <v>0</v>
      </c>
      <c r="E33" s="331" t="e">
        <v>#DIV/0!</v>
      </c>
      <c r="F33" s="332">
        <v>0</v>
      </c>
      <c r="G33" s="314">
        <v>0</v>
      </c>
      <c r="H33" s="333" t="e">
        <v>#DIV/0!</v>
      </c>
    </row>
    <row r="34" spans="1:14">
      <c r="A34" s="312">
        <v>9</v>
      </c>
      <c r="B34" s="313">
        <f t="shared" si="1"/>
        <v>45261</v>
      </c>
      <c r="C34" s="329">
        <v>0</v>
      </c>
      <c r="D34" s="330">
        <v>0</v>
      </c>
      <c r="E34" s="331" t="e">
        <v>#DIV/0!</v>
      </c>
      <c r="F34" s="332">
        <v>0</v>
      </c>
      <c r="G34" s="314">
        <v>0</v>
      </c>
      <c r="H34" s="333" t="e">
        <v>#DIV/0!</v>
      </c>
    </row>
    <row r="35" spans="1:14">
      <c r="A35" s="317"/>
      <c r="B35" s="318" t="str">
        <f t="shared" si="1"/>
        <v>3rd Qtr</v>
      </c>
      <c r="C35" s="334">
        <f>+C34+C33+C32</f>
        <v>0</v>
      </c>
      <c r="D35" s="335">
        <f>+D34+D33+D32</f>
        <v>0</v>
      </c>
      <c r="E35" s="331">
        <f>+D35*C35</f>
        <v>0</v>
      </c>
      <c r="F35" s="336">
        <f>+F34</f>
        <v>0</v>
      </c>
      <c r="G35" s="319">
        <f>+G34+G33+G32</f>
        <v>0</v>
      </c>
      <c r="H35" s="333" t="e">
        <f>+G35/F35</f>
        <v>#DIV/0!</v>
      </c>
    </row>
    <row r="36" spans="1:14">
      <c r="A36" s="312">
        <v>10</v>
      </c>
      <c r="B36" s="313">
        <f t="shared" si="1"/>
        <v>45292</v>
      </c>
      <c r="C36" s="329">
        <v>0</v>
      </c>
      <c r="D36" s="330">
        <v>0</v>
      </c>
      <c r="E36" s="331" t="e">
        <v>#DIV/0!</v>
      </c>
      <c r="F36" s="332">
        <v>0</v>
      </c>
      <c r="G36" s="314">
        <v>0</v>
      </c>
      <c r="H36" s="333" t="e">
        <v>#DIV/0!</v>
      </c>
      <c r="L36" s="337"/>
      <c r="M36" s="338"/>
      <c r="N36" s="338"/>
    </row>
    <row r="37" spans="1:14">
      <c r="A37" s="312">
        <v>11</v>
      </c>
      <c r="B37" s="313">
        <f t="shared" si="1"/>
        <v>45323</v>
      </c>
      <c r="C37" s="329">
        <v>0</v>
      </c>
      <c r="D37" s="330">
        <v>0</v>
      </c>
      <c r="E37" s="331" t="e">
        <v>#DIV/0!</v>
      </c>
      <c r="F37" s="332">
        <v>0</v>
      </c>
      <c r="G37" s="314">
        <v>0</v>
      </c>
      <c r="H37" s="333" t="e">
        <v>#DIV/0!</v>
      </c>
      <c r="L37" s="339"/>
      <c r="M37" s="528"/>
      <c r="N37" s="338"/>
    </row>
    <row r="38" spans="1:14">
      <c r="A38" s="312">
        <v>12</v>
      </c>
      <c r="B38" s="313">
        <f t="shared" si="1"/>
        <v>45352</v>
      </c>
      <c r="C38" s="329">
        <v>0</v>
      </c>
      <c r="D38" s="330">
        <v>0</v>
      </c>
      <c r="E38" s="331" t="e">
        <v>#DIV/0!</v>
      </c>
      <c r="F38" s="332">
        <v>0</v>
      </c>
      <c r="G38" s="314">
        <v>0</v>
      </c>
      <c r="H38" s="333" t="e">
        <v>#DIV/0!</v>
      </c>
      <c r="L38" s="338"/>
      <c r="M38" s="338"/>
      <c r="N38" s="338"/>
    </row>
    <row r="39" spans="1:14">
      <c r="A39" s="320"/>
      <c r="B39" s="318" t="str">
        <f t="shared" si="1"/>
        <v>4th Qtr</v>
      </c>
      <c r="C39" s="334">
        <f>+C38+C37+C36</f>
        <v>0</v>
      </c>
      <c r="D39" s="335">
        <f>+D38+D37+D36</f>
        <v>0</v>
      </c>
      <c r="E39" s="331">
        <f>+D39*C39</f>
        <v>0</v>
      </c>
      <c r="F39" s="336">
        <f>+F38</f>
        <v>0</v>
      </c>
      <c r="G39" s="319">
        <f>+G38+G37+G36</f>
        <v>0</v>
      </c>
      <c r="H39" s="331" t="e">
        <f>+G39/F39</f>
        <v>#DIV/0!</v>
      </c>
      <c r="L39" s="338"/>
      <c r="M39" s="338"/>
      <c r="N39" s="338"/>
    </row>
    <row r="40" spans="1:14">
      <c r="A40" s="320"/>
      <c r="B40" s="318" t="str">
        <f t="shared" si="1"/>
        <v>Yearly Data</v>
      </c>
      <c r="C40" s="334">
        <f>+C39+C35+C31+C27</f>
        <v>0.48175124080140153</v>
      </c>
      <c r="D40" s="335">
        <f>+D39+D35+D31+D27</f>
        <v>3852771</v>
      </c>
      <c r="E40" s="331">
        <f>+D40*C40</f>
        <v>1856077.2097736564</v>
      </c>
      <c r="F40" s="336">
        <f>+F27</f>
        <v>1322124</v>
      </c>
      <c r="G40" s="319">
        <f>+G39+G35+G31+G27</f>
        <v>10409558.327083332</v>
      </c>
      <c r="H40" s="331">
        <f>+G40/F40</f>
        <v>7.8733600835347763</v>
      </c>
      <c r="L40" s="338"/>
      <c r="M40" s="338"/>
      <c r="N40" s="338"/>
    </row>
    <row r="41" spans="1:14" ht="28.5" customHeight="1" thickBot="1">
      <c r="A41" s="726" t="s">
        <v>2052</v>
      </c>
      <c r="B41" s="727"/>
      <c r="C41" s="727"/>
      <c r="D41" s="727"/>
      <c r="E41" s="727"/>
      <c r="F41" s="727"/>
      <c r="G41" s="727"/>
      <c r="H41" s="730"/>
    </row>
    <row r="42" spans="1:14" ht="104.25" customHeight="1" thickBot="1">
      <c r="A42" s="305" t="s">
        <v>1812</v>
      </c>
      <c r="B42" s="306" t="s">
        <v>1765</v>
      </c>
      <c r="C42" s="322" t="s">
        <v>2053</v>
      </c>
      <c r="D42" s="322" t="s">
        <v>2054</v>
      </c>
      <c r="E42" s="322" t="s">
        <v>2055</v>
      </c>
      <c r="F42" s="322" t="s">
        <v>2056</v>
      </c>
      <c r="G42" s="307" t="s">
        <v>2057</v>
      </c>
      <c r="H42" s="308" t="s">
        <v>2058</v>
      </c>
    </row>
    <row r="43" spans="1:14" ht="16.5" customHeight="1" thickBot="1">
      <c r="A43" s="340">
        <v>1</v>
      </c>
      <c r="B43" s="341">
        <v>2</v>
      </c>
      <c r="C43" s="341">
        <v>3</v>
      </c>
      <c r="D43" s="341">
        <v>4</v>
      </c>
      <c r="E43" s="341" t="s">
        <v>2050</v>
      </c>
      <c r="F43" s="341">
        <v>6</v>
      </c>
      <c r="G43" s="341">
        <v>7</v>
      </c>
      <c r="H43" s="342" t="s">
        <v>2051</v>
      </c>
    </row>
    <row r="44" spans="1:14">
      <c r="A44" s="343">
        <v>1</v>
      </c>
      <c r="B44" s="344">
        <f t="shared" ref="B44:B60" si="2">B4</f>
        <v>45017</v>
      </c>
      <c r="C44" s="345">
        <v>45569</v>
      </c>
      <c r="D44" s="345">
        <v>1235225</v>
      </c>
      <c r="E44" s="346">
        <v>56287968025</v>
      </c>
      <c r="F44" s="345">
        <v>1319463</v>
      </c>
      <c r="G44" s="345">
        <v>15952975</v>
      </c>
      <c r="H44" s="347">
        <v>12.090505758782172</v>
      </c>
    </row>
    <row r="45" spans="1:14">
      <c r="A45" s="312">
        <v>2</v>
      </c>
      <c r="B45" s="313">
        <f t="shared" si="2"/>
        <v>45047</v>
      </c>
      <c r="C45" s="314">
        <v>56253</v>
      </c>
      <c r="D45" s="314">
        <v>1235792</v>
      </c>
      <c r="E45" s="321">
        <v>69517007376</v>
      </c>
      <c r="F45" s="314">
        <v>1319460</v>
      </c>
      <c r="G45" s="314">
        <v>19359819</v>
      </c>
      <c r="H45" s="315">
        <v>14.672531944886545</v>
      </c>
    </row>
    <row r="46" spans="1:14">
      <c r="A46" s="312">
        <v>3</v>
      </c>
      <c r="B46" s="313">
        <f t="shared" si="2"/>
        <v>45078</v>
      </c>
      <c r="C46" s="314">
        <v>62756</v>
      </c>
      <c r="D46" s="314">
        <v>1276862</v>
      </c>
      <c r="E46" s="321">
        <v>80130751672</v>
      </c>
      <c r="F46" s="314">
        <v>1322124</v>
      </c>
      <c r="G46" s="314">
        <v>21653755</v>
      </c>
      <c r="H46" s="315">
        <v>16.378006147683575</v>
      </c>
    </row>
    <row r="47" spans="1:14">
      <c r="A47" s="317"/>
      <c r="B47" s="318" t="str">
        <f t="shared" si="2"/>
        <v>1st Qtr</v>
      </c>
      <c r="C47" s="319">
        <f>+C46+C45+C44</f>
        <v>164578</v>
      </c>
      <c r="D47" s="319">
        <f>+D46+D45+D44</f>
        <v>3747879</v>
      </c>
      <c r="E47" s="321">
        <f>+D47*C47</f>
        <v>616818430062</v>
      </c>
      <c r="F47" s="319">
        <f>+F46</f>
        <v>1322124</v>
      </c>
      <c r="G47" s="319">
        <f>+G46+G45+G44</f>
        <v>56966549</v>
      </c>
      <c r="H47" s="315">
        <f>+G47/F47</f>
        <v>43.087145381219919</v>
      </c>
    </row>
    <row r="48" spans="1:14">
      <c r="A48" s="312">
        <v>4</v>
      </c>
      <c r="B48" s="313">
        <f t="shared" si="2"/>
        <v>45108</v>
      </c>
      <c r="C48" s="314">
        <v>0</v>
      </c>
      <c r="D48" s="314">
        <v>0</v>
      </c>
      <c r="E48" s="321">
        <v>0</v>
      </c>
      <c r="F48" s="314">
        <v>0</v>
      </c>
      <c r="G48" s="314">
        <v>0</v>
      </c>
      <c r="H48" s="315" t="e">
        <v>#DIV/0!</v>
      </c>
    </row>
    <row r="49" spans="1:8">
      <c r="A49" s="312">
        <v>5</v>
      </c>
      <c r="B49" s="313">
        <f t="shared" si="2"/>
        <v>45139</v>
      </c>
      <c r="C49" s="314">
        <v>0</v>
      </c>
      <c r="D49" s="314">
        <v>0</v>
      </c>
      <c r="E49" s="321">
        <v>0</v>
      </c>
      <c r="F49" s="314">
        <v>0</v>
      </c>
      <c r="G49" s="314">
        <v>0</v>
      </c>
      <c r="H49" s="315" t="e">
        <v>#DIV/0!</v>
      </c>
    </row>
    <row r="50" spans="1:8">
      <c r="A50" s="312">
        <v>6</v>
      </c>
      <c r="B50" s="313">
        <f t="shared" si="2"/>
        <v>45170</v>
      </c>
      <c r="C50" s="314">
        <v>0</v>
      </c>
      <c r="D50" s="314">
        <v>0</v>
      </c>
      <c r="E50" s="321">
        <v>0</v>
      </c>
      <c r="F50" s="314">
        <v>0</v>
      </c>
      <c r="G50" s="314">
        <v>0</v>
      </c>
      <c r="H50" s="315" t="e">
        <v>#DIV/0!</v>
      </c>
    </row>
    <row r="51" spans="1:8">
      <c r="A51" s="317"/>
      <c r="B51" s="318" t="str">
        <f t="shared" si="2"/>
        <v>2nd Qtr</v>
      </c>
      <c r="C51" s="319">
        <f>+C50+C49+C48</f>
        <v>0</v>
      </c>
      <c r="D51" s="319">
        <f>+D50+D49+D48</f>
        <v>0</v>
      </c>
      <c r="E51" s="321">
        <f>+D51*C51</f>
        <v>0</v>
      </c>
      <c r="F51" s="319">
        <f>+F50</f>
        <v>0</v>
      </c>
      <c r="G51" s="319">
        <f>+G50+G49+G48</f>
        <v>0</v>
      </c>
      <c r="H51" s="315" t="e">
        <f>+G51/F51</f>
        <v>#DIV/0!</v>
      </c>
    </row>
    <row r="52" spans="1:8">
      <c r="A52" s="312">
        <v>7</v>
      </c>
      <c r="B52" s="313">
        <f t="shared" si="2"/>
        <v>45200</v>
      </c>
      <c r="C52" s="314">
        <v>0</v>
      </c>
      <c r="D52" s="314">
        <v>0</v>
      </c>
      <c r="E52" s="321">
        <v>0</v>
      </c>
      <c r="F52" s="314">
        <v>0</v>
      </c>
      <c r="G52" s="314">
        <v>0</v>
      </c>
      <c r="H52" s="315" t="e">
        <v>#DIV/0!</v>
      </c>
    </row>
    <row r="53" spans="1:8">
      <c r="A53" s="312">
        <v>8</v>
      </c>
      <c r="B53" s="313">
        <f t="shared" si="2"/>
        <v>45231</v>
      </c>
      <c r="C53" s="314">
        <v>0</v>
      </c>
      <c r="D53" s="314">
        <v>0</v>
      </c>
      <c r="E53" s="321">
        <v>0</v>
      </c>
      <c r="F53" s="314">
        <v>0</v>
      </c>
      <c r="G53" s="314">
        <v>0</v>
      </c>
      <c r="H53" s="315" t="e">
        <v>#DIV/0!</v>
      </c>
    </row>
    <row r="54" spans="1:8">
      <c r="A54" s="312">
        <v>9</v>
      </c>
      <c r="B54" s="313">
        <f t="shared" si="2"/>
        <v>45261</v>
      </c>
      <c r="C54" s="314">
        <v>0</v>
      </c>
      <c r="D54" s="314">
        <v>0</v>
      </c>
      <c r="E54" s="321">
        <v>0</v>
      </c>
      <c r="F54" s="314">
        <v>0</v>
      </c>
      <c r="G54" s="314">
        <v>0</v>
      </c>
      <c r="H54" s="315" t="e">
        <v>#DIV/0!</v>
      </c>
    </row>
    <row r="55" spans="1:8">
      <c r="A55" s="317"/>
      <c r="B55" s="318" t="str">
        <f t="shared" si="2"/>
        <v>3rd Qtr</v>
      </c>
      <c r="C55" s="319">
        <f>+C54+C53+C52</f>
        <v>0</v>
      </c>
      <c r="D55" s="319">
        <f>+D54+D53+D52</f>
        <v>0</v>
      </c>
      <c r="E55" s="321">
        <f>+D55*C55</f>
        <v>0</v>
      </c>
      <c r="F55" s="319">
        <f>+F54</f>
        <v>0</v>
      </c>
      <c r="G55" s="319">
        <f>+G54+G53+G52</f>
        <v>0</v>
      </c>
      <c r="H55" s="315" t="e">
        <f>+G55/F55</f>
        <v>#DIV/0!</v>
      </c>
    </row>
    <row r="56" spans="1:8">
      <c r="A56" s="312">
        <v>10</v>
      </c>
      <c r="B56" s="313">
        <f t="shared" si="2"/>
        <v>45292</v>
      </c>
      <c r="C56" s="314">
        <v>0</v>
      </c>
      <c r="D56" s="314">
        <v>0</v>
      </c>
      <c r="E56" s="321">
        <v>0</v>
      </c>
      <c r="F56" s="314">
        <v>0</v>
      </c>
      <c r="G56" s="314">
        <v>0</v>
      </c>
      <c r="H56" s="315" t="e">
        <v>#DIV/0!</v>
      </c>
    </row>
    <row r="57" spans="1:8">
      <c r="A57" s="312">
        <v>11</v>
      </c>
      <c r="B57" s="313">
        <f t="shared" si="2"/>
        <v>45323</v>
      </c>
      <c r="C57" s="314">
        <v>0</v>
      </c>
      <c r="D57" s="314">
        <v>0</v>
      </c>
      <c r="E57" s="321">
        <v>0</v>
      </c>
      <c r="F57" s="314">
        <v>0</v>
      </c>
      <c r="G57" s="314">
        <v>0</v>
      </c>
      <c r="H57" s="315" t="e">
        <v>#DIV/0!</v>
      </c>
    </row>
    <row r="58" spans="1:8">
      <c r="A58" s="348">
        <v>12</v>
      </c>
      <c r="B58" s="313">
        <f t="shared" si="2"/>
        <v>45352</v>
      </c>
      <c r="C58" s="314">
        <v>0</v>
      </c>
      <c r="D58" s="314">
        <v>0</v>
      </c>
      <c r="E58" s="321">
        <v>0</v>
      </c>
      <c r="F58" s="314">
        <v>0</v>
      </c>
      <c r="G58" s="314">
        <v>0</v>
      </c>
      <c r="H58" s="321" t="e">
        <v>#DIV/0!</v>
      </c>
    </row>
    <row r="59" spans="1:8">
      <c r="A59" s="320"/>
      <c r="B59" s="318" t="str">
        <f t="shared" si="2"/>
        <v>4th Qtr</v>
      </c>
      <c r="C59" s="319">
        <f>+C58+C57+C56</f>
        <v>0</v>
      </c>
      <c r="D59" s="319">
        <f>+D58+D57+D56</f>
        <v>0</v>
      </c>
      <c r="E59" s="321">
        <f>+D59*C59</f>
        <v>0</v>
      </c>
      <c r="F59" s="319">
        <f>+F58</f>
        <v>0</v>
      </c>
      <c r="G59" s="319">
        <f>+G58+G57+G56</f>
        <v>0</v>
      </c>
      <c r="H59" s="321" t="e">
        <f>+G59/F59</f>
        <v>#DIV/0!</v>
      </c>
    </row>
    <row r="60" spans="1:8">
      <c r="A60" s="320"/>
      <c r="B60" s="318" t="str">
        <f t="shared" si="2"/>
        <v>Yearly Data</v>
      </c>
      <c r="C60" s="319">
        <f>+C59+C55+C51+C47</f>
        <v>164578</v>
      </c>
      <c r="D60" s="319">
        <f>+D59+D55+D51+D47</f>
        <v>3747879</v>
      </c>
      <c r="E60" s="321">
        <f>+D60*C60</f>
        <v>616818430062</v>
      </c>
      <c r="F60" s="319">
        <f>+F47</f>
        <v>1322124</v>
      </c>
      <c r="G60" s="319">
        <f>+G59+G55+G51+G47</f>
        <v>56966549</v>
      </c>
      <c r="H60" s="321">
        <f>+G60/F60</f>
        <v>43.087145381219919</v>
      </c>
    </row>
    <row r="62" spans="1:8">
      <c r="B62" s="349"/>
      <c r="C62" s="731"/>
      <c r="D62" s="731"/>
      <c r="E62" s="731"/>
      <c r="F62" s="731"/>
      <c r="G62" s="731"/>
      <c r="H62" s="731"/>
    </row>
  </sheetData>
  <mergeCells count="4">
    <mergeCell ref="A1:H1"/>
    <mergeCell ref="A21:H21"/>
    <mergeCell ref="A41:H41"/>
    <mergeCell ref="C62:H62"/>
  </mergeCells>
  <printOptions horizontalCentered="1" verticalCentered="1"/>
  <pageMargins left="0" right="0" top="0" bottom="0" header="0" footer="0"/>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85" zoomScaleSheetLayoutView="100" workbookViewId="0">
      <selection activeCell="F4" sqref="F4:G9"/>
    </sheetView>
  </sheetViews>
  <sheetFormatPr defaultColWidth="9.140625"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16384" width="9.140625" style="304"/>
  </cols>
  <sheetData>
    <row r="1" spans="1:8" ht="25.5" customHeight="1" thickBot="1">
      <c r="A1" s="732" t="s">
        <v>2059</v>
      </c>
      <c r="B1" s="732"/>
      <c r="C1" s="732"/>
      <c r="D1" s="732"/>
      <c r="E1" s="732"/>
      <c r="F1" s="732"/>
      <c r="G1" s="732"/>
      <c r="H1" s="732"/>
    </row>
    <row r="2" spans="1:8" ht="77.25" customHeight="1"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45017</v>
      </c>
      <c r="C4" s="314">
        <v>1846302</v>
      </c>
      <c r="D4" s="314">
        <v>2028349</v>
      </c>
      <c r="E4" s="314">
        <v>12272241</v>
      </c>
      <c r="F4" s="315">
        <v>6.0503596767617411</v>
      </c>
    </row>
    <row r="5" spans="1:8">
      <c r="A5" s="312">
        <v>2</v>
      </c>
      <c r="B5" s="313">
        <f>'sop011-(AG)'!B5</f>
        <v>45047</v>
      </c>
      <c r="C5" s="314">
        <v>1909288</v>
      </c>
      <c r="D5" s="314">
        <v>2031263</v>
      </c>
      <c r="E5" s="314">
        <v>16610783</v>
      </c>
      <c r="F5" s="315">
        <v>8.1775639097448245</v>
      </c>
    </row>
    <row r="6" spans="1:8">
      <c r="A6" s="312">
        <v>3</v>
      </c>
      <c r="B6" s="313">
        <f>'sop011-(AG)'!B6</f>
        <v>45078</v>
      </c>
      <c r="C6" s="314">
        <v>1962994</v>
      </c>
      <c r="D6" s="314">
        <v>2032541</v>
      </c>
      <c r="E6" s="314">
        <v>33615418</v>
      </c>
      <c r="F6" s="315">
        <v>16.538617425183553</v>
      </c>
    </row>
    <row r="7" spans="1:8">
      <c r="A7" s="317"/>
      <c r="B7" s="318" t="str">
        <f>'sop011-(AG)'!B7</f>
        <v>1st Qtr</v>
      </c>
      <c r="C7" s="319">
        <f>+C6+C5+C4</f>
        <v>5718584</v>
      </c>
      <c r="D7" s="319">
        <f>+D6</f>
        <v>2032541</v>
      </c>
      <c r="E7" s="319">
        <f>+E6+E5+E4</f>
        <v>62498442</v>
      </c>
      <c r="F7" s="315">
        <f>+E7/D7</f>
        <v>30.748920685978781</v>
      </c>
    </row>
    <row r="8" spans="1:8">
      <c r="A8" s="312">
        <v>4</v>
      </c>
      <c r="B8" s="313">
        <f>'sop011-(AG)'!B8</f>
        <v>45108</v>
      </c>
      <c r="C8" s="314">
        <v>0</v>
      </c>
      <c r="D8" s="314">
        <v>0</v>
      </c>
      <c r="E8" s="314">
        <v>0</v>
      </c>
      <c r="F8" s="315" t="e">
        <v>#DIV/0!</v>
      </c>
    </row>
    <row r="9" spans="1:8">
      <c r="A9" s="312">
        <v>5</v>
      </c>
      <c r="B9" s="313">
        <f>'sop011-(AG)'!B9</f>
        <v>45139</v>
      </c>
      <c r="C9" s="314">
        <v>0</v>
      </c>
      <c r="D9" s="314">
        <v>0</v>
      </c>
      <c r="E9" s="314">
        <v>0</v>
      </c>
      <c r="F9" s="315" t="e">
        <v>#DIV/0!</v>
      </c>
    </row>
    <row r="10" spans="1:8">
      <c r="A10" s="312">
        <v>6</v>
      </c>
      <c r="B10" s="313">
        <f>'sop011-(AG)'!B10</f>
        <v>45170</v>
      </c>
      <c r="C10" s="314">
        <v>0</v>
      </c>
      <c r="D10" s="314">
        <v>0</v>
      </c>
      <c r="E10" s="314">
        <v>0</v>
      </c>
      <c r="F10" s="315" t="e">
        <v>#DIV/0!</v>
      </c>
    </row>
    <row r="11" spans="1:8">
      <c r="A11" s="317"/>
      <c r="B11" s="318" t="str">
        <f>'sop011-(AG)'!B11</f>
        <v>2nd Qtr</v>
      </c>
      <c r="C11" s="319">
        <f>+C10+C9+C8</f>
        <v>0</v>
      </c>
      <c r="D11" s="319">
        <f>+D10</f>
        <v>0</v>
      </c>
      <c r="E11" s="319">
        <f>+E10+E9+E8</f>
        <v>0</v>
      </c>
      <c r="F11" s="315" t="e">
        <f>+E11/D11</f>
        <v>#DIV/0!</v>
      </c>
    </row>
    <row r="12" spans="1:8">
      <c r="A12" s="312">
        <v>7</v>
      </c>
      <c r="B12" s="313">
        <f>'sop011-(AG)'!B12</f>
        <v>45200</v>
      </c>
      <c r="C12" s="314">
        <v>0</v>
      </c>
      <c r="D12" s="314">
        <v>0</v>
      </c>
      <c r="E12" s="314">
        <v>0</v>
      </c>
      <c r="F12" s="315" t="e">
        <v>#DIV/0!</v>
      </c>
    </row>
    <row r="13" spans="1:8">
      <c r="A13" s="312">
        <v>8</v>
      </c>
      <c r="B13" s="313">
        <f>'sop011-(AG)'!B13</f>
        <v>45231</v>
      </c>
      <c r="C13" s="314">
        <v>0</v>
      </c>
      <c r="D13" s="314">
        <v>0</v>
      </c>
      <c r="E13" s="314">
        <v>0</v>
      </c>
      <c r="F13" s="315" t="e">
        <v>#DIV/0!</v>
      </c>
    </row>
    <row r="14" spans="1:8">
      <c r="A14" s="312">
        <v>9</v>
      </c>
      <c r="B14" s="313">
        <f>'sop011-(AG)'!B14</f>
        <v>45261</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45292</v>
      </c>
      <c r="C16" s="314">
        <v>0</v>
      </c>
      <c r="D16" s="314">
        <v>0</v>
      </c>
      <c r="E16" s="314">
        <v>0</v>
      </c>
      <c r="F16" s="315" t="e">
        <v>#DIV/0!</v>
      </c>
    </row>
    <row r="17" spans="1:8">
      <c r="A17" s="312">
        <v>2</v>
      </c>
      <c r="B17" s="313">
        <f>'sop011-(AG)'!B17</f>
        <v>45323</v>
      </c>
      <c r="C17" s="314">
        <v>0</v>
      </c>
      <c r="D17" s="314">
        <v>0</v>
      </c>
      <c r="E17" s="314">
        <v>0</v>
      </c>
      <c r="F17" s="315" t="e">
        <v>#DIV/0!</v>
      </c>
    </row>
    <row r="18" spans="1:8">
      <c r="A18" s="312">
        <v>3</v>
      </c>
      <c r="B18" s="313">
        <f>'sop011-(AG)'!B18</f>
        <v>45352</v>
      </c>
      <c r="C18" s="314">
        <v>0</v>
      </c>
      <c r="D18" s="314">
        <v>0</v>
      </c>
      <c r="E18" s="314">
        <v>0</v>
      </c>
      <c r="F18" s="315" t="e">
        <v>#DIV/0!</v>
      </c>
    </row>
    <row r="19" spans="1:8">
      <c r="A19" s="320"/>
      <c r="B19" s="318" t="str">
        <f>'sop011-(AG)'!B19</f>
        <v>4th Qtr</v>
      </c>
      <c r="C19" s="319">
        <f>+C18+C17+C16</f>
        <v>0</v>
      </c>
      <c r="D19" s="319">
        <f>+D18</f>
        <v>0</v>
      </c>
      <c r="E19" s="319">
        <f>+E18+E17+E16</f>
        <v>0</v>
      </c>
      <c r="F19" s="321" t="e">
        <f>+E19/D19</f>
        <v>#DIV/0!</v>
      </c>
    </row>
    <row r="20" spans="1:8" ht="13.5" thickBot="1">
      <c r="A20" s="320"/>
      <c r="B20" s="318" t="str">
        <f>'sop011-(AG)'!B20</f>
        <v>Yearly Data</v>
      </c>
      <c r="C20" s="319">
        <f>+C19+C15+C11+C7</f>
        <v>5718584</v>
      </c>
      <c r="D20" s="319">
        <f>+D7</f>
        <v>2032541</v>
      </c>
      <c r="E20" s="319">
        <f>+E19+E15+E11+E7</f>
        <v>62498442</v>
      </c>
      <c r="F20" s="321">
        <f>+E20/D20</f>
        <v>30.748920685978781</v>
      </c>
    </row>
    <row r="21" spans="1:8" ht="29.25" customHeight="1" thickBot="1">
      <c r="A21" s="733" t="s">
        <v>2060</v>
      </c>
      <c r="B21" s="734"/>
      <c r="C21" s="734"/>
      <c r="D21" s="734"/>
      <c r="E21" s="734"/>
      <c r="F21" s="734"/>
      <c r="G21" s="735"/>
      <c r="H21" s="736"/>
    </row>
    <row r="22" spans="1:8" ht="101.2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c r="A24" s="312">
        <v>1</v>
      </c>
      <c r="B24" s="313">
        <f>'sop011-(AG)'!B4</f>
        <v>45017</v>
      </c>
      <c r="C24" s="329">
        <v>5.1383644589583964E-2</v>
      </c>
      <c r="D24" s="330">
        <v>1846302</v>
      </c>
      <c r="E24" s="331">
        <v>94869.725773038052</v>
      </c>
      <c r="F24" s="332">
        <v>2028349</v>
      </c>
      <c r="G24" s="314">
        <v>602560.52041666664</v>
      </c>
      <c r="H24" s="333">
        <v>0.29706944929924123</v>
      </c>
    </row>
    <row r="25" spans="1:8">
      <c r="A25" s="312">
        <v>2</v>
      </c>
      <c r="B25" s="313">
        <f>'sop011-(AG)'!B5</f>
        <v>45047</v>
      </c>
      <c r="C25" s="329">
        <v>5.4434544057247951E-2</v>
      </c>
      <c r="D25" s="330">
        <v>1909288</v>
      </c>
      <c r="E25" s="331">
        <v>103931.22175397482</v>
      </c>
      <c r="F25" s="332">
        <v>2031263</v>
      </c>
      <c r="G25" s="314">
        <v>872007.40499999991</v>
      </c>
      <c r="H25" s="333">
        <v>0.42929320575425234</v>
      </c>
    </row>
    <row r="26" spans="1:8">
      <c r="A26" s="312">
        <v>3</v>
      </c>
      <c r="B26" s="313">
        <f>'sop011-(AG)'!B6</f>
        <v>45078</v>
      </c>
      <c r="C26" s="329">
        <v>0.10768017727093791</v>
      </c>
      <c r="D26" s="330">
        <v>1962994</v>
      </c>
      <c r="E26" s="331">
        <v>211375.54190178751</v>
      </c>
      <c r="F26" s="332">
        <v>2032541</v>
      </c>
      <c r="G26" s="314">
        <v>3470935.7058333331</v>
      </c>
      <c r="H26" s="333">
        <v>1.7076829967185572</v>
      </c>
    </row>
    <row r="27" spans="1:8">
      <c r="A27" s="317"/>
      <c r="B27" s="318" t="str">
        <f>'sop011-(AG)'!B7</f>
        <v>1st Qtr</v>
      </c>
      <c r="C27" s="334">
        <f>+C26+C25+C24</f>
        <v>0.21349836591776983</v>
      </c>
      <c r="D27" s="335">
        <f>+D26+D25+D24</f>
        <v>5718584</v>
      </c>
      <c r="E27" s="331">
        <f>+D27*C27</f>
        <v>1220908.339363504</v>
      </c>
      <c r="F27" s="336">
        <f>+F26</f>
        <v>2032541</v>
      </c>
      <c r="G27" s="319">
        <f>+G26+G25+G24</f>
        <v>4945503.6312499996</v>
      </c>
      <c r="H27" s="333">
        <f>+G27/F27</f>
        <v>2.4331630364405932</v>
      </c>
    </row>
    <row r="28" spans="1:8">
      <c r="A28" s="312">
        <v>4</v>
      </c>
      <c r="B28" s="313">
        <f>'sop011-(AG)'!B8</f>
        <v>45108</v>
      </c>
      <c r="C28" s="329">
        <v>0</v>
      </c>
      <c r="D28" s="330">
        <v>0</v>
      </c>
      <c r="E28" s="331" t="e">
        <v>#DIV/0!</v>
      </c>
      <c r="F28" s="332">
        <v>0</v>
      </c>
      <c r="G28" s="314">
        <v>0</v>
      </c>
      <c r="H28" s="333" t="e">
        <v>#DIV/0!</v>
      </c>
    </row>
    <row r="29" spans="1:8">
      <c r="A29" s="312">
        <v>5</v>
      </c>
      <c r="B29" s="313">
        <f>'sop011-(AG)'!B9</f>
        <v>45139</v>
      </c>
      <c r="C29" s="329">
        <v>0</v>
      </c>
      <c r="D29" s="330">
        <v>0</v>
      </c>
      <c r="E29" s="331" t="e">
        <v>#DIV/0!</v>
      </c>
      <c r="F29" s="332">
        <v>0</v>
      </c>
      <c r="G29" s="314">
        <v>0</v>
      </c>
      <c r="H29" s="333" t="e">
        <v>#DIV/0!</v>
      </c>
    </row>
    <row r="30" spans="1:8">
      <c r="A30" s="312">
        <v>6</v>
      </c>
      <c r="B30" s="313">
        <f>'sop011-(AG)'!B10</f>
        <v>45170</v>
      </c>
      <c r="C30" s="329">
        <v>0</v>
      </c>
      <c r="D30" s="330">
        <v>0</v>
      </c>
      <c r="E30" s="331" t="e">
        <v>#DIV/0!</v>
      </c>
      <c r="F30" s="332">
        <v>0</v>
      </c>
      <c r="G30" s="314">
        <v>0</v>
      </c>
      <c r="H30" s="333" t="e">
        <v>#DIV/0!</v>
      </c>
    </row>
    <row r="31" spans="1:8">
      <c r="A31" s="317"/>
      <c r="B31" s="318" t="str">
        <f>'sop011-(AG)'!B11</f>
        <v>2nd Qtr</v>
      </c>
      <c r="C31" s="334">
        <f>+C30+C29+C28</f>
        <v>0</v>
      </c>
      <c r="D31" s="335">
        <f>+D30+D29+D28</f>
        <v>0</v>
      </c>
      <c r="E31" s="331">
        <f>+D31*C31</f>
        <v>0</v>
      </c>
      <c r="F31" s="336">
        <f>+F30</f>
        <v>0</v>
      </c>
      <c r="G31" s="319">
        <f>+G30+G29+G28</f>
        <v>0</v>
      </c>
      <c r="H31" s="333" t="e">
        <f>+G31/F31</f>
        <v>#DIV/0!</v>
      </c>
    </row>
    <row r="32" spans="1:8">
      <c r="A32" s="312">
        <v>7</v>
      </c>
      <c r="B32" s="313">
        <f>'sop011-(AG)'!B12</f>
        <v>45200</v>
      </c>
      <c r="C32" s="329">
        <v>0</v>
      </c>
      <c r="D32" s="330">
        <v>0</v>
      </c>
      <c r="E32" s="331" t="e">
        <v>#DIV/0!</v>
      </c>
      <c r="F32" s="332">
        <v>0</v>
      </c>
      <c r="G32" s="314">
        <v>0</v>
      </c>
      <c r="H32" s="333" t="e">
        <v>#DIV/0!</v>
      </c>
    </row>
    <row r="33" spans="1:8">
      <c r="A33" s="312">
        <v>8</v>
      </c>
      <c r="B33" s="313">
        <f>'sop011-(AG)'!B13</f>
        <v>45231</v>
      </c>
      <c r="C33" s="329">
        <v>0</v>
      </c>
      <c r="D33" s="330">
        <v>0</v>
      </c>
      <c r="E33" s="331" t="e">
        <v>#DIV/0!</v>
      </c>
      <c r="F33" s="332">
        <v>0</v>
      </c>
      <c r="G33" s="314">
        <v>0</v>
      </c>
      <c r="H33" s="333" t="e">
        <v>#DIV/0!</v>
      </c>
    </row>
    <row r="34" spans="1:8">
      <c r="A34" s="312">
        <v>9</v>
      </c>
      <c r="B34" s="313">
        <f>'sop011-(AG)'!B14</f>
        <v>45261</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45292</v>
      </c>
      <c r="C36" s="329">
        <v>0</v>
      </c>
      <c r="D36" s="330">
        <v>0</v>
      </c>
      <c r="E36" s="331" t="e">
        <v>#DIV/0!</v>
      </c>
      <c r="F36" s="332">
        <v>0</v>
      </c>
      <c r="G36" s="314">
        <v>0</v>
      </c>
      <c r="H36" s="333" t="e">
        <v>#DIV/0!</v>
      </c>
    </row>
    <row r="37" spans="1:8">
      <c r="A37" s="312">
        <v>2</v>
      </c>
      <c r="B37" s="313">
        <f>'sop011-(AG)'!B17</f>
        <v>45323</v>
      </c>
      <c r="C37" s="329">
        <v>0</v>
      </c>
      <c r="D37" s="330">
        <v>0</v>
      </c>
      <c r="E37" s="331" t="e">
        <v>#DIV/0!</v>
      </c>
      <c r="F37" s="332">
        <v>0</v>
      </c>
      <c r="G37" s="314">
        <v>0</v>
      </c>
      <c r="H37" s="333" t="e">
        <v>#DIV/0!</v>
      </c>
    </row>
    <row r="38" spans="1:8">
      <c r="A38" s="312">
        <v>3</v>
      </c>
      <c r="B38" s="313">
        <f>'sop011-(AG)'!B18</f>
        <v>45352</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0.21349836591776983</v>
      </c>
      <c r="D40" s="335">
        <f>+D39+D35+D31+D27</f>
        <v>5718584</v>
      </c>
      <c r="E40" s="331">
        <f>+D40*C40</f>
        <v>1220908.339363504</v>
      </c>
      <c r="F40" s="336">
        <f>+F27</f>
        <v>2032541</v>
      </c>
      <c r="G40" s="319">
        <f>+G39+G35+G31+G27</f>
        <v>4945503.6312499996</v>
      </c>
      <c r="H40" s="331">
        <f>+G40/F40</f>
        <v>2.4331630364405932</v>
      </c>
    </row>
    <row r="41" spans="1:8" ht="31.7" customHeight="1" thickBot="1">
      <c r="A41" s="737" t="s">
        <v>2061</v>
      </c>
      <c r="B41" s="738"/>
      <c r="C41" s="738"/>
      <c r="D41" s="738"/>
      <c r="E41" s="738"/>
      <c r="F41" s="738"/>
      <c r="G41" s="738"/>
      <c r="H41" s="739"/>
    </row>
    <row r="42" spans="1:8" ht="109.5" customHeight="1" thickBot="1">
      <c r="A42" s="305" t="s">
        <v>1812</v>
      </c>
      <c r="B42" s="306" t="s">
        <v>1765</v>
      </c>
      <c r="C42" s="322" t="s">
        <v>2053</v>
      </c>
      <c r="D42" s="322" t="s">
        <v>2054</v>
      </c>
      <c r="E42" s="322" t="s">
        <v>2055</v>
      </c>
      <c r="F42" s="322" t="s">
        <v>2056</v>
      </c>
      <c r="G42" s="307" t="s">
        <v>2057</v>
      </c>
      <c r="H42" s="308" t="s">
        <v>2058</v>
      </c>
    </row>
    <row r="43" spans="1:8" ht="13.5" thickBot="1">
      <c r="A43" s="352">
        <v>1</v>
      </c>
      <c r="B43" s="353">
        <v>2</v>
      </c>
      <c r="C43" s="353">
        <v>3</v>
      </c>
      <c r="D43" s="353">
        <v>4</v>
      </c>
      <c r="E43" s="353" t="s">
        <v>2050</v>
      </c>
      <c r="F43" s="353">
        <v>6</v>
      </c>
      <c r="G43" s="353">
        <v>7</v>
      </c>
      <c r="H43" s="354" t="s">
        <v>2051</v>
      </c>
    </row>
    <row r="44" spans="1:8">
      <c r="A44" s="343">
        <v>1</v>
      </c>
      <c r="B44" s="344">
        <f>'sop011-(AG)'!B4</f>
        <v>45017</v>
      </c>
      <c r="C44" s="345">
        <v>11694</v>
      </c>
      <c r="D44" s="345">
        <v>1885749</v>
      </c>
      <c r="E44" s="346">
        <v>22051948806</v>
      </c>
      <c r="F44" s="345">
        <v>2028349</v>
      </c>
      <c r="G44" s="345">
        <v>16397575</v>
      </c>
      <c r="H44" s="347">
        <v>8.08419803495355</v>
      </c>
    </row>
    <row r="45" spans="1:8">
      <c r="A45" s="312">
        <v>2</v>
      </c>
      <c r="B45" s="313">
        <f>'sop011-(AG)'!B5</f>
        <v>45047</v>
      </c>
      <c r="C45" s="314">
        <v>14019</v>
      </c>
      <c r="D45" s="314">
        <v>1917058</v>
      </c>
      <c r="E45" s="321">
        <v>26875236102</v>
      </c>
      <c r="F45" s="314">
        <v>2031263</v>
      </c>
      <c r="G45" s="314">
        <v>19735786</v>
      </c>
      <c r="H45" s="315">
        <v>9.7160170790291556</v>
      </c>
    </row>
    <row r="46" spans="1:8">
      <c r="A46" s="312">
        <v>3</v>
      </c>
      <c r="B46" s="313">
        <f>'sop011-(AG)'!B6</f>
        <v>45078</v>
      </c>
      <c r="C46" s="314">
        <v>22534</v>
      </c>
      <c r="D46" s="314">
        <v>1933660</v>
      </c>
      <c r="E46" s="321">
        <v>43573094440</v>
      </c>
      <c r="F46" s="314">
        <v>2032541</v>
      </c>
      <c r="G46" s="314">
        <v>31960531</v>
      </c>
      <c r="H46" s="315">
        <v>15.724421303186505</v>
      </c>
    </row>
    <row r="47" spans="1:8">
      <c r="A47" s="317"/>
      <c r="B47" s="318" t="str">
        <f>'sop011-(AG)'!B7</f>
        <v>1st Qtr</v>
      </c>
      <c r="C47" s="319">
        <f>+C46+C45+C44</f>
        <v>48247</v>
      </c>
      <c r="D47" s="319">
        <f>+D46+D45+D44</f>
        <v>5736467</v>
      </c>
      <c r="E47" s="321">
        <f>+D47*C47</f>
        <v>276767323349</v>
      </c>
      <c r="F47" s="319">
        <f>+F46</f>
        <v>2032541</v>
      </c>
      <c r="G47" s="319">
        <f>+G46+G45+G44</f>
        <v>68093892</v>
      </c>
      <c r="H47" s="315">
        <f>+G47/F47</f>
        <v>33.501854083140266</v>
      </c>
    </row>
    <row r="48" spans="1:8">
      <c r="A48" s="312">
        <v>4</v>
      </c>
      <c r="B48" s="313">
        <f>'sop011-(AG)'!B8</f>
        <v>45108</v>
      </c>
      <c r="C48" s="314">
        <v>0</v>
      </c>
      <c r="D48" s="314">
        <v>0</v>
      </c>
      <c r="E48" s="321">
        <v>0</v>
      </c>
      <c r="F48" s="314">
        <v>0</v>
      </c>
      <c r="G48" s="314">
        <v>0</v>
      </c>
      <c r="H48" s="315" t="e">
        <v>#DIV/0!</v>
      </c>
    </row>
    <row r="49" spans="1:8">
      <c r="A49" s="312">
        <v>5</v>
      </c>
      <c r="B49" s="313">
        <f>'sop011-(AG)'!B9</f>
        <v>45139</v>
      </c>
      <c r="C49" s="314">
        <v>0</v>
      </c>
      <c r="D49" s="314">
        <v>0</v>
      </c>
      <c r="E49" s="321">
        <v>0</v>
      </c>
      <c r="F49" s="314">
        <v>0</v>
      </c>
      <c r="G49" s="314">
        <v>0</v>
      </c>
      <c r="H49" s="315" t="e">
        <v>#DIV/0!</v>
      </c>
    </row>
    <row r="50" spans="1:8">
      <c r="A50" s="312">
        <v>6</v>
      </c>
      <c r="B50" s="313">
        <f>'sop011-(AG)'!B10</f>
        <v>45170</v>
      </c>
      <c r="C50" s="314">
        <v>0</v>
      </c>
      <c r="D50" s="314">
        <v>0</v>
      </c>
      <c r="E50" s="321">
        <v>0</v>
      </c>
      <c r="F50" s="314">
        <v>0</v>
      </c>
      <c r="G50" s="314">
        <v>0</v>
      </c>
      <c r="H50" s="315" t="e">
        <v>#DIV/0!</v>
      </c>
    </row>
    <row r="51" spans="1:8">
      <c r="A51" s="317"/>
      <c r="B51" s="318" t="str">
        <f>'sop011-(AG)'!B11</f>
        <v>2nd Qtr</v>
      </c>
      <c r="C51" s="319">
        <f>+C50+C49+C48</f>
        <v>0</v>
      </c>
      <c r="D51" s="319">
        <f>+D50+D49+D48</f>
        <v>0</v>
      </c>
      <c r="E51" s="321">
        <f>+D51*C51</f>
        <v>0</v>
      </c>
      <c r="F51" s="319">
        <f>+F50</f>
        <v>0</v>
      </c>
      <c r="G51" s="319">
        <f>+G50+G49+G48</f>
        <v>0</v>
      </c>
      <c r="H51" s="315" t="e">
        <f>+G51/F51</f>
        <v>#DIV/0!</v>
      </c>
    </row>
    <row r="52" spans="1:8">
      <c r="A52" s="312">
        <v>7</v>
      </c>
      <c r="B52" s="313">
        <f>'sop011-(AG)'!B12</f>
        <v>45200</v>
      </c>
      <c r="C52" s="314">
        <v>0</v>
      </c>
      <c r="D52" s="314">
        <v>0</v>
      </c>
      <c r="E52" s="321">
        <v>0</v>
      </c>
      <c r="F52" s="314">
        <v>0</v>
      </c>
      <c r="G52" s="314">
        <v>0</v>
      </c>
      <c r="H52" s="315" t="e">
        <v>#DIV/0!</v>
      </c>
    </row>
    <row r="53" spans="1:8">
      <c r="A53" s="312">
        <v>8</v>
      </c>
      <c r="B53" s="313">
        <f>'sop011-(AG)'!B13</f>
        <v>45231</v>
      </c>
      <c r="C53" s="314">
        <v>0</v>
      </c>
      <c r="D53" s="314">
        <v>0</v>
      </c>
      <c r="E53" s="321">
        <v>0</v>
      </c>
      <c r="F53" s="314">
        <v>0</v>
      </c>
      <c r="G53" s="314">
        <v>0</v>
      </c>
      <c r="H53" s="315" t="e">
        <v>#DIV/0!</v>
      </c>
    </row>
    <row r="54" spans="1:8">
      <c r="A54" s="312">
        <v>9</v>
      </c>
      <c r="B54" s="313">
        <f>'sop011-(AG)'!B14</f>
        <v>45261</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45292</v>
      </c>
      <c r="C56" s="314">
        <v>0</v>
      </c>
      <c r="D56" s="314">
        <v>0</v>
      </c>
      <c r="E56" s="321">
        <v>0</v>
      </c>
      <c r="F56" s="314">
        <v>0</v>
      </c>
      <c r="G56" s="314">
        <v>0</v>
      </c>
      <c r="H56" s="315" t="e">
        <v>#DIV/0!</v>
      </c>
    </row>
    <row r="57" spans="1:8">
      <c r="A57" s="312">
        <v>2</v>
      </c>
      <c r="B57" s="313">
        <f>'sop011-(AG)'!B17</f>
        <v>45323</v>
      </c>
      <c r="C57" s="314">
        <v>0</v>
      </c>
      <c r="D57" s="314">
        <v>0</v>
      </c>
      <c r="E57" s="321">
        <v>0</v>
      </c>
      <c r="F57" s="314">
        <v>0</v>
      </c>
      <c r="G57" s="314">
        <v>0</v>
      </c>
      <c r="H57" s="315" t="e">
        <v>#DIV/0!</v>
      </c>
    </row>
    <row r="58" spans="1:8">
      <c r="A58" s="348">
        <v>3</v>
      </c>
      <c r="B58" s="313">
        <f>'sop011-(AG)'!B18</f>
        <v>45352</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48247</v>
      </c>
      <c r="D60" s="319">
        <f>+D59+D55+D51+D47</f>
        <v>5736467</v>
      </c>
      <c r="E60" s="321">
        <f>+D60*C60</f>
        <v>276767323349</v>
      </c>
      <c r="F60" s="319">
        <f>+F47</f>
        <v>2032541</v>
      </c>
      <c r="G60" s="319">
        <f>+G59+G55+G51+G47</f>
        <v>68093892</v>
      </c>
      <c r="H60" s="321">
        <f>+G60/F60</f>
        <v>33.501854083140266</v>
      </c>
    </row>
    <row r="62" spans="1:8" ht="29.25" customHeight="1">
      <c r="B62" s="349"/>
      <c r="C62" s="731"/>
      <c r="D62" s="731"/>
      <c r="E62" s="731"/>
      <c r="F62" s="731"/>
      <c r="G62" s="731"/>
      <c r="H62" s="731"/>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31" zoomScaleNormal="85" zoomScaleSheetLayoutView="100" workbookViewId="0">
      <selection activeCell="F4" sqref="F4:G9"/>
    </sheetView>
  </sheetViews>
  <sheetFormatPr defaultColWidth="9.140625" defaultRowHeight="12.75"/>
  <cols>
    <col min="1" max="1" width="4.28515625" style="304" customWidth="1"/>
    <col min="2" max="3" width="13.85546875" style="304" customWidth="1"/>
    <col min="4" max="4" width="15.5703125" style="304" customWidth="1"/>
    <col min="5" max="5" width="20.28515625" style="304" customWidth="1"/>
    <col min="6" max="6" width="13" style="304" customWidth="1"/>
    <col min="7" max="7" width="15.42578125" style="304" customWidth="1"/>
    <col min="8" max="8" width="13.5703125" style="304" customWidth="1"/>
    <col min="9" max="16384" width="9.140625" style="304"/>
  </cols>
  <sheetData>
    <row r="1" spans="1:8" ht="25.5" customHeight="1" thickBot="1">
      <c r="A1" s="740" t="s">
        <v>2062</v>
      </c>
      <c r="B1" s="740"/>
      <c r="C1" s="740"/>
      <c r="D1" s="740"/>
      <c r="E1" s="740"/>
      <c r="F1" s="740"/>
      <c r="G1" s="740"/>
      <c r="H1" s="740"/>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45017</v>
      </c>
      <c r="C4" s="314">
        <v>1951295</v>
      </c>
      <c r="D4" s="314">
        <v>2450938</v>
      </c>
      <c r="E4" s="314">
        <v>8414873</v>
      </c>
      <c r="F4" s="315">
        <v>3.4333275668335959</v>
      </c>
    </row>
    <row r="5" spans="1:8">
      <c r="A5" s="312">
        <v>2</v>
      </c>
      <c r="B5" s="313">
        <f>'sop011-(AG)'!B5</f>
        <v>45047</v>
      </c>
      <c r="C5" s="314">
        <v>2048727</v>
      </c>
      <c r="D5" s="314">
        <v>2449371</v>
      </c>
      <c r="E5" s="314">
        <v>12021381</v>
      </c>
      <c r="F5" s="315">
        <v>4.9079461625045777</v>
      </c>
    </row>
    <row r="6" spans="1:8">
      <c r="A6" s="312">
        <v>3</v>
      </c>
      <c r="B6" s="313">
        <f>'sop011-(AG)'!B6</f>
        <v>45078</v>
      </c>
      <c r="C6" s="314">
        <v>2132616</v>
      </c>
      <c r="D6" s="314">
        <v>2465740</v>
      </c>
      <c r="E6" s="314">
        <v>24211811</v>
      </c>
      <c r="F6" s="315">
        <v>9.8192879216786846</v>
      </c>
    </row>
    <row r="7" spans="1:8">
      <c r="A7" s="317"/>
      <c r="B7" s="318" t="str">
        <f>'sop011-(AG)'!B7</f>
        <v>1st Qtr</v>
      </c>
      <c r="C7" s="319">
        <f>+C6+C5+C4</f>
        <v>6132638</v>
      </c>
      <c r="D7" s="319">
        <f>+D6</f>
        <v>2465740</v>
      </c>
      <c r="E7" s="319">
        <f>+E6+E5+E4</f>
        <v>44648065</v>
      </c>
      <c r="F7" s="315">
        <f>+E7/D7</f>
        <v>18.107369390122233</v>
      </c>
    </row>
    <row r="8" spans="1:8">
      <c r="A8" s="312">
        <v>4</v>
      </c>
      <c r="B8" s="313">
        <f>'sop011-(AG)'!B8</f>
        <v>45108</v>
      </c>
      <c r="C8" s="314">
        <v>0</v>
      </c>
      <c r="D8" s="314">
        <v>0</v>
      </c>
      <c r="E8" s="314">
        <v>0</v>
      </c>
      <c r="F8" s="315" t="e">
        <v>#DIV/0!</v>
      </c>
    </row>
    <row r="9" spans="1:8">
      <c r="A9" s="312">
        <v>5</v>
      </c>
      <c r="B9" s="313">
        <f>'sop011-(AG)'!B9</f>
        <v>45139</v>
      </c>
      <c r="C9" s="314">
        <v>0</v>
      </c>
      <c r="D9" s="314">
        <v>0</v>
      </c>
      <c r="E9" s="314">
        <v>0</v>
      </c>
      <c r="F9" s="315" t="e">
        <v>#DIV/0!</v>
      </c>
    </row>
    <row r="10" spans="1:8">
      <c r="A10" s="312">
        <v>6</v>
      </c>
      <c r="B10" s="313">
        <f>'sop011-(AG)'!B10</f>
        <v>45170</v>
      </c>
      <c r="C10" s="314">
        <v>0</v>
      </c>
      <c r="D10" s="314">
        <v>0</v>
      </c>
      <c r="E10" s="314">
        <v>0</v>
      </c>
      <c r="F10" s="315" t="e">
        <v>#DIV/0!</v>
      </c>
    </row>
    <row r="11" spans="1:8">
      <c r="A11" s="317"/>
      <c r="B11" s="318" t="str">
        <f>'sop011-(AG)'!B11</f>
        <v>2nd Qtr</v>
      </c>
      <c r="C11" s="319">
        <f>+C10+C9+C8</f>
        <v>0</v>
      </c>
      <c r="D11" s="319">
        <f>+D10</f>
        <v>0</v>
      </c>
      <c r="E11" s="319">
        <f>+E10+E9+E8</f>
        <v>0</v>
      </c>
      <c r="F11" s="315" t="e">
        <f>+E11/D11</f>
        <v>#DIV/0!</v>
      </c>
    </row>
    <row r="12" spans="1:8">
      <c r="A12" s="312">
        <v>7</v>
      </c>
      <c r="B12" s="313">
        <f>'sop011-(AG)'!B12</f>
        <v>45200</v>
      </c>
      <c r="C12" s="314">
        <v>0</v>
      </c>
      <c r="D12" s="314">
        <v>0</v>
      </c>
      <c r="E12" s="314">
        <v>0</v>
      </c>
      <c r="F12" s="315" t="e">
        <v>#DIV/0!</v>
      </c>
    </row>
    <row r="13" spans="1:8">
      <c r="A13" s="312">
        <v>8</v>
      </c>
      <c r="B13" s="313">
        <f>'sop011-(AG)'!B13</f>
        <v>45231</v>
      </c>
      <c r="C13" s="314">
        <v>0</v>
      </c>
      <c r="D13" s="314">
        <v>0</v>
      </c>
      <c r="E13" s="314">
        <v>0</v>
      </c>
      <c r="F13" s="315" t="e">
        <v>#DIV/0!</v>
      </c>
    </row>
    <row r="14" spans="1:8">
      <c r="A14" s="312">
        <v>9</v>
      </c>
      <c r="B14" s="313">
        <f>'sop011-(AG)'!B14</f>
        <v>45261</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45292</v>
      </c>
      <c r="C16" s="314">
        <v>0</v>
      </c>
      <c r="D16" s="314">
        <v>0</v>
      </c>
      <c r="E16" s="314">
        <v>0</v>
      </c>
      <c r="F16" s="315" t="e">
        <v>#DIV/0!</v>
      </c>
    </row>
    <row r="17" spans="1:8">
      <c r="A17" s="312">
        <v>2</v>
      </c>
      <c r="B17" s="313">
        <f>'sop011-(AG)'!B17</f>
        <v>45323</v>
      </c>
      <c r="C17" s="314">
        <v>0</v>
      </c>
      <c r="D17" s="314">
        <v>0</v>
      </c>
      <c r="E17" s="314">
        <v>0</v>
      </c>
      <c r="F17" s="315" t="e">
        <v>#DIV/0!</v>
      </c>
    </row>
    <row r="18" spans="1:8">
      <c r="A18" s="312">
        <v>3</v>
      </c>
      <c r="B18" s="313">
        <f>'sop011-(AG)'!B18</f>
        <v>45352</v>
      </c>
      <c r="C18" s="314">
        <v>0</v>
      </c>
      <c r="D18" s="314">
        <v>0</v>
      </c>
      <c r="E18" s="314">
        <v>0</v>
      </c>
      <c r="F18" s="315" t="e">
        <v>#DIV/0!</v>
      </c>
    </row>
    <row r="19" spans="1:8">
      <c r="A19" s="320"/>
      <c r="B19" s="318" t="str">
        <f>'sop011-(AG)'!B19</f>
        <v>4th Qtr</v>
      </c>
      <c r="C19" s="319">
        <f>+C18+C17+C16</f>
        <v>0</v>
      </c>
      <c r="D19" s="319">
        <f>+D18</f>
        <v>0</v>
      </c>
      <c r="E19" s="319">
        <f>+E18+E17+E16</f>
        <v>0</v>
      </c>
      <c r="F19" s="321" t="e">
        <f>+E19/D19</f>
        <v>#DIV/0!</v>
      </c>
    </row>
    <row r="20" spans="1:8" ht="13.5" thickBot="1">
      <c r="A20" s="320"/>
      <c r="B20" s="318" t="str">
        <f>'sop011-(AG)'!B20</f>
        <v>Yearly Data</v>
      </c>
      <c r="C20" s="319">
        <f>+C19+C15+C11+C7</f>
        <v>6132638</v>
      </c>
      <c r="D20" s="319">
        <f>+D7</f>
        <v>2465740</v>
      </c>
      <c r="E20" s="319">
        <f>+E19+E15+E11+E7</f>
        <v>44648065</v>
      </c>
      <c r="F20" s="321">
        <f>+E20/D20</f>
        <v>18.107369390122233</v>
      </c>
    </row>
    <row r="21" spans="1:8" ht="28.5" customHeight="1" thickBot="1">
      <c r="A21" s="741" t="s">
        <v>2063</v>
      </c>
      <c r="B21" s="742"/>
      <c r="C21" s="742"/>
      <c r="D21" s="742"/>
      <c r="E21" s="742"/>
      <c r="F21" s="742"/>
      <c r="G21" s="743"/>
      <c r="H21" s="744"/>
    </row>
    <row r="22" spans="1:8" ht="93.7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c r="A24" s="312">
        <v>1</v>
      </c>
      <c r="B24" s="313">
        <f>'sop011-(AG)'!B4</f>
        <v>45017</v>
      </c>
      <c r="C24" s="329">
        <v>5.3467318702290073E-2</v>
      </c>
      <c r="D24" s="330">
        <v>1951295</v>
      </c>
      <c r="E24" s="331">
        <v>104330.51164718511</v>
      </c>
      <c r="F24" s="332">
        <v>2450938</v>
      </c>
      <c r="G24" s="314">
        <v>412260.42708333331</v>
      </c>
      <c r="H24" s="333">
        <v>0.16820516352650836</v>
      </c>
    </row>
    <row r="25" spans="1:8">
      <c r="A25" s="312">
        <v>2</v>
      </c>
      <c r="B25" s="313">
        <f>'sop011-(AG)'!B5</f>
        <v>45047</v>
      </c>
      <c r="C25" s="329">
        <v>4.9206142339075248E-2</v>
      </c>
      <c r="D25" s="330">
        <v>2048727</v>
      </c>
      <c r="E25" s="331">
        <v>100809.95237590662</v>
      </c>
      <c r="F25" s="332">
        <v>2449371</v>
      </c>
      <c r="G25" s="314">
        <v>587286.22166666668</v>
      </c>
      <c r="H25" s="333">
        <v>0.23977021923859909</v>
      </c>
    </row>
    <row r="26" spans="1:8">
      <c r="A26" s="312">
        <v>3</v>
      </c>
      <c r="B26" s="313">
        <f>'sop011-(AG)'!B6</f>
        <v>45078</v>
      </c>
      <c r="C26" s="329">
        <v>7.1354545971779718E-2</v>
      </c>
      <c r="D26" s="330">
        <v>2132616</v>
      </c>
      <c r="E26" s="331">
        <v>152171.84641215298</v>
      </c>
      <c r="F26" s="332">
        <v>2465740</v>
      </c>
      <c r="G26" s="314">
        <v>1676426.3879166667</v>
      </c>
      <c r="H26" s="333">
        <v>0.67988773671054803</v>
      </c>
    </row>
    <row r="27" spans="1:8">
      <c r="A27" s="317"/>
      <c r="B27" s="318" t="str">
        <f>'sop011-(AG)'!B7</f>
        <v>1st Qtr</v>
      </c>
      <c r="C27" s="334">
        <f>+C26+C25+C24</f>
        <v>0.17402800701314503</v>
      </c>
      <c r="D27" s="335">
        <f>+D26+D25+D24</f>
        <v>6132638</v>
      </c>
      <c r="E27" s="331">
        <f>+D27*C27</f>
        <v>1067250.7688730797</v>
      </c>
      <c r="F27" s="336">
        <f>+F26</f>
        <v>2465740</v>
      </c>
      <c r="G27" s="319">
        <f>+G26+G25+G24</f>
        <v>2675973.0366666666</v>
      </c>
      <c r="H27" s="333">
        <f>+G27/F27</f>
        <v>1.0852616401837447</v>
      </c>
    </row>
    <row r="28" spans="1:8">
      <c r="A28" s="312">
        <v>4</v>
      </c>
      <c r="B28" s="313">
        <f>'sop011-(AG)'!B8</f>
        <v>45108</v>
      </c>
      <c r="C28" s="329">
        <v>0</v>
      </c>
      <c r="D28" s="330">
        <v>0</v>
      </c>
      <c r="E28" s="331" t="e">
        <v>#DIV/0!</v>
      </c>
      <c r="F28" s="332">
        <v>0</v>
      </c>
      <c r="G28" s="314">
        <v>0</v>
      </c>
      <c r="H28" s="333" t="e">
        <v>#DIV/0!</v>
      </c>
    </row>
    <row r="29" spans="1:8">
      <c r="A29" s="312">
        <v>5</v>
      </c>
      <c r="B29" s="313">
        <f>'sop011-(AG)'!B9</f>
        <v>45139</v>
      </c>
      <c r="C29" s="329">
        <v>0</v>
      </c>
      <c r="D29" s="330">
        <v>0</v>
      </c>
      <c r="E29" s="331" t="e">
        <v>#DIV/0!</v>
      </c>
      <c r="F29" s="332">
        <v>0</v>
      </c>
      <c r="G29" s="314">
        <v>0</v>
      </c>
      <c r="H29" s="333" t="e">
        <v>#DIV/0!</v>
      </c>
    </row>
    <row r="30" spans="1:8">
      <c r="A30" s="312">
        <v>6</v>
      </c>
      <c r="B30" s="313">
        <f>'sop011-(AG)'!B10</f>
        <v>45170</v>
      </c>
      <c r="C30" s="329">
        <v>0</v>
      </c>
      <c r="D30" s="330">
        <v>0</v>
      </c>
      <c r="E30" s="331" t="e">
        <v>#DIV/0!</v>
      </c>
      <c r="F30" s="332">
        <v>0</v>
      </c>
      <c r="G30" s="314">
        <v>0</v>
      </c>
      <c r="H30" s="333" t="e">
        <v>#DIV/0!</v>
      </c>
    </row>
    <row r="31" spans="1:8">
      <c r="A31" s="317"/>
      <c r="B31" s="318" t="str">
        <f>'sop011-(AG)'!B11</f>
        <v>2nd Qtr</v>
      </c>
      <c r="C31" s="334">
        <f>+C30+C29+C28</f>
        <v>0</v>
      </c>
      <c r="D31" s="335">
        <f>+D30+D29+D28</f>
        <v>0</v>
      </c>
      <c r="E31" s="331">
        <f>+D31*C31</f>
        <v>0</v>
      </c>
      <c r="F31" s="336">
        <f>+F30</f>
        <v>0</v>
      </c>
      <c r="G31" s="319">
        <f>+G30+G29+G28</f>
        <v>0</v>
      </c>
      <c r="H31" s="333" t="e">
        <f>+G31/F31</f>
        <v>#DIV/0!</v>
      </c>
    </row>
    <row r="32" spans="1:8">
      <c r="A32" s="312">
        <v>7</v>
      </c>
      <c r="B32" s="313">
        <f>'sop011-(AG)'!B12</f>
        <v>45200</v>
      </c>
      <c r="C32" s="329">
        <v>0</v>
      </c>
      <c r="D32" s="330">
        <v>0</v>
      </c>
      <c r="E32" s="331" t="e">
        <v>#DIV/0!</v>
      </c>
      <c r="F32" s="332">
        <v>0</v>
      </c>
      <c r="G32" s="314">
        <v>0</v>
      </c>
      <c r="H32" s="333" t="e">
        <v>#DIV/0!</v>
      </c>
    </row>
    <row r="33" spans="1:8">
      <c r="A33" s="312">
        <v>8</v>
      </c>
      <c r="B33" s="313">
        <f>'sop011-(AG)'!B13</f>
        <v>45231</v>
      </c>
      <c r="C33" s="329">
        <v>0</v>
      </c>
      <c r="D33" s="330">
        <v>0</v>
      </c>
      <c r="E33" s="331" t="e">
        <v>#DIV/0!</v>
      </c>
      <c r="F33" s="332">
        <v>0</v>
      </c>
      <c r="G33" s="314">
        <v>0</v>
      </c>
      <c r="H33" s="333" t="e">
        <v>#DIV/0!</v>
      </c>
    </row>
    <row r="34" spans="1:8">
      <c r="A34" s="312">
        <v>9</v>
      </c>
      <c r="B34" s="313">
        <f>'sop011-(AG)'!B14</f>
        <v>45261</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45292</v>
      </c>
      <c r="C36" s="329">
        <v>0</v>
      </c>
      <c r="D36" s="330">
        <v>0</v>
      </c>
      <c r="E36" s="331" t="e">
        <v>#DIV/0!</v>
      </c>
      <c r="F36" s="332">
        <v>0</v>
      </c>
      <c r="G36" s="314">
        <v>0</v>
      </c>
      <c r="H36" s="333" t="e">
        <v>#DIV/0!</v>
      </c>
    </row>
    <row r="37" spans="1:8">
      <c r="A37" s="312">
        <v>2</v>
      </c>
      <c r="B37" s="313">
        <f>'sop011-(AG)'!B17</f>
        <v>45323</v>
      </c>
      <c r="C37" s="329">
        <v>0</v>
      </c>
      <c r="D37" s="330">
        <v>0</v>
      </c>
      <c r="E37" s="331" t="e">
        <v>#DIV/0!</v>
      </c>
      <c r="F37" s="332">
        <v>0</v>
      </c>
      <c r="G37" s="314">
        <v>0</v>
      </c>
      <c r="H37" s="333" t="e">
        <v>#DIV/0!</v>
      </c>
    </row>
    <row r="38" spans="1:8">
      <c r="A38" s="312">
        <v>3</v>
      </c>
      <c r="B38" s="313">
        <f>'sop011-(AG)'!B18</f>
        <v>45352</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0.17402800701314503</v>
      </c>
      <c r="D40" s="335">
        <f>+D39+D35+D31+D27</f>
        <v>6132638</v>
      </c>
      <c r="E40" s="331">
        <f>+D40*C40</f>
        <v>1067250.7688730797</v>
      </c>
      <c r="F40" s="336">
        <f>+F27</f>
        <v>2465740</v>
      </c>
      <c r="G40" s="319">
        <f>+G39+G35+G31+G27</f>
        <v>2675973.0366666666</v>
      </c>
      <c r="H40" s="331">
        <f>+G40/F40</f>
        <v>1.0852616401837447</v>
      </c>
    </row>
    <row r="41" spans="1:8" ht="24" customHeight="1" thickBot="1">
      <c r="A41" s="741" t="s">
        <v>2064</v>
      </c>
      <c r="B41" s="742"/>
      <c r="C41" s="742"/>
      <c r="D41" s="742"/>
      <c r="E41" s="742"/>
      <c r="F41" s="742"/>
      <c r="G41" s="742"/>
      <c r="H41" s="745"/>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c r="A44" s="343">
        <v>1</v>
      </c>
      <c r="B44" s="344">
        <f>'sop011-(AG)'!B4</f>
        <v>45017</v>
      </c>
      <c r="C44" s="345">
        <v>2715</v>
      </c>
      <c r="D44" s="345">
        <v>1903931</v>
      </c>
      <c r="E44" s="346">
        <v>5169172665</v>
      </c>
      <c r="F44" s="345">
        <v>2450938</v>
      </c>
      <c r="G44" s="345">
        <v>8390701</v>
      </c>
      <c r="H44" s="347">
        <v>3.4234652202544495</v>
      </c>
    </row>
    <row r="45" spans="1:8">
      <c r="A45" s="312">
        <v>2</v>
      </c>
      <c r="B45" s="313">
        <f>'sop011-(AG)'!B5</f>
        <v>45047</v>
      </c>
      <c r="C45" s="314">
        <v>2998</v>
      </c>
      <c r="D45" s="314">
        <v>1905976</v>
      </c>
      <c r="E45" s="321">
        <v>5714116048</v>
      </c>
      <c r="F45" s="314">
        <v>2449371</v>
      </c>
      <c r="G45" s="314">
        <v>9094242</v>
      </c>
      <c r="H45" s="315">
        <v>3.7128887375575199</v>
      </c>
    </row>
    <row r="46" spans="1:8">
      <c r="A46" s="312">
        <v>3</v>
      </c>
      <c r="B46" s="313">
        <f>'sop011-(AG)'!B6</f>
        <v>45078</v>
      </c>
      <c r="C46" s="314">
        <v>5538</v>
      </c>
      <c r="D46" s="314">
        <v>2073948</v>
      </c>
      <c r="E46" s="321">
        <v>11485524024</v>
      </c>
      <c r="F46" s="314">
        <v>2465740</v>
      </c>
      <c r="G46" s="314">
        <v>16090440</v>
      </c>
      <c r="H46" s="315">
        <v>6.5256028616155799</v>
      </c>
    </row>
    <row r="47" spans="1:8">
      <c r="A47" s="317"/>
      <c r="B47" s="318" t="str">
        <f>'sop011-(AG)'!B7</f>
        <v>1st Qtr</v>
      </c>
      <c r="C47" s="319">
        <f>+C46+C45+C44</f>
        <v>11251</v>
      </c>
      <c r="D47" s="319">
        <f>+D46+D45+D44</f>
        <v>5883855</v>
      </c>
      <c r="E47" s="321">
        <f>+D47*C47</f>
        <v>66199252605</v>
      </c>
      <c r="F47" s="319">
        <f>+F46</f>
        <v>2465740</v>
      </c>
      <c r="G47" s="319">
        <f>+G46+G45+G44</f>
        <v>33575383</v>
      </c>
      <c r="H47" s="315">
        <f>+G47/F47</f>
        <v>13.616757241233868</v>
      </c>
    </row>
    <row r="48" spans="1:8">
      <c r="A48" s="312">
        <v>4</v>
      </c>
      <c r="B48" s="313">
        <f>'sop011-(AG)'!B8</f>
        <v>45108</v>
      </c>
      <c r="C48" s="314">
        <v>0</v>
      </c>
      <c r="D48" s="314">
        <v>0</v>
      </c>
      <c r="E48" s="321">
        <v>0</v>
      </c>
      <c r="F48" s="314">
        <v>0</v>
      </c>
      <c r="G48" s="314">
        <v>0</v>
      </c>
      <c r="H48" s="315" t="e">
        <v>#DIV/0!</v>
      </c>
    </row>
    <row r="49" spans="1:8">
      <c r="A49" s="312">
        <v>5</v>
      </c>
      <c r="B49" s="313">
        <f>'sop011-(AG)'!B9</f>
        <v>45139</v>
      </c>
      <c r="C49" s="314">
        <v>0</v>
      </c>
      <c r="D49" s="314">
        <v>0</v>
      </c>
      <c r="E49" s="321">
        <v>0</v>
      </c>
      <c r="F49" s="314">
        <v>0</v>
      </c>
      <c r="G49" s="314">
        <v>0</v>
      </c>
      <c r="H49" s="315" t="e">
        <v>#DIV/0!</v>
      </c>
    </row>
    <row r="50" spans="1:8">
      <c r="A50" s="312">
        <v>6</v>
      </c>
      <c r="B50" s="313">
        <f>'sop011-(AG)'!B10</f>
        <v>45170</v>
      </c>
      <c r="C50" s="314">
        <v>0</v>
      </c>
      <c r="D50" s="314">
        <v>0</v>
      </c>
      <c r="E50" s="321">
        <v>0</v>
      </c>
      <c r="F50" s="314">
        <v>0</v>
      </c>
      <c r="G50" s="314">
        <v>0</v>
      </c>
      <c r="H50" s="315" t="e">
        <v>#DIV/0!</v>
      </c>
    </row>
    <row r="51" spans="1:8">
      <c r="A51" s="317"/>
      <c r="B51" s="318" t="str">
        <f>'sop011-(AG)'!B11</f>
        <v>2nd Qtr</v>
      </c>
      <c r="C51" s="319">
        <f>+C50+C49+C48</f>
        <v>0</v>
      </c>
      <c r="D51" s="319">
        <f>+D50+D49+D48</f>
        <v>0</v>
      </c>
      <c r="E51" s="321">
        <f>+D51*C51</f>
        <v>0</v>
      </c>
      <c r="F51" s="319">
        <f>+F50</f>
        <v>0</v>
      </c>
      <c r="G51" s="319">
        <f>+G50+G49+G48</f>
        <v>0</v>
      </c>
      <c r="H51" s="315" t="e">
        <f>+G51/F51</f>
        <v>#DIV/0!</v>
      </c>
    </row>
    <row r="52" spans="1:8">
      <c r="A52" s="312">
        <v>7</v>
      </c>
      <c r="B52" s="313">
        <f>'sop011-(AG)'!B12</f>
        <v>45200</v>
      </c>
      <c r="C52" s="314">
        <v>0</v>
      </c>
      <c r="D52" s="314">
        <v>0</v>
      </c>
      <c r="E52" s="321">
        <v>0</v>
      </c>
      <c r="F52" s="314">
        <v>0</v>
      </c>
      <c r="G52" s="314">
        <v>0</v>
      </c>
      <c r="H52" s="315" t="e">
        <v>#DIV/0!</v>
      </c>
    </row>
    <row r="53" spans="1:8">
      <c r="A53" s="312">
        <v>8</v>
      </c>
      <c r="B53" s="313">
        <f>'sop011-(AG)'!B13</f>
        <v>45231</v>
      </c>
      <c r="C53" s="314">
        <v>0</v>
      </c>
      <c r="D53" s="314">
        <v>0</v>
      </c>
      <c r="E53" s="321">
        <v>0</v>
      </c>
      <c r="F53" s="314">
        <v>0</v>
      </c>
      <c r="G53" s="314">
        <v>0</v>
      </c>
      <c r="H53" s="315" t="e">
        <v>#DIV/0!</v>
      </c>
    </row>
    <row r="54" spans="1:8">
      <c r="A54" s="312">
        <v>9</v>
      </c>
      <c r="B54" s="313">
        <f>'sop011-(AG)'!B14</f>
        <v>45261</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45292</v>
      </c>
      <c r="C56" s="314">
        <v>0</v>
      </c>
      <c r="D56" s="314">
        <v>0</v>
      </c>
      <c r="E56" s="321">
        <v>0</v>
      </c>
      <c r="F56" s="314">
        <v>0</v>
      </c>
      <c r="G56" s="314">
        <v>0</v>
      </c>
      <c r="H56" s="315" t="e">
        <v>#DIV/0!</v>
      </c>
    </row>
    <row r="57" spans="1:8">
      <c r="A57" s="312">
        <v>2</v>
      </c>
      <c r="B57" s="313">
        <f>'sop011-(AG)'!B17</f>
        <v>45323</v>
      </c>
      <c r="C57" s="314">
        <v>0</v>
      </c>
      <c r="D57" s="314">
        <v>0</v>
      </c>
      <c r="E57" s="321">
        <v>0</v>
      </c>
      <c r="F57" s="314">
        <v>0</v>
      </c>
      <c r="G57" s="314">
        <v>0</v>
      </c>
      <c r="H57" s="315" t="e">
        <v>#DIV/0!</v>
      </c>
    </row>
    <row r="58" spans="1:8">
      <c r="A58" s="348">
        <v>3</v>
      </c>
      <c r="B58" s="313">
        <f>'sop011-(AG)'!B18</f>
        <v>45352</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11251</v>
      </c>
      <c r="D60" s="319">
        <f>+D59+D55+D51+D47</f>
        <v>5883855</v>
      </c>
      <c r="E60" s="321">
        <f>+D60*C60</f>
        <v>66199252605</v>
      </c>
      <c r="F60" s="319">
        <f>+F47</f>
        <v>2465740</v>
      </c>
      <c r="G60" s="319">
        <f>+G59+G55+G51+G47</f>
        <v>33575383</v>
      </c>
      <c r="H60" s="321">
        <f>+G60/F60</f>
        <v>13.616757241233868</v>
      </c>
    </row>
    <row r="62" spans="1:8" ht="16.5" customHeight="1">
      <c r="B62" s="349"/>
      <c r="C62" s="731"/>
      <c r="D62" s="731"/>
      <c r="E62" s="731"/>
      <c r="F62" s="731"/>
      <c r="G62" s="731"/>
      <c r="H62" s="731"/>
    </row>
  </sheetData>
  <mergeCells count="4">
    <mergeCell ref="A1:H1"/>
    <mergeCell ref="A21:H21"/>
    <mergeCell ref="A41:H41"/>
    <mergeCell ref="C62:H62"/>
  </mergeCells>
  <printOptions horizontalCentered="1" verticalCentered="1"/>
  <pageMargins left="0.25" right="0.25" top="0.25" bottom="0.25" header="0" footer="0"/>
  <pageSetup paperSize="9" scale="76"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F4" sqref="F4:G9"/>
    </sheetView>
  </sheetViews>
  <sheetFormatPr defaultColWidth="9.140625"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16384" width="9.140625" style="304"/>
  </cols>
  <sheetData>
    <row r="1" spans="1:8" ht="30.75" customHeight="1" thickBot="1">
      <c r="A1" s="725" t="s">
        <v>2065</v>
      </c>
      <c r="B1" s="725"/>
      <c r="C1" s="725"/>
      <c r="D1" s="725"/>
      <c r="E1" s="725"/>
      <c r="F1" s="725"/>
      <c r="G1" s="725"/>
      <c r="H1" s="725"/>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45017</v>
      </c>
      <c r="C4" s="314">
        <v>51260</v>
      </c>
      <c r="D4" s="314">
        <v>106741</v>
      </c>
      <c r="E4" s="314">
        <v>224833</v>
      </c>
      <c r="F4" s="315">
        <v>2.1063415182544665</v>
      </c>
    </row>
    <row r="5" spans="1:8">
      <c r="A5" s="312">
        <v>2</v>
      </c>
      <c r="B5" s="313">
        <f>'sop011-(AG)'!B5</f>
        <v>45047</v>
      </c>
      <c r="C5" s="314">
        <v>49939</v>
      </c>
      <c r="D5" s="314">
        <v>107168</v>
      </c>
      <c r="E5" s="314">
        <v>297437</v>
      </c>
      <c r="F5" s="315">
        <v>2.7754273663780231</v>
      </c>
    </row>
    <row r="6" spans="1:8">
      <c r="A6" s="312">
        <v>3</v>
      </c>
      <c r="B6" s="313">
        <f>'sop011-(AG)'!B6</f>
        <v>45078</v>
      </c>
      <c r="C6" s="314">
        <v>54140</v>
      </c>
      <c r="D6" s="314">
        <v>107464</v>
      </c>
      <c r="E6" s="314">
        <v>591532</v>
      </c>
      <c r="F6" s="315">
        <v>5.504466612074741</v>
      </c>
    </row>
    <row r="7" spans="1:8">
      <c r="A7" s="317"/>
      <c r="B7" s="318" t="str">
        <f>'sop011-(AG)'!B7</f>
        <v>1st Qtr</v>
      </c>
      <c r="C7" s="319">
        <f>+C6+C5+C4</f>
        <v>155339</v>
      </c>
      <c r="D7" s="319">
        <f>+D6</f>
        <v>107464</v>
      </c>
      <c r="E7" s="319">
        <f>+E6+E5+E4</f>
        <v>1113802</v>
      </c>
      <c r="F7" s="315">
        <f>+E7/D7</f>
        <v>10.364419712647956</v>
      </c>
    </row>
    <row r="8" spans="1:8">
      <c r="A8" s="312">
        <v>4</v>
      </c>
      <c r="B8" s="313">
        <f>'sop011-(AG)'!B8</f>
        <v>45108</v>
      </c>
      <c r="C8" s="314">
        <v>0</v>
      </c>
      <c r="D8" s="314">
        <v>0</v>
      </c>
      <c r="E8" s="314">
        <v>0</v>
      </c>
      <c r="F8" s="315" t="e">
        <v>#DIV/0!</v>
      </c>
    </row>
    <row r="9" spans="1:8">
      <c r="A9" s="312">
        <v>5</v>
      </c>
      <c r="B9" s="313">
        <f>'sop011-(AG)'!B9</f>
        <v>45139</v>
      </c>
      <c r="C9" s="314">
        <v>0</v>
      </c>
      <c r="D9" s="314">
        <v>0</v>
      </c>
      <c r="E9" s="314">
        <v>0</v>
      </c>
      <c r="F9" s="315" t="e">
        <v>#DIV/0!</v>
      </c>
    </row>
    <row r="10" spans="1:8">
      <c r="A10" s="312">
        <v>6</v>
      </c>
      <c r="B10" s="313">
        <f>'sop011-(AG)'!B10</f>
        <v>45170</v>
      </c>
      <c r="C10" s="314">
        <v>0</v>
      </c>
      <c r="D10" s="314">
        <v>0</v>
      </c>
      <c r="E10" s="314">
        <v>0</v>
      </c>
      <c r="F10" s="315" t="e">
        <v>#DIV/0!</v>
      </c>
    </row>
    <row r="11" spans="1:8">
      <c r="A11" s="317"/>
      <c r="B11" s="318" t="str">
        <f>'sop011-(AG)'!B11</f>
        <v>2nd Qtr</v>
      </c>
      <c r="C11" s="319">
        <f>+C10+C9+C8</f>
        <v>0</v>
      </c>
      <c r="D11" s="319">
        <f>+D10</f>
        <v>0</v>
      </c>
      <c r="E11" s="319">
        <f>+E10+E9+E8</f>
        <v>0</v>
      </c>
      <c r="F11" s="315" t="e">
        <f>+E11/D11</f>
        <v>#DIV/0!</v>
      </c>
    </row>
    <row r="12" spans="1:8">
      <c r="A12" s="312">
        <v>7</v>
      </c>
      <c r="B12" s="313">
        <f>'sop011-(AG)'!B12</f>
        <v>45200</v>
      </c>
      <c r="C12" s="314">
        <v>0</v>
      </c>
      <c r="D12" s="314">
        <v>0</v>
      </c>
      <c r="E12" s="314">
        <v>0</v>
      </c>
      <c r="F12" s="315" t="e">
        <v>#DIV/0!</v>
      </c>
    </row>
    <row r="13" spans="1:8">
      <c r="A13" s="312">
        <v>8</v>
      </c>
      <c r="B13" s="313">
        <f>'sop011-(AG)'!B13</f>
        <v>45231</v>
      </c>
      <c r="C13" s="314">
        <v>0</v>
      </c>
      <c r="D13" s="314">
        <v>0</v>
      </c>
      <c r="E13" s="314">
        <v>0</v>
      </c>
      <c r="F13" s="315" t="e">
        <v>#DIV/0!</v>
      </c>
    </row>
    <row r="14" spans="1:8">
      <c r="A14" s="312">
        <v>9</v>
      </c>
      <c r="B14" s="313">
        <f>'sop011-(AG)'!B14</f>
        <v>45261</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45292</v>
      </c>
      <c r="C16" s="314">
        <v>0</v>
      </c>
      <c r="D16" s="314">
        <v>0</v>
      </c>
      <c r="E16" s="314">
        <v>0</v>
      </c>
      <c r="F16" s="315" t="e">
        <v>#DIV/0!</v>
      </c>
    </row>
    <row r="17" spans="1:12">
      <c r="A17" s="312">
        <v>2</v>
      </c>
      <c r="B17" s="313">
        <f>'sop011-(AG)'!B17</f>
        <v>45323</v>
      </c>
      <c r="C17" s="314">
        <v>0</v>
      </c>
      <c r="D17" s="314">
        <v>0</v>
      </c>
      <c r="E17" s="314">
        <v>0</v>
      </c>
      <c r="F17" s="315" t="e">
        <v>#DIV/0!</v>
      </c>
    </row>
    <row r="18" spans="1:12">
      <c r="A18" s="312">
        <v>3</v>
      </c>
      <c r="B18" s="313">
        <f>'sop011-(AG)'!B18</f>
        <v>45352</v>
      </c>
      <c r="C18" s="314">
        <v>0</v>
      </c>
      <c r="D18" s="314">
        <v>0</v>
      </c>
      <c r="E18" s="314">
        <v>0</v>
      </c>
      <c r="F18" s="315" t="e">
        <v>#DIV/0!</v>
      </c>
    </row>
    <row r="19" spans="1:12">
      <c r="A19" s="320"/>
      <c r="B19" s="318" t="str">
        <f>'sop011-(AG)'!B19</f>
        <v>4th Qtr</v>
      </c>
      <c r="C19" s="319">
        <f>+C18+C17+C16</f>
        <v>0</v>
      </c>
      <c r="D19" s="319">
        <f>+D18</f>
        <v>0</v>
      </c>
      <c r="E19" s="319">
        <f>+E18+E17+E16</f>
        <v>0</v>
      </c>
      <c r="F19" s="321" t="e">
        <f>+E19/D19</f>
        <v>#DIV/0!</v>
      </c>
    </row>
    <row r="20" spans="1:12" ht="13.5" thickBot="1">
      <c r="A20" s="320"/>
      <c r="B20" s="318" t="str">
        <f>'sop011-(AG)'!B20</f>
        <v>Yearly Data</v>
      </c>
      <c r="C20" s="319">
        <f>+C19+C15+C11+C7</f>
        <v>155339</v>
      </c>
      <c r="D20" s="319">
        <f>+D7</f>
        <v>107464</v>
      </c>
      <c r="E20" s="319">
        <f>+E19+E15+E11+E7</f>
        <v>1113802</v>
      </c>
      <c r="F20" s="321">
        <f>+E20/D20</f>
        <v>10.364419712647956</v>
      </c>
    </row>
    <row r="21" spans="1:12" ht="31.7" customHeight="1" thickBot="1">
      <c r="A21" s="726" t="s">
        <v>2066</v>
      </c>
      <c r="B21" s="727"/>
      <c r="C21" s="727"/>
      <c r="D21" s="727"/>
      <c r="E21" s="727"/>
      <c r="F21" s="727"/>
      <c r="G21" s="728"/>
      <c r="H21" s="729"/>
    </row>
    <row r="22" spans="1:12" ht="105" customHeight="1" thickBot="1">
      <c r="A22" s="305" t="s">
        <v>1812</v>
      </c>
      <c r="B22" s="306" t="s">
        <v>1765</v>
      </c>
      <c r="C22" s="322" t="s">
        <v>2045</v>
      </c>
      <c r="D22" s="307" t="s">
        <v>2046</v>
      </c>
      <c r="E22" s="307" t="s">
        <v>2047</v>
      </c>
      <c r="F22" s="307" t="s">
        <v>2035</v>
      </c>
      <c r="G22" s="323" t="s">
        <v>2048</v>
      </c>
      <c r="H22" s="324" t="s">
        <v>2049</v>
      </c>
    </row>
    <row r="23" spans="1:12" ht="13.5" thickBot="1">
      <c r="A23" s="340">
        <v>1</v>
      </c>
      <c r="B23" s="341">
        <v>2</v>
      </c>
      <c r="C23" s="341">
        <v>3</v>
      </c>
      <c r="D23" s="341">
        <v>4</v>
      </c>
      <c r="E23" s="341" t="s">
        <v>2050</v>
      </c>
      <c r="F23" s="341">
        <v>6</v>
      </c>
      <c r="G23" s="350">
        <v>7</v>
      </c>
      <c r="H23" s="351" t="s">
        <v>2051</v>
      </c>
      <c r="J23" s="338"/>
      <c r="K23" s="338"/>
      <c r="L23" s="338"/>
    </row>
    <row r="24" spans="1:12">
      <c r="A24" s="312">
        <v>1</v>
      </c>
      <c r="B24" s="313">
        <f>'sop011-(AG)'!B4</f>
        <v>45017</v>
      </c>
      <c r="C24" s="329">
        <v>7.0608430897591168E-2</v>
      </c>
      <c r="D24" s="330">
        <v>51260</v>
      </c>
      <c r="E24" s="331">
        <v>3619.3881678105231</v>
      </c>
      <c r="F24" s="332">
        <v>106741</v>
      </c>
      <c r="G24" s="314">
        <v>13187.656666666697</v>
      </c>
      <c r="H24" s="333">
        <v>0.12354818360954738</v>
      </c>
    </row>
    <row r="25" spans="1:12">
      <c r="A25" s="312">
        <v>2</v>
      </c>
      <c r="B25" s="313">
        <f>'sop011-(AG)'!B5</f>
        <v>45047</v>
      </c>
      <c r="C25" s="329">
        <v>7.7032508900131177E-2</v>
      </c>
      <c r="D25" s="330">
        <v>49939</v>
      </c>
      <c r="E25" s="331">
        <v>3846.926461963651</v>
      </c>
      <c r="F25" s="332">
        <v>107168</v>
      </c>
      <c r="G25" s="314">
        <v>14810.350833333343</v>
      </c>
      <c r="H25" s="333">
        <v>0.13819751076191908</v>
      </c>
    </row>
    <row r="26" spans="1:12">
      <c r="A26" s="312">
        <v>3</v>
      </c>
      <c r="B26" s="313">
        <f>'sop011-(AG)'!B6</f>
        <v>45078</v>
      </c>
      <c r="C26" s="329">
        <v>0.20655315191357082</v>
      </c>
      <c r="D26" s="330">
        <v>54140</v>
      </c>
      <c r="E26" s="331">
        <v>11182.787644600725</v>
      </c>
      <c r="F26" s="332">
        <v>107464</v>
      </c>
      <c r="G26" s="314">
        <v>79337.356249999852</v>
      </c>
      <c r="H26" s="333">
        <v>0.73826915292562956</v>
      </c>
    </row>
    <row r="27" spans="1:12">
      <c r="A27" s="317"/>
      <c r="B27" s="318" t="str">
        <f>'sop011-(AG)'!B7</f>
        <v>1st Qtr</v>
      </c>
      <c r="C27" s="334">
        <f>+C26+C25+C24</f>
        <v>0.35419409171129318</v>
      </c>
      <c r="D27" s="335">
        <f>+D26+D25+D24</f>
        <v>155339</v>
      </c>
      <c r="E27" s="331">
        <f>+D27*C27</f>
        <v>55020.156012340572</v>
      </c>
      <c r="F27" s="336">
        <f>+F26</f>
        <v>107464</v>
      </c>
      <c r="G27" s="319">
        <f>+G26+G25+G24</f>
        <v>107335.36374999989</v>
      </c>
      <c r="H27" s="333">
        <f>+G27/F27</f>
        <v>0.99880298285937508</v>
      </c>
    </row>
    <row r="28" spans="1:12">
      <c r="A28" s="312">
        <v>4</v>
      </c>
      <c r="B28" s="313">
        <f>'sop011-(AG)'!B8</f>
        <v>45108</v>
      </c>
      <c r="C28" s="329">
        <v>0</v>
      </c>
      <c r="D28" s="330">
        <v>0</v>
      </c>
      <c r="E28" s="331" t="e">
        <v>#DIV/0!</v>
      </c>
      <c r="F28" s="332">
        <v>0</v>
      </c>
      <c r="G28" s="314">
        <v>0</v>
      </c>
      <c r="H28" s="333" t="e">
        <v>#DIV/0!</v>
      </c>
    </row>
    <row r="29" spans="1:12">
      <c r="A29" s="312">
        <v>5</v>
      </c>
      <c r="B29" s="313">
        <f>'sop011-(AG)'!B9</f>
        <v>45139</v>
      </c>
      <c r="C29" s="329">
        <v>0</v>
      </c>
      <c r="D29" s="330">
        <v>0</v>
      </c>
      <c r="E29" s="331" t="e">
        <v>#DIV/0!</v>
      </c>
      <c r="F29" s="332">
        <v>0</v>
      </c>
      <c r="G29" s="314">
        <v>0</v>
      </c>
      <c r="H29" s="333" t="e">
        <v>#DIV/0!</v>
      </c>
    </row>
    <row r="30" spans="1:12">
      <c r="A30" s="312">
        <v>6</v>
      </c>
      <c r="B30" s="313">
        <f>'sop011-(AG)'!B10</f>
        <v>45170</v>
      </c>
      <c r="C30" s="329">
        <v>0</v>
      </c>
      <c r="D30" s="330">
        <v>0</v>
      </c>
      <c r="E30" s="331" t="e">
        <v>#DIV/0!</v>
      </c>
      <c r="F30" s="332">
        <v>0</v>
      </c>
      <c r="G30" s="314">
        <v>0</v>
      </c>
      <c r="H30" s="333" t="e">
        <v>#DIV/0!</v>
      </c>
    </row>
    <row r="31" spans="1:12">
      <c r="A31" s="317"/>
      <c r="B31" s="318" t="str">
        <f>'sop011-(AG)'!B11</f>
        <v>2nd Qtr</v>
      </c>
      <c r="C31" s="334">
        <f>+C30+C29+C28</f>
        <v>0</v>
      </c>
      <c r="D31" s="335">
        <f>+D30+D29+D28</f>
        <v>0</v>
      </c>
      <c r="E31" s="331">
        <f>+D31*C31</f>
        <v>0</v>
      </c>
      <c r="F31" s="336">
        <f>+F30</f>
        <v>0</v>
      </c>
      <c r="G31" s="319">
        <f>+G30+G29+G28</f>
        <v>0</v>
      </c>
      <c r="H31" s="333" t="e">
        <f>+G31/F31</f>
        <v>#DIV/0!</v>
      </c>
    </row>
    <row r="32" spans="1:12">
      <c r="A32" s="312">
        <v>7</v>
      </c>
      <c r="B32" s="313">
        <f>'sop011-(AG)'!B12</f>
        <v>45200</v>
      </c>
      <c r="C32" s="329">
        <v>0</v>
      </c>
      <c r="D32" s="330">
        <v>0</v>
      </c>
      <c r="E32" s="331" t="e">
        <v>#DIV/0!</v>
      </c>
      <c r="F32" s="332">
        <v>0</v>
      </c>
      <c r="G32" s="314">
        <v>0</v>
      </c>
      <c r="H32" s="333" t="e">
        <v>#DIV/0!</v>
      </c>
    </row>
    <row r="33" spans="1:8">
      <c r="A33" s="312">
        <v>8</v>
      </c>
      <c r="B33" s="313">
        <f>'sop011-(AG)'!B13</f>
        <v>45231</v>
      </c>
      <c r="C33" s="329">
        <v>0</v>
      </c>
      <c r="D33" s="330">
        <v>0</v>
      </c>
      <c r="E33" s="331" t="e">
        <v>#DIV/0!</v>
      </c>
      <c r="F33" s="332">
        <v>0</v>
      </c>
      <c r="G33" s="314">
        <v>0</v>
      </c>
      <c r="H33" s="333" t="e">
        <v>#DIV/0!</v>
      </c>
    </row>
    <row r="34" spans="1:8">
      <c r="A34" s="312">
        <v>9</v>
      </c>
      <c r="B34" s="313">
        <f>'sop011-(AG)'!B14</f>
        <v>45261</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45292</v>
      </c>
      <c r="C36" s="329">
        <v>0</v>
      </c>
      <c r="D36" s="330">
        <v>0</v>
      </c>
      <c r="E36" s="331" t="e">
        <v>#DIV/0!</v>
      </c>
      <c r="F36" s="332">
        <v>0</v>
      </c>
      <c r="G36" s="314">
        <v>0</v>
      </c>
      <c r="H36" s="333" t="e">
        <v>#DIV/0!</v>
      </c>
    </row>
    <row r="37" spans="1:8">
      <c r="A37" s="312">
        <v>2</v>
      </c>
      <c r="B37" s="313">
        <f>'sop011-(AG)'!B17</f>
        <v>45323</v>
      </c>
      <c r="C37" s="329">
        <v>0</v>
      </c>
      <c r="D37" s="330">
        <v>0</v>
      </c>
      <c r="E37" s="331" t="e">
        <v>#DIV/0!</v>
      </c>
      <c r="F37" s="332">
        <v>0</v>
      </c>
      <c r="G37" s="314">
        <v>0</v>
      </c>
      <c r="H37" s="333" t="e">
        <v>#DIV/0!</v>
      </c>
    </row>
    <row r="38" spans="1:8">
      <c r="A38" s="312">
        <v>3</v>
      </c>
      <c r="B38" s="313">
        <f>'sop011-(AG)'!B18</f>
        <v>45352</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0.35419409171129318</v>
      </c>
      <c r="D40" s="335">
        <f>+D39+D35+D31+D27</f>
        <v>155339</v>
      </c>
      <c r="E40" s="331">
        <f>+D40*C40</f>
        <v>55020.156012340572</v>
      </c>
      <c r="F40" s="336">
        <f>+F27</f>
        <v>107464</v>
      </c>
      <c r="G40" s="319">
        <f>+G39+G35+G31+G27</f>
        <v>107335.36374999989</v>
      </c>
      <c r="H40" s="331">
        <f>+G40/F40</f>
        <v>0.99880298285937508</v>
      </c>
    </row>
    <row r="41" spans="1:8" ht="29.25" customHeight="1" thickBot="1">
      <c r="A41" s="726" t="s">
        <v>2067</v>
      </c>
      <c r="B41" s="727"/>
      <c r="C41" s="727"/>
      <c r="D41" s="727"/>
      <c r="E41" s="727"/>
      <c r="F41" s="727"/>
      <c r="G41" s="727"/>
      <c r="H41" s="730"/>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c r="A44" s="343">
        <v>1</v>
      </c>
      <c r="B44" s="344">
        <f>'sop011-(AG)'!B4</f>
        <v>45017</v>
      </c>
      <c r="C44" s="345">
        <v>1540</v>
      </c>
      <c r="D44" s="345">
        <v>38423</v>
      </c>
      <c r="E44" s="346">
        <v>59171420</v>
      </c>
      <c r="F44" s="345">
        <v>106741</v>
      </c>
      <c r="G44" s="345">
        <v>167082</v>
      </c>
      <c r="H44" s="347">
        <v>1.5653029295209901</v>
      </c>
    </row>
    <row r="45" spans="1:8">
      <c r="A45" s="312">
        <v>2</v>
      </c>
      <c r="B45" s="313">
        <f>'sop011-(AG)'!B5</f>
        <v>45047</v>
      </c>
      <c r="C45" s="314">
        <v>1766</v>
      </c>
      <c r="D45" s="314">
        <v>36634</v>
      </c>
      <c r="E45" s="321">
        <v>64695644</v>
      </c>
      <c r="F45" s="314">
        <v>107168</v>
      </c>
      <c r="G45" s="314">
        <v>187850</v>
      </c>
      <c r="H45" s="315">
        <v>1.7528553299492386</v>
      </c>
    </row>
    <row r="46" spans="1:8">
      <c r="A46" s="312">
        <v>3</v>
      </c>
      <c r="B46" s="313">
        <f>'sop011-(AG)'!B6</f>
        <v>45078</v>
      </c>
      <c r="C46" s="314">
        <v>3661</v>
      </c>
      <c r="D46" s="314">
        <v>39625</v>
      </c>
      <c r="E46" s="321">
        <v>145067125</v>
      </c>
      <c r="F46" s="314">
        <v>107464</v>
      </c>
      <c r="G46" s="314">
        <v>293764</v>
      </c>
      <c r="H46" s="315">
        <v>2.7336038115089702</v>
      </c>
    </row>
    <row r="47" spans="1:8">
      <c r="A47" s="317"/>
      <c r="B47" s="318" t="str">
        <f>'sop011-(AG)'!B7</f>
        <v>1st Qtr</v>
      </c>
      <c r="C47" s="319">
        <f>+C46+C45+C44</f>
        <v>6967</v>
      </c>
      <c r="D47" s="319">
        <f>+D46+D45+D44</f>
        <v>114682</v>
      </c>
      <c r="E47" s="321">
        <f>+D47*C47</f>
        <v>798989494</v>
      </c>
      <c r="F47" s="319">
        <f>+F46</f>
        <v>107464</v>
      </c>
      <c r="G47" s="319">
        <f>+G46+G45+G44</f>
        <v>648696</v>
      </c>
      <c r="H47" s="315">
        <f>+G47/F47</f>
        <v>6.0364028884091416</v>
      </c>
    </row>
    <row r="48" spans="1:8">
      <c r="A48" s="312">
        <v>4</v>
      </c>
      <c r="B48" s="313">
        <f>'sop011-(AG)'!B8</f>
        <v>45108</v>
      </c>
      <c r="C48" s="314">
        <v>0</v>
      </c>
      <c r="D48" s="314">
        <v>0</v>
      </c>
      <c r="E48" s="321">
        <v>0</v>
      </c>
      <c r="F48" s="314">
        <v>0</v>
      </c>
      <c r="G48" s="314">
        <v>0</v>
      </c>
      <c r="H48" s="315" t="e">
        <v>#DIV/0!</v>
      </c>
    </row>
    <row r="49" spans="1:8">
      <c r="A49" s="312">
        <v>5</v>
      </c>
      <c r="B49" s="313">
        <f>'sop011-(AG)'!B9</f>
        <v>45139</v>
      </c>
      <c r="C49" s="314">
        <v>0</v>
      </c>
      <c r="D49" s="314">
        <v>0</v>
      </c>
      <c r="E49" s="321">
        <v>0</v>
      </c>
      <c r="F49" s="314">
        <v>0</v>
      </c>
      <c r="G49" s="314">
        <v>0</v>
      </c>
      <c r="H49" s="315" t="e">
        <v>#DIV/0!</v>
      </c>
    </row>
    <row r="50" spans="1:8">
      <c r="A50" s="312">
        <v>6</v>
      </c>
      <c r="B50" s="313">
        <f>'sop011-(AG)'!B10</f>
        <v>45170</v>
      </c>
      <c r="C50" s="314">
        <v>0</v>
      </c>
      <c r="D50" s="314">
        <v>0</v>
      </c>
      <c r="E50" s="321">
        <v>0</v>
      </c>
      <c r="F50" s="314">
        <v>0</v>
      </c>
      <c r="G50" s="314">
        <v>0</v>
      </c>
      <c r="H50" s="315" t="e">
        <v>#DIV/0!</v>
      </c>
    </row>
    <row r="51" spans="1:8">
      <c r="A51" s="317"/>
      <c r="B51" s="318" t="str">
        <f>'sop011-(AG)'!B11</f>
        <v>2nd Qtr</v>
      </c>
      <c r="C51" s="319">
        <f>+C50+C49+C48</f>
        <v>0</v>
      </c>
      <c r="D51" s="319">
        <f>+D50+D49+D48</f>
        <v>0</v>
      </c>
      <c r="E51" s="321">
        <f>+D51*C51</f>
        <v>0</v>
      </c>
      <c r="F51" s="319">
        <f>+F50</f>
        <v>0</v>
      </c>
      <c r="G51" s="319">
        <f>+G50+G49+G48</f>
        <v>0</v>
      </c>
      <c r="H51" s="315" t="e">
        <f>+G51/F51</f>
        <v>#DIV/0!</v>
      </c>
    </row>
    <row r="52" spans="1:8">
      <c r="A52" s="312">
        <v>7</v>
      </c>
      <c r="B52" s="313">
        <f>'sop011-(AG)'!B12</f>
        <v>45200</v>
      </c>
      <c r="C52" s="314">
        <v>0</v>
      </c>
      <c r="D52" s="314">
        <v>0</v>
      </c>
      <c r="E52" s="321">
        <v>0</v>
      </c>
      <c r="F52" s="314">
        <v>0</v>
      </c>
      <c r="G52" s="314">
        <v>0</v>
      </c>
      <c r="H52" s="315" t="e">
        <v>#DIV/0!</v>
      </c>
    </row>
    <row r="53" spans="1:8">
      <c r="A53" s="312">
        <v>8</v>
      </c>
      <c r="B53" s="313">
        <f>'sop011-(AG)'!B13</f>
        <v>45231</v>
      </c>
      <c r="C53" s="314">
        <v>0</v>
      </c>
      <c r="D53" s="314">
        <v>0</v>
      </c>
      <c r="E53" s="321">
        <v>0</v>
      </c>
      <c r="F53" s="314">
        <v>0</v>
      </c>
      <c r="G53" s="314">
        <v>0</v>
      </c>
      <c r="H53" s="315" t="e">
        <v>#DIV/0!</v>
      </c>
    </row>
    <row r="54" spans="1:8">
      <c r="A54" s="312">
        <v>9</v>
      </c>
      <c r="B54" s="313">
        <f>'sop011-(AG)'!B14</f>
        <v>45261</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45292</v>
      </c>
      <c r="C56" s="314">
        <v>0</v>
      </c>
      <c r="D56" s="314">
        <v>0</v>
      </c>
      <c r="E56" s="321">
        <v>0</v>
      </c>
      <c r="F56" s="314">
        <v>0</v>
      </c>
      <c r="G56" s="314">
        <v>0</v>
      </c>
      <c r="H56" s="315" t="e">
        <v>#DIV/0!</v>
      </c>
    </row>
    <row r="57" spans="1:8">
      <c r="A57" s="312">
        <v>2</v>
      </c>
      <c r="B57" s="313">
        <f>'sop011-(AG)'!B17</f>
        <v>45323</v>
      </c>
      <c r="C57" s="314">
        <v>0</v>
      </c>
      <c r="D57" s="314">
        <v>0</v>
      </c>
      <c r="E57" s="321">
        <v>0</v>
      </c>
      <c r="F57" s="314">
        <v>0</v>
      </c>
      <c r="G57" s="314">
        <v>0</v>
      </c>
      <c r="H57" s="315" t="e">
        <v>#DIV/0!</v>
      </c>
    </row>
    <row r="58" spans="1:8">
      <c r="A58" s="348">
        <v>3</v>
      </c>
      <c r="B58" s="313">
        <f>'sop011-(AG)'!B18</f>
        <v>45352</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6967</v>
      </c>
      <c r="D60" s="319">
        <f>+D59+D55+D51+D47</f>
        <v>114682</v>
      </c>
      <c r="E60" s="321">
        <f>+D60*C60</f>
        <v>798989494</v>
      </c>
      <c r="F60" s="319">
        <f>+F47</f>
        <v>107464</v>
      </c>
      <c r="G60" s="319">
        <f>+G59+G55+G51+G47</f>
        <v>648696</v>
      </c>
      <c r="H60" s="321">
        <f>+G60/F60</f>
        <v>6.0364028884091416</v>
      </c>
    </row>
    <row r="62" spans="1:8" ht="14.25" customHeight="1">
      <c r="B62" s="349"/>
      <c r="C62" s="731"/>
      <c r="D62" s="731"/>
      <c r="E62" s="731"/>
      <c r="F62" s="731"/>
      <c r="G62" s="731"/>
      <c r="H62" s="731"/>
    </row>
  </sheetData>
  <mergeCells count="4">
    <mergeCell ref="A1:H1"/>
    <mergeCell ref="A21:H21"/>
    <mergeCell ref="A41:H41"/>
    <mergeCell ref="C62:H62"/>
  </mergeCells>
  <printOptions horizontalCentered="1" verticalCentered="1"/>
  <pageMargins left="0.25" right="0.25" top="0.25" bottom="0.25" header="0" footer="0"/>
  <pageSetup paperSize="9" scale="74" orientation="portrait" r:id="rId1"/>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zoomScale="85" zoomScaleNormal="85" workbookViewId="0">
      <selection activeCell="C1" sqref="C1"/>
    </sheetView>
  </sheetViews>
  <sheetFormatPr defaultColWidth="9.140625" defaultRowHeight="12.75"/>
  <cols>
    <col min="1" max="1" width="90.85546875" style="277" customWidth="1"/>
    <col min="2" max="16384" width="9.140625" style="277"/>
  </cols>
  <sheetData>
    <row r="1" spans="1:1" ht="84" customHeight="1" thickTop="1" thickBot="1">
      <c r="A1" s="276" t="s">
        <v>2157</v>
      </c>
    </row>
    <row r="2" spans="1:1" ht="65.25" customHeight="1" thickTop="1" thickBot="1">
      <c r="A2" s="284" t="s">
        <v>2030</v>
      </c>
    </row>
    <row r="3" spans="1:1" ht="58.7" customHeight="1" thickTop="1" thickBot="1">
      <c r="A3" s="276" t="s">
        <v>383</v>
      </c>
    </row>
    <row r="4" spans="1:1" ht="49.7" customHeight="1" thickTop="1" thickBot="1">
      <c r="A4" s="285" t="s">
        <v>2163</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49" zoomScaleNormal="100" zoomScaleSheetLayoutView="100" workbookViewId="0">
      <selection activeCell="F4" sqref="F4:G9"/>
    </sheetView>
  </sheetViews>
  <sheetFormatPr defaultColWidth="9.140625"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16384" width="9.140625" style="304"/>
  </cols>
  <sheetData>
    <row r="1" spans="1:8" ht="30.75" customHeight="1" thickBot="1">
      <c r="A1" s="725" t="s">
        <v>2068</v>
      </c>
      <c r="B1" s="725"/>
      <c r="C1" s="725"/>
      <c r="D1" s="725"/>
      <c r="E1" s="725"/>
      <c r="F1" s="725"/>
      <c r="G1" s="725"/>
      <c r="H1" s="725"/>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t="14.25">
      <c r="A4" s="312">
        <v>1</v>
      </c>
      <c r="B4" s="313">
        <f>'sop011-(AG)'!B4</f>
        <v>45017</v>
      </c>
      <c r="C4" s="314">
        <f>+'sop011-(AG)'!C4+'SOP011-(JGY)'!C4+'SOP011-(URBAN) (2)'!C4+'SOP011-(Other all) (2)'!C4</f>
        <v>5125656</v>
      </c>
      <c r="D4" s="314">
        <f>+'sop011-(AG)'!D4+'SOP011-(JGY)'!D4+'SOP011-(URBAN) (2)'!D4+'SOP011-(Other all) (2)'!D4</f>
        <v>5905491</v>
      </c>
      <c r="E4" s="314">
        <f>+'sop011-(AG)'!E4+'SOP011-(JGY)'!E4+'SOP011-(URBAN) (2)'!E4+'SOP011-(Other all) (2)'!E4</f>
        <v>36082103</v>
      </c>
      <c r="F4" s="355">
        <f>+E4/D4</f>
        <v>6.1099243060399209</v>
      </c>
    </row>
    <row r="5" spans="1:8">
      <c r="A5" s="312">
        <v>2</v>
      </c>
      <c r="B5" s="313">
        <f>'sop011-(AG)'!B5</f>
        <v>45047</v>
      </c>
      <c r="C5" s="314">
        <f>+'sop011-(AG)'!C5+'SOP011-(JGY)'!C5+'SOP011-(URBAN) (2)'!C5+'SOP011-(Other all) (2)'!C5</f>
        <v>5280921</v>
      </c>
      <c r="D5" s="314">
        <f>+'sop011-(AG)'!D5+'SOP011-(JGY)'!D5+'SOP011-(URBAN) (2)'!D5+'SOP011-(Other all) (2)'!D5</f>
        <v>5907262</v>
      </c>
      <c r="E5" s="314">
        <f>+'sop011-(AG)'!E5+'SOP011-(JGY)'!E5+'SOP011-(URBAN) (2)'!E5+'SOP011-(Other all) (2)'!E5</f>
        <v>50689836</v>
      </c>
      <c r="F5" s="315">
        <f t="shared" ref="F5:F18" si="0">+E5/D5</f>
        <v>8.5809358041001058</v>
      </c>
    </row>
    <row r="6" spans="1:8">
      <c r="A6" s="312">
        <v>3</v>
      </c>
      <c r="B6" s="313">
        <f>'sop011-(AG)'!B6</f>
        <v>45078</v>
      </c>
      <c r="C6" s="314">
        <f>+'sop011-(AG)'!C6+'SOP011-(JGY)'!C6+'SOP011-(URBAN) (2)'!C6+'SOP011-(Other all) (2)'!C6</f>
        <v>5452755</v>
      </c>
      <c r="D6" s="314">
        <f>+'sop011-(AG)'!D6+'SOP011-(JGY)'!D6+'SOP011-(URBAN) (2)'!D6+'SOP011-(Other all) (2)'!D6</f>
        <v>5927869</v>
      </c>
      <c r="E6" s="314">
        <f>+'sop011-(AG)'!E6+'SOP011-(JGY)'!E6+'SOP011-(URBAN) (2)'!E6+'SOP011-(Other all) (2)'!E6</f>
        <v>91462734</v>
      </c>
      <c r="F6" s="315">
        <f t="shared" si="0"/>
        <v>15.429277198939451</v>
      </c>
    </row>
    <row r="7" spans="1:8">
      <c r="A7" s="317"/>
      <c r="B7" s="318" t="str">
        <f>'sop011-(AG)'!B7</f>
        <v>1st Qtr</v>
      </c>
      <c r="C7" s="319">
        <f>+C6+C5+C4</f>
        <v>15859332</v>
      </c>
      <c r="D7" s="319">
        <f>+D6</f>
        <v>5927869</v>
      </c>
      <c r="E7" s="319">
        <f>+E6+E5+E4</f>
        <v>178234673</v>
      </c>
      <c r="F7" s="315">
        <f>+E7/D7</f>
        <v>30.067242207950276</v>
      </c>
    </row>
    <row r="8" spans="1:8">
      <c r="A8" s="312">
        <v>4</v>
      </c>
      <c r="B8" s="313">
        <f>'sop011-(AG)'!B8</f>
        <v>45108</v>
      </c>
      <c r="C8" s="314">
        <f>+'sop011-(AG)'!C8+'SOP011-(JGY)'!C8+'SOP011-(URBAN) (2)'!C8+'SOP011-(Other all) (2)'!C8</f>
        <v>0</v>
      </c>
      <c r="D8" s="314">
        <f>+'sop011-(AG)'!D8+'SOP011-(JGY)'!D8+'SOP011-(URBAN) (2)'!D8+'SOP011-(Other all) (2)'!D8</f>
        <v>0</v>
      </c>
      <c r="E8" s="314">
        <f>+'sop011-(AG)'!E8+'SOP011-(JGY)'!E8+'SOP011-(URBAN) (2)'!E8+'SOP011-(Other all) (2)'!E8</f>
        <v>0</v>
      </c>
      <c r="F8" s="315" t="e">
        <f t="shared" si="0"/>
        <v>#DIV/0!</v>
      </c>
    </row>
    <row r="9" spans="1:8">
      <c r="A9" s="312">
        <v>5</v>
      </c>
      <c r="B9" s="313">
        <f>'sop011-(AG)'!B9</f>
        <v>45139</v>
      </c>
      <c r="C9" s="314">
        <f>+'sop011-(AG)'!C9+'SOP011-(JGY)'!C9+'SOP011-(URBAN) (2)'!C9+'SOP011-(Other all) (2)'!C9</f>
        <v>0</v>
      </c>
      <c r="D9" s="314">
        <f>+'sop011-(AG)'!D9+'SOP011-(JGY)'!D9+'SOP011-(URBAN) (2)'!D9+'SOP011-(Other all) (2)'!D9</f>
        <v>0</v>
      </c>
      <c r="E9" s="314">
        <f>+'sop011-(AG)'!E9+'SOP011-(JGY)'!E9+'SOP011-(URBAN) (2)'!E9+'SOP011-(Other all) (2)'!E9</f>
        <v>0</v>
      </c>
      <c r="F9" s="315" t="e">
        <f t="shared" si="0"/>
        <v>#DIV/0!</v>
      </c>
    </row>
    <row r="10" spans="1:8">
      <c r="A10" s="312">
        <v>6</v>
      </c>
      <c r="B10" s="313">
        <f>'sop011-(AG)'!B10</f>
        <v>45170</v>
      </c>
      <c r="C10" s="314">
        <f>+'sop011-(AG)'!C10+'SOP011-(JGY)'!C10+'SOP011-(URBAN) (2)'!C10+'SOP011-(Other all) (2)'!C10</f>
        <v>0</v>
      </c>
      <c r="D10" s="314">
        <f>+'sop011-(AG)'!D10+'SOP011-(JGY)'!D10+'SOP011-(URBAN) (2)'!D10+'SOP011-(Other all) (2)'!D10</f>
        <v>0</v>
      </c>
      <c r="E10" s="314">
        <f>+'sop011-(AG)'!E10+'SOP011-(JGY)'!E10+'SOP011-(URBAN) (2)'!E10+'SOP011-(Other all) (2)'!E10</f>
        <v>0</v>
      </c>
      <c r="F10" s="315" t="e">
        <f t="shared" si="0"/>
        <v>#DIV/0!</v>
      </c>
    </row>
    <row r="11" spans="1:8">
      <c r="A11" s="317"/>
      <c r="B11" s="318" t="str">
        <f>'sop011-(AG)'!B11</f>
        <v>2nd Qtr</v>
      </c>
      <c r="C11" s="319">
        <f>+C10+C9+C8</f>
        <v>0</v>
      </c>
      <c r="D11" s="319">
        <f>+D10</f>
        <v>0</v>
      </c>
      <c r="E11" s="319">
        <f>+E10+E9+E8</f>
        <v>0</v>
      </c>
      <c r="F11" s="315" t="e">
        <f>+E11/D11</f>
        <v>#DIV/0!</v>
      </c>
    </row>
    <row r="12" spans="1:8">
      <c r="A12" s="312">
        <v>7</v>
      </c>
      <c r="B12" s="313">
        <f>'sop011-(AG)'!B12</f>
        <v>45200</v>
      </c>
      <c r="C12" s="314">
        <f>+'sop011-(AG)'!C12+'SOP011-(JGY)'!C12+'SOP011-(URBAN) (2)'!C12+'SOP011-(Other all) (2)'!C12</f>
        <v>0</v>
      </c>
      <c r="D12" s="314">
        <f>+'sop011-(AG)'!D12+'SOP011-(JGY)'!D12+'SOP011-(URBAN) (2)'!D12+'SOP011-(Other all) (2)'!D12</f>
        <v>0</v>
      </c>
      <c r="E12" s="314">
        <f>+'sop011-(AG)'!E12+'SOP011-(JGY)'!E12+'SOP011-(URBAN) (2)'!E12+'SOP011-(Other all) (2)'!E12</f>
        <v>0</v>
      </c>
      <c r="F12" s="315" t="e">
        <f t="shared" si="0"/>
        <v>#DIV/0!</v>
      </c>
    </row>
    <row r="13" spans="1:8">
      <c r="A13" s="312">
        <v>8</v>
      </c>
      <c r="B13" s="313">
        <f>'sop011-(AG)'!B13</f>
        <v>45231</v>
      </c>
      <c r="C13" s="314">
        <f>+'sop011-(AG)'!C13+'SOP011-(JGY)'!C13+'SOP011-(URBAN) (2)'!C13+'SOP011-(Other all) (2)'!C13</f>
        <v>0</v>
      </c>
      <c r="D13" s="314">
        <f>+'sop011-(AG)'!D13+'SOP011-(JGY)'!D13+'SOP011-(URBAN) (2)'!D13+'SOP011-(Other all) (2)'!D13</f>
        <v>0</v>
      </c>
      <c r="E13" s="314">
        <f>+'sop011-(AG)'!E13+'SOP011-(JGY)'!E13+'SOP011-(URBAN) (2)'!E13+'SOP011-(Other all) (2)'!E13</f>
        <v>0</v>
      </c>
      <c r="F13" s="315" t="e">
        <f t="shared" si="0"/>
        <v>#DIV/0!</v>
      </c>
    </row>
    <row r="14" spans="1:8">
      <c r="A14" s="312">
        <v>9</v>
      </c>
      <c r="B14" s="313">
        <f>'sop011-(AG)'!B14</f>
        <v>45261</v>
      </c>
      <c r="C14" s="314">
        <f>+'sop011-(AG)'!C14+'SOP011-(JGY)'!C14+'SOP011-(URBAN) (2)'!C14+'SOP011-(Other all) (2)'!C14</f>
        <v>0</v>
      </c>
      <c r="D14" s="314">
        <f>+'sop011-(AG)'!D14+'SOP011-(JGY)'!D14+'SOP011-(URBAN) (2)'!D14+'SOP011-(Other all) (2)'!D14</f>
        <v>0</v>
      </c>
      <c r="E14" s="314">
        <f>+'sop011-(AG)'!E14+'SOP011-(JGY)'!E14+'SOP011-(URBAN) (2)'!E14+'SOP011-(Other all) (2)'!E14</f>
        <v>0</v>
      </c>
      <c r="F14" s="315" t="e">
        <f t="shared" si="0"/>
        <v>#DIV/0!</v>
      </c>
    </row>
    <row r="15" spans="1:8">
      <c r="A15" s="317"/>
      <c r="B15" s="318" t="str">
        <f>'sop011-(AG)'!B15</f>
        <v>3rd Qtr</v>
      </c>
      <c r="C15" s="319">
        <f>+C14+C13+C12</f>
        <v>0</v>
      </c>
      <c r="D15" s="319">
        <f>+D14</f>
        <v>0</v>
      </c>
      <c r="E15" s="319">
        <f>+E14+E13+E12</f>
        <v>0</v>
      </c>
      <c r="F15" s="315" t="e">
        <f>+E15/D15</f>
        <v>#DIV/0!</v>
      </c>
    </row>
    <row r="16" spans="1:8">
      <c r="A16" s="312">
        <v>1</v>
      </c>
      <c r="B16" s="313">
        <f>'sop011-(AG)'!B16</f>
        <v>45292</v>
      </c>
      <c r="C16" s="314">
        <f>+'sop011-(AG)'!C16+'SOP011-(JGY)'!C16+'SOP011-(URBAN) (2)'!C16+'SOP011-(Other all) (2)'!C16</f>
        <v>0</v>
      </c>
      <c r="D16" s="314">
        <f>+'sop011-(AG)'!D16+'SOP011-(JGY)'!D16+'SOP011-(URBAN) (2)'!D16+'SOP011-(Other all) (2)'!D16</f>
        <v>0</v>
      </c>
      <c r="E16" s="314">
        <f>+'sop011-(AG)'!E16+'SOP011-(JGY)'!E16+'SOP011-(URBAN) (2)'!E16+'SOP011-(Other all) (2)'!E16</f>
        <v>0</v>
      </c>
      <c r="F16" s="315" t="e">
        <f t="shared" si="0"/>
        <v>#DIV/0!</v>
      </c>
    </row>
    <row r="17" spans="1:12">
      <c r="A17" s="312">
        <v>2</v>
      </c>
      <c r="B17" s="313">
        <f>'sop011-(AG)'!B17</f>
        <v>45323</v>
      </c>
      <c r="C17" s="314">
        <f>+'sop011-(AG)'!C17+'SOP011-(JGY)'!C17+'SOP011-(URBAN) (2)'!C17+'SOP011-(Other all) (2)'!C17</f>
        <v>0</v>
      </c>
      <c r="D17" s="314">
        <f>+'sop011-(AG)'!D17+'SOP011-(JGY)'!D17+'SOP011-(URBAN) (2)'!D17+'SOP011-(Other all) (2)'!D17</f>
        <v>0</v>
      </c>
      <c r="E17" s="314">
        <f>+'sop011-(AG)'!E17+'SOP011-(JGY)'!E17+'SOP011-(URBAN) (2)'!E17+'SOP011-(Other all) (2)'!E17</f>
        <v>0</v>
      </c>
      <c r="F17" s="315" t="e">
        <f t="shared" si="0"/>
        <v>#DIV/0!</v>
      </c>
    </row>
    <row r="18" spans="1:12">
      <c r="A18" s="312">
        <v>3</v>
      </c>
      <c r="B18" s="313">
        <f>'sop011-(AG)'!B18</f>
        <v>45352</v>
      </c>
      <c r="C18" s="314">
        <f>+'sop011-(AG)'!C18+'SOP011-(JGY)'!C18+'SOP011-(URBAN) (2)'!C18+'SOP011-(Other all) (2)'!C18</f>
        <v>0</v>
      </c>
      <c r="D18" s="314">
        <f>+'sop011-(AG)'!D18+'SOP011-(JGY)'!D18+'SOP011-(URBAN) (2)'!D18+'SOP011-(Other all) (2)'!D18</f>
        <v>0</v>
      </c>
      <c r="E18" s="314">
        <f>+'sop011-(AG)'!E18+'SOP011-(JGY)'!E18+'SOP011-(URBAN) (2)'!E18+'SOP011-(Other all) (2)'!E18</f>
        <v>0</v>
      </c>
      <c r="F18" s="315" t="e">
        <f t="shared" si="0"/>
        <v>#DIV/0!</v>
      </c>
    </row>
    <row r="19" spans="1:12">
      <c r="A19" s="317"/>
      <c r="B19" s="318" t="str">
        <f>'sop011-(AG)'!B19</f>
        <v>4th Qtr</v>
      </c>
      <c r="C19" s="319">
        <f>+C18+C17+C16</f>
        <v>0</v>
      </c>
      <c r="D19" s="319">
        <f>+D18</f>
        <v>0</v>
      </c>
      <c r="E19" s="319">
        <f>+E18+E17+E16</f>
        <v>0</v>
      </c>
      <c r="F19" s="315" t="e">
        <f>+E19/D19</f>
        <v>#DIV/0!</v>
      </c>
      <c r="I19" s="356">
        <f>+(E19+E15+E11+E7)/D7</f>
        <v>30.067242207950276</v>
      </c>
    </row>
    <row r="20" spans="1:12" ht="13.5" thickBot="1">
      <c r="A20" s="357"/>
      <c r="B20" s="358" t="str">
        <f>'sop011-(AG)'!B20</f>
        <v>Yearly Data</v>
      </c>
      <c r="C20" s="359">
        <f>+C19+C15+C11+C7</f>
        <v>15859332</v>
      </c>
      <c r="D20" s="359">
        <f>+D7</f>
        <v>5927869</v>
      </c>
      <c r="E20" s="359">
        <f>+E19+E15+E11+E7</f>
        <v>178234673</v>
      </c>
      <c r="F20" s="360">
        <f>+E20/D20</f>
        <v>30.067242207950276</v>
      </c>
      <c r="I20" s="356"/>
    </row>
    <row r="21" spans="1:12" ht="31.7" customHeight="1" thickBot="1">
      <c r="A21" s="746" t="s">
        <v>2069</v>
      </c>
      <c r="B21" s="728"/>
      <c r="C21" s="728"/>
      <c r="D21" s="728"/>
      <c r="E21" s="728"/>
      <c r="F21" s="728"/>
      <c r="G21" s="728"/>
      <c r="H21" s="729"/>
    </row>
    <row r="22" spans="1:12" ht="105" customHeight="1" thickBot="1">
      <c r="A22" s="305" t="s">
        <v>1812</v>
      </c>
      <c r="B22" s="306" t="s">
        <v>1765</v>
      </c>
      <c r="C22" s="322" t="s">
        <v>2045</v>
      </c>
      <c r="D22" s="307" t="s">
        <v>2046</v>
      </c>
      <c r="E22" s="307" t="s">
        <v>2047</v>
      </c>
      <c r="F22" s="307" t="s">
        <v>2035</v>
      </c>
      <c r="G22" s="323" t="s">
        <v>2048</v>
      </c>
      <c r="H22" s="324" t="s">
        <v>2049</v>
      </c>
    </row>
    <row r="23" spans="1:12" ht="13.5" thickBot="1">
      <c r="A23" s="340">
        <v>1</v>
      </c>
      <c r="B23" s="341">
        <v>2</v>
      </c>
      <c r="C23" s="341">
        <v>3</v>
      </c>
      <c r="D23" s="341">
        <v>4</v>
      </c>
      <c r="E23" s="341" t="s">
        <v>2050</v>
      </c>
      <c r="F23" s="341">
        <v>6</v>
      </c>
      <c r="G23" s="350">
        <v>7</v>
      </c>
      <c r="H23" s="351" t="s">
        <v>2051</v>
      </c>
      <c r="J23" s="338"/>
      <c r="K23" s="338"/>
      <c r="L23" s="338"/>
    </row>
    <row r="24" spans="1:12">
      <c r="A24" s="312">
        <v>1</v>
      </c>
      <c r="B24" s="313">
        <f>'sop011-(AG)'!B4</f>
        <v>45017</v>
      </c>
      <c r="C24" s="329">
        <v>8.7198403512952313E-2</v>
      </c>
      <c r="D24" s="330">
        <v>5125656</v>
      </c>
      <c r="E24" s="331">
        <v>446949.02015658509</v>
      </c>
      <c r="F24" s="332">
        <v>5905491</v>
      </c>
      <c r="G24" s="314">
        <v>2371119.677083333</v>
      </c>
      <c r="H24" s="333">
        <f>+G24/F24</f>
        <v>0.40151101357758956</v>
      </c>
    </row>
    <row r="25" spans="1:12">
      <c r="A25" s="312">
        <v>2</v>
      </c>
      <c r="B25" s="313">
        <f>'sop011-(AG)'!B5</f>
        <v>45047</v>
      </c>
      <c r="C25" s="329">
        <v>0.10458912250517502</v>
      </c>
      <c r="D25" s="330">
        <v>5280921</v>
      </c>
      <c r="E25" s="331">
        <v>552326.89340915135</v>
      </c>
      <c r="F25" s="332">
        <v>5907262</v>
      </c>
      <c r="G25" s="314">
        <v>3726582.4004166666</v>
      </c>
      <c r="H25" s="333">
        <f t="shared" ref="H25:H38" si="1">+G25/F25</f>
        <v>0.63084765842731649</v>
      </c>
    </row>
    <row r="26" spans="1:12">
      <c r="A26" s="312">
        <v>3</v>
      </c>
      <c r="B26" s="313">
        <f>'sop011-(AG)'!B6</f>
        <v>45078</v>
      </c>
      <c r="C26" s="329">
        <v>0.21939916487312899</v>
      </c>
      <c r="D26" s="330">
        <v>5452755</v>
      </c>
      <c r="E26" s="331">
        <v>1196329.8932577784</v>
      </c>
      <c r="F26" s="332">
        <v>5927869</v>
      </c>
      <c r="G26" s="314">
        <v>12040668.28125</v>
      </c>
      <c r="H26" s="333">
        <f t="shared" si="1"/>
        <v>2.0311967557397104</v>
      </c>
    </row>
    <row r="27" spans="1:12">
      <c r="A27" s="317"/>
      <c r="B27" s="318" t="str">
        <f>'sop011-(AG)'!B7</f>
        <v>1st Qtr</v>
      </c>
      <c r="C27" s="334">
        <f>+C26+C25+C24</f>
        <v>0.41118669089125631</v>
      </c>
      <c r="D27" s="335">
        <f>+D26+D25+D24</f>
        <v>15859332</v>
      </c>
      <c r="E27" s="331">
        <f>+D27*C27</f>
        <v>6521146.2448258102</v>
      </c>
      <c r="F27" s="336">
        <f>+F26</f>
        <v>5927869</v>
      </c>
      <c r="G27" s="319">
        <f>+G26+G25+G24</f>
        <v>18138370.358750001</v>
      </c>
      <c r="H27" s="333">
        <f>+G27/F27</f>
        <v>3.0598466934323278</v>
      </c>
    </row>
    <row r="28" spans="1:12">
      <c r="A28" s="312">
        <v>4</v>
      </c>
      <c r="B28" s="313">
        <f>'sop011-(AG)'!B8</f>
        <v>45108</v>
      </c>
      <c r="C28" s="329">
        <v>0</v>
      </c>
      <c r="D28" s="330">
        <v>0</v>
      </c>
      <c r="E28" s="331" t="e">
        <v>#DIV/0!</v>
      </c>
      <c r="F28" s="332">
        <v>0</v>
      </c>
      <c r="G28" s="314">
        <v>0</v>
      </c>
      <c r="H28" s="333" t="e">
        <f t="shared" si="1"/>
        <v>#DIV/0!</v>
      </c>
    </row>
    <row r="29" spans="1:12">
      <c r="A29" s="312">
        <v>5</v>
      </c>
      <c r="B29" s="313">
        <f>'sop011-(AG)'!B9</f>
        <v>45139</v>
      </c>
      <c r="C29" s="329">
        <v>0</v>
      </c>
      <c r="D29" s="330">
        <v>0</v>
      </c>
      <c r="E29" s="331" t="e">
        <v>#DIV/0!</v>
      </c>
      <c r="F29" s="332">
        <v>0</v>
      </c>
      <c r="G29" s="314">
        <v>0</v>
      </c>
      <c r="H29" s="333" t="e">
        <f t="shared" si="1"/>
        <v>#DIV/0!</v>
      </c>
    </row>
    <row r="30" spans="1:12">
      <c r="A30" s="312">
        <v>6</v>
      </c>
      <c r="B30" s="313">
        <f>'sop011-(AG)'!B10</f>
        <v>45170</v>
      </c>
      <c r="C30" s="329">
        <v>0</v>
      </c>
      <c r="D30" s="330">
        <v>0</v>
      </c>
      <c r="E30" s="331" t="e">
        <v>#DIV/0!</v>
      </c>
      <c r="F30" s="332">
        <v>0</v>
      </c>
      <c r="G30" s="314">
        <v>0</v>
      </c>
      <c r="H30" s="333" t="e">
        <f t="shared" si="1"/>
        <v>#DIV/0!</v>
      </c>
    </row>
    <row r="31" spans="1:12">
      <c r="A31" s="317"/>
      <c r="B31" s="318" t="str">
        <f>'sop011-(AG)'!B11</f>
        <v>2nd Qtr</v>
      </c>
      <c r="C31" s="334">
        <f>+C30+C29+C28</f>
        <v>0</v>
      </c>
      <c r="D31" s="335">
        <f>+D30+D29+D28</f>
        <v>0</v>
      </c>
      <c r="E31" s="331">
        <f>+D31*C31</f>
        <v>0</v>
      </c>
      <c r="F31" s="336">
        <f>+F30</f>
        <v>0</v>
      </c>
      <c r="G31" s="319">
        <f>+G30+G29+G28</f>
        <v>0</v>
      </c>
      <c r="H31" s="333" t="e">
        <f>+G31/F31</f>
        <v>#DIV/0!</v>
      </c>
    </row>
    <row r="32" spans="1:12">
      <c r="A32" s="312">
        <v>7</v>
      </c>
      <c r="B32" s="313">
        <f>'sop011-(AG)'!B12</f>
        <v>45200</v>
      </c>
      <c r="C32" s="329">
        <v>0</v>
      </c>
      <c r="D32" s="330">
        <v>0</v>
      </c>
      <c r="E32" s="331" t="e">
        <v>#DIV/0!</v>
      </c>
      <c r="F32" s="332">
        <v>0</v>
      </c>
      <c r="G32" s="314">
        <v>0</v>
      </c>
      <c r="H32" s="333" t="e">
        <f t="shared" si="1"/>
        <v>#DIV/0!</v>
      </c>
    </row>
    <row r="33" spans="1:9">
      <c r="A33" s="312">
        <v>8</v>
      </c>
      <c r="B33" s="313">
        <f>'sop011-(AG)'!B13</f>
        <v>45231</v>
      </c>
      <c r="C33" s="329">
        <v>0</v>
      </c>
      <c r="D33" s="330">
        <v>0</v>
      </c>
      <c r="E33" s="331" t="e">
        <v>#DIV/0!</v>
      </c>
      <c r="F33" s="332">
        <v>0</v>
      </c>
      <c r="G33" s="314">
        <v>0</v>
      </c>
      <c r="H33" s="333" t="e">
        <f t="shared" si="1"/>
        <v>#DIV/0!</v>
      </c>
    </row>
    <row r="34" spans="1:9">
      <c r="A34" s="312">
        <v>9</v>
      </c>
      <c r="B34" s="313">
        <f>'sop011-(AG)'!B14</f>
        <v>45261</v>
      </c>
      <c r="C34" s="329">
        <v>0</v>
      </c>
      <c r="D34" s="330">
        <v>0</v>
      </c>
      <c r="E34" s="331" t="e">
        <v>#DIV/0!</v>
      </c>
      <c r="F34" s="332">
        <v>0</v>
      </c>
      <c r="G34" s="314">
        <v>0</v>
      </c>
      <c r="H34" s="333" t="e">
        <f t="shared" si="1"/>
        <v>#DIV/0!</v>
      </c>
    </row>
    <row r="35" spans="1:9">
      <c r="A35" s="317"/>
      <c r="B35" s="318" t="str">
        <f>'sop011-(AG)'!B15</f>
        <v>3rd Qtr</v>
      </c>
      <c r="C35" s="334">
        <f>+C34+C33+C32</f>
        <v>0</v>
      </c>
      <c r="D35" s="335">
        <f>+D34+D33+D32</f>
        <v>0</v>
      </c>
      <c r="E35" s="331">
        <f>+D35*C35</f>
        <v>0</v>
      </c>
      <c r="F35" s="336">
        <f>+F34</f>
        <v>0</v>
      </c>
      <c r="G35" s="319">
        <f>+G34+G33+G32</f>
        <v>0</v>
      </c>
      <c r="H35" s="333" t="e">
        <f>+G35/F35</f>
        <v>#DIV/0!</v>
      </c>
    </row>
    <row r="36" spans="1:9">
      <c r="A36" s="312">
        <v>1</v>
      </c>
      <c r="B36" s="313">
        <f>'sop011-(AG)'!B16</f>
        <v>45292</v>
      </c>
      <c r="C36" s="329">
        <v>0</v>
      </c>
      <c r="D36" s="330">
        <v>0</v>
      </c>
      <c r="E36" s="331" t="e">
        <v>#DIV/0!</v>
      </c>
      <c r="F36" s="332">
        <v>0</v>
      </c>
      <c r="G36" s="314">
        <v>0</v>
      </c>
      <c r="H36" s="333" t="e">
        <f t="shared" si="1"/>
        <v>#DIV/0!</v>
      </c>
    </row>
    <row r="37" spans="1:9">
      <c r="A37" s="312">
        <v>2</v>
      </c>
      <c r="B37" s="313">
        <f>'sop011-(AG)'!B17</f>
        <v>45323</v>
      </c>
      <c r="C37" s="329">
        <v>0</v>
      </c>
      <c r="D37" s="330">
        <v>0</v>
      </c>
      <c r="E37" s="331" t="e">
        <v>#DIV/0!</v>
      </c>
      <c r="F37" s="332">
        <v>0</v>
      </c>
      <c r="G37" s="314">
        <v>0</v>
      </c>
      <c r="H37" s="333" t="e">
        <f t="shared" si="1"/>
        <v>#DIV/0!</v>
      </c>
    </row>
    <row r="38" spans="1:9">
      <c r="A38" s="312">
        <v>3</v>
      </c>
      <c r="B38" s="313">
        <f>'sop011-(AG)'!B18</f>
        <v>45352</v>
      </c>
      <c r="C38" s="329">
        <v>0</v>
      </c>
      <c r="D38" s="330">
        <v>0</v>
      </c>
      <c r="E38" s="331" t="e">
        <v>#DIV/0!</v>
      </c>
      <c r="F38" s="332">
        <v>0</v>
      </c>
      <c r="G38" s="314">
        <v>0</v>
      </c>
      <c r="H38" s="333" t="e">
        <f t="shared" si="1"/>
        <v>#DIV/0!</v>
      </c>
    </row>
    <row r="39" spans="1:9" ht="13.5" thickBot="1">
      <c r="A39" s="317"/>
      <c r="B39" s="318" t="str">
        <f>'sop011-(AG)'!B19</f>
        <v>4th Qtr</v>
      </c>
      <c r="C39" s="334">
        <f>+C38+C37+C36</f>
        <v>0</v>
      </c>
      <c r="D39" s="335">
        <f>+D38+D37+D36</f>
        <v>0</v>
      </c>
      <c r="E39" s="331">
        <f>+D39*C39</f>
        <v>0</v>
      </c>
      <c r="F39" s="336">
        <f>+F38</f>
        <v>0</v>
      </c>
      <c r="G39" s="319">
        <f>+G38+G37+G36</f>
        <v>0</v>
      </c>
      <c r="H39" s="333" t="e">
        <f>+G39/F39</f>
        <v>#DIV/0!</v>
      </c>
      <c r="I39" s="361">
        <f>+(G39+G35+G31+G27)/F27</f>
        <v>3.0598466934323278</v>
      </c>
    </row>
    <row r="40" spans="1:9" ht="13.5" thickBot="1">
      <c r="A40" s="357"/>
      <c r="B40" s="358" t="str">
        <f>'sop011-(AG)'!B20</f>
        <v>Yearly Data</v>
      </c>
      <c r="C40" s="362">
        <f>+C39+C35+C31+C27</f>
        <v>0.41118669089125631</v>
      </c>
      <c r="D40" s="363">
        <f>+D39+D35+D31+D27</f>
        <v>15859332</v>
      </c>
      <c r="E40" s="364">
        <f>+D40*C40</f>
        <v>6521146.2448258102</v>
      </c>
      <c r="F40" s="365">
        <f>+F27</f>
        <v>5927869</v>
      </c>
      <c r="G40" s="359">
        <f>+G39+G35+G31+G27</f>
        <v>18138370.358750001</v>
      </c>
      <c r="H40" s="366">
        <f>+G40/F40</f>
        <v>3.0598466934323278</v>
      </c>
      <c r="I40" s="367"/>
    </row>
    <row r="41" spans="1:9" ht="29.25" customHeight="1" thickBot="1">
      <c r="A41" s="746" t="s">
        <v>2070</v>
      </c>
      <c r="B41" s="728"/>
      <c r="C41" s="728"/>
      <c r="D41" s="728"/>
      <c r="E41" s="728"/>
      <c r="F41" s="728"/>
      <c r="G41" s="728"/>
      <c r="H41" s="729"/>
    </row>
    <row r="42" spans="1:9" ht="78.75" thickBot="1">
      <c r="A42" s="305" t="s">
        <v>1812</v>
      </c>
      <c r="B42" s="306" t="s">
        <v>1765</v>
      </c>
      <c r="C42" s="322" t="s">
        <v>2053</v>
      </c>
      <c r="D42" s="322" t="s">
        <v>2054</v>
      </c>
      <c r="E42" s="322" t="s">
        <v>2055</v>
      </c>
      <c r="F42" s="322" t="s">
        <v>2056</v>
      </c>
      <c r="G42" s="307" t="s">
        <v>2057</v>
      </c>
      <c r="H42" s="308" t="s">
        <v>2058</v>
      </c>
    </row>
    <row r="43" spans="1:9" ht="13.5" thickBot="1">
      <c r="A43" s="340">
        <v>1</v>
      </c>
      <c r="B43" s="341">
        <v>2</v>
      </c>
      <c r="C43" s="341">
        <v>3</v>
      </c>
      <c r="D43" s="341">
        <v>4</v>
      </c>
      <c r="E43" s="341" t="s">
        <v>2050</v>
      </c>
      <c r="F43" s="341">
        <v>6</v>
      </c>
      <c r="G43" s="341">
        <v>7</v>
      </c>
      <c r="H43" s="342" t="s">
        <v>2051</v>
      </c>
    </row>
    <row r="44" spans="1:9">
      <c r="A44" s="343">
        <v>1</v>
      </c>
      <c r="B44" s="344">
        <f>'sop011-(AG)'!B4</f>
        <v>45017</v>
      </c>
      <c r="C44" s="345">
        <f>+'sop011-(AG)'!C44+'SOP011-(JGY)'!C44+'SOP011-(URBAN) (2)'!C44+'SOP011-(Other all) (2)'!C44</f>
        <v>61518</v>
      </c>
      <c r="D44" s="345">
        <f>+'sop011-(AG)'!D44+'SOP011-(JGY)'!D44+'SOP011-(URBAN) (2)'!D44+'SOP011-(Other all) (2)'!D44</f>
        <v>5063328</v>
      </c>
      <c r="E44" s="346">
        <f>+D44*C44</f>
        <v>311485811904</v>
      </c>
      <c r="F44" s="345">
        <f>+'sop011-(AG)'!F44+'SOP011-(JGY)'!F44+'SOP011-(URBAN) (2)'!F44+'SOP011-(Other all) (2)'!F44</f>
        <v>5905491</v>
      </c>
      <c r="G44" s="345">
        <f>+'sop011-(AG)'!G44+'SOP011-(JGY)'!G44+'SOP011-(URBAN) (2)'!G44+'SOP011-(Other all) (2)'!G44</f>
        <v>40908333</v>
      </c>
      <c r="H44" s="347">
        <f>+G44/F44</f>
        <v>6.9271687993428488</v>
      </c>
    </row>
    <row r="45" spans="1:9">
      <c r="A45" s="312">
        <v>2</v>
      </c>
      <c r="B45" s="313">
        <f>'sop011-(AG)'!B5</f>
        <v>45047</v>
      </c>
      <c r="C45" s="314">
        <f>+'sop011-(AG)'!C45+'SOP011-(JGY)'!C45+'SOP011-(URBAN) (2)'!C45+'SOP011-(Other all) (2)'!C45</f>
        <v>75036</v>
      </c>
      <c r="D45" s="314">
        <f>+'sop011-(AG)'!D45+'SOP011-(JGY)'!D45+'SOP011-(URBAN) (2)'!D45+'SOP011-(Other all) (2)'!D45</f>
        <v>5095460</v>
      </c>
      <c r="E45" s="321">
        <f t="shared" ref="E45:E58" si="2">+D45*C45</f>
        <v>382342936560</v>
      </c>
      <c r="F45" s="314">
        <f>+'sop011-(AG)'!F45+'SOP011-(JGY)'!F45+'SOP011-(URBAN) (2)'!F45+'SOP011-(Other all) (2)'!F45</f>
        <v>5907262</v>
      </c>
      <c r="G45" s="314">
        <f>+'sop011-(AG)'!G45+'SOP011-(JGY)'!G45+'SOP011-(URBAN) (2)'!G45+'SOP011-(Other all) (2)'!G45</f>
        <v>48377697</v>
      </c>
      <c r="H45" s="315">
        <f t="shared" ref="H45:H58" si="3">+G45/F45</f>
        <v>8.1895295993304504</v>
      </c>
    </row>
    <row r="46" spans="1:9">
      <c r="A46" s="312">
        <v>3</v>
      </c>
      <c r="B46" s="313">
        <f>'sop011-(AG)'!B6</f>
        <v>45078</v>
      </c>
      <c r="C46" s="314">
        <f>+'sop011-(AG)'!C46+'SOP011-(JGY)'!C46+'SOP011-(URBAN) (2)'!C46+'SOP011-(Other all) (2)'!C46</f>
        <v>94489</v>
      </c>
      <c r="D46" s="314">
        <f>+'sop011-(AG)'!D46+'SOP011-(JGY)'!D46+'SOP011-(URBAN) (2)'!D46+'SOP011-(Other all) (2)'!D46</f>
        <v>5324095</v>
      </c>
      <c r="E46" s="321">
        <f t="shared" si="2"/>
        <v>503068412455</v>
      </c>
      <c r="F46" s="314">
        <f>+'sop011-(AG)'!F46+'SOP011-(JGY)'!F46+'SOP011-(URBAN) (2)'!F46+'SOP011-(Other all) (2)'!F46</f>
        <v>5927869</v>
      </c>
      <c r="G46" s="314">
        <f>+'sop011-(AG)'!G46+'SOP011-(JGY)'!G46+'SOP011-(URBAN) (2)'!G46+'SOP011-(Other all) (2)'!G46</f>
        <v>69998490</v>
      </c>
      <c r="H46" s="315">
        <f t="shared" si="3"/>
        <v>11.808373295698674</v>
      </c>
    </row>
    <row r="47" spans="1:9">
      <c r="A47" s="317"/>
      <c r="B47" s="318" t="str">
        <f>'sop011-(AG)'!B7</f>
        <v>1st Qtr</v>
      </c>
      <c r="C47" s="319">
        <f>+C46+C45+C44</f>
        <v>231043</v>
      </c>
      <c r="D47" s="319">
        <f>+D46+D45+D44</f>
        <v>15482883</v>
      </c>
      <c r="E47" s="321">
        <f>+D47*C47</f>
        <v>3577211736969</v>
      </c>
      <c r="F47" s="319">
        <f>+F46</f>
        <v>5927869</v>
      </c>
      <c r="G47" s="319">
        <f>+G46+G45+G44</f>
        <v>159284520</v>
      </c>
      <c r="H47" s="315">
        <f>+G47/F47</f>
        <v>26.870452096697818</v>
      </c>
    </row>
    <row r="48" spans="1:9">
      <c r="A48" s="312">
        <v>4</v>
      </c>
      <c r="B48" s="313">
        <f>'sop011-(AG)'!B8</f>
        <v>45108</v>
      </c>
      <c r="C48" s="314">
        <f>+'sop011-(AG)'!C48+'SOP011-(JGY)'!C48+'SOP011-(URBAN) (2)'!C48+'SOP011-(Other all) (2)'!C48</f>
        <v>0</v>
      </c>
      <c r="D48" s="314">
        <f>+'sop011-(AG)'!D48+'SOP011-(JGY)'!D48+'SOP011-(URBAN) (2)'!D48+'SOP011-(Other all) (2)'!D48</f>
        <v>0</v>
      </c>
      <c r="E48" s="321">
        <f t="shared" si="2"/>
        <v>0</v>
      </c>
      <c r="F48" s="314">
        <f>+'sop011-(AG)'!F48+'SOP011-(JGY)'!F48+'SOP011-(URBAN) (2)'!F48+'SOP011-(Other all) (2)'!F48</f>
        <v>0</v>
      </c>
      <c r="G48" s="314">
        <f>+'sop011-(AG)'!G48+'SOP011-(JGY)'!G48+'SOP011-(URBAN) (2)'!G48+'SOP011-(Other all) (2)'!G48</f>
        <v>0</v>
      </c>
      <c r="H48" s="315" t="e">
        <f t="shared" si="3"/>
        <v>#DIV/0!</v>
      </c>
    </row>
    <row r="49" spans="1:9">
      <c r="A49" s="312">
        <v>5</v>
      </c>
      <c r="B49" s="313">
        <f>'sop011-(AG)'!B9</f>
        <v>45139</v>
      </c>
      <c r="C49" s="314">
        <f>+'sop011-(AG)'!C49+'SOP011-(JGY)'!C49+'SOP011-(URBAN) (2)'!C49+'SOP011-(Other all) (2)'!C49</f>
        <v>0</v>
      </c>
      <c r="D49" s="314">
        <f>+'sop011-(AG)'!D49+'SOP011-(JGY)'!D49+'SOP011-(URBAN) (2)'!D49+'SOP011-(Other all) (2)'!D49</f>
        <v>0</v>
      </c>
      <c r="E49" s="321">
        <f t="shared" si="2"/>
        <v>0</v>
      </c>
      <c r="F49" s="314">
        <f>+'sop011-(AG)'!F49+'SOP011-(JGY)'!F49+'SOP011-(URBAN) (2)'!F49+'SOP011-(Other all) (2)'!F49</f>
        <v>0</v>
      </c>
      <c r="G49" s="314">
        <f>+'sop011-(AG)'!G49+'SOP011-(JGY)'!G49+'SOP011-(URBAN) (2)'!G49+'SOP011-(Other all) (2)'!G49</f>
        <v>0</v>
      </c>
      <c r="H49" s="315" t="e">
        <f t="shared" si="3"/>
        <v>#DIV/0!</v>
      </c>
    </row>
    <row r="50" spans="1:9">
      <c r="A50" s="312">
        <v>6</v>
      </c>
      <c r="B50" s="313">
        <f>'sop011-(AG)'!B10</f>
        <v>45170</v>
      </c>
      <c r="C50" s="314">
        <f>+'sop011-(AG)'!C50+'SOP011-(JGY)'!C50+'SOP011-(URBAN) (2)'!C50+'SOP011-(Other all) (2)'!C50</f>
        <v>0</v>
      </c>
      <c r="D50" s="314">
        <f>+'sop011-(AG)'!D50+'SOP011-(JGY)'!D50+'SOP011-(URBAN) (2)'!D50+'SOP011-(Other all) (2)'!D50</f>
        <v>0</v>
      </c>
      <c r="E50" s="321">
        <f t="shared" si="2"/>
        <v>0</v>
      </c>
      <c r="F50" s="314">
        <f>+'sop011-(AG)'!F50+'SOP011-(JGY)'!F50+'SOP011-(URBAN) (2)'!F50+'SOP011-(Other all) (2)'!F50</f>
        <v>0</v>
      </c>
      <c r="G50" s="314">
        <f>+'sop011-(AG)'!G50+'SOP011-(JGY)'!G50+'SOP011-(URBAN) (2)'!G50+'SOP011-(Other all) (2)'!G50</f>
        <v>0</v>
      </c>
      <c r="H50" s="315" t="e">
        <f t="shared" si="3"/>
        <v>#DIV/0!</v>
      </c>
    </row>
    <row r="51" spans="1:9">
      <c r="A51" s="317"/>
      <c r="B51" s="318" t="str">
        <f>'sop011-(AG)'!B11</f>
        <v>2nd Qtr</v>
      </c>
      <c r="C51" s="319">
        <f>+C50+C49+C48</f>
        <v>0</v>
      </c>
      <c r="D51" s="319">
        <f>+D50+D49+D48</f>
        <v>0</v>
      </c>
      <c r="E51" s="321">
        <f>+D51*C51</f>
        <v>0</v>
      </c>
      <c r="F51" s="319">
        <f>+F50</f>
        <v>0</v>
      </c>
      <c r="G51" s="319">
        <f>+G50+G49+G48</f>
        <v>0</v>
      </c>
      <c r="H51" s="315" t="e">
        <f>+G51/F51</f>
        <v>#DIV/0!</v>
      </c>
    </row>
    <row r="52" spans="1:9">
      <c r="A52" s="312">
        <v>7</v>
      </c>
      <c r="B52" s="313">
        <f>'sop011-(AG)'!B12</f>
        <v>45200</v>
      </c>
      <c r="C52" s="314">
        <f>+'sop011-(AG)'!C52+'SOP011-(JGY)'!C52+'SOP011-(URBAN) (2)'!C52+'SOP011-(Other all) (2)'!C52</f>
        <v>0</v>
      </c>
      <c r="D52" s="314">
        <f>+'sop011-(AG)'!D52+'SOP011-(JGY)'!D52+'SOP011-(URBAN) (2)'!D52+'SOP011-(Other all) (2)'!D52</f>
        <v>0</v>
      </c>
      <c r="E52" s="321">
        <f t="shared" si="2"/>
        <v>0</v>
      </c>
      <c r="F52" s="314">
        <f>+'sop011-(AG)'!F52+'SOP011-(JGY)'!F52+'SOP011-(URBAN) (2)'!F52+'SOP011-(Other all) (2)'!F52</f>
        <v>0</v>
      </c>
      <c r="G52" s="314">
        <f>+'sop011-(AG)'!G52+'SOP011-(JGY)'!G52+'SOP011-(URBAN) (2)'!G52+'SOP011-(Other all) (2)'!G52</f>
        <v>0</v>
      </c>
      <c r="H52" s="315" t="e">
        <f t="shared" si="3"/>
        <v>#DIV/0!</v>
      </c>
    </row>
    <row r="53" spans="1:9">
      <c r="A53" s="312">
        <v>8</v>
      </c>
      <c r="B53" s="313">
        <f>'sop011-(AG)'!B13</f>
        <v>45231</v>
      </c>
      <c r="C53" s="314">
        <f>+'sop011-(AG)'!C53+'SOP011-(JGY)'!C53+'SOP011-(URBAN) (2)'!C53+'SOP011-(Other all) (2)'!C53</f>
        <v>0</v>
      </c>
      <c r="D53" s="314">
        <f>+'sop011-(AG)'!D53+'SOP011-(JGY)'!D53+'SOP011-(URBAN) (2)'!D53+'SOP011-(Other all) (2)'!D53</f>
        <v>0</v>
      </c>
      <c r="E53" s="321">
        <f t="shared" si="2"/>
        <v>0</v>
      </c>
      <c r="F53" s="314">
        <f>+'sop011-(AG)'!F53+'SOP011-(JGY)'!F53+'SOP011-(URBAN) (2)'!F53+'SOP011-(Other all) (2)'!F53</f>
        <v>0</v>
      </c>
      <c r="G53" s="314">
        <f>+'sop011-(AG)'!G53+'SOP011-(JGY)'!G53+'SOP011-(URBAN) (2)'!G53+'SOP011-(Other all) (2)'!G53</f>
        <v>0</v>
      </c>
      <c r="H53" s="315" t="e">
        <f t="shared" si="3"/>
        <v>#DIV/0!</v>
      </c>
    </row>
    <row r="54" spans="1:9">
      <c r="A54" s="312">
        <v>9</v>
      </c>
      <c r="B54" s="313">
        <f>'sop011-(AG)'!B14</f>
        <v>45261</v>
      </c>
      <c r="C54" s="314">
        <f>+'sop011-(AG)'!C54+'SOP011-(JGY)'!C54+'SOP011-(URBAN) (2)'!C54+'SOP011-(Other all) (2)'!C54</f>
        <v>0</v>
      </c>
      <c r="D54" s="314">
        <f>+'sop011-(AG)'!D54+'SOP011-(JGY)'!D54+'SOP011-(URBAN) (2)'!D54+'SOP011-(Other all) (2)'!D54</f>
        <v>0</v>
      </c>
      <c r="E54" s="321">
        <f t="shared" si="2"/>
        <v>0</v>
      </c>
      <c r="F54" s="314">
        <f>+'sop011-(AG)'!F54+'SOP011-(JGY)'!F54+'SOP011-(URBAN) (2)'!F54+'SOP011-(Other all) (2)'!F54</f>
        <v>0</v>
      </c>
      <c r="G54" s="314">
        <f>+'sop011-(AG)'!G54+'SOP011-(JGY)'!G54+'SOP011-(URBAN) (2)'!G54+'SOP011-(Other all) (2)'!G54</f>
        <v>0</v>
      </c>
      <c r="H54" s="315" t="e">
        <f t="shared" si="3"/>
        <v>#DIV/0!</v>
      </c>
    </row>
    <row r="55" spans="1:9">
      <c r="A55" s="317"/>
      <c r="B55" s="318" t="str">
        <f>'sop011-(AG)'!B15</f>
        <v>3rd Qtr</v>
      </c>
      <c r="C55" s="319">
        <f>+C54+C53+C52</f>
        <v>0</v>
      </c>
      <c r="D55" s="319">
        <f>+D54+D53+D52</f>
        <v>0</v>
      </c>
      <c r="E55" s="321">
        <f>+D55*C55</f>
        <v>0</v>
      </c>
      <c r="F55" s="319">
        <f>+F54</f>
        <v>0</v>
      </c>
      <c r="G55" s="319">
        <f>+G54+G53+G52</f>
        <v>0</v>
      </c>
      <c r="H55" s="315" t="e">
        <f>+G55/F55</f>
        <v>#DIV/0!</v>
      </c>
    </row>
    <row r="56" spans="1:9">
      <c r="A56" s="312">
        <v>1</v>
      </c>
      <c r="B56" s="313">
        <f>'sop011-(AG)'!B16</f>
        <v>45292</v>
      </c>
      <c r="C56" s="314">
        <f>+'sop011-(AG)'!C56+'SOP011-(JGY)'!C56+'SOP011-(URBAN) (2)'!C56+'SOP011-(Other all) (2)'!C56</f>
        <v>0</v>
      </c>
      <c r="D56" s="314">
        <f>+'sop011-(AG)'!D56+'SOP011-(JGY)'!D56+'SOP011-(URBAN) (2)'!D56+'SOP011-(Other all) (2)'!D56</f>
        <v>0</v>
      </c>
      <c r="E56" s="321">
        <f t="shared" si="2"/>
        <v>0</v>
      </c>
      <c r="F56" s="314">
        <f>+'sop011-(AG)'!F56+'SOP011-(JGY)'!F56+'SOP011-(URBAN) (2)'!F56+'SOP011-(Other all) (2)'!F56</f>
        <v>0</v>
      </c>
      <c r="G56" s="314">
        <f>+'sop011-(AG)'!G56+'SOP011-(JGY)'!G56+'SOP011-(URBAN) (2)'!G56+'SOP011-(Other all) (2)'!G56</f>
        <v>0</v>
      </c>
      <c r="H56" s="315" t="e">
        <f t="shared" si="3"/>
        <v>#DIV/0!</v>
      </c>
    </row>
    <row r="57" spans="1:9">
      <c r="A57" s="312">
        <v>2</v>
      </c>
      <c r="B57" s="313">
        <f>'sop011-(AG)'!B17</f>
        <v>45323</v>
      </c>
      <c r="C57" s="314">
        <f>+'sop011-(AG)'!C57+'SOP011-(JGY)'!C57+'SOP011-(URBAN) (2)'!C57+'SOP011-(Other all) (2)'!C57</f>
        <v>0</v>
      </c>
      <c r="D57" s="314">
        <f>+'sop011-(AG)'!D57+'SOP011-(JGY)'!D57+'SOP011-(URBAN) (2)'!D57+'SOP011-(Other all) (2)'!D57</f>
        <v>0</v>
      </c>
      <c r="E57" s="321">
        <f t="shared" si="2"/>
        <v>0</v>
      </c>
      <c r="F57" s="314">
        <f>+'sop011-(AG)'!F57+'SOP011-(JGY)'!F57+'SOP011-(URBAN) (2)'!F57+'SOP011-(Other all) (2)'!F57</f>
        <v>0</v>
      </c>
      <c r="G57" s="314">
        <f>+'sop011-(AG)'!G57+'SOP011-(JGY)'!G57+'SOP011-(URBAN) (2)'!G57+'SOP011-(Other all) (2)'!G57</f>
        <v>0</v>
      </c>
      <c r="H57" s="315" t="e">
        <f t="shared" si="3"/>
        <v>#DIV/0!</v>
      </c>
    </row>
    <row r="58" spans="1:9">
      <c r="A58" s="312">
        <v>3</v>
      </c>
      <c r="B58" s="313">
        <f>'sop011-(AG)'!B18</f>
        <v>45352</v>
      </c>
      <c r="C58" s="314">
        <f>+'sop011-(AG)'!C58+'SOP011-(JGY)'!C58+'SOP011-(URBAN) (2)'!C58+'SOP011-(Other all) (2)'!C58</f>
        <v>0</v>
      </c>
      <c r="D58" s="314">
        <f>+'sop011-(AG)'!D58+'SOP011-(JGY)'!D58+'SOP011-(URBAN) (2)'!D58+'SOP011-(Other all) (2)'!D58</f>
        <v>0</v>
      </c>
      <c r="E58" s="321">
        <f t="shared" si="2"/>
        <v>0</v>
      </c>
      <c r="F58" s="314">
        <f>+'sop011-(AG)'!F58+'SOP011-(JGY)'!F58+'SOP011-(URBAN) (2)'!F58+'SOP011-(Other all) (2)'!F58</f>
        <v>0</v>
      </c>
      <c r="G58" s="314">
        <f>+'sop011-(AG)'!G58+'SOP011-(JGY)'!G58+'SOP011-(URBAN) (2)'!G58+'SOP011-(Other all) (2)'!G58</f>
        <v>0</v>
      </c>
      <c r="H58" s="315" t="e">
        <f t="shared" si="3"/>
        <v>#DIV/0!</v>
      </c>
    </row>
    <row r="59" spans="1:9">
      <c r="A59" s="317"/>
      <c r="B59" s="318" t="str">
        <f>'sop011-(AG)'!B19</f>
        <v>4th Qtr</v>
      </c>
      <c r="C59" s="319">
        <f>+C58+C57+C56</f>
        <v>0</v>
      </c>
      <c r="D59" s="319">
        <f>+D58+D57+D56</f>
        <v>0</v>
      </c>
      <c r="E59" s="321">
        <f>+D59*C59</f>
        <v>0</v>
      </c>
      <c r="F59" s="319">
        <f>+F58</f>
        <v>0</v>
      </c>
      <c r="G59" s="319">
        <f>+G58+G57+G56</f>
        <v>0</v>
      </c>
      <c r="H59" s="315" t="e">
        <f>+G59/F59</f>
        <v>#DIV/0!</v>
      </c>
      <c r="I59" s="316">
        <f>+(G59+G55+G51+G47)/F47</f>
        <v>26.870452096697818</v>
      </c>
    </row>
    <row r="60" spans="1:9" ht="13.5" thickBot="1">
      <c r="A60" s="357"/>
      <c r="B60" s="358" t="str">
        <f>'sop011-(AG)'!B20</f>
        <v>Yearly Data</v>
      </c>
      <c r="C60" s="359">
        <f>+C59+C55+C51+C47</f>
        <v>231043</v>
      </c>
      <c r="D60" s="359">
        <f>+D59+D55+D51+D47</f>
        <v>15482883</v>
      </c>
      <c r="E60" s="368">
        <f>+D60*C60</f>
        <v>3577211736969</v>
      </c>
      <c r="F60" s="359">
        <f>+F47</f>
        <v>5927869</v>
      </c>
      <c r="G60" s="359">
        <f>+G59+G55+G51+G47</f>
        <v>159284520</v>
      </c>
      <c r="H60" s="360">
        <f>+G60/F60</f>
        <v>26.870452096697818</v>
      </c>
      <c r="I60" s="316"/>
    </row>
    <row r="62" spans="1:9" ht="14.25" customHeight="1">
      <c r="B62" s="349"/>
      <c r="C62" s="731"/>
      <c r="D62" s="731"/>
      <c r="E62" s="731"/>
      <c r="F62" s="731"/>
      <c r="G62" s="731"/>
      <c r="H62" s="731"/>
    </row>
  </sheetData>
  <mergeCells count="4">
    <mergeCell ref="A1:H1"/>
    <mergeCell ref="A21:H21"/>
    <mergeCell ref="A41:H41"/>
    <mergeCell ref="C62:H62"/>
  </mergeCells>
  <printOptions horizontalCentered="1" verticalCentered="1"/>
  <pageMargins left="0.25" right="0.25" top="0.25" bottom="0.25" header="0" footer="0"/>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110" zoomScaleNormal="110" zoomScaleSheetLayoutView="115" workbookViewId="0">
      <selection activeCell="F64" sqref="F64"/>
    </sheetView>
  </sheetViews>
  <sheetFormatPr defaultRowHeight="12.75"/>
  <cols>
    <col min="1" max="7" width="9" style="512"/>
    <col min="8" max="10" width="9.140625" style="512" customWidth="1"/>
    <col min="11" max="254" width="9" style="512"/>
    <col min="255" max="257" width="9.140625" style="512" customWidth="1"/>
    <col min="258" max="259" width="0" style="512" hidden="1" customWidth="1"/>
    <col min="260" max="510" width="9" style="512"/>
    <col min="511" max="513" width="9.140625" style="512" customWidth="1"/>
    <col min="514" max="515" width="0" style="512" hidden="1" customWidth="1"/>
    <col min="516" max="766" width="9" style="512"/>
    <col min="767" max="769" width="9.140625" style="512" customWidth="1"/>
    <col min="770" max="771" width="0" style="512" hidden="1" customWidth="1"/>
    <col min="772" max="1022" width="9" style="512"/>
    <col min="1023" max="1025" width="9.140625" style="512" customWidth="1"/>
    <col min="1026" max="1027" width="0" style="512" hidden="1" customWidth="1"/>
    <col min="1028" max="1278" width="9" style="512"/>
    <col min="1279" max="1281" width="9.140625" style="512" customWidth="1"/>
    <col min="1282" max="1283" width="0" style="512" hidden="1" customWidth="1"/>
    <col min="1284" max="1534" width="9" style="512"/>
    <col min="1535" max="1537" width="9.140625" style="512" customWidth="1"/>
    <col min="1538" max="1539" width="0" style="512" hidden="1" customWidth="1"/>
    <col min="1540" max="1790" width="9" style="512"/>
    <col min="1791" max="1793" width="9.140625" style="512" customWidth="1"/>
    <col min="1794" max="1795" width="0" style="512" hidden="1" customWidth="1"/>
    <col min="1796" max="2046" width="9" style="512"/>
    <col min="2047" max="2049" width="9.140625" style="512" customWidth="1"/>
    <col min="2050" max="2051" width="0" style="512" hidden="1" customWidth="1"/>
    <col min="2052" max="2302" width="9" style="512"/>
    <col min="2303" max="2305" width="9.140625" style="512" customWidth="1"/>
    <col min="2306" max="2307" width="0" style="512" hidden="1" customWidth="1"/>
    <col min="2308" max="2558" width="9" style="512"/>
    <col min="2559" max="2561" width="9.140625" style="512" customWidth="1"/>
    <col min="2562" max="2563" width="0" style="512" hidden="1" customWidth="1"/>
    <col min="2564" max="2814" width="9" style="512"/>
    <col min="2815" max="2817" width="9.140625" style="512" customWidth="1"/>
    <col min="2818" max="2819" width="0" style="512" hidden="1" customWidth="1"/>
    <col min="2820" max="3070" width="9" style="512"/>
    <col min="3071" max="3073" width="9.140625" style="512" customWidth="1"/>
    <col min="3074" max="3075" width="0" style="512" hidden="1" customWidth="1"/>
    <col min="3076" max="3326" width="9" style="512"/>
    <col min="3327" max="3329" width="9.140625" style="512" customWidth="1"/>
    <col min="3330" max="3331" width="0" style="512" hidden="1" customWidth="1"/>
    <col min="3332" max="3582" width="9" style="512"/>
    <col min="3583" max="3585" width="9.140625" style="512" customWidth="1"/>
    <col min="3586" max="3587" width="0" style="512" hidden="1" customWidth="1"/>
    <col min="3588" max="3838" width="9" style="512"/>
    <col min="3839" max="3841" width="9.140625" style="512" customWidth="1"/>
    <col min="3842" max="3843" width="0" style="512" hidden="1" customWidth="1"/>
    <col min="3844" max="4094" width="9" style="512"/>
    <col min="4095" max="4097" width="9.140625" style="512" customWidth="1"/>
    <col min="4098" max="4099" width="0" style="512" hidden="1" customWidth="1"/>
    <col min="4100" max="4350" width="9" style="512"/>
    <col min="4351" max="4353" width="9.140625" style="512" customWidth="1"/>
    <col min="4354" max="4355" width="0" style="512" hidden="1" customWidth="1"/>
    <col min="4356" max="4606" width="9" style="512"/>
    <col min="4607" max="4609" width="9.140625" style="512" customWidth="1"/>
    <col min="4610" max="4611" width="0" style="512" hidden="1" customWidth="1"/>
    <col min="4612" max="4862" width="9" style="512"/>
    <col min="4863" max="4865" width="9.140625" style="512" customWidth="1"/>
    <col min="4866" max="4867" width="0" style="512" hidden="1" customWidth="1"/>
    <col min="4868" max="5118" width="9" style="512"/>
    <col min="5119" max="5121" width="9.140625" style="512" customWidth="1"/>
    <col min="5122" max="5123" width="0" style="512" hidden="1" customWidth="1"/>
    <col min="5124" max="5374" width="9" style="512"/>
    <col min="5375" max="5377" width="9.140625" style="512" customWidth="1"/>
    <col min="5378" max="5379" width="0" style="512" hidden="1" customWidth="1"/>
    <col min="5380" max="5630" width="9" style="512"/>
    <col min="5631" max="5633" width="9.140625" style="512" customWidth="1"/>
    <col min="5634" max="5635" width="0" style="512" hidden="1" customWidth="1"/>
    <col min="5636" max="5886" width="9" style="512"/>
    <col min="5887" max="5889" width="9.140625" style="512" customWidth="1"/>
    <col min="5890" max="5891" width="0" style="512" hidden="1" customWidth="1"/>
    <col min="5892" max="6142" width="9" style="512"/>
    <col min="6143" max="6145" width="9.140625" style="512" customWidth="1"/>
    <col min="6146" max="6147" width="0" style="512" hidden="1" customWidth="1"/>
    <col min="6148" max="6398" width="9" style="512"/>
    <col min="6399" max="6401" width="9.140625" style="512" customWidth="1"/>
    <col min="6402" max="6403" width="0" style="512" hidden="1" customWidth="1"/>
    <col min="6404" max="6654" width="9" style="512"/>
    <col min="6655" max="6657" width="9.140625" style="512" customWidth="1"/>
    <col min="6658" max="6659" width="0" style="512" hidden="1" customWidth="1"/>
    <col min="6660" max="6910" width="9" style="512"/>
    <col min="6911" max="6913" width="9.140625" style="512" customWidth="1"/>
    <col min="6914" max="6915" width="0" style="512" hidden="1" customWidth="1"/>
    <col min="6916" max="7166" width="9" style="512"/>
    <col min="7167" max="7169" width="9.140625" style="512" customWidth="1"/>
    <col min="7170" max="7171" width="0" style="512" hidden="1" customWidth="1"/>
    <col min="7172" max="7422" width="9" style="512"/>
    <col min="7423" max="7425" width="9.140625" style="512" customWidth="1"/>
    <col min="7426" max="7427" width="0" style="512" hidden="1" customWidth="1"/>
    <col min="7428" max="7678" width="9" style="512"/>
    <col min="7679" max="7681" width="9.140625" style="512" customWidth="1"/>
    <col min="7682" max="7683" width="0" style="512" hidden="1" customWidth="1"/>
    <col min="7684" max="7934" width="9" style="512"/>
    <col min="7935" max="7937" width="9.140625" style="512" customWidth="1"/>
    <col min="7938" max="7939" width="0" style="512" hidden="1" customWidth="1"/>
    <col min="7940" max="8190" width="9" style="512"/>
    <col min="8191" max="8193" width="9.140625" style="512" customWidth="1"/>
    <col min="8194" max="8195" width="0" style="512" hidden="1" customWidth="1"/>
    <col min="8196" max="8446" width="9" style="512"/>
    <col min="8447" max="8449" width="9.140625" style="512" customWidth="1"/>
    <col min="8450" max="8451" width="0" style="512" hidden="1" customWidth="1"/>
    <col min="8452" max="8702" width="9" style="512"/>
    <col min="8703" max="8705" width="9.140625" style="512" customWidth="1"/>
    <col min="8706" max="8707" width="0" style="512" hidden="1" customWidth="1"/>
    <col min="8708" max="8958" width="9" style="512"/>
    <col min="8959" max="8961" width="9.140625" style="512" customWidth="1"/>
    <col min="8962" max="8963" width="0" style="512" hidden="1" customWidth="1"/>
    <col min="8964" max="9214" width="9" style="512"/>
    <col min="9215" max="9217" width="9.140625" style="512" customWidth="1"/>
    <col min="9218" max="9219" width="0" style="512" hidden="1" customWidth="1"/>
    <col min="9220" max="9470" width="9" style="512"/>
    <col min="9471" max="9473" width="9.140625" style="512" customWidth="1"/>
    <col min="9474" max="9475" width="0" style="512" hidden="1" customWidth="1"/>
    <col min="9476" max="9726" width="9" style="512"/>
    <col min="9727" max="9729" width="9.140625" style="512" customWidth="1"/>
    <col min="9730" max="9731" width="0" style="512" hidden="1" customWidth="1"/>
    <col min="9732" max="9982" width="9" style="512"/>
    <col min="9983" max="9985" width="9.140625" style="512" customWidth="1"/>
    <col min="9986" max="9987" width="0" style="512" hidden="1" customWidth="1"/>
    <col min="9988" max="10238" width="9" style="512"/>
    <col min="10239" max="10241" width="9.140625" style="512" customWidth="1"/>
    <col min="10242" max="10243" width="0" style="512" hidden="1" customWidth="1"/>
    <col min="10244" max="10494" width="9" style="512"/>
    <col min="10495" max="10497" width="9.140625" style="512" customWidth="1"/>
    <col min="10498" max="10499" width="0" style="512" hidden="1" customWidth="1"/>
    <col min="10500" max="10750" width="9" style="512"/>
    <col min="10751" max="10753" width="9.140625" style="512" customWidth="1"/>
    <col min="10754" max="10755" width="0" style="512" hidden="1" customWidth="1"/>
    <col min="10756" max="11006" width="9" style="512"/>
    <col min="11007" max="11009" width="9.140625" style="512" customWidth="1"/>
    <col min="11010" max="11011" width="0" style="512" hidden="1" customWidth="1"/>
    <col min="11012" max="11262" width="9" style="512"/>
    <col min="11263" max="11265" width="9.140625" style="512" customWidth="1"/>
    <col min="11266" max="11267" width="0" style="512" hidden="1" customWidth="1"/>
    <col min="11268" max="11518" width="9" style="512"/>
    <col min="11519" max="11521" width="9.140625" style="512" customWidth="1"/>
    <col min="11522" max="11523" width="0" style="512" hidden="1" customWidth="1"/>
    <col min="11524" max="11774" width="9" style="512"/>
    <col min="11775" max="11777" width="9.140625" style="512" customWidth="1"/>
    <col min="11778" max="11779" width="0" style="512" hidden="1" customWidth="1"/>
    <col min="11780" max="12030" width="9" style="512"/>
    <col min="12031" max="12033" width="9.140625" style="512" customWidth="1"/>
    <col min="12034" max="12035" width="0" style="512" hidden="1" customWidth="1"/>
    <col min="12036" max="12286" width="9" style="512"/>
    <col min="12287" max="12289" width="9.140625" style="512" customWidth="1"/>
    <col min="12290" max="12291" width="0" style="512" hidden="1" customWidth="1"/>
    <col min="12292" max="12542" width="9" style="512"/>
    <col min="12543" max="12545" width="9.140625" style="512" customWidth="1"/>
    <col min="12546" max="12547" width="0" style="512" hidden="1" customWidth="1"/>
    <col min="12548" max="12798" width="9" style="512"/>
    <col min="12799" max="12801" width="9.140625" style="512" customWidth="1"/>
    <col min="12802" max="12803" width="0" style="512" hidden="1" customWidth="1"/>
    <col min="12804" max="13054" width="9" style="512"/>
    <col min="13055" max="13057" width="9.140625" style="512" customWidth="1"/>
    <col min="13058" max="13059" width="0" style="512" hidden="1" customWidth="1"/>
    <col min="13060" max="13310" width="9" style="512"/>
    <col min="13311" max="13313" width="9.140625" style="512" customWidth="1"/>
    <col min="13314" max="13315" width="0" style="512" hidden="1" customWidth="1"/>
    <col min="13316" max="13566" width="9" style="512"/>
    <col min="13567" max="13569" width="9.140625" style="512" customWidth="1"/>
    <col min="13570" max="13571" width="0" style="512" hidden="1" customWidth="1"/>
    <col min="13572" max="13822" width="9" style="512"/>
    <col min="13823" max="13825" width="9.140625" style="512" customWidth="1"/>
    <col min="13826" max="13827" width="0" style="512" hidden="1" customWidth="1"/>
    <col min="13828" max="14078" width="9" style="512"/>
    <col min="14079" max="14081" width="9.140625" style="512" customWidth="1"/>
    <col min="14082" max="14083" width="0" style="512" hidden="1" customWidth="1"/>
    <col min="14084" max="14334" width="9" style="512"/>
    <col min="14335" max="14337" width="9.140625" style="512" customWidth="1"/>
    <col min="14338" max="14339" width="0" style="512" hidden="1" customWidth="1"/>
    <col min="14340" max="14590" width="9" style="512"/>
    <col min="14591" max="14593" width="9.140625" style="512" customWidth="1"/>
    <col min="14594" max="14595" width="0" style="512" hidden="1" customWidth="1"/>
    <col min="14596" max="14846" width="9" style="512"/>
    <col min="14847" max="14849" width="9.140625" style="512" customWidth="1"/>
    <col min="14850" max="14851" width="0" style="512" hidden="1" customWidth="1"/>
    <col min="14852" max="15102" width="9" style="512"/>
    <col min="15103" max="15105" width="9.140625" style="512" customWidth="1"/>
    <col min="15106" max="15107" width="0" style="512" hidden="1" customWidth="1"/>
    <col min="15108" max="15358" width="9" style="512"/>
    <col min="15359" max="15361" width="9.140625" style="512" customWidth="1"/>
    <col min="15362" max="15363" width="0" style="512" hidden="1" customWidth="1"/>
    <col min="15364" max="15614" width="9" style="512"/>
    <col min="15615" max="15617" width="9.140625" style="512" customWidth="1"/>
    <col min="15618" max="15619" width="0" style="512" hidden="1" customWidth="1"/>
    <col min="15620" max="15870" width="9" style="512"/>
    <col min="15871" max="15873" width="9.140625" style="512" customWidth="1"/>
    <col min="15874" max="15875" width="0" style="512" hidden="1" customWidth="1"/>
    <col min="15876" max="16126" width="9" style="512"/>
    <col min="16127" max="16129" width="9.140625" style="512" customWidth="1"/>
    <col min="16130" max="16131" width="0" style="512" hidden="1" customWidth="1"/>
    <col min="16132" max="16377" width="9" style="512"/>
    <col min="16378" max="16384" width="9" style="512" customWidth="1"/>
  </cols>
  <sheetData>
    <row r="1" spans="1:10" ht="18">
      <c r="A1" s="476" t="s">
        <v>1044</v>
      </c>
    </row>
    <row r="2" spans="1:10" ht="13.5" thickBot="1">
      <c r="A2" s="575" t="s">
        <v>1045</v>
      </c>
      <c r="B2" s="575"/>
      <c r="C2" s="575"/>
      <c r="D2" s="575"/>
      <c r="E2" s="575"/>
      <c r="F2" s="575"/>
      <c r="G2" s="575"/>
      <c r="H2" s="575"/>
      <c r="I2" s="575"/>
      <c r="J2" s="575"/>
    </row>
    <row r="3" spans="1:10" ht="12.75" customHeight="1">
      <c r="A3" s="576" t="s">
        <v>1046</v>
      </c>
      <c r="B3" s="579" t="s">
        <v>1047</v>
      </c>
      <c r="C3" s="582" t="s">
        <v>1048</v>
      </c>
      <c r="D3" s="583"/>
      <c r="E3" s="583"/>
      <c r="F3" s="583"/>
      <c r="G3" s="584"/>
      <c r="H3" s="585" t="s">
        <v>1049</v>
      </c>
      <c r="I3" s="586"/>
      <c r="J3" s="587"/>
    </row>
    <row r="4" spans="1:10">
      <c r="A4" s="577"/>
      <c r="B4" s="580"/>
      <c r="C4" s="591" t="s">
        <v>1050</v>
      </c>
      <c r="D4" s="592"/>
      <c r="E4" s="592" t="s">
        <v>1051</v>
      </c>
      <c r="F4" s="592"/>
      <c r="G4" s="593"/>
      <c r="H4" s="588"/>
      <c r="I4" s="589"/>
      <c r="J4" s="590"/>
    </row>
    <row r="5" spans="1:10" ht="13.5" thickBot="1">
      <c r="A5" s="578"/>
      <c r="B5" s="581"/>
      <c r="C5" s="391" t="s">
        <v>1052</v>
      </c>
      <c r="D5" s="378" t="s">
        <v>1053</v>
      </c>
      <c r="E5" s="378" t="s">
        <v>1052</v>
      </c>
      <c r="F5" s="378" t="s">
        <v>1054</v>
      </c>
      <c r="G5" s="379" t="s">
        <v>1053</v>
      </c>
      <c r="H5" s="392" t="s">
        <v>1052</v>
      </c>
      <c r="I5" s="378" t="s">
        <v>1054</v>
      </c>
      <c r="J5" s="379" t="s">
        <v>1053</v>
      </c>
    </row>
    <row r="6" spans="1:10" s="403" customFormat="1" ht="12.75" customHeight="1">
      <c r="A6" s="398">
        <v>1</v>
      </c>
      <c r="B6" s="399" t="s">
        <v>1157</v>
      </c>
      <c r="C6" s="529">
        <v>0</v>
      </c>
      <c r="D6" s="530">
        <v>0</v>
      </c>
      <c r="E6" s="530">
        <v>0</v>
      </c>
      <c r="F6" s="530">
        <v>0</v>
      </c>
      <c r="G6" s="531">
        <v>3</v>
      </c>
      <c r="H6" s="400">
        <v>0</v>
      </c>
      <c r="I6" s="401">
        <v>0</v>
      </c>
      <c r="J6" s="402">
        <v>3</v>
      </c>
    </row>
    <row r="7" spans="1:10" s="403" customFormat="1" ht="13.7" customHeight="1">
      <c r="A7" s="508">
        <v>2</v>
      </c>
      <c r="B7" s="404" t="s">
        <v>1158</v>
      </c>
      <c r="C7" s="405">
        <v>0</v>
      </c>
      <c r="D7" s="406">
        <v>2</v>
      </c>
      <c r="E7" s="406">
        <v>0</v>
      </c>
      <c r="F7" s="406">
        <v>6</v>
      </c>
      <c r="G7" s="407">
        <v>3</v>
      </c>
      <c r="H7" s="408">
        <v>0</v>
      </c>
      <c r="I7" s="509">
        <v>6</v>
      </c>
      <c r="J7" s="510">
        <v>5</v>
      </c>
    </row>
    <row r="8" spans="1:10" s="403" customFormat="1" ht="13.7" customHeight="1">
      <c r="A8" s="508">
        <v>3</v>
      </c>
      <c r="B8" s="404" t="s">
        <v>727</v>
      </c>
      <c r="C8" s="405">
        <v>1</v>
      </c>
      <c r="D8" s="406">
        <v>0</v>
      </c>
      <c r="E8" s="406">
        <v>3</v>
      </c>
      <c r="F8" s="406">
        <v>0</v>
      </c>
      <c r="G8" s="407">
        <v>0</v>
      </c>
      <c r="H8" s="408">
        <v>4</v>
      </c>
      <c r="I8" s="509">
        <v>0</v>
      </c>
      <c r="J8" s="510">
        <v>0</v>
      </c>
    </row>
    <row r="9" spans="1:10" s="403" customFormat="1">
      <c r="A9" s="508">
        <v>4</v>
      </c>
      <c r="B9" s="404" t="s">
        <v>1159</v>
      </c>
      <c r="C9" s="405">
        <v>0</v>
      </c>
      <c r="D9" s="406">
        <v>0</v>
      </c>
      <c r="E9" s="406">
        <v>2</v>
      </c>
      <c r="F9" s="406">
        <v>1</v>
      </c>
      <c r="G9" s="407">
        <v>0</v>
      </c>
      <c r="H9" s="408">
        <v>2</v>
      </c>
      <c r="I9" s="509">
        <v>1</v>
      </c>
      <c r="J9" s="510">
        <v>0</v>
      </c>
    </row>
    <row r="10" spans="1:10" s="403" customFormat="1">
      <c r="A10" s="508">
        <v>5</v>
      </c>
      <c r="B10" s="404" t="s">
        <v>1160</v>
      </c>
      <c r="C10" s="405">
        <v>1</v>
      </c>
      <c r="D10" s="406">
        <v>2</v>
      </c>
      <c r="E10" s="406">
        <v>7</v>
      </c>
      <c r="F10" s="406">
        <v>5</v>
      </c>
      <c r="G10" s="407">
        <v>3</v>
      </c>
      <c r="H10" s="408">
        <v>8</v>
      </c>
      <c r="I10" s="509">
        <v>5</v>
      </c>
      <c r="J10" s="510">
        <v>5</v>
      </c>
    </row>
    <row r="11" spans="1:10" s="403" customFormat="1">
      <c r="A11" s="508">
        <v>6</v>
      </c>
      <c r="B11" s="404" t="s">
        <v>1161</v>
      </c>
      <c r="C11" s="405">
        <v>0</v>
      </c>
      <c r="D11" s="406">
        <v>3</v>
      </c>
      <c r="E11" s="406">
        <v>0</v>
      </c>
      <c r="F11" s="406">
        <v>5</v>
      </c>
      <c r="G11" s="407">
        <v>3</v>
      </c>
      <c r="H11" s="408">
        <v>0</v>
      </c>
      <c r="I11" s="509">
        <v>5</v>
      </c>
      <c r="J11" s="510">
        <v>6</v>
      </c>
    </row>
    <row r="12" spans="1:10" s="403" customFormat="1">
      <c r="A12" s="508">
        <v>7</v>
      </c>
      <c r="B12" s="404" t="s">
        <v>2022</v>
      </c>
      <c r="C12" s="405">
        <v>1</v>
      </c>
      <c r="D12" s="406">
        <v>0</v>
      </c>
      <c r="E12" s="406">
        <v>1</v>
      </c>
      <c r="F12" s="406">
        <v>3</v>
      </c>
      <c r="G12" s="407">
        <v>2</v>
      </c>
      <c r="H12" s="408">
        <v>2</v>
      </c>
      <c r="I12" s="509">
        <v>3</v>
      </c>
      <c r="J12" s="510">
        <v>2</v>
      </c>
    </row>
    <row r="13" spans="1:10" s="403" customFormat="1">
      <c r="A13" s="508">
        <v>8</v>
      </c>
      <c r="B13" s="404" t="s">
        <v>1162</v>
      </c>
      <c r="C13" s="405">
        <v>0</v>
      </c>
      <c r="D13" s="406">
        <v>0</v>
      </c>
      <c r="E13" s="406">
        <v>2</v>
      </c>
      <c r="F13" s="406">
        <v>3</v>
      </c>
      <c r="G13" s="407">
        <v>0</v>
      </c>
      <c r="H13" s="408">
        <v>2</v>
      </c>
      <c r="I13" s="509">
        <v>3</v>
      </c>
      <c r="J13" s="510">
        <v>0</v>
      </c>
    </row>
    <row r="14" spans="1:10" s="403" customFormat="1">
      <c r="A14" s="508">
        <v>9</v>
      </c>
      <c r="B14" s="404" t="s">
        <v>1163</v>
      </c>
      <c r="C14" s="405">
        <v>0</v>
      </c>
      <c r="D14" s="406">
        <v>0</v>
      </c>
      <c r="E14" s="406">
        <v>5</v>
      </c>
      <c r="F14" s="406">
        <v>3</v>
      </c>
      <c r="G14" s="407">
        <v>1</v>
      </c>
      <c r="H14" s="408">
        <v>5</v>
      </c>
      <c r="I14" s="509">
        <v>3</v>
      </c>
      <c r="J14" s="510">
        <v>1</v>
      </c>
    </row>
    <row r="15" spans="1:10" s="403" customFormat="1">
      <c r="A15" s="508">
        <v>10</v>
      </c>
      <c r="B15" s="404" t="s">
        <v>728</v>
      </c>
      <c r="C15" s="405">
        <v>0</v>
      </c>
      <c r="D15" s="406">
        <v>0</v>
      </c>
      <c r="E15" s="406">
        <v>2</v>
      </c>
      <c r="F15" s="406">
        <v>0</v>
      </c>
      <c r="G15" s="407">
        <v>0</v>
      </c>
      <c r="H15" s="408">
        <v>2</v>
      </c>
      <c r="I15" s="509">
        <v>0</v>
      </c>
      <c r="J15" s="510">
        <v>0</v>
      </c>
    </row>
    <row r="16" spans="1:10" s="403" customFormat="1">
      <c r="A16" s="508">
        <v>11</v>
      </c>
      <c r="B16" s="404" t="s">
        <v>1164</v>
      </c>
      <c r="C16" s="405">
        <v>0</v>
      </c>
      <c r="D16" s="406">
        <v>1</v>
      </c>
      <c r="E16" s="406">
        <v>0</v>
      </c>
      <c r="F16" s="406">
        <v>5</v>
      </c>
      <c r="G16" s="407">
        <v>4</v>
      </c>
      <c r="H16" s="408">
        <v>0</v>
      </c>
      <c r="I16" s="509">
        <v>5</v>
      </c>
      <c r="J16" s="510">
        <v>5</v>
      </c>
    </row>
    <row r="17" spans="1:11" s="403" customFormat="1" ht="13.5" thickBot="1">
      <c r="A17" s="391">
        <v>12</v>
      </c>
      <c r="B17" s="409" t="s">
        <v>1165</v>
      </c>
      <c r="C17" s="410">
        <v>1</v>
      </c>
      <c r="D17" s="411">
        <v>1</v>
      </c>
      <c r="E17" s="411">
        <v>1</v>
      </c>
      <c r="F17" s="411">
        <v>6</v>
      </c>
      <c r="G17" s="412">
        <v>1</v>
      </c>
      <c r="H17" s="392">
        <v>2</v>
      </c>
      <c r="I17" s="378">
        <v>6</v>
      </c>
      <c r="J17" s="379">
        <v>2</v>
      </c>
    </row>
    <row r="18" spans="1:11" ht="13.5" thickBot="1">
      <c r="A18" s="571" t="s">
        <v>402</v>
      </c>
      <c r="B18" s="572"/>
      <c r="C18" s="393">
        <f>SUM(C6:C17)</f>
        <v>4</v>
      </c>
      <c r="D18" s="394">
        <f t="shared" ref="D18:J18" si="0">SUM(D6:D17)</f>
        <v>9</v>
      </c>
      <c r="E18" s="394">
        <f t="shared" si="0"/>
        <v>23</v>
      </c>
      <c r="F18" s="394">
        <f t="shared" si="0"/>
        <v>37</v>
      </c>
      <c r="G18" s="395">
        <f t="shared" si="0"/>
        <v>20</v>
      </c>
      <c r="H18" s="396">
        <f t="shared" si="0"/>
        <v>27</v>
      </c>
      <c r="I18" s="394">
        <f t="shared" si="0"/>
        <v>37</v>
      </c>
      <c r="J18" s="394">
        <f t="shared" si="0"/>
        <v>29</v>
      </c>
      <c r="K18" s="491"/>
    </row>
    <row r="19" spans="1:11" hidden="1"/>
    <row r="20" spans="1:11" hidden="1">
      <c r="A20" s="573" t="s">
        <v>2073</v>
      </c>
      <c r="B20" s="511" t="s">
        <v>1157</v>
      </c>
      <c r="C20" s="507">
        <v>1</v>
      </c>
      <c r="D20" s="507">
        <v>0</v>
      </c>
      <c r="E20" s="507">
        <v>2</v>
      </c>
      <c r="F20" s="507">
        <v>0</v>
      </c>
      <c r="G20" s="507">
        <v>0</v>
      </c>
      <c r="H20" s="507">
        <f>C20+E20</f>
        <v>3</v>
      </c>
      <c r="I20" s="507">
        <f>F20</f>
        <v>0</v>
      </c>
      <c r="J20" s="507">
        <f>D20+G20</f>
        <v>0</v>
      </c>
    </row>
    <row r="21" spans="1:11" hidden="1">
      <c r="A21" s="574"/>
      <c r="B21" s="511" t="s">
        <v>1158</v>
      </c>
      <c r="C21" s="507">
        <v>0</v>
      </c>
      <c r="D21" s="507">
        <v>3</v>
      </c>
      <c r="E21" s="507">
        <v>5</v>
      </c>
      <c r="F21" s="507">
        <v>3</v>
      </c>
      <c r="G21" s="507">
        <v>2</v>
      </c>
      <c r="H21" s="507">
        <f t="shared" ref="H21:H31" si="1">C21+E21</f>
        <v>5</v>
      </c>
      <c r="I21" s="507">
        <f t="shared" ref="I21:I31" si="2">F21</f>
        <v>3</v>
      </c>
      <c r="J21" s="507">
        <f t="shared" ref="J21:J31" si="3">D21+G21</f>
        <v>5</v>
      </c>
    </row>
    <row r="22" spans="1:11" hidden="1">
      <c r="A22" s="574"/>
      <c r="B22" s="511" t="s">
        <v>727</v>
      </c>
      <c r="C22" s="507">
        <v>0</v>
      </c>
      <c r="D22" s="507">
        <v>0</v>
      </c>
      <c r="E22" s="507">
        <v>3</v>
      </c>
      <c r="F22" s="507">
        <v>0</v>
      </c>
      <c r="G22" s="507">
        <v>0</v>
      </c>
      <c r="H22" s="507">
        <f t="shared" si="1"/>
        <v>3</v>
      </c>
      <c r="I22" s="507">
        <f t="shared" si="2"/>
        <v>0</v>
      </c>
      <c r="J22" s="507">
        <f t="shared" si="3"/>
        <v>0</v>
      </c>
    </row>
    <row r="23" spans="1:11" hidden="1">
      <c r="A23" s="574"/>
      <c r="B23" s="511" t="s">
        <v>1159</v>
      </c>
      <c r="C23" s="507">
        <v>0</v>
      </c>
      <c r="D23" s="507">
        <v>2</v>
      </c>
      <c r="E23" s="507">
        <v>0</v>
      </c>
      <c r="F23" s="507">
        <v>3</v>
      </c>
      <c r="G23" s="507">
        <v>0</v>
      </c>
      <c r="H23" s="507">
        <f t="shared" si="1"/>
        <v>0</v>
      </c>
      <c r="I23" s="507">
        <f t="shared" si="2"/>
        <v>3</v>
      </c>
      <c r="J23" s="507">
        <f t="shared" si="3"/>
        <v>2</v>
      </c>
    </row>
    <row r="24" spans="1:11" hidden="1">
      <c r="A24" s="574"/>
      <c r="B24" s="511" t="s">
        <v>1160</v>
      </c>
      <c r="C24" s="507">
        <v>1</v>
      </c>
      <c r="D24" s="507">
        <v>0</v>
      </c>
      <c r="E24" s="507">
        <v>3</v>
      </c>
      <c r="F24" s="507">
        <v>5</v>
      </c>
      <c r="G24" s="507">
        <v>4</v>
      </c>
      <c r="H24" s="507">
        <f t="shared" si="1"/>
        <v>4</v>
      </c>
      <c r="I24" s="507">
        <f t="shared" si="2"/>
        <v>5</v>
      </c>
      <c r="J24" s="507">
        <f t="shared" si="3"/>
        <v>4</v>
      </c>
    </row>
    <row r="25" spans="1:11" hidden="1">
      <c r="A25" s="574"/>
      <c r="B25" s="511" t="s">
        <v>1161</v>
      </c>
      <c r="C25" s="507">
        <v>1</v>
      </c>
      <c r="D25" s="507">
        <v>0</v>
      </c>
      <c r="E25" s="507">
        <v>1</v>
      </c>
      <c r="F25" s="507">
        <v>1</v>
      </c>
      <c r="G25" s="507">
        <v>1</v>
      </c>
      <c r="H25" s="507">
        <f t="shared" si="1"/>
        <v>2</v>
      </c>
      <c r="I25" s="507">
        <f t="shared" si="2"/>
        <v>1</v>
      </c>
      <c r="J25" s="507">
        <f t="shared" si="3"/>
        <v>1</v>
      </c>
    </row>
    <row r="26" spans="1:11" hidden="1">
      <c r="A26" s="574"/>
      <c r="B26" s="511" t="s">
        <v>2022</v>
      </c>
      <c r="C26" s="507">
        <v>0</v>
      </c>
      <c r="D26" s="507">
        <v>1</v>
      </c>
      <c r="E26" s="507">
        <v>1</v>
      </c>
      <c r="F26" s="507">
        <v>6</v>
      </c>
      <c r="G26" s="507">
        <v>1</v>
      </c>
      <c r="H26" s="507">
        <f t="shared" si="1"/>
        <v>1</v>
      </c>
      <c r="I26" s="507">
        <f t="shared" si="2"/>
        <v>6</v>
      </c>
      <c r="J26" s="507">
        <f t="shared" si="3"/>
        <v>2</v>
      </c>
    </row>
    <row r="27" spans="1:11" hidden="1">
      <c r="A27" s="574"/>
      <c r="B27" s="511" t="s">
        <v>1162</v>
      </c>
      <c r="C27" s="507">
        <v>0</v>
      </c>
      <c r="D27" s="507">
        <v>1</v>
      </c>
      <c r="E27" s="507">
        <v>1</v>
      </c>
      <c r="F27" s="507">
        <v>2</v>
      </c>
      <c r="G27" s="507">
        <v>1</v>
      </c>
      <c r="H27" s="507">
        <f t="shared" si="1"/>
        <v>1</v>
      </c>
      <c r="I27" s="507">
        <f t="shared" si="2"/>
        <v>2</v>
      </c>
      <c r="J27" s="507">
        <f t="shared" si="3"/>
        <v>2</v>
      </c>
    </row>
    <row r="28" spans="1:11" hidden="1">
      <c r="A28" s="574"/>
      <c r="B28" s="511" t="s">
        <v>1163</v>
      </c>
      <c r="C28" s="507">
        <v>0</v>
      </c>
      <c r="D28" s="507">
        <v>0</v>
      </c>
      <c r="E28" s="507">
        <v>1</v>
      </c>
      <c r="F28" s="507">
        <v>5</v>
      </c>
      <c r="G28" s="507">
        <v>0</v>
      </c>
      <c r="H28" s="507">
        <f t="shared" si="1"/>
        <v>1</v>
      </c>
      <c r="I28" s="507">
        <f t="shared" si="2"/>
        <v>5</v>
      </c>
      <c r="J28" s="507">
        <f t="shared" si="3"/>
        <v>0</v>
      </c>
    </row>
    <row r="29" spans="1:11" hidden="1">
      <c r="A29" s="574"/>
      <c r="B29" s="511" t="s">
        <v>728</v>
      </c>
      <c r="C29" s="507">
        <v>0</v>
      </c>
      <c r="D29" s="507">
        <v>0</v>
      </c>
      <c r="E29" s="507">
        <v>0</v>
      </c>
      <c r="F29" s="507">
        <v>0</v>
      </c>
      <c r="G29" s="507">
        <v>0</v>
      </c>
      <c r="H29" s="507">
        <f t="shared" si="1"/>
        <v>0</v>
      </c>
      <c r="I29" s="507">
        <f t="shared" si="2"/>
        <v>0</v>
      </c>
      <c r="J29" s="507">
        <f t="shared" si="3"/>
        <v>0</v>
      </c>
    </row>
    <row r="30" spans="1:11" hidden="1">
      <c r="A30" s="574"/>
      <c r="B30" s="511" t="s">
        <v>1164</v>
      </c>
      <c r="C30" s="507">
        <v>0</v>
      </c>
      <c r="D30" s="507">
        <v>1</v>
      </c>
      <c r="E30" s="507">
        <v>3</v>
      </c>
      <c r="F30" s="507">
        <v>8</v>
      </c>
      <c r="G30" s="507">
        <v>1</v>
      </c>
      <c r="H30" s="507">
        <f t="shared" si="1"/>
        <v>3</v>
      </c>
      <c r="I30" s="507">
        <f t="shared" si="2"/>
        <v>8</v>
      </c>
      <c r="J30" s="507">
        <f t="shared" si="3"/>
        <v>2</v>
      </c>
    </row>
    <row r="31" spans="1:11" hidden="1">
      <c r="A31" s="574"/>
      <c r="B31" s="511" t="s">
        <v>1165</v>
      </c>
      <c r="C31" s="507">
        <v>1</v>
      </c>
      <c r="D31" s="507">
        <v>0</v>
      </c>
      <c r="E31" s="507">
        <v>1</v>
      </c>
      <c r="F31" s="507">
        <v>8</v>
      </c>
      <c r="G31" s="507">
        <v>0</v>
      </c>
      <c r="H31" s="507">
        <f t="shared" si="1"/>
        <v>2</v>
      </c>
      <c r="I31" s="507">
        <f t="shared" si="2"/>
        <v>8</v>
      </c>
      <c r="J31" s="507">
        <f t="shared" si="3"/>
        <v>0</v>
      </c>
    </row>
    <row r="32" spans="1:11" ht="13.5" hidden="1" thickBot="1">
      <c r="C32" s="380">
        <f t="shared" ref="C32:J32" si="4">SUM(C20:C31)</f>
        <v>4</v>
      </c>
      <c r="D32" s="380">
        <f t="shared" si="4"/>
        <v>8</v>
      </c>
      <c r="E32" s="380">
        <f t="shared" si="4"/>
        <v>21</v>
      </c>
      <c r="F32" s="380">
        <f t="shared" si="4"/>
        <v>41</v>
      </c>
      <c r="G32" s="380">
        <f t="shared" si="4"/>
        <v>10</v>
      </c>
      <c r="H32" s="380">
        <f t="shared" si="4"/>
        <v>25</v>
      </c>
      <c r="I32" s="380">
        <f t="shared" si="4"/>
        <v>41</v>
      </c>
      <c r="J32" s="380">
        <f t="shared" si="4"/>
        <v>18</v>
      </c>
    </row>
    <row r="33" spans="1:10" hidden="1">
      <c r="C33" s="381"/>
      <c r="D33" s="381"/>
      <c r="E33" s="381"/>
      <c r="F33" s="381"/>
      <c r="G33" s="381"/>
      <c r="H33" s="381"/>
      <c r="I33" s="381"/>
      <c r="J33" s="381"/>
    </row>
    <row r="34" spans="1:10" hidden="1">
      <c r="A34" s="573" t="s">
        <v>2074</v>
      </c>
      <c r="B34" s="511" t="s">
        <v>1157</v>
      </c>
      <c r="C34" s="507"/>
      <c r="D34" s="507"/>
      <c r="E34" s="507"/>
      <c r="F34" s="507"/>
      <c r="G34" s="507"/>
      <c r="H34" s="507">
        <f>C34+E34</f>
        <v>0</v>
      </c>
      <c r="I34" s="507">
        <f>F34</f>
        <v>0</v>
      </c>
      <c r="J34" s="507">
        <f>D34+G34</f>
        <v>0</v>
      </c>
    </row>
    <row r="35" spans="1:10" hidden="1">
      <c r="A35" s="574"/>
      <c r="B35" s="511" t="s">
        <v>1158</v>
      </c>
      <c r="C35" s="507"/>
      <c r="D35" s="507"/>
      <c r="E35" s="507"/>
      <c r="F35" s="507"/>
      <c r="G35" s="507"/>
      <c r="H35" s="507">
        <f t="shared" ref="H35:H45" si="5">C35+E35</f>
        <v>0</v>
      </c>
      <c r="I35" s="507">
        <f t="shared" ref="I35:I45" si="6">F35</f>
        <v>0</v>
      </c>
      <c r="J35" s="507">
        <f t="shared" ref="J35:J45" si="7">D35+G35</f>
        <v>0</v>
      </c>
    </row>
    <row r="36" spans="1:10" hidden="1">
      <c r="A36" s="574"/>
      <c r="B36" s="511" t="s">
        <v>727</v>
      </c>
      <c r="C36" s="507"/>
      <c r="D36" s="507"/>
      <c r="E36" s="507"/>
      <c r="F36" s="507"/>
      <c r="G36" s="507"/>
      <c r="H36" s="507">
        <f t="shared" si="5"/>
        <v>0</v>
      </c>
      <c r="I36" s="507">
        <f t="shared" si="6"/>
        <v>0</v>
      </c>
      <c r="J36" s="507">
        <f t="shared" si="7"/>
        <v>0</v>
      </c>
    </row>
    <row r="37" spans="1:10" hidden="1">
      <c r="A37" s="574"/>
      <c r="B37" s="511" t="s">
        <v>1159</v>
      </c>
      <c r="C37" s="507"/>
      <c r="D37" s="507"/>
      <c r="E37" s="507"/>
      <c r="F37" s="507"/>
      <c r="G37" s="507"/>
      <c r="H37" s="507">
        <f t="shared" si="5"/>
        <v>0</v>
      </c>
      <c r="I37" s="507">
        <f t="shared" si="6"/>
        <v>0</v>
      </c>
      <c r="J37" s="507">
        <f t="shared" si="7"/>
        <v>0</v>
      </c>
    </row>
    <row r="38" spans="1:10" hidden="1">
      <c r="A38" s="574"/>
      <c r="B38" s="511" t="s">
        <v>1160</v>
      </c>
      <c r="C38" s="507"/>
      <c r="D38" s="507"/>
      <c r="E38" s="507"/>
      <c r="F38" s="507"/>
      <c r="G38" s="507"/>
      <c r="H38" s="507">
        <f t="shared" si="5"/>
        <v>0</v>
      </c>
      <c r="I38" s="507">
        <f t="shared" si="6"/>
        <v>0</v>
      </c>
      <c r="J38" s="507">
        <f t="shared" si="7"/>
        <v>0</v>
      </c>
    </row>
    <row r="39" spans="1:10" hidden="1">
      <c r="A39" s="574"/>
      <c r="B39" s="511" t="s">
        <v>1161</v>
      </c>
      <c r="C39" s="507"/>
      <c r="D39" s="507"/>
      <c r="E39" s="507"/>
      <c r="F39" s="507"/>
      <c r="G39" s="507"/>
      <c r="H39" s="507">
        <f t="shared" si="5"/>
        <v>0</v>
      </c>
      <c r="I39" s="507">
        <f t="shared" si="6"/>
        <v>0</v>
      </c>
      <c r="J39" s="507">
        <f t="shared" si="7"/>
        <v>0</v>
      </c>
    </row>
    <row r="40" spans="1:10" hidden="1">
      <c r="A40" s="574"/>
      <c r="B40" s="511" t="s">
        <v>2022</v>
      </c>
      <c r="C40" s="507"/>
      <c r="D40" s="507"/>
      <c r="E40" s="507"/>
      <c r="F40" s="507"/>
      <c r="G40" s="507"/>
      <c r="H40" s="507">
        <f t="shared" si="5"/>
        <v>0</v>
      </c>
      <c r="I40" s="507">
        <f t="shared" si="6"/>
        <v>0</v>
      </c>
      <c r="J40" s="507">
        <f t="shared" si="7"/>
        <v>0</v>
      </c>
    </row>
    <row r="41" spans="1:10" hidden="1">
      <c r="A41" s="574"/>
      <c r="B41" s="511" t="s">
        <v>1162</v>
      </c>
      <c r="C41" s="507"/>
      <c r="D41" s="507"/>
      <c r="E41" s="507"/>
      <c r="F41" s="507"/>
      <c r="G41" s="507"/>
      <c r="H41" s="507">
        <f t="shared" si="5"/>
        <v>0</v>
      </c>
      <c r="I41" s="507">
        <f t="shared" si="6"/>
        <v>0</v>
      </c>
      <c r="J41" s="507">
        <f t="shared" si="7"/>
        <v>0</v>
      </c>
    </row>
    <row r="42" spans="1:10" hidden="1">
      <c r="A42" s="574"/>
      <c r="B42" s="511" t="s">
        <v>1163</v>
      </c>
      <c r="C42" s="507"/>
      <c r="D42" s="507"/>
      <c r="E42" s="507"/>
      <c r="F42" s="507"/>
      <c r="G42" s="507"/>
      <c r="H42" s="507">
        <f t="shared" si="5"/>
        <v>0</v>
      </c>
      <c r="I42" s="507">
        <f t="shared" si="6"/>
        <v>0</v>
      </c>
      <c r="J42" s="507">
        <f t="shared" si="7"/>
        <v>0</v>
      </c>
    </row>
    <row r="43" spans="1:10" hidden="1">
      <c r="A43" s="574"/>
      <c r="B43" s="511" t="s">
        <v>728</v>
      </c>
      <c r="C43" s="507"/>
      <c r="D43" s="507"/>
      <c r="E43" s="507"/>
      <c r="F43" s="507"/>
      <c r="G43" s="507"/>
      <c r="H43" s="507">
        <f t="shared" si="5"/>
        <v>0</v>
      </c>
      <c r="I43" s="507">
        <f t="shared" si="6"/>
        <v>0</v>
      </c>
      <c r="J43" s="507">
        <f t="shared" si="7"/>
        <v>0</v>
      </c>
    </row>
    <row r="44" spans="1:10" hidden="1">
      <c r="A44" s="574"/>
      <c r="B44" s="511" t="s">
        <v>1164</v>
      </c>
      <c r="C44" s="507"/>
      <c r="D44" s="507"/>
      <c r="E44" s="507"/>
      <c r="F44" s="507"/>
      <c r="G44" s="507"/>
      <c r="H44" s="507">
        <f t="shared" si="5"/>
        <v>0</v>
      </c>
      <c r="I44" s="507">
        <f t="shared" si="6"/>
        <v>0</v>
      </c>
      <c r="J44" s="507">
        <f t="shared" si="7"/>
        <v>0</v>
      </c>
    </row>
    <row r="45" spans="1:10" hidden="1">
      <c r="A45" s="574"/>
      <c r="B45" s="511" t="s">
        <v>1165</v>
      </c>
      <c r="C45" s="507"/>
      <c r="D45" s="507"/>
      <c r="E45" s="507"/>
      <c r="F45" s="507"/>
      <c r="G45" s="507"/>
      <c r="H45" s="507">
        <f t="shared" si="5"/>
        <v>0</v>
      </c>
      <c r="I45" s="507">
        <f t="shared" si="6"/>
        <v>0</v>
      </c>
      <c r="J45" s="507">
        <f t="shared" si="7"/>
        <v>0</v>
      </c>
    </row>
    <row r="46" spans="1:10" ht="13.5" hidden="1" thickBot="1">
      <c r="C46" s="380">
        <f t="shared" ref="C46:J46" si="8">SUM(C34:C45)</f>
        <v>0</v>
      </c>
      <c r="D46" s="380">
        <f t="shared" si="8"/>
        <v>0</v>
      </c>
      <c r="E46" s="380">
        <f t="shared" si="8"/>
        <v>0</v>
      </c>
      <c r="F46" s="380">
        <f t="shared" si="8"/>
        <v>0</v>
      </c>
      <c r="G46" s="380">
        <f t="shared" si="8"/>
        <v>0</v>
      </c>
      <c r="H46" s="380">
        <f t="shared" si="8"/>
        <v>0</v>
      </c>
      <c r="I46" s="380">
        <f t="shared" si="8"/>
        <v>0</v>
      </c>
      <c r="J46" s="380">
        <f t="shared" si="8"/>
        <v>0</v>
      </c>
    </row>
    <row r="47" spans="1:10" hidden="1"/>
    <row r="48" spans="1:10" hidden="1">
      <c r="A48" s="573" t="s">
        <v>2075</v>
      </c>
      <c r="B48" s="511" t="s">
        <v>1157</v>
      </c>
      <c r="C48" s="507"/>
      <c r="D48" s="507"/>
      <c r="E48" s="507"/>
      <c r="F48" s="507"/>
      <c r="G48" s="507"/>
      <c r="H48" s="507">
        <f>C48+E48</f>
        <v>0</v>
      </c>
      <c r="I48" s="507">
        <f>F48</f>
        <v>0</v>
      </c>
      <c r="J48" s="507">
        <f>D48+G48</f>
        <v>0</v>
      </c>
    </row>
    <row r="49" spans="1:10" hidden="1">
      <c r="A49" s="574"/>
      <c r="B49" s="511" t="s">
        <v>1158</v>
      </c>
      <c r="C49" s="507"/>
      <c r="D49" s="507"/>
      <c r="E49" s="507"/>
      <c r="F49" s="507"/>
      <c r="G49" s="507"/>
      <c r="H49" s="507">
        <f t="shared" ref="H49:H59" si="9">C49+E49</f>
        <v>0</v>
      </c>
      <c r="I49" s="507">
        <f t="shared" ref="I49:I59" si="10">F49</f>
        <v>0</v>
      </c>
      <c r="J49" s="507">
        <f t="shared" ref="J49:J59" si="11">D49+G49</f>
        <v>0</v>
      </c>
    </row>
    <row r="50" spans="1:10" hidden="1">
      <c r="A50" s="574"/>
      <c r="B50" s="511" t="s">
        <v>727</v>
      </c>
      <c r="C50" s="507"/>
      <c r="D50" s="507"/>
      <c r="E50" s="507"/>
      <c r="F50" s="507"/>
      <c r="G50" s="507"/>
      <c r="H50" s="507">
        <f t="shared" si="9"/>
        <v>0</v>
      </c>
      <c r="I50" s="507">
        <f t="shared" si="10"/>
        <v>0</v>
      </c>
      <c r="J50" s="507">
        <f t="shared" si="11"/>
        <v>0</v>
      </c>
    </row>
    <row r="51" spans="1:10" hidden="1">
      <c r="A51" s="574"/>
      <c r="B51" s="511" t="s">
        <v>1159</v>
      </c>
      <c r="C51" s="507"/>
      <c r="D51" s="507"/>
      <c r="E51" s="507"/>
      <c r="F51" s="507"/>
      <c r="G51" s="507"/>
      <c r="H51" s="507">
        <f t="shared" si="9"/>
        <v>0</v>
      </c>
      <c r="I51" s="507">
        <f t="shared" si="10"/>
        <v>0</v>
      </c>
      <c r="J51" s="507">
        <f t="shared" si="11"/>
        <v>0</v>
      </c>
    </row>
    <row r="52" spans="1:10" hidden="1">
      <c r="A52" s="574"/>
      <c r="B52" s="511" t="s">
        <v>1160</v>
      </c>
      <c r="C52" s="507"/>
      <c r="D52" s="507"/>
      <c r="E52" s="507"/>
      <c r="F52" s="507"/>
      <c r="G52" s="507"/>
      <c r="H52" s="507">
        <f t="shared" si="9"/>
        <v>0</v>
      </c>
      <c r="I52" s="507">
        <f t="shared" si="10"/>
        <v>0</v>
      </c>
      <c r="J52" s="507">
        <f t="shared" si="11"/>
        <v>0</v>
      </c>
    </row>
    <row r="53" spans="1:10" hidden="1">
      <c r="A53" s="574"/>
      <c r="B53" s="511" t="s">
        <v>1161</v>
      </c>
      <c r="C53" s="507"/>
      <c r="D53" s="507"/>
      <c r="E53" s="507"/>
      <c r="F53" s="507"/>
      <c r="G53" s="507"/>
      <c r="H53" s="507">
        <f t="shared" si="9"/>
        <v>0</v>
      </c>
      <c r="I53" s="507">
        <f t="shared" si="10"/>
        <v>0</v>
      </c>
      <c r="J53" s="507">
        <f t="shared" si="11"/>
        <v>0</v>
      </c>
    </row>
    <row r="54" spans="1:10" hidden="1">
      <c r="A54" s="574"/>
      <c r="B54" s="511" t="s">
        <v>2022</v>
      </c>
      <c r="C54" s="507"/>
      <c r="D54" s="507"/>
      <c r="E54" s="507"/>
      <c r="F54" s="507"/>
      <c r="G54" s="507"/>
      <c r="H54" s="507">
        <f t="shared" si="9"/>
        <v>0</v>
      </c>
      <c r="I54" s="507">
        <f t="shared" si="10"/>
        <v>0</v>
      </c>
      <c r="J54" s="507">
        <f t="shared" si="11"/>
        <v>0</v>
      </c>
    </row>
    <row r="55" spans="1:10" hidden="1">
      <c r="A55" s="574"/>
      <c r="B55" s="511" t="s">
        <v>1162</v>
      </c>
      <c r="C55" s="507"/>
      <c r="D55" s="507"/>
      <c r="E55" s="507"/>
      <c r="F55" s="507"/>
      <c r="G55" s="507"/>
      <c r="H55" s="507">
        <f t="shared" si="9"/>
        <v>0</v>
      </c>
      <c r="I55" s="507">
        <f t="shared" si="10"/>
        <v>0</v>
      </c>
      <c r="J55" s="507">
        <f t="shared" si="11"/>
        <v>0</v>
      </c>
    </row>
    <row r="56" spans="1:10" hidden="1">
      <c r="A56" s="574"/>
      <c r="B56" s="511" t="s">
        <v>1163</v>
      </c>
      <c r="C56" s="507"/>
      <c r="D56" s="507"/>
      <c r="E56" s="507"/>
      <c r="F56" s="507"/>
      <c r="G56" s="507"/>
      <c r="H56" s="507">
        <f t="shared" si="9"/>
        <v>0</v>
      </c>
      <c r="I56" s="507">
        <f t="shared" si="10"/>
        <v>0</v>
      </c>
      <c r="J56" s="507">
        <f t="shared" si="11"/>
        <v>0</v>
      </c>
    </row>
    <row r="57" spans="1:10" hidden="1">
      <c r="A57" s="574"/>
      <c r="B57" s="511" t="s">
        <v>728</v>
      </c>
      <c r="C57" s="507"/>
      <c r="D57" s="507"/>
      <c r="E57" s="507"/>
      <c r="F57" s="507"/>
      <c r="G57" s="507"/>
      <c r="H57" s="507">
        <f t="shared" si="9"/>
        <v>0</v>
      </c>
      <c r="I57" s="507">
        <f t="shared" si="10"/>
        <v>0</v>
      </c>
      <c r="J57" s="507">
        <f t="shared" si="11"/>
        <v>0</v>
      </c>
    </row>
    <row r="58" spans="1:10" hidden="1">
      <c r="A58" s="574"/>
      <c r="B58" s="511" t="s">
        <v>1164</v>
      </c>
      <c r="C58" s="507"/>
      <c r="D58" s="507"/>
      <c r="E58" s="507"/>
      <c r="F58" s="507"/>
      <c r="G58" s="507"/>
      <c r="H58" s="507">
        <f t="shared" si="9"/>
        <v>0</v>
      </c>
      <c r="I58" s="507">
        <f t="shared" si="10"/>
        <v>0</v>
      </c>
      <c r="J58" s="507">
        <f t="shared" si="11"/>
        <v>0</v>
      </c>
    </row>
    <row r="59" spans="1:10" hidden="1">
      <c r="A59" s="574"/>
      <c r="B59" s="511" t="s">
        <v>1165</v>
      </c>
      <c r="C59" s="507"/>
      <c r="D59" s="507"/>
      <c r="E59" s="507"/>
      <c r="F59" s="507"/>
      <c r="G59" s="507"/>
      <c r="H59" s="507">
        <f t="shared" si="9"/>
        <v>0</v>
      </c>
      <c r="I59" s="507">
        <f t="shared" si="10"/>
        <v>0</v>
      </c>
      <c r="J59" s="507">
        <f t="shared" si="11"/>
        <v>0</v>
      </c>
    </row>
    <row r="60" spans="1:10" ht="13.5" hidden="1" thickBot="1">
      <c r="C60" s="380">
        <f t="shared" ref="C60:J60" si="12">SUM(C48:C59)</f>
        <v>0</v>
      </c>
      <c r="D60" s="380">
        <f t="shared" si="12"/>
        <v>0</v>
      </c>
      <c r="E60" s="380">
        <f t="shared" si="12"/>
        <v>0</v>
      </c>
      <c r="F60" s="380">
        <f t="shared" si="12"/>
        <v>0</v>
      </c>
      <c r="G60" s="380">
        <f t="shared" si="12"/>
        <v>0</v>
      </c>
      <c r="H60" s="380">
        <f t="shared" si="12"/>
        <v>0</v>
      </c>
      <c r="I60" s="380">
        <f t="shared" si="12"/>
        <v>0</v>
      </c>
      <c r="J60" s="380">
        <f t="shared" si="12"/>
        <v>0</v>
      </c>
    </row>
    <row r="61" spans="1:10">
      <c r="J61" s="397"/>
    </row>
  </sheetData>
  <mergeCells count="11">
    <mergeCell ref="A18:B18"/>
    <mergeCell ref="A20:A31"/>
    <mergeCell ref="A34:A45"/>
    <mergeCell ref="A48:A59"/>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38"/>
  <sheetViews>
    <sheetView zoomScale="70" zoomScaleNormal="70" zoomScaleSheetLayoutView="70" workbookViewId="0">
      <pane ySplit="6" topLeftCell="A191" activePane="bottomLeft" state="frozen"/>
      <selection activeCell="F4" sqref="F4:G9"/>
      <selection pane="bottomLeft" activeCell="F211" sqref="F211"/>
    </sheetView>
  </sheetViews>
  <sheetFormatPr defaultColWidth="9" defaultRowHeight="12.75"/>
  <cols>
    <col min="1" max="1" width="9.42578125" style="506" customWidth="1"/>
    <col min="2" max="2" width="9.140625" style="415" customWidth="1"/>
    <col min="3" max="3" width="69.7109375" style="415" bestFit="1" customWidth="1"/>
    <col min="4" max="4" width="12.7109375" style="416" customWidth="1"/>
    <col min="5" max="5" width="10.42578125" style="416" customWidth="1"/>
    <col min="6" max="6" width="10" style="416" customWidth="1"/>
    <col min="7" max="7" width="9.85546875" style="416" customWidth="1"/>
    <col min="8" max="8" width="11" style="416" bestFit="1" customWidth="1"/>
    <col min="9" max="10" width="12" style="416" customWidth="1"/>
    <col min="11" max="11" width="10.140625" style="416" customWidth="1"/>
    <col min="12" max="12" width="10.42578125" style="416" customWidth="1"/>
    <col min="13" max="13" width="9.140625" style="506" hidden="1" customWidth="1"/>
    <col min="14" max="14" width="0" style="506" hidden="1" customWidth="1"/>
    <col min="15" max="16384" width="9" style="506"/>
  </cols>
  <sheetData>
    <row r="1" spans="1:15" ht="15.75">
      <c r="A1" s="382" t="s">
        <v>836</v>
      </c>
    </row>
    <row r="2" spans="1:15" ht="15.75">
      <c r="A2" s="417" t="s">
        <v>1043</v>
      </c>
      <c r="F2" s="418"/>
    </row>
    <row r="3" spans="1:15" ht="15" customHeight="1">
      <c r="A3" s="601" t="s">
        <v>406</v>
      </c>
      <c r="B3" s="603" t="s">
        <v>1756</v>
      </c>
      <c r="C3" s="604"/>
      <c r="D3" s="609" t="s">
        <v>56</v>
      </c>
      <c r="E3" s="610" t="s">
        <v>54</v>
      </c>
      <c r="F3" s="609" t="s">
        <v>1757</v>
      </c>
      <c r="G3" s="611" t="s">
        <v>55</v>
      </c>
      <c r="H3" s="611"/>
      <c r="I3" s="611"/>
      <c r="J3" s="611"/>
      <c r="K3" s="611"/>
      <c r="L3" s="610" t="s">
        <v>154</v>
      </c>
    </row>
    <row r="4" spans="1:15" ht="18">
      <c r="A4" s="601"/>
      <c r="B4" s="605"/>
      <c r="C4" s="606"/>
      <c r="D4" s="609"/>
      <c r="E4" s="610"/>
      <c r="F4" s="609"/>
      <c r="G4" s="611" t="s">
        <v>1758</v>
      </c>
      <c r="H4" s="611"/>
      <c r="I4" s="611" t="s">
        <v>1759</v>
      </c>
      <c r="J4" s="611"/>
      <c r="K4" s="610" t="s">
        <v>153</v>
      </c>
      <c r="L4" s="610"/>
    </row>
    <row r="5" spans="1:15" ht="80.25" customHeight="1">
      <c r="A5" s="601"/>
      <c r="B5" s="607"/>
      <c r="C5" s="608"/>
      <c r="D5" s="609"/>
      <c r="E5" s="610"/>
      <c r="F5" s="609"/>
      <c r="G5" s="504" t="s">
        <v>1762</v>
      </c>
      <c r="H5" s="504" t="s">
        <v>1763</v>
      </c>
      <c r="I5" s="504" t="s">
        <v>1760</v>
      </c>
      <c r="J5" s="504" t="s">
        <v>1761</v>
      </c>
      <c r="K5" s="610"/>
      <c r="L5" s="610"/>
    </row>
    <row r="6" spans="1:15" ht="15">
      <c r="A6" s="419">
        <v>1</v>
      </c>
      <c r="B6" s="420">
        <v>2</v>
      </c>
      <c r="C6" s="420"/>
      <c r="D6" s="421">
        <v>3</v>
      </c>
      <c r="E6" s="422">
        <v>4</v>
      </c>
      <c r="F6" s="422">
        <v>5</v>
      </c>
      <c r="G6" s="422">
        <v>6</v>
      </c>
      <c r="H6" s="422">
        <v>7</v>
      </c>
      <c r="I6" s="422">
        <v>8</v>
      </c>
      <c r="J6" s="422">
        <v>9</v>
      </c>
      <c r="K6" s="422">
        <v>10</v>
      </c>
      <c r="L6" s="422">
        <v>11</v>
      </c>
      <c r="M6" s="513"/>
    </row>
    <row r="7" spans="1:15" ht="15">
      <c r="A7" s="602" t="s">
        <v>1157</v>
      </c>
      <c r="B7" s="423" t="s">
        <v>534</v>
      </c>
      <c r="C7" s="424" t="s">
        <v>2004</v>
      </c>
      <c r="D7" s="539">
        <v>0</v>
      </c>
      <c r="E7" s="539">
        <v>20751</v>
      </c>
      <c r="F7" s="540">
        <f t="shared" ref="F7:F70" si="0">E7+D7</f>
        <v>20751</v>
      </c>
      <c r="G7" s="539">
        <v>7082</v>
      </c>
      <c r="H7" s="539">
        <v>13599</v>
      </c>
      <c r="I7" s="539">
        <v>56</v>
      </c>
      <c r="J7" s="539">
        <v>14</v>
      </c>
      <c r="K7" s="540">
        <f t="shared" ref="K7:K70" si="1">SUM(G7:J7)</f>
        <v>20751</v>
      </c>
      <c r="L7" s="540">
        <f>F7-K7</f>
        <v>0</v>
      </c>
    </row>
    <row r="8" spans="1:15" ht="15">
      <c r="A8" s="602"/>
      <c r="B8" s="423" t="s">
        <v>535</v>
      </c>
      <c r="C8" s="424" t="s">
        <v>2005</v>
      </c>
      <c r="D8" s="539">
        <v>0</v>
      </c>
      <c r="E8" s="539">
        <v>8535</v>
      </c>
      <c r="F8" s="540">
        <f t="shared" si="0"/>
        <v>8535</v>
      </c>
      <c r="G8" s="539">
        <v>4699</v>
      </c>
      <c r="H8" s="539">
        <v>3823</v>
      </c>
      <c r="I8" s="539">
        <v>13</v>
      </c>
      <c r="J8" s="539">
        <v>0</v>
      </c>
      <c r="K8" s="540">
        <f t="shared" si="1"/>
        <v>8535</v>
      </c>
      <c r="L8" s="540">
        <f t="shared" ref="L8:L71" si="2">F8-K8</f>
        <v>0</v>
      </c>
      <c r="O8" s="425"/>
    </row>
    <row r="9" spans="1:15" ht="15">
      <c r="A9" s="602"/>
      <c r="B9" s="423" t="s">
        <v>536</v>
      </c>
      <c r="C9" s="424" t="s">
        <v>2006</v>
      </c>
      <c r="D9" s="539">
        <v>0</v>
      </c>
      <c r="E9" s="539">
        <v>1506</v>
      </c>
      <c r="F9" s="540">
        <f t="shared" si="0"/>
        <v>1506</v>
      </c>
      <c r="G9" s="539">
        <v>339</v>
      </c>
      <c r="H9" s="539">
        <v>1167</v>
      </c>
      <c r="I9" s="539">
        <v>0</v>
      </c>
      <c r="J9" s="539">
        <v>0</v>
      </c>
      <c r="K9" s="540">
        <f t="shared" si="1"/>
        <v>1506</v>
      </c>
      <c r="L9" s="540">
        <f t="shared" si="2"/>
        <v>0</v>
      </c>
    </row>
    <row r="10" spans="1:15" ht="15">
      <c r="A10" s="602"/>
      <c r="B10" s="423" t="s">
        <v>537</v>
      </c>
      <c r="C10" s="424" t="s">
        <v>2007</v>
      </c>
      <c r="D10" s="539">
        <v>0</v>
      </c>
      <c r="E10" s="539">
        <v>870</v>
      </c>
      <c r="F10" s="540">
        <f t="shared" si="0"/>
        <v>870</v>
      </c>
      <c r="G10" s="539">
        <v>431</v>
      </c>
      <c r="H10" s="539">
        <v>433</v>
      </c>
      <c r="I10" s="539">
        <v>6</v>
      </c>
      <c r="J10" s="539">
        <v>0</v>
      </c>
      <c r="K10" s="540">
        <f t="shared" si="1"/>
        <v>870</v>
      </c>
      <c r="L10" s="540">
        <f t="shared" si="2"/>
        <v>0</v>
      </c>
    </row>
    <row r="11" spans="1:15" ht="15">
      <c r="A11" s="602"/>
      <c r="B11" s="423" t="s">
        <v>538</v>
      </c>
      <c r="C11" s="424" t="s">
        <v>2008</v>
      </c>
      <c r="D11" s="539">
        <v>0</v>
      </c>
      <c r="E11" s="539">
        <v>161</v>
      </c>
      <c r="F11" s="540">
        <f t="shared" si="0"/>
        <v>161</v>
      </c>
      <c r="G11" s="539">
        <v>30</v>
      </c>
      <c r="H11" s="539">
        <v>131</v>
      </c>
      <c r="I11" s="539">
        <v>0</v>
      </c>
      <c r="J11" s="539">
        <v>0</v>
      </c>
      <c r="K11" s="540">
        <f t="shared" si="1"/>
        <v>161</v>
      </c>
      <c r="L11" s="540">
        <f t="shared" si="2"/>
        <v>0</v>
      </c>
    </row>
    <row r="12" spans="1:15" ht="15">
      <c r="A12" s="602"/>
      <c r="B12" s="423" t="s">
        <v>539</v>
      </c>
      <c r="C12" s="426" t="s">
        <v>2009</v>
      </c>
      <c r="D12" s="539">
        <v>0</v>
      </c>
      <c r="E12" s="539">
        <v>1761</v>
      </c>
      <c r="F12" s="540">
        <f t="shared" si="0"/>
        <v>1761</v>
      </c>
      <c r="G12" s="539">
        <v>318</v>
      </c>
      <c r="H12" s="539">
        <v>1440</v>
      </c>
      <c r="I12" s="539">
        <v>3</v>
      </c>
      <c r="J12" s="539">
        <v>0</v>
      </c>
      <c r="K12" s="540">
        <f t="shared" si="1"/>
        <v>1761</v>
      </c>
      <c r="L12" s="540">
        <f t="shared" si="2"/>
        <v>0</v>
      </c>
    </row>
    <row r="13" spans="1:15" ht="15">
      <c r="A13" s="602"/>
      <c r="B13" s="423" t="s">
        <v>540</v>
      </c>
      <c r="C13" s="426" t="s">
        <v>2010</v>
      </c>
      <c r="D13" s="539">
        <v>0</v>
      </c>
      <c r="E13" s="539">
        <v>817</v>
      </c>
      <c r="F13" s="540">
        <f t="shared" si="0"/>
        <v>817</v>
      </c>
      <c r="G13" s="539">
        <v>247</v>
      </c>
      <c r="H13" s="539">
        <v>570</v>
      </c>
      <c r="I13" s="539">
        <v>0</v>
      </c>
      <c r="J13" s="539">
        <v>0</v>
      </c>
      <c r="K13" s="540">
        <f t="shared" si="1"/>
        <v>817</v>
      </c>
      <c r="L13" s="540">
        <f t="shared" si="2"/>
        <v>0</v>
      </c>
    </row>
    <row r="14" spans="1:15" ht="15">
      <c r="A14" s="602"/>
      <c r="B14" s="423" t="s">
        <v>541</v>
      </c>
      <c r="C14" s="426" t="s">
        <v>2011</v>
      </c>
      <c r="D14" s="539">
        <v>0</v>
      </c>
      <c r="E14" s="539">
        <v>958</v>
      </c>
      <c r="F14" s="540">
        <f t="shared" si="0"/>
        <v>958</v>
      </c>
      <c r="G14" s="539">
        <v>296</v>
      </c>
      <c r="H14" s="539">
        <v>662</v>
      </c>
      <c r="I14" s="539">
        <v>0</v>
      </c>
      <c r="J14" s="539">
        <v>0</v>
      </c>
      <c r="K14" s="540">
        <f t="shared" si="1"/>
        <v>958</v>
      </c>
      <c r="L14" s="540">
        <f t="shared" si="2"/>
        <v>0</v>
      </c>
    </row>
    <row r="15" spans="1:15" ht="15">
      <c r="A15" s="602"/>
      <c r="B15" s="423" t="s">
        <v>542</v>
      </c>
      <c r="C15" s="424" t="s">
        <v>2012</v>
      </c>
      <c r="D15" s="539">
        <v>0</v>
      </c>
      <c r="E15" s="539">
        <v>0</v>
      </c>
      <c r="F15" s="540">
        <f t="shared" si="0"/>
        <v>0</v>
      </c>
      <c r="G15" s="539">
        <v>0</v>
      </c>
      <c r="H15" s="539">
        <v>0</v>
      </c>
      <c r="I15" s="539">
        <v>0</v>
      </c>
      <c r="J15" s="539">
        <v>0</v>
      </c>
      <c r="K15" s="540">
        <f t="shared" si="1"/>
        <v>0</v>
      </c>
      <c r="L15" s="540">
        <f t="shared" si="2"/>
        <v>0</v>
      </c>
    </row>
    <row r="16" spans="1:15" ht="15">
      <c r="A16" s="602"/>
      <c r="B16" s="423" t="s">
        <v>543</v>
      </c>
      <c r="C16" s="426" t="s">
        <v>2013</v>
      </c>
      <c r="D16" s="539">
        <v>0</v>
      </c>
      <c r="E16" s="539">
        <v>491</v>
      </c>
      <c r="F16" s="540">
        <f t="shared" si="0"/>
        <v>491</v>
      </c>
      <c r="G16" s="539">
        <v>104</v>
      </c>
      <c r="H16" s="539">
        <v>387</v>
      </c>
      <c r="I16" s="539">
        <v>0</v>
      </c>
      <c r="J16" s="539">
        <v>0</v>
      </c>
      <c r="K16" s="540">
        <f t="shared" si="1"/>
        <v>491</v>
      </c>
      <c r="L16" s="540">
        <f t="shared" si="2"/>
        <v>0</v>
      </c>
    </row>
    <row r="17" spans="1:12" ht="15">
      <c r="A17" s="602"/>
      <c r="B17" s="423" t="s">
        <v>544</v>
      </c>
      <c r="C17" s="426" t="s">
        <v>2014</v>
      </c>
      <c r="D17" s="539">
        <v>0</v>
      </c>
      <c r="E17" s="539">
        <v>685</v>
      </c>
      <c r="F17" s="540">
        <f t="shared" si="0"/>
        <v>685</v>
      </c>
      <c r="G17" s="539">
        <v>54</v>
      </c>
      <c r="H17" s="539">
        <v>631</v>
      </c>
      <c r="I17" s="539">
        <v>0</v>
      </c>
      <c r="J17" s="539">
        <v>0</v>
      </c>
      <c r="K17" s="540">
        <f t="shared" si="1"/>
        <v>685</v>
      </c>
      <c r="L17" s="540">
        <f t="shared" si="2"/>
        <v>0</v>
      </c>
    </row>
    <row r="18" spans="1:12" ht="15">
      <c r="A18" s="602"/>
      <c r="B18" s="423" t="s">
        <v>545</v>
      </c>
      <c r="C18" s="424" t="s">
        <v>2015</v>
      </c>
      <c r="D18" s="539">
        <v>0</v>
      </c>
      <c r="E18" s="539">
        <v>491</v>
      </c>
      <c r="F18" s="540">
        <f t="shared" si="0"/>
        <v>491</v>
      </c>
      <c r="G18" s="539">
        <v>66</v>
      </c>
      <c r="H18" s="539">
        <v>425</v>
      </c>
      <c r="I18" s="539">
        <v>0</v>
      </c>
      <c r="J18" s="539">
        <v>0</v>
      </c>
      <c r="K18" s="540">
        <f t="shared" si="1"/>
        <v>491</v>
      </c>
      <c r="L18" s="540">
        <f t="shared" si="2"/>
        <v>0</v>
      </c>
    </row>
    <row r="19" spans="1:12" ht="15">
      <c r="A19" s="602"/>
      <c r="B19" s="423" t="s">
        <v>546</v>
      </c>
      <c r="C19" s="424" t="s">
        <v>2016</v>
      </c>
      <c r="D19" s="539">
        <v>0</v>
      </c>
      <c r="E19" s="539">
        <v>361</v>
      </c>
      <c r="F19" s="540">
        <f t="shared" si="0"/>
        <v>361</v>
      </c>
      <c r="G19" s="539">
        <v>45</v>
      </c>
      <c r="H19" s="539">
        <v>316</v>
      </c>
      <c r="I19" s="539">
        <v>0</v>
      </c>
      <c r="J19" s="539">
        <v>0</v>
      </c>
      <c r="K19" s="540">
        <f t="shared" si="1"/>
        <v>361</v>
      </c>
      <c r="L19" s="540">
        <f t="shared" si="2"/>
        <v>0</v>
      </c>
    </row>
    <row r="20" spans="1:12" ht="15">
      <c r="A20" s="602"/>
      <c r="B20" s="423" t="s">
        <v>547</v>
      </c>
      <c r="C20" s="426" t="s">
        <v>2017</v>
      </c>
      <c r="D20" s="539">
        <v>0</v>
      </c>
      <c r="E20" s="539">
        <v>1072</v>
      </c>
      <c r="F20" s="540">
        <f t="shared" si="0"/>
        <v>1072</v>
      </c>
      <c r="G20" s="539">
        <v>247</v>
      </c>
      <c r="H20" s="539">
        <v>825</v>
      </c>
      <c r="I20" s="539">
        <v>0</v>
      </c>
      <c r="J20" s="539">
        <v>0</v>
      </c>
      <c r="K20" s="540">
        <f t="shared" si="1"/>
        <v>1072</v>
      </c>
      <c r="L20" s="540">
        <f t="shared" si="2"/>
        <v>0</v>
      </c>
    </row>
    <row r="21" spans="1:12" ht="15">
      <c r="A21" s="602"/>
      <c r="B21" s="423" t="s">
        <v>548</v>
      </c>
      <c r="C21" s="426" t="s">
        <v>2018</v>
      </c>
      <c r="D21" s="539">
        <v>0</v>
      </c>
      <c r="E21" s="539">
        <v>2492</v>
      </c>
      <c r="F21" s="540">
        <f t="shared" si="0"/>
        <v>2492</v>
      </c>
      <c r="G21" s="539">
        <v>507</v>
      </c>
      <c r="H21" s="539">
        <v>1985</v>
      </c>
      <c r="I21" s="539">
        <v>0</v>
      </c>
      <c r="J21" s="539">
        <v>0</v>
      </c>
      <c r="K21" s="540">
        <f t="shared" si="1"/>
        <v>2492</v>
      </c>
      <c r="L21" s="540">
        <f t="shared" si="2"/>
        <v>0</v>
      </c>
    </row>
    <row r="22" spans="1:12" ht="15">
      <c r="A22" s="602"/>
      <c r="B22" s="423" t="s">
        <v>549</v>
      </c>
      <c r="C22" s="426" t="s">
        <v>2019</v>
      </c>
      <c r="D22" s="539">
        <v>0</v>
      </c>
      <c r="E22" s="539">
        <v>308</v>
      </c>
      <c r="F22" s="540">
        <f t="shared" si="0"/>
        <v>308</v>
      </c>
      <c r="G22" s="539">
        <v>0</v>
      </c>
      <c r="H22" s="539">
        <v>260</v>
      </c>
      <c r="I22" s="539">
        <v>9</v>
      </c>
      <c r="J22" s="539">
        <v>0</v>
      </c>
      <c r="K22" s="540">
        <f t="shared" si="1"/>
        <v>269</v>
      </c>
      <c r="L22" s="540">
        <f t="shared" si="2"/>
        <v>39</v>
      </c>
    </row>
    <row r="23" spans="1:12" ht="15">
      <c r="A23" s="602"/>
      <c r="B23" s="423" t="s">
        <v>550</v>
      </c>
      <c r="C23" s="426" t="s">
        <v>2020</v>
      </c>
      <c r="D23" s="539">
        <v>0</v>
      </c>
      <c r="E23" s="539">
        <v>766</v>
      </c>
      <c r="F23" s="540">
        <f t="shared" si="0"/>
        <v>766</v>
      </c>
      <c r="G23" s="539">
        <v>101</v>
      </c>
      <c r="H23" s="539">
        <v>663</v>
      </c>
      <c r="I23" s="539">
        <v>2</v>
      </c>
      <c r="J23" s="539">
        <v>0</v>
      </c>
      <c r="K23" s="540">
        <f t="shared" si="1"/>
        <v>766</v>
      </c>
      <c r="L23" s="540">
        <f t="shared" si="2"/>
        <v>0</v>
      </c>
    </row>
    <row r="24" spans="1:12" ht="15">
      <c r="A24" s="599" t="s">
        <v>1158</v>
      </c>
      <c r="B24" s="427" t="s">
        <v>534</v>
      </c>
      <c r="C24" s="424" t="s">
        <v>2004</v>
      </c>
      <c r="D24" s="541">
        <v>2</v>
      </c>
      <c r="E24" s="541">
        <v>14250</v>
      </c>
      <c r="F24" s="542">
        <f t="shared" si="0"/>
        <v>14252</v>
      </c>
      <c r="G24" s="541">
        <v>8592</v>
      </c>
      <c r="H24" s="541">
        <v>5658</v>
      </c>
      <c r="I24" s="541">
        <v>0</v>
      </c>
      <c r="J24" s="541">
        <v>0</v>
      </c>
      <c r="K24" s="542">
        <f t="shared" si="1"/>
        <v>14250</v>
      </c>
      <c r="L24" s="542">
        <f t="shared" si="2"/>
        <v>2</v>
      </c>
    </row>
    <row r="25" spans="1:12" ht="15">
      <c r="A25" s="600"/>
      <c r="B25" s="427" t="s">
        <v>535</v>
      </c>
      <c r="C25" s="424" t="s">
        <v>2005</v>
      </c>
      <c r="D25" s="541">
        <v>1</v>
      </c>
      <c r="E25" s="541">
        <v>10914</v>
      </c>
      <c r="F25" s="542">
        <f t="shared" si="0"/>
        <v>10915</v>
      </c>
      <c r="G25" s="541">
        <v>6588</v>
      </c>
      <c r="H25" s="541">
        <v>4326</v>
      </c>
      <c r="I25" s="541">
        <v>0</v>
      </c>
      <c r="J25" s="541">
        <v>0</v>
      </c>
      <c r="K25" s="542">
        <f t="shared" si="1"/>
        <v>10914</v>
      </c>
      <c r="L25" s="542">
        <f t="shared" si="2"/>
        <v>1</v>
      </c>
    </row>
    <row r="26" spans="1:12" ht="15">
      <c r="A26" s="600"/>
      <c r="B26" s="427" t="s">
        <v>536</v>
      </c>
      <c r="C26" s="424" t="s">
        <v>2006</v>
      </c>
      <c r="D26" s="541">
        <v>2</v>
      </c>
      <c r="E26" s="541">
        <v>4558</v>
      </c>
      <c r="F26" s="542">
        <f t="shared" si="0"/>
        <v>4560</v>
      </c>
      <c r="G26" s="541">
        <v>2749</v>
      </c>
      <c r="H26" s="541">
        <v>1809</v>
      </c>
      <c r="I26" s="541">
        <v>0</v>
      </c>
      <c r="J26" s="541">
        <v>0</v>
      </c>
      <c r="K26" s="542">
        <f t="shared" si="1"/>
        <v>4558</v>
      </c>
      <c r="L26" s="542">
        <f t="shared" si="2"/>
        <v>2</v>
      </c>
    </row>
    <row r="27" spans="1:12" ht="15">
      <c r="A27" s="600"/>
      <c r="B27" s="427" t="s">
        <v>537</v>
      </c>
      <c r="C27" s="424" t="s">
        <v>2007</v>
      </c>
      <c r="D27" s="541">
        <v>0</v>
      </c>
      <c r="E27" s="541">
        <v>816</v>
      </c>
      <c r="F27" s="542">
        <f t="shared" si="0"/>
        <v>816</v>
      </c>
      <c r="G27" s="541">
        <v>490.6</v>
      </c>
      <c r="H27" s="541">
        <v>325.39999999999998</v>
      </c>
      <c r="I27" s="541">
        <v>0</v>
      </c>
      <c r="J27" s="541">
        <v>0</v>
      </c>
      <c r="K27" s="542">
        <f t="shared" si="1"/>
        <v>816</v>
      </c>
      <c r="L27" s="542">
        <f t="shared" si="2"/>
        <v>0</v>
      </c>
    </row>
    <row r="28" spans="1:12" ht="15">
      <c r="A28" s="600"/>
      <c r="B28" s="427" t="s">
        <v>538</v>
      </c>
      <c r="C28" s="424" t="s">
        <v>2008</v>
      </c>
      <c r="D28" s="541">
        <v>1</v>
      </c>
      <c r="E28" s="541">
        <v>27</v>
      </c>
      <c r="F28" s="542">
        <f t="shared" si="0"/>
        <v>28</v>
      </c>
      <c r="G28" s="541">
        <v>17.8</v>
      </c>
      <c r="H28" s="541">
        <v>9.1999999999999993</v>
      </c>
      <c r="I28" s="541">
        <v>0</v>
      </c>
      <c r="J28" s="541">
        <v>0</v>
      </c>
      <c r="K28" s="542">
        <f t="shared" si="1"/>
        <v>27</v>
      </c>
      <c r="L28" s="542">
        <f t="shared" si="2"/>
        <v>1</v>
      </c>
    </row>
    <row r="29" spans="1:12" ht="15">
      <c r="A29" s="600"/>
      <c r="B29" s="427" t="s">
        <v>539</v>
      </c>
      <c r="C29" s="426" t="s">
        <v>2009</v>
      </c>
      <c r="D29" s="541">
        <v>0</v>
      </c>
      <c r="E29" s="541">
        <v>2918</v>
      </c>
      <c r="F29" s="542">
        <f t="shared" si="0"/>
        <v>2918</v>
      </c>
      <c r="G29" s="541">
        <v>1793.2</v>
      </c>
      <c r="H29" s="541">
        <v>1124.8</v>
      </c>
      <c r="I29" s="541">
        <v>0</v>
      </c>
      <c r="J29" s="541">
        <v>0</v>
      </c>
      <c r="K29" s="542">
        <f t="shared" si="1"/>
        <v>2918</v>
      </c>
      <c r="L29" s="542">
        <f t="shared" si="2"/>
        <v>0</v>
      </c>
    </row>
    <row r="30" spans="1:12" ht="15">
      <c r="A30" s="600"/>
      <c r="B30" s="427" t="s">
        <v>540</v>
      </c>
      <c r="C30" s="426" t="s">
        <v>2010</v>
      </c>
      <c r="D30" s="541">
        <v>0</v>
      </c>
      <c r="E30" s="541">
        <v>622</v>
      </c>
      <c r="F30" s="542">
        <f t="shared" si="0"/>
        <v>622</v>
      </c>
      <c r="G30" s="541">
        <v>383.4</v>
      </c>
      <c r="H30" s="541">
        <v>238.6</v>
      </c>
      <c r="I30" s="541">
        <v>0</v>
      </c>
      <c r="J30" s="541">
        <v>0</v>
      </c>
      <c r="K30" s="542">
        <f t="shared" si="1"/>
        <v>622</v>
      </c>
      <c r="L30" s="542">
        <f t="shared" si="2"/>
        <v>0</v>
      </c>
    </row>
    <row r="31" spans="1:12" ht="15">
      <c r="A31" s="600"/>
      <c r="B31" s="427" t="s">
        <v>541</v>
      </c>
      <c r="C31" s="426" t="s">
        <v>2011</v>
      </c>
      <c r="D31" s="541">
        <v>1</v>
      </c>
      <c r="E31" s="541">
        <v>3940</v>
      </c>
      <c r="F31" s="542">
        <f t="shared" si="0"/>
        <v>3941</v>
      </c>
      <c r="G31" s="541">
        <v>2366.8000000000002</v>
      </c>
      <c r="H31" s="541">
        <v>1573.2</v>
      </c>
      <c r="I31" s="541">
        <v>0</v>
      </c>
      <c r="J31" s="541">
        <v>0</v>
      </c>
      <c r="K31" s="542">
        <f t="shared" si="1"/>
        <v>3940</v>
      </c>
      <c r="L31" s="542">
        <f t="shared" si="2"/>
        <v>1</v>
      </c>
    </row>
    <row r="32" spans="1:12" ht="15">
      <c r="A32" s="600"/>
      <c r="B32" s="427" t="s">
        <v>542</v>
      </c>
      <c r="C32" s="424" t="s">
        <v>2012</v>
      </c>
      <c r="D32" s="541">
        <v>0</v>
      </c>
      <c r="E32" s="541">
        <v>263</v>
      </c>
      <c r="F32" s="542">
        <f t="shared" si="0"/>
        <v>263</v>
      </c>
      <c r="G32" s="541">
        <v>158</v>
      </c>
      <c r="H32" s="541">
        <v>105</v>
      </c>
      <c r="I32" s="541">
        <v>0</v>
      </c>
      <c r="J32" s="541">
        <v>0</v>
      </c>
      <c r="K32" s="542">
        <f t="shared" si="1"/>
        <v>263</v>
      </c>
      <c r="L32" s="542">
        <f t="shared" si="2"/>
        <v>0</v>
      </c>
    </row>
    <row r="33" spans="1:12" ht="15">
      <c r="A33" s="600"/>
      <c r="B33" s="427" t="s">
        <v>543</v>
      </c>
      <c r="C33" s="426" t="s">
        <v>2013</v>
      </c>
      <c r="D33" s="541">
        <v>0</v>
      </c>
      <c r="E33" s="541">
        <v>787</v>
      </c>
      <c r="F33" s="542">
        <f t="shared" si="0"/>
        <v>787</v>
      </c>
      <c r="G33" s="541">
        <v>477</v>
      </c>
      <c r="H33" s="541">
        <v>310</v>
      </c>
      <c r="I33" s="541">
        <v>0</v>
      </c>
      <c r="J33" s="541">
        <v>0</v>
      </c>
      <c r="K33" s="542">
        <f t="shared" si="1"/>
        <v>787</v>
      </c>
      <c r="L33" s="542">
        <f t="shared" si="2"/>
        <v>0</v>
      </c>
    </row>
    <row r="34" spans="1:12" ht="15">
      <c r="A34" s="600"/>
      <c r="B34" s="427" t="s">
        <v>544</v>
      </c>
      <c r="C34" s="426" t="s">
        <v>2014</v>
      </c>
      <c r="D34" s="541">
        <v>1</v>
      </c>
      <c r="E34" s="541">
        <v>33</v>
      </c>
      <c r="F34" s="542">
        <f t="shared" si="0"/>
        <v>34</v>
      </c>
      <c r="G34" s="541">
        <v>23.6</v>
      </c>
      <c r="H34" s="541">
        <v>9.4</v>
      </c>
      <c r="I34" s="541">
        <v>0</v>
      </c>
      <c r="J34" s="541">
        <v>0</v>
      </c>
      <c r="K34" s="542">
        <f t="shared" si="1"/>
        <v>33</v>
      </c>
      <c r="L34" s="542">
        <f t="shared" si="2"/>
        <v>1</v>
      </c>
    </row>
    <row r="35" spans="1:12" ht="15">
      <c r="A35" s="600"/>
      <c r="B35" s="427" t="s">
        <v>545</v>
      </c>
      <c r="C35" s="424" t="s">
        <v>2015</v>
      </c>
      <c r="D35" s="541">
        <v>0</v>
      </c>
      <c r="E35" s="541">
        <v>3165</v>
      </c>
      <c r="F35" s="542">
        <f t="shared" si="0"/>
        <v>3165</v>
      </c>
      <c r="G35" s="541">
        <v>1898</v>
      </c>
      <c r="H35" s="541">
        <v>1267</v>
      </c>
      <c r="I35" s="541">
        <v>0</v>
      </c>
      <c r="J35" s="541">
        <v>0</v>
      </c>
      <c r="K35" s="542">
        <f t="shared" si="1"/>
        <v>3165</v>
      </c>
      <c r="L35" s="542">
        <f t="shared" si="2"/>
        <v>0</v>
      </c>
    </row>
    <row r="36" spans="1:12" ht="15">
      <c r="A36" s="600"/>
      <c r="B36" s="427" t="s">
        <v>546</v>
      </c>
      <c r="C36" s="424" t="s">
        <v>2016</v>
      </c>
      <c r="D36" s="541">
        <v>0</v>
      </c>
      <c r="E36" s="541">
        <v>65</v>
      </c>
      <c r="F36" s="542">
        <f t="shared" si="0"/>
        <v>65</v>
      </c>
      <c r="G36" s="541">
        <v>39</v>
      </c>
      <c r="H36" s="541">
        <v>26</v>
      </c>
      <c r="I36" s="541">
        <v>0</v>
      </c>
      <c r="J36" s="541">
        <v>0</v>
      </c>
      <c r="K36" s="542">
        <f t="shared" si="1"/>
        <v>65</v>
      </c>
      <c r="L36" s="542">
        <f t="shared" si="2"/>
        <v>0</v>
      </c>
    </row>
    <row r="37" spans="1:12" ht="15">
      <c r="A37" s="600"/>
      <c r="B37" s="427" t="s">
        <v>547</v>
      </c>
      <c r="C37" s="426" t="s">
        <v>2017</v>
      </c>
      <c r="D37" s="541">
        <v>0</v>
      </c>
      <c r="E37" s="541">
        <v>68</v>
      </c>
      <c r="F37" s="542">
        <f t="shared" si="0"/>
        <v>68</v>
      </c>
      <c r="G37" s="541">
        <v>48</v>
      </c>
      <c r="H37" s="541">
        <v>20</v>
      </c>
      <c r="I37" s="541">
        <v>0</v>
      </c>
      <c r="J37" s="541">
        <v>0</v>
      </c>
      <c r="K37" s="542">
        <f t="shared" si="1"/>
        <v>68</v>
      </c>
      <c r="L37" s="542">
        <f t="shared" si="2"/>
        <v>0</v>
      </c>
    </row>
    <row r="38" spans="1:12" ht="15">
      <c r="A38" s="600"/>
      <c r="B38" s="427" t="s">
        <v>548</v>
      </c>
      <c r="C38" s="426" t="s">
        <v>2018</v>
      </c>
      <c r="D38" s="541">
        <v>1</v>
      </c>
      <c r="E38" s="541">
        <v>282</v>
      </c>
      <c r="F38" s="542">
        <f t="shared" si="0"/>
        <v>283</v>
      </c>
      <c r="G38" s="541">
        <v>174</v>
      </c>
      <c r="H38" s="541">
        <v>108</v>
      </c>
      <c r="I38" s="541">
        <v>0</v>
      </c>
      <c r="J38" s="541">
        <v>0</v>
      </c>
      <c r="K38" s="542">
        <f t="shared" si="1"/>
        <v>282</v>
      </c>
      <c r="L38" s="542">
        <f t="shared" si="2"/>
        <v>1</v>
      </c>
    </row>
    <row r="39" spans="1:12" ht="15">
      <c r="A39" s="600"/>
      <c r="B39" s="427" t="s">
        <v>549</v>
      </c>
      <c r="C39" s="426" t="s">
        <v>2019</v>
      </c>
      <c r="D39" s="541">
        <v>0</v>
      </c>
      <c r="E39" s="541">
        <v>135</v>
      </c>
      <c r="F39" s="542">
        <f t="shared" si="0"/>
        <v>135</v>
      </c>
      <c r="G39" s="541">
        <v>85</v>
      </c>
      <c r="H39" s="541">
        <v>50</v>
      </c>
      <c r="I39" s="541">
        <v>0</v>
      </c>
      <c r="J39" s="541">
        <v>0</v>
      </c>
      <c r="K39" s="542">
        <f t="shared" si="1"/>
        <v>135</v>
      </c>
      <c r="L39" s="542">
        <f t="shared" si="2"/>
        <v>0</v>
      </c>
    </row>
    <row r="40" spans="1:12" ht="15">
      <c r="A40" s="600"/>
      <c r="B40" s="427" t="s">
        <v>550</v>
      </c>
      <c r="C40" s="426" t="s">
        <v>2020</v>
      </c>
      <c r="D40" s="541">
        <v>247</v>
      </c>
      <c r="E40" s="541">
        <v>8222</v>
      </c>
      <c r="F40" s="542">
        <f t="shared" si="0"/>
        <v>8469</v>
      </c>
      <c r="G40" s="541">
        <v>4745</v>
      </c>
      <c r="H40" s="541">
        <v>3477</v>
      </c>
      <c r="I40" s="541">
        <v>0</v>
      </c>
      <c r="J40" s="541">
        <v>0</v>
      </c>
      <c r="K40" s="542">
        <f t="shared" si="1"/>
        <v>8222</v>
      </c>
      <c r="L40" s="542">
        <f t="shared" si="2"/>
        <v>247</v>
      </c>
    </row>
    <row r="41" spans="1:12" ht="15">
      <c r="A41" s="594" t="s">
        <v>727</v>
      </c>
      <c r="B41" s="428" t="s">
        <v>534</v>
      </c>
      <c r="C41" s="424" t="s">
        <v>2004</v>
      </c>
      <c r="D41" s="543">
        <v>0</v>
      </c>
      <c r="E41" s="543">
        <v>9661</v>
      </c>
      <c r="F41" s="544">
        <f t="shared" si="0"/>
        <v>9661</v>
      </c>
      <c r="G41" s="543">
        <v>6542</v>
      </c>
      <c r="H41" s="543">
        <v>3119</v>
      </c>
      <c r="I41" s="543">
        <v>0</v>
      </c>
      <c r="J41" s="543">
        <v>0</v>
      </c>
      <c r="K41" s="544">
        <f t="shared" si="1"/>
        <v>9661</v>
      </c>
      <c r="L41" s="544">
        <f t="shared" si="2"/>
        <v>0</v>
      </c>
    </row>
    <row r="42" spans="1:12" ht="15">
      <c r="A42" s="595"/>
      <c r="B42" s="428" t="s">
        <v>535</v>
      </c>
      <c r="C42" s="424" t="s">
        <v>2005</v>
      </c>
      <c r="D42" s="543">
        <v>0</v>
      </c>
      <c r="E42" s="543">
        <v>17910</v>
      </c>
      <c r="F42" s="544">
        <f t="shared" si="0"/>
        <v>17910</v>
      </c>
      <c r="G42" s="543">
        <v>7202</v>
      </c>
      <c r="H42" s="543">
        <v>10708</v>
      </c>
      <c r="I42" s="543">
        <v>0</v>
      </c>
      <c r="J42" s="543">
        <v>0</v>
      </c>
      <c r="K42" s="544">
        <f t="shared" si="1"/>
        <v>17910</v>
      </c>
      <c r="L42" s="544">
        <f t="shared" si="2"/>
        <v>0</v>
      </c>
    </row>
    <row r="43" spans="1:12" ht="15">
      <c r="A43" s="595"/>
      <c r="B43" s="428" t="s">
        <v>536</v>
      </c>
      <c r="C43" s="424" t="s">
        <v>2006</v>
      </c>
      <c r="D43" s="543">
        <v>0</v>
      </c>
      <c r="E43" s="543">
        <v>1135</v>
      </c>
      <c r="F43" s="544">
        <f t="shared" si="0"/>
        <v>1135</v>
      </c>
      <c r="G43" s="543">
        <v>627</v>
      </c>
      <c r="H43" s="543">
        <v>508</v>
      </c>
      <c r="I43" s="543">
        <v>0</v>
      </c>
      <c r="J43" s="543">
        <v>0</v>
      </c>
      <c r="K43" s="544">
        <f t="shared" si="1"/>
        <v>1135</v>
      </c>
      <c r="L43" s="544">
        <f t="shared" si="2"/>
        <v>0</v>
      </c>
    </row>
    <row r="44" spans="1:12" ht="15">
      <c r="A44" s="595"/>
      <c r="B44" s="428" t="s">
        <v>537</v>
      </c>
      <c r="C44" s="424" t="s">
        <v>2007</v>
      </c>
      <c r="D44" s="543">
        <v>0</v>
      </c>
      <c r="E44" s="543">
        <v>50</v>
      </c>
      <c r="F44" s="544">
        <f t="shared" si="0"/>
        <v>50</v>
      </c>
      <c r="G44" s="543">
        <v>20</v>
      </c>
      <c r="H44" s="543">
        <v>30</v>
      </c>
      <c r="I44" s="543">
        <v>0</v>
      </c>
      <c r="J44" s="543">
        <v>0</v>
      </c>
      <c r="K44" s="544">
        <f t="shared" si="1"/>
        <v>50</v>
      </c>
      <c r="L44" s="544">
        <f t="shared" si="2"/>
        <v>0</v>
      </c>
    </row>
    <row r="45" spans="1:12" ht="15">
      <c r="A45" s="595"/>
      <c r="B45" s="428" t="s">
        <v>538</v>
      </c>
      <c r="C45" s="424" t="s">
        <v>2008</v>
      </c>
      <c r="D45" s="543">
        <v>0</v>
      </c>
      <c r="E45" s="543">
        <v>97</v>
      </c>
      <c r="F45" s="544">
        <f t="shared" si="0"/>
        <v>97</v>
      </c>
      <c r="G45" s="543">
        <v>38</v>
      </c>
      <c r="H45" s="543">
        <v>59</v>
      </c>
      <c r="I45" s="543">
        <v>0</v>
      </c>
      <c r="J45" s="543">
        <v>0</v>
      </c>
      <c r="K45" s="544">
        <f t="shared" si="1"/>
        <v>97</v>
      </c>
      <c r="L45" s="544">
        <f t="shared" si="2"/>
        <v>0</v>
      </c>
    </row>
    <row r="46" spans="1:12" ht="15">
      <c r="A46" s="595"/>
      <c r="B46" s="428" t="s">
        <v>539</v>
      </c>
      <c r="C46" s="426" t="s">
        <v>2009</v>
      </c>
      <c r="D46" s="543">
        <v>0</v>
      </c>
      <c r="E46" s="543">
        <v>5095</v>
      </c>
      <c r="F46" s="544">
        <f t="shared" si="0"/>
        <v>5095</v>
      </c>
      <c r="G46" s="543">
        <v>1674</v>
      </c>
      <c r="H46" s="543">
        <v>3421</v>
      </c>
      <c r="I46" s="543">
        <v>0</v>
      </c>
      <c r="J46" s="543">
        <v>0</v>
      </c>
      <c r="K46" s="544">
        <f t="shared" si="1"/>
        <v>5095</v>
      </c>
      <c r="L46" s="544">
        <f t="shared" si="2"/>
        <v>0</v>
      </c>
    </row>
    <row r="47" spans="1:12" ht="15">
      <c r="A47" s="595"/>
      <c r="B47" s="428" t="s">
        <v>540</v>
      </c>
      <c r="C47" s="426" t="s">
        <v>2010</v>
      </c>
      <c r="D47" s="543">
        <v>0</v>
      </c>
      <c r="E47" s="543">
        <v>587</v>
      </c>
      <c r="F47" s="544">
        <f t="shared" si="0"/>
        <v>587</v>
      </c>
      <c r="G47" s="543">
        <v>306</v>
      </c>
      <c r="H47" s="543">
        <v>281</v>
      </c>
      <c r="I47" s="543">
        <v>0</v>
      </c>
      <c r="J47" s="543">
        <v>0</v>
      </c>
      <c r="K47" s="544">
        <f t="shared" si="1"/>
        <v>587</v>
      </c>
      <c r="L47" s="544">
        <f t="shared" si="2"/>
        <v>0</v>
      </c>
    </row>
    <row r="48" spans="1:12" ht="15">
      <c r="A48" s="595"/>
      <c r="B48" s="428" t="s">
        <v>541</v>
      </c>
      <c r="C48" s="426" t="s">
        <v>2011</v>
      </c>
      <c r="D48" s="543">
        <v>0</v>
      </c>
      <c r="E48" s="543">
        <v>1530</v>
      </c>
      <c r="F48" s="544">
        <f t="shared" si="0"/>
        <v>1530</v>
      </c>
      <c r="G48" s="543">
        <v>552</v>
      </c>
      <c r="H48" s="543">
        <v>978</v>
      </c>
      <c r="I48" s="543">
        <v>0</v>
      </c>
      <c r="J48" s="543">
        <v>0</v>
      </c>
      <c r="K48" s="544">
        <f t="shared" si="1"/>
        <v>1530</v>
      </c>
      <c r="L48" s="544">
        <f t="shared" si="2"/>
        <v>0</v>
      </c>
    </row>
    <row r="49" spans="1:12" ht="15">
      <c r="A49" s="595"/>
      <c r="B49" s="428" t="s">
        <v>542</v>
      </c>
      <c r="C49" s="424" t="s">
        <v>2012</v>
      </c>
      <c r="D49" s="543">
        <v>0</v>
      </c>
      <c r="E49" s="543">
        <v>7</v>
      </c>
      <c r="F49" s="544">
        <f t="shared" si="0"/>
        <v>7</v>
      </c>
      <c r="G49" s="543">
        <v>5</v>
      </c>
      <c r="H49" s="543">
        <v>2</v>
      </c>
      <c r="I49" s="543">
        <v>0</v>
      </c>
      <c r="J49" s="543">
        <v>0</v>
      </c>
      <c r="K49" s="544">
        <f t="shared" si="1"/>
        <v>7</v>
      </c>
      <c r="L49" s="544">
        <f t="shared" si="2"/>
        <v>0</v>
      </c>
    </row>
    <row r="50" spans="1:12" ht="15">
      <c r="A50" s="595"/>
      <c r="B50" s="428" t="s">
        <v>543</v>
      </c>
      <c r="C50" s="426" t="s">
        <v>2013</v>
      </c>
      <c r="D50" s="543">
        <v>0</v>
      </c>
      <c r="E50" s="543">
        <v>1807</v>
      </c>
      <c r="F50" s="544">
        <f t="shared" si="0"/>
        <v>1807</v>
      </c>
      <c r="G50" s="543">
        <v>1032</v>
      </c>
      <c r="H50" s="543">
        <v>775</v>
      </c>
      <c r="I50" s="543">
        <v>0</v>
      </c>
      <c r="J50" s="543">
        <v>0</v>
      </c>
      <c r="K50" s="544">
        <f t="shared" si="1"/>
        <v>1807</v>
      </c>
      <c r="L50" s="544">
        <f t="shared" si="2"/>
        <v>0</v>
      </c>
    </row>
    <row r="51" spans="1:12" ht="15">
      <c r="A51" s="595"/>
      <c r="B51" s="428" t="s">
        <v>544</v>
      </c>
      <c r="C51" s="426" t="s">
        <v>2014</v>
      </c>
      <c r="D51" s="543">
        <v>0</v>
      </c>
      <c r="E51" s="543">
        <v>971</v>
      </c>
      <c r="F51" s="544">
        <f t="shared" si="0"/>
        <v>971</v>
      </c>
      <c r="G51" s="543">
        <v>497</v>
      </c>
      <c r="H51" s="543">
        <v>474</v>
      </c>
      <c r="I51" s="543">
        <v>0</v>
      </c>
      <c r="J51" s="543">
        <v>0</v>
      </c>
      <c r="K51" s="544">
        <f t="shared" si="1"/>
        <v>971</v>
      </c>
      <c r="L51" s="544">
        <f t="shared" si="2"/>
        <v>0</v>
      </c>
    </row>
    <row r="52" spans="1:12" ht="15">
      <c r="A52" s="595"/>
      <c r="B52" s="428" t="s">
        <v>545</v>
      </c>
      <c r="C52" s="424" t="s">
        <v>2015</v>
      </c>
      <c r="D52" s="543">
        <v>0</v>
      </c>
      <c r="E52" s="543">
        <v>148</v>
      </c>
      <c r="F52" s="544">
        <f t="shared" si="0"/>
        <v>148</v>
      </c>
      <c r="G52" s="543">
        <v>82</v>
      </c>
      <c r="H52" s="543">
        <v>66</v>
      </c>
      <c r="I52" s="543">
        <v>0</v>
      </c>
      <c r="J52" s="543">
        <v>0</v>
      </c>
      <c r="K52" s="544">
        <f t="shared" si="1"/>
        <v>148</v>
      </c>
      <c r="L52" s="544">
        <f t="shared" si="2"/>
        <v>0</v>
      </c>
    </row>
    <row r="53" spans="1:12" ht="15">
      <c r="A53" s="595"/>
      <c r="B53" s="428" t="s">
        <v>546</v>
      </c>
      <c r="C53" s="424" t="s">
        <v>2016</v>
      </c>
      <c r="D53" s="543">
        <v>0</v>
      </c>
      <c r="E53" s="543">
        <v>319</v>
      </c>
      <c r="F53" s="544">
        <f t="shared" si="0"/>
        <v>319</v>
      </c>
      <c r="G53" s="543">
        <v>111</v>
      </c>
      <c r="H53" s="543">
        <v>208</v>
      </c>
      <c r="I53" s="543">
        <v>0</v>
      </c>
      <c r="J53" s="543">
        <v>0</v>
      </c>
      <c r="K53" s="544">
        <f t="shared" si="1"/>
        <v>319</v>
      </c>
      <c r="L53" s="544">
        <f t="shared" si="2"/>
        <v>0</v>
      </c>
    </row>
    <row r="54" spans="1:12" ht="15">
      <c r="A54" s="595"/>
      <c r="B54" s="428" t="s">
        <v>547</v>
      </c>
      <c r="C54" s="426" t="s">
        <v>2017</v>
      </c>
      <c r="D54" s="543">
        <v>0</v>
      </c>
      <c r="E54" s="543">
        <v>307</v>
      </c>
      <c r="F54" s="544">
        <f t="shared" si="0"/>
        <v>307</v>
      </c>
      <c r="G54" s="543">
        <v>134</v>
      </c>
      <c r="H54" s="543">
        <v>173</v>
      </c>
      <c r="I54" s="543">
        <v>0</v>
      </c>
      <c r="J54" s="543">
        <v>0</v>
      </c>
      <c r="K54" s="544">
        <f t="shared" si="1"/>
        <v>307</v>
      </c>
      <c r="L54" s="544">
        <f t="shared" si="2"/>
        <v>0</v>
      </c>
    </row>
    <row r="55" spans="1:12" ht="15">
      <c r="A55" s="595"/>
      <c r="B55" s="428" t="s">
        <v>548</v>
      </c>
      <c r="C55" s="426" t="s">
        <v>2018</v>
      </c>
      <c r="D55" s="543">
        <v>0</v>
      </c>
      <c r="E55" s="543">
        <v>1454</v>
      </c>
      <c r="F55" s="544">
        <f t="shared" si="0"/>
        <v>1454</v>
      </c>
      <c r="G55" s="543">
        <v>528</v>
      </c>
      <c r="H55" s="543">
        <v>926</v>
      </c>
      <c r="I55" s="543">
        <v>0</v>
      </c>
      <c r="J55" s="543">
        <v>0</v>
      </c>
      <c r="K55" s="544">
        <f t="shared" si="1"/>
        <v>1454</v>
      </c>
      <c r="L55" s="544">
        <f t="shared" si="2"/>
        <v>0</v>
      </c>
    </row>
    <row r="56" spans="1:12" ht="15">
      <c r="A56" s="595"/>
      <c r="B56" s="428" t="s">
        <v>549</v>
      </c>
      <c r="C56" s="426" t="s">
        <v>2019</v>
      </c>
      <c r="D56" s="543">
        <v>0</v>
      </c>
      <c r="E56" s="543">
        <v>18</v>
      </c>
      <c r="F56" s="544">
        <f t="shared" si="0"/>
        <v>18</v>
      </c>
      <c r="G56" s="543">
        <v>14</v>
      </c>
      <c r="H56" s="543">
        <v>4</v>
      </c>
      <c r="I56" s="543">
        <v>0</v>
      </c>
      <c r="J56" s="543">
        <v>0</v>
      </c>
      <c r="K56" s="544">
        <f t="shared" si="1"/>
        <v>18</v>
      </c>
      <c r="L56" s="544">
        <f t="shared" si="2"/>
        <v>0</v>
      </c>
    </row>
    <row r="57" spans="1:12" ht="15">
      <c r="A57" s="595"/>
      <c r="B57" s="428" t="s">
        <v>550</v>
      </c>
      <c r="C57" s="426" t="s">
        <v>2020</v>
      </c>
      <c r="D57" s="543">
        <v>0</v>
      </c>
      <c r="E57" s="543">
        <v>2859</v>
      </c>
      <c r="F57" s="544">
        <f t="shared" si="0"/>
        <v>2859</v>
      </c>
      <c r="G57" s="543">
        <v>1125</v>
      </c>
      <c r="H57" s="543">
        <v>1734</v>
      </c>
      <c r="I57" s="543">
        <v>0</v>
      </c>
      <c r="J57" s="543">
        <v>0</v>
      </c>
      <c r="K57" s="544">
        <f t="shared" si="1"/>
        <v>2859</v>
      </c>
      <c r="L57" s="544">
        <f t="shared" si="2"/>
        <v>0</v>
      </c>
    </row>
    <row r="58" spans="1:12" ht="15">
      <c r="A58" s="596" t="s">
        <v>1159</v>
      </c>
      <c r="B58" s="429" t="s">
        <v>534</v>
      </c>
      <c r="C58" s="424" t="s">
        <v>2004</v>
      </c>
      <c r="D58" s="545">
        <v>0</v>
      </c>
      <c r="E58" s="545">
        <v>5781</v>
      </c>
      <c r="F58" s="546">
        <f t="shared" si="0"/>
        <v>5781</v>
      </c>
      <c r="G58" s="545">
        <v>2576</v>
      </c>
      <c r="H58" s="545">
        <v>3205</v>
      </c>
      <c r="I58" s="545">
        <v>0</v>
      </c>
      <c r="J58" s="545">
        <v>0</v>
      </c>
      <c r="K58" s="546">
        <f t="shared" si="1"/>
        <v>5781</v>
      </c>
      <c r="L58" s="546">
        <f t="shared" si="2"/>
        <v>0</v>
      </c>
    </row>
    <row r="59" spans="1:12" ht="15">
      <c r="A59" s="597"/>
      <c r="B59" s="429" t="s">
        <v>535</v>
      </c>
      <c r="C59" s="424" t="s">
        <v>2005</v>
      </c>
      <c r="D59" s="545">
        <v>0</v>
      </c>
      <c r="E59" s="545">
        <v>11746</v>
      </c>
      <c r="F59" s="546">
        <f t="shared" si="0"/>
        <v>11746</v>
      </c>
      <c r="G59" s="545">
        <v>4738</v>
      </c>
      <c r="H59" s="545">
        <v>7008</v>
      </c>
      <c r="I59" s="545">
        <v>0</v>
      </c>
      <c r="J59" s="545">
        <v>0</v>
      </c>
      <c r="K59" s="546">
        <f t="shared" si="1"/>
        <v>11746</v>
      </c>
      <c r="L59" s="546">
        <f t="shared" si="2"/>
        <v>0</v>
      </c>
    </row>
    <row r="60" spans="1:12" ht="15">
      <c r="A60" s="597"/>
      <c r="B60" s="429" t="s">
        <v>536</v>
      </c>
      <c r="C60" s="424" t="s">
        <v>2006</v>
      </c>
      <c r="D60" s="545">
        <v>0</v>
      </c>
      <c r="E60" s="545">
        <v>1633</v>
      </c>
      <c r="F60" s="546">
        <f t="shared" si="0"/>
        <v>1633</v>
      </c>
      <c r="G60" s="545">
        <v>811</v>
      </c>
      <c r="H60" s="545">
        <v>822</v>
      </c>
      <c r="I60" s="545">
        <v>0</v>
      </c>
      <c r="J60" s="545">
        <v>0</v>
      </c>
      <c r="K60" s="546">
        <f t="shared" si="1"/>
        <v>1633</v>
      </c>
      <c r="L60" s="546">
        <f t="shared" si="2"/>
        <v>0</v>
      </c>
    </row>
    <row r="61" spans="1:12" ht="15">
      <c r="A61" s="597"/>
      <c r="B61" s="429" t="s">
        <v>537</v>
      </c>
      <c r="C61" s="424" t="s">
        <v>2007</v>
      </c>
      <c r="D61" s="545">
        <v>0</v>
      </c>
      <c r="E61" s="545">
        <v>209</v>
      </c>
      <c r="F61" s="546">
        <f t="shared" si="0"/>
        <v>209</v>
      </c>
      <c r="G61" s="545">
        <v>135</v>
      </c>
      <c r="H61" s="545">
        <v>74</v>
      </c>
      <c r="I61" s="545">
        <v>0</v>
      </c>
      <c r="J61" s="545">
        <v>0</v>
      </c>
      <c r="K61" s="546">
        <f t="shared" si="1"/>
        <v>209</v>
      </c>
      <c r="L61" s="546">
        <f t="shared" si="2"/>
        <v>0</v>
      </c>
    </row>
    <row r="62" spans="1:12" ht="15">
      <c r="A62" s="597"/>
      <c r="B62" s="429" t="s">
        <v>538</v>
      </c>
      <c r="C62" s="424" t="s">
        <v>2008</v>
      </c>
      <c r="D62" s="545">
        <v>0</v>
      </c>
      <c r="E62" s="545">
        <v>17</v>
      </c>
      <c r="F62" s="546">
        <f t="shared" si="0"/>
        <v>17</v>
      </c>
      <c r="G62" s="545">
        <v>5</v>
      </c>
      <c r="H62" s="545">
        <v>12</v>
      </c>
      <c r="I62" s="545">
        <v>0</v>
      </c>
      <c r="J62" s="545">
        <v>0</v>
      </c>
      <c r="K62" s="546">
        <f t="shared" si="1"/>
        <v>17</v>
      </c>
      <c r="L62" s="546">
        <f t="shared" si="2"/>
        <v>0</v>
      </c>
    </row>
    <row r="63" spans="1:12" ht="15">
      <c r="A63" s="597"/>
      <c r="B63" s="429" t="s">
        <v>539</v>
      </c>
      <c r="C63" s="426" t="s">
        <v>2009</v>
      </c>
      <c r="D63" s="545">
        <v>0</v>
      </c>
      <c r="E63" s="545">
        <v>1201</v>
      </c>
      <c r="F63" s="546">
        <f t="shared" si="0"/>
        <v>1201</v>
      </c>
      <c r="G63" s="545">
        <v>442</v>
      </c>
      <c r="H63" s="545">
        <v>759</v>
      </c>
      <c r="I63" s="545">
        <v>0</v>
      </c>
      <c r="J63" s="545">
        <v>0</v>
      </c>
      <c r="K63" s="546">
        <f t="shared" si="1"/>
        <v>1201</v>
      </c>
      <c r="L63" s="546">
        <f t="shared" si="2"/>
        <v>0</v>
      </c>
    </row>
    <row r="64" spans="1:12" ht="15">
      <c r="A64" s="597"/>
      <c r="B64" s="429" t="s">
        <v>540</v>
      </c>
      <c r="C64" s="426" t="s">
        <v>2010</v>
      </c>
      <c r="D64" s="545">
        <v>0</v>
      </c>
      <c r="E64" s="545">
        <v>183</v>
      </c>
      <c r="F64" s="546">
        <f t="shared" si="0"/>
        <v>183</v>
      </c>
      <c r="G64" s="545">
        <v>65</v>
      </c>
      <c r="H64" s="545">
        <v>118</v>
      </c>
      <c r="I64" s="545">
        <v>0</v>
      </c>
      <c r="J64" s="545">
        <v>0</v>
      </c>
      <c r="K64" s="546">
        <f t="shared" si="1"/>
        <v>183</v>
      </c>
      <c r="L64" s="546">
        <f t="shared" si="2"/>
        <v>0</v>
      </c>
    </row>
    <row r="65" spans="1:12" ht="15">
      <c r="A65" s="597"/>
      <c r="B65" s="429" t="s">
        <v>541</v>
      </c>
      <c r="C65" s="426" t="s">
        <v>2011</v>
      </c>
      <c r="D65" s="545">
        <v>0</v>
      </c>
      <c r="E65" s="545">
        <v>1430</v>
      </c>
      <c r="F65" s="546">
        <f t="shared" si="0"/>
        <v>1430</v>
      </c>
      <c r="G65" s="545">
        <v>166</v>
      </c>
      <c r="H65" s="545">
        <v>1264</v>
      </c>
      <c r="I65" s="545">
        <v>0</v>
      </c>
      <c r="J65" s="545">
        <v>0</v>
      </c>
      <c r="K65" s="546">
        <f t="shared" si="1"/>
        <v>1430</v>
      </c>
      <c r="L65" s="546">
        <f t="shared" si="2"/>
        <v>0</v>
      </c>
    </row>
    <row r="66" spans="1:12" ht="15">
      <c r="A66" s="597"/>
      <c r="B66" s="429" t="s">
        <v>542</v>
      </c>
      <c r="C66" s="424" t="s">
        <v>2012</v>
      </c>
      <c r="D66" s="545">
        <v>0</v>
      </c>
      <c r="E66" s="545">
        <v>8</v>
      </c>
      <c r="F66" s="546">
        <f t="shared" si="0"/>
        <v>8</v>
      </c>
      <c r="G66" s="545">
        <v>0</v>
      </c>
      <c r="H66" s="545">
        <v>8</v>
      </c>
      <c r="I66" s="545">
        <v>0</v>
      </c>
      <c r="J66" s="545">
        <v>0</v>
      </c>
      <c r="K66" s="546">
        <f t="shared" si="1"/>
        <v>8</v>
      </c>
      <c r="L66" s="546">
        <f t="shared" si="2"/>
        <v>0</v>
      </c>
    </row>
    <row r="67" spans="1:12" ht="15">
      <c r="A67" s="597"/>
      <c r="B67" s="429" t="s">
        <v>543</v>
      </c>
      <c r="C67" s="426" t="s">
        <v>2013</v>
      </c>
      <c r="D67" s="545">
        <v>0</v>
      </c>
      <c r="E67" s="545">
        <v>41</v>
      </c>
      <c r="F67" s="546">
        <f t="shared" si="0"/>
        <v>41</v>
      </c>
      <c r="G67" s="545">
        <v>18</v>
      </c>
      <c r="H67" s="545">
        <v>23</v>
      </c>
      <c r="I67" s="545">
        <v>0</v>
      </c>
      <c r="J67" s="545">
        <v>0</v>
      </c>
      <c r="K67" s="546">
        <f t="shared" si="1"/>
        <v>41</v>
      </c>
      <c r="L67" s="546">
        <f t="shared" si="2"/>
        <v>0</v>
      </c>
    </row>
    <row r="68" spans="1:12" ht="15">
      <c r="A68" s="597"/>
      <c r="B68" s="429" t="s">
        <v>544</v>
      </c>
      <c r="C68" s="426" t="s">
        <v>2014</v>
      </c>
      <c r="D68" s="545">
        <v>0</v>
      </c>
      <c r="E68" s="545">
        <v>80</v>
      </c>
      <c r="F68" s="546">
        <f t="shared" si="0"/>
        <v>80</v>
      </c>
      <c r="G68" s="545">
        <v>17</v>
      </c>
      <c r="H68" s="545">
        <v>63</v>
      </c>
      <c r="I68" s="545">
        <v>0</v>
      </c>
      <c r="J68" s="545">
        <v>0</v>
      </c>
      <c r="K68" s="546">
        <f t="shared" si="1"/>
        <v>80</v>
      </c>
      <c r="L68" s="546">
        <f t="shared" si="2"/>
        <v>0</v>
      </c>
    </row>
    <row r="69" spans="1:12" ht="15">
      <c r="A69" s="597"/>
      <c r="B69" s="429" t="s">
        <v>545</v>
      </c>
      <c r="C69" s="424" t="s">
        <v>2015</v>
      </c>
      <c r="D69" s="545">
        <v>0</v>
      </c>
      <c r="E69" s="545">
        <v>74</v>
      </c>
      <c r="F69" s="546">
        <f t="shared" si="0"/>
        <v>74</v>
      </c>
      <c r="G69" s="545">
        <v>49</v>
      </c>
      <c r="H69" s="545">
        <v>25</v>
      </c>
      <c r="I69" s="545">
        <v>0</v>
      </c>
      <c r="J69" s="545">
        <v>0</v>
      </c>
      <c r="K69" s="546">
        <f t="shared" si="1"/>
        <v>74</v>
      </c>
      <c r="L69" s="546">
        <f t="shared" si="2"/>
        <v>0</v>
      </c>
    </row>
    <row r="70" spans="1:12" ht="15">
      <c r="A70" s="597"/>
      <c r="B70" s="429" t="s">
        <v>546</v>
      </c>
      <c r="C70" s="424" t="s">
        <v>2016</v>
      </c>
      <c r="D70" s="545">
        <v>0</v>
      </c>
      <c r="E70" s="545">
        <v>11</v>
      </c>
      <c r="F70" s="546">
        <f t="shared" si="0"/>
        <v>11</v>
      </c>
      <c r="G70" s="545">
        <v>2</v>
      </c>
      <c r="H70" s="545">
        <v>9</v>
      </c>
      <c r="I70" s="545">
        <v>0</v>
      </c>
      <c r="J70" s="545">
        <v>0</v>
      </c>
      <c r="K70" s="546">
        <f t="shared" si="1"/>
        <v>11</v>
      </c>
      <c r="L70" s="546">
        <f t="shared" si="2"/>
        <v>0</v>
      </c>
    </row>
    <row r="71" spans="1:12" ht="15">
      <c r="A71" s="597"/>
      <c r="B71" s="429" t="s">
        <v>547</v>
      </c>
      <c r="C71" s="426" t="s">
        <v>2017</v>
      </c>
      <c r="D71" s="545">
        <v>0</v>
      </c>
      <c r="E71" s="545">
        <v>77</v>
      </c>
      <c r="F71" s="546">
        <f t="shared" ref="F71:F151" si="3">E71+D71</f>
        <v>77</v>
      </c>
      <c r="G71" s="545">
        <v>15</v>
      </c>
      <c r="H71" s="545">
        <v>62</v>
      </c>
      <c r="I71" s="545">
        <v>0</v>
      </c>
      <c r="J71" s="545">
        <v>0</v>
      </c>
      <c r="K71" s="546">
        <f t="shared" ref="K71:K134" si="4">SUM(G71:J71)</f>
        <v>77</v>
      </c>
      <c r="L71" s="546">
        <f t="shared" si="2"/>
        <v>0</v>
      </c>
    </row>
    <row r="72" spans="1:12" ht="15">
      <c r="A72" s="597"/>
      <c r="B72" s="429" t="s">
        <v>548</v>
      </c>
      <c r="C72" s="426" t="s">
        <v>2018</v>
      </c>
      <c r="D72" s="545">
        <v>0</v>
      </c>
      <c r="E72" s="545">
        <v>38</v>
      </c>
      <c r="F72" s="546">
        <f t="shared" si="3"/>
        <v>38</v>
      </c>
      <c r="G72" s="545">
        <v>17</v>
      </c>
      <c r="H72" s="545">
        <v>21</v>
      </c>
      <c r="I72" s="545">
        <v>0</v>
      </c>
      <c r="J72" s="545">
        <v>0</v>
      </c>
      <c r="K72" s="546">
        <f t="shared" si="4"/>
        <v>38</v>
      </c>
      <c r="L72" s="546">
        <f t="shared" ref="L72:L152" si="5">F72-K72</f>
        <v>0</v>
      </c>
    </row>
    <row r="73" spans="1:12" ht="15">
      <c r="A73" s="597"/>
      <c r="B73" s="429" t="s">
        <v>549</v>
      </c>
      <c r="C73" s="426" t="s">
        <v>2019</v>
      </c>
      <c r="D73" s="545">
        <v>0</v>
      </c>
      <c r="E73" s="545">
        <v>57</v>
      </c>
      <c r="F73" s="546">
        <f t="shared" si="3"/>
        <v>57</v>
      </c>
      <c r="G73" s="545">
        <v>25</v>
      </c>
      <c r="H73" s="545">
        <v>32</v>
      </c>
      <c r="I73" s="545">
        <v>0</v>
      </c>
      <c r="J73" s="545">
        <v>0</v>
      </c>
      <c r="K73" s="546">
        <f t="shared" si="4"/>
        <v>57</v>
      </c>
      <c r="L73" s="546">
        <f t="shared" si="5"/>
        <v>0</v>
      </c>
    </row>
    <row r="74" spans="1:12" ht="15">
      <c r="A74" s="597"/>
      <c r="B74" s="429" t="s">
        <v>550</v>
      </c>
      <c r="C74" s="426" t="s">
        <v>2020</v>
      </c>
      <c r="D74" s="545">
        <v>0</v>
      </c>
      <c r="E74" s="545">
        <v>201</v>
      </c>
      <c r="F74" s="546">
        <f t="shared" si="3"/>
        <v>201</v>
      </c>
      <c r="G74" s="545">
        <v>26</v>
      </c>
      <c r="H74" s="545">
        <v>175</v>
      </c>
      <c r="I74" s="545">
        <v>0</v>
      </c>
      <c r="J74" s="545">
        <v>0</v>
      </c>
      <c r="K74" s="546">
        <f t="shared" si="4"/>
        <v>201</v>
      </c>
      <c r="L74" s="546">
        <f t="shared" si="5"/>
        <v>0</v>
      </c>
    </row>
    <row r="75" spans="1:12" ht="15">
      <c r="A75" s="598" t="s">
        <v>1160</v>
      </c>
      <c r="B75" s="430" t="s">
        <v>534</v>
      </c>
      <c r="C75" s="424" t="s">
        <v>2004</v>
      </c>
      <c r="D75" s="547">
        <v>324</v>
      </c>
      <c r="E75" s="547">
        <v>9872</v>
      </c>
      <c r="F75" s="548">
        <f t="shared" si="3"/>
        <v>10196</v>
      </c>
      <c r="G75" s="547">
        <v>5253</v>
      </c>
      <c r="H75" s="547">
        <v>4641</v>
      </c>
      <c r="I75" s="547">
        <v>0</v>
      </c>
      <c r="J75" s="547">
        <v>0</v>
      </c>
      <c r="K75" s="548">
        <f t="shared" si="4"/>
        <v>9894</v>
      </c>
      <c r="L75" s="548">
        <f t="shared" si="5"/>
        <v>302</v>
      </c>
    </row>
    <row r="76" spans="1:12" ht="15">
      <c r="A76" s="598"/>
      <c r="B76" s="430" t="s">
        <v>535</v>
      </c>
      <c r="C76" s="424" t="s">
        <v>2005</v>
      </c>
      <c r="D76" s="547">
        <v>0</v>
      </c>
      <c r="E76" s="547">
        <v>4350</v>
      </c>
      <c r="F76" s="548">
        <f t="shared" si="3"/>
        <v>4350</v>
      </c>
      <c r="G76" s="547">
        <v>3776</v>
      </c>
      <c r="H76" s="547">
        <v>568</v>
      </c>
      <c r="I76" s="547">
        <v>0</v>
      </c>
      <c r="J76" s="547">
        <v>0</v>
      </c>
      <c r="K76" s="548">
        <f t="shared" si="4"/>
        <v>4344</v>
      </c>
      <c r="L76" s="548">
        <f t="shared" si="5"/>
        <v>6</v>
      </c>
    </row>
    <row r="77" spans="1:12" ht="15">
      <c r="A77" s="598"/>
      <c r="B77" s="430" t="s">
        <v>536</v>
      </c>
      <c r="C77" s="424" t="s">
        <v>2006</v>
      </c>
      <c r="D77" s="547">
        <v>23</v>
      </c>
      <c r="E77" s="547">
        <v>4188</v>
      </c>
      <c r="F77" s="548">
        <f t="shared" si="3"/>
        <v>4211</v>
      </c>
      <c r="G77" s="547">
        <v>2264</v>
      </c>
      <c r="H77" s="547">
        <v>1880</v>
      </c>
      <c r="I77" s="547">
        <v>50</v>
      </c>
      <c r="J77" s="547">
        <v>0</v>
      </c>
      <c r="K77" s="548">
        <f t="shared" si="4"/>
        <v>4194</v>
      </c>
      <c r="L77" s="548">
        <f t="shared" si="5"/>
        <v>17</v>
      </c>
    </row>
    <row r="78" spans="1:12" ht="15">
      <c r="A78" s="598"/>
      <c r="B78" s="430" t="s">
        <v>537</v>
      </c>
      <c r="C78" s="424" t="s">
        <v>2007</v>
      </c>
      <c r="D78" s="547">
        <v>21</v>
      </c>
      <c r="E78" s="547">
        <v>935</v>
      </c>
      <c r="F78" s="548">
        <f t="shared" si="3"/>
        <v>956</v>
      </c>
      <c r="G78" s="547">
        <v>369</v>
      </c>
      <c r="H78" s="547">
        <v>569</v>
      </c>
      <c r="I78" s="547">
        <v>5</v>
      </c>
      <c r="J78" s="547">
        <v>0</v>
      </c>
      <c r="K78" s="548">
        <f t="shared" si="4"/>
        <v>943</v>
      </c>
      <c r="L78" s="548">
        <f t="shared" si="5"/>
        <v>13</v>
      </c>
    </row>
    <row r="79" spans="1:12" ht="15">
      <c r="A79" s="598"/>
      <c r="B79" s="430" t="s">
        <v>538</v>
      </c>
      <c r="C79" s="424" t="s">
        <v>2008</v>
      </c>
      <c r="D79" s="547">
        <v>9</v>
      </c>
      <c r="E79" s="547">
        <v>409</v>
      </c>
      <c r="F79" s="548">
        <f t="shared" si="3"/>
        <v>418</v>
      </c>
      <c r="G79" s="547">
        <v>43</v>
      </c>
      <c r="H79" s="547">
        <v>366</v>
      </c>
      <c r="I79" s="547">
        <v>2</v>
      </c>
      <c r="J79" s="547">
        <v>0</v>
      </c>
      <c r="K79" s="548">
        <f t="shared" si="4"/>
        <v>411</v>
      </c>
      <c r="L79" s="548">
        <f t="shared" si="5"/>
        <v>7</v>
      </c>
    </row>
    <row r="80" spans="1:12" ht="15">
      <c r="A80" s="598"/>
      <c r="B80" s="430" t="s">
        <v>539</v>
      </c>
      <c r="C80" s="426" t="s">
        <v>2009</v>
      </c>
      <c r="D80" s="547">
        <v>60</v>
      </c>
      <c r="E80" s="547">
        <v>3469</v>
      </c>
      <c r="F80" s="548">
        <f t="shared" si="3"/>
        <v>3529</v>
      </c>
      <c r="G80" s="547">
        <v>2263</v>
      </c>
      <c r="H80" s="547">
        <v>1213</v>
      </c>
      <c r="I80" s="547">
        <v>0</v>
      </c>
      <c r="J80" s="547">
        <v>0</v>
      </c>
      <c r="K80" s="548">
        <f t="shared" si="4"/>
        <v>3476</v>
      </c>
      <c r="L80" s="548">
        <f t="shared" si="5"/>
        <v>53</v>
      </c>
    </row>
    <row r="81" spans="1:17" ht="15">
      <c r="A81" s="598"/>
      <c r="B81" s="430" t="s">
        <v>540</v>
      </c>
      <c r="C81" s="426" t="s">
        <v>2010</v>
      </c>
      <c r="D81" s="547">
        <v>17</v>
      </c>
      <c r="E81" s="547">
        <v>211</v>
      </c>
      <c r="F81" s="548">
        <f t="shared" si="3"/>
        <v>228</v>
      </c>
      <c r="G81" s="547">
        <v>161</v>
      </c>
      <c r="H81" s="547">
        <v>39</v>
      </c>
      <c r="I81" s="547">
        <v>0</v>
      </c>
      <c r="J81" s="547">
        <v>0</v>
      </c>
      <c r="K81" s="548">
        <f t="shared" si="4"/>
        <v>200</v>
      </c>
      <c r="L81" s="548">
        <f t="shared" si="5"/>
        <v>28</v>
      </c>
    </row>
    <row r="82" spans="1:17" ht="15">
      <c r="A82" s="598"/>
      <c r="B82" s="430" t="s">
        <v>541</v>
      </c>
      <c r="C82" s="426" t="s">
        <v>2011</v>
      </c>
      <c r="D82" s="547">
        <v>120</v>
      </c>
      <c r="E82" s="547">
        <v>3181</v>
      </c>
      <c r="F82" s="548">
        <f t="shared" si="3"/>
        <v>3301</v>
      </c>
      <c r="G82" s="547">
        <v>2624</v>
      </c>
      <c r="H82" s="547">
        <v>550</v>
      </c>
      <c r="I82" s="547">
        <v>0</v>
      </c>
      <c r="J82" s="547">
        <v>0</v>
      </c>
      <c r="K82" s="548">
        <f t="shared" si="4"/>
        <v>3174</v>
      </c>
      <c r="L82" s="548">
        <f t="shared" si="5"/>
        <v>127</v>
      </c>
    </row>
    <row r="83" spans="1:17" ht="15">
      <c r="A83" s="598"/>
      <c r="B83" s="430" t="s">
        <v>542</v>
      </c>
      <c r="C83" s="424" t="s">
        <v>2012</v>
      </c>
      <c r="D83" s="547">
        <v>12</v>
      </c>
      <c r="E83" s="547">
        <v>617</v>
      </c>
      <c r="F83" s="548">
        <f t="shared" si="3"/>
        <v>629</v>
      </c>
      <c r="G83" s="547">
        <v>176</v>
      </c>
      <c r="H83" s="547">
        <v>437</v>
      </c>
      <c r="I83" s="547">
        <v>0</v>
      </c>
      <c r="J83" s="547">
        <v>0</v>
      </c>
      <c r="K83" s="548">
        <f t="shared" si="4"/>
        <v>613</v>
      </c>
      <c r="L83" s="548">
        <f t="shared" si="5"/>
        <v>16</v>
      </c>
    </row>
    <row r="84" spans="1:17" ht="15">
      <c r="A84" s="598"/>
      <c r="B84" s="430" t="s">
        <v>543</v>
      </c>
      <c r="C84" s="426" t="s">
        <v>2013</v>
      </c>
      <c r="D84" s="547">
        <v>22</v>
      </c>
      <c r="E84" s="547">
        <v>277</v>
      </c>
      <c r="F84" s="548">
        <f t="shared" si="3"/>
        <v>299</v>
      </c>
      <c r="G84" s="547">
        <v>201</v>
      </c>
      <c r="H84" s="547">
        <v>72</v>
      </c>
      <c r="I84" s="547">
        <v>0</v>
      </c>
      <c r="J84" s="547">
        <v>0</v>
      </c>
      <c r="K84" s="548">
        <f t="shared" si="4"/>
        <v>273</v>
      </c>
      <c r="L84" s="548">
        <f t="shared" si="5"/>
        <v>26</v>
      </c>
    </row>
    <row r="85" spans="1:17" ht="15">
      <c r="A85" s="598"/>
      <c r="B85" s="430" t="s">
        <v>544</v>
      </c>
      <c r="C85" s="426" t="s">
        <v>2014</v>
      </c>
      <c r="D85" s="547">
        <v>21</v>
      </c>
      <c r="E85" s="547">
        <v>7</v>
      </c>
      <c r="F85" s="548">
        <f t="shared" si="3"/>
        <v>28</v>
      </c>
      <c r="G85" s="547">
        <v>3</v>
      </c>
      <c r="H85" s="547">
        <v>3</v>
      </c>
      <c r="I85" s="547">
        <v>0</v>
      </c>
      <c r="J85" s="547">
        <v>0</v>
      </c>
      <c r="K85" s="548">
        <f t="shared" si="4"/>
        <v>6</v>
      </c>
      <c r="L85" s="548">
        <f t="shared" si="5"/>
        <v>22</v>
      </c>
    </row>
    <row r="86" spans="1:17" ht="15">
      <c r="A86" s="598"/>
      <c r="B86" s="430" t="s">
        <v>545</v>
      </c>
      <c r="C86" s="424" t="s">
        <v>2015</v>
      </c>
      <c r="D86" s="547">
        <v>7</v>
      </c>
      <c r="E86" s="547">
        <v>75</v>
      </c>
      <c r="F86" s="548">
        <f t="shared" si="3"/>
        <v>82</v>
      </c>
      <c r="G86" s="547">
        <v>45</v>
      </c>
      <c r="H86" s="547">
        <v>30</v>
      </c>
      <c r="I86" s="547">
        <v>0</v>
      </c>
      <c r="J86" s="547">
        <v>0</v>
      </c>
      <c r="K86" s="548">
        <f t="shared" si="4"/>
        <v>75</v>
      </c>
      <c r="L86" s="548">
        <f t="shared" si="5"/>
        <v>7</v>
      </c>
    </row>
    <row r="87" spans="1:17" ht="15">
      <c r="A87" s="598"/>
      <c r="B87" s="430" t="s">
        <v>546</v>
      </c>
      <c r="C87" s="424" t="s">
        <v>2016</v>
      </c>
      <c r="D87" s="547">
        <v>2</v>
      </c>
      <c r="E87" s="547">
        <v>0</v>
      </c>
      <c r="F87" s="548">
        <f t="shared" si="3"/>
        <v>2</v>
      </c>
      <c r="G87" s="547">
        <v>0</v>
      </c>
      <c r="H87" s="547">
        <v>0</v>
      </c>
      <c r="I87" s="547">
        <v>0</v>
      </c>
      <c r="J87" s="547">
        <v>0</v>
      </c>
      <c r="K87" s="548">
        <f t="shared" si="4"/>
        <v>0</v>
      </c>
      <c r="L87" s="548">
        <f t="shared" si="5"/>
        <v>2</v>
      </c>
    </row>
    <row r="88" spans="1:17" ht="15">
      <c r="A88" s="598"/>
      <c r="B88" s="430" t="s">
        <v>547</v>
      </c>
      <c r="C88" s="426" t="s">
        <v>2017</v>
      </c>
      <c r="D88" s="547">
        <v>20</v>
      </c>
      <c r="E88" s="547">
        <v>252</v>
      </c>
      <c r="F88" s="548">
        <f t="shared" si="3"/>
        <v>272</v>
      </c>
      <c r="G88" s="547">
        <v>124</v>
      </c>
      <c r="H88" s="547">
        <v>127</v>
      </c>
      <c r="I88" s="547">
        <v>0</v>
      </c>
      <c r="J88" s="547">
        <v>0</v>
      </c>
      <c r="K88" s="548">
        <f t="shared" si="4"/>
        <v>251</v>
      </c>
      <c r="L88" s="548">
        <f t="shared" si="5"/>
        <v>21</v>
      </c>
    </row>
    <row r="89" spans="1:17" ht="15">
      <c r="A89" s="598"/>
      <c r="B89" s="430" t="s">
        <v>548</v>
      </c>
      <c r="C89" s="426" t="s">
        <v>2018</v>
      </c>
      <c r="D89" s="547">
        <v>38</v>
      </c>
      <c r="E89" s="547">
        <v>1117</v>
      </c>
      <c r="F89" s="548">
        <f t="shared" si="3"/>
        <v>1155</v>
      </c>
      <c r="G89" s="547">
        <v>420</v>
      </c>
      <c r="H89" s="547">
        <v>703</v>
      </c>
      <c r="I89" s="547">
        <v>0</v>
      </c>
      <c r="J89" s="547">
        <v>0</v>
      </c>
      <c r="K89" s="548">
        <f t="shared" si="4"/>
        <v>1123</v>
      </c>
      <c r="L89" s="548">
        <f t="shared" si="5"/>
        <v>32</v>
      </c>
    </row>
    <row r="90" spans="1:17" ht="15">
      <c r="A90" s="598"/>
      <c r="B90" s="430" t="s">
        <v>549</v>
      </c>
      <c r="C90" s="426" t="s">
        <v>2019</v>
      </c>
      <c r="D90" s="547">
        <v>19</v>
      </c>
      <c r="E90" s="547">
        <v>826</v>
      </c>
      <c r="F90" s="548">
        <f t="shared" si="3"/>
        <v>845</v>
      </c>
      <c r="G90" s="547">
        <v>245</v>
      </c>
      <c r="H90" s="547">
        <v>588</v>
      </c>
      <c r="I90" s="547">
        <v>0</v>
      </c>
      <c r="J90" s="547">
        <v>0</v>
      </c>
      <c r="K90" s="548">
        <f t="shared" si="4"/>
        <v>833</v>
      </c>
      <c r="L90" s="548">
        <f t="shared" si="5"/>
        <v>12</v>
      </c>
    </row>
    <row r="91" spans="1:17" ht="15">
      <c r="A91" s="598"/>
      <c r="B91" s="430" t="s">
        <v>550</v>
      </c>
      <c r="C91" s="426" t="s">
        <v>2020</v>
      </c>
      <c r="D91" s="547">
        <v>52</v>
      </c>
      <c r="E91" s="547">
        <v>2919</v>
      </c>
      <c r="F91" s="548">
        <f t="shared" si="3"/>
        <v>2971</v>
      </c>
      <c r="G91" s="547">
        <v>1347</v>
      </c>
      <c r="H91" s="547">
        <v>1557</v>
      </c>
      <c r="I91" s="547">
        <v>11</v>
      </c>
      <c r="J91" s="547">
        <v>0</v>
      </c>
      <c r="K91" s="548">
        <f t="shared" si="4"/>
        <v>2915</v>
      </c>
      <c r="L91" s="548">
        <f t="shared" si="5"/>
        <v>56</v>
      </c>
    </row>
    <row r="92" spans="1:17" ht="15">
      <c r="A92" s="594" t="s">
        <v>1161</v>
      </c>
      <c r="B92" s="428" t="s">
        <v>534</v>
      </c>
      <c r="C92" s="424" t="s">
        <v>2004</v>
      </c>
      <c r="D92" s="543">
        <v>0</v>
      </c>
      <c r="E92" s="543">
        <v>3286</v>
      </c>
      <c r="F92" s="544">
        <f t="shared" si="3"/>
        <v>3286</v>
      </c>
      <c r="G92" s="543">
        <v>3286</v>
      </c>
      <c r="H92" s="543">
        <v>0</v>
      </c>
      <c r="I92" s="543">
        <v>0</v>
      </c>
      <c r="J92" s="543">
        <v>0</v>
      </c>
      <c r="K92" s="544">
        <f t="shared" si="4"/>
        <v>3286</v>
      </c>
      <c r="L92" s="544">
        <f t="shared" si="5"/>
        <v>0</v>
      </c>
      <c r="P92" s="431"/>
      <c r="Q92" s="431"/>
    </row>
    <row r="93" spans="1:17" ht="15">
      <c r="A93" s="594"/>
      <c r="B93" s="428" t="s">
        <v>535</v>
      </c>
      <c r="C93" s="424" t="s">
        <v>2005</v>
      </c>
      <c r="D93" s="543">
        <v>0</v>
      </c>
      <c r="E93" s="543">
        <v>4529</v>
      </c>
      <c r="F93" s="544">
        <f t="shared" si="3"/>
        <v>4529</v>
      </c>
      <c r="G93" s="543">
        <v>4529</v>
      </c>
      <c r="H93" s="543">
        <v>0</v>
      </c>
      <c r="I93" s="543">
        <v>0</v>
      </c>
      <c r="J93" s="543">
        <v>0</v>
      </c>
      <c r="K93" s="544">
        <f t="shared" si="4"/>
        <v>4529</v>
      </c>
      <c r="L93" s="544">
        <f t="shared" si="5"/>
        <v>0</v>
      </c>
      <c r="P93" s="431"/>
      <c r="Q93" s="431"/>
    </row>
    <row r="94" spans="1:17" ht="15">
      <c r="A94" s="594"/>
      <c r="B94" s="428" t="s">
        <v>536</v>
      </c>
      <c r="C94" s="424" t="s">
        <v>2006</v>
      </c>
      <c r="D94" s="543">
        <v>0</v>
      </c>
      <c r="E94" s="543">
        <v>934</v>
      </c>
      <c r="F94" s="544">
        <f t="shared" si="3"/>
        <v>934</v>
      </c>
      <c r="G94" s="543">
        <v>934</v>
      </c>
      <c r="H94" s="543">
        <v>0</v>
      </c>
      <c r="I94" s="543">
        <v>0</v>
      </c>
      <c r="J94" s="543">
        <v>0</v>
      </c>
      <c r="K94" s="544">
        <f t="shared" si="4"/>
        <v>934</v>
      </c>
      <c r="L94" s="544">
        <f t="shared" si="5"/>
        <v>0</v>
      </c>
      <c r="P94" s="431"/>
      <c r="Q94" s="431"/>
    </row>
    <row r="95" spans="1:17" ht="15">
      <c r="A95" s="594"/>
      <c r="B95" s="428" t="s">
        <v>537</v>
      </c>
      <c r="C95" s="424" t="s">
        <v>2007</v>
      </c>
      <c r="D95" s="543">
        <v>0</v>
      </c>
      <c r="E95" s="543">
        <v>1500</v>
      </c>
      <c r="F95" s="544">
        <f t="shared" si="3"/>
        <v>1500</v>
      </c>
      <c r="G95" s="543">
        <v>1500</v>
      </c>
      <c r="H95" s="543">
        <v>0</v>
      </c>
      <c r="I95" s="543">
        <v>0</v>
      </c>
      <c r="J95" s="543">
        <v>0</v>
      </c>
      <c r="K95" s="544">
        <f t="shared" si="4"/>
        <v>1500</v>
      </c>
      <c r="L95" s="544">
        <f t="shared" si="5"/>
        <v>0</v>
      </c>
      <c r="P95" s="431"/>
      <c r="Q95" s="431"/>
    </row>
    <row r="96" spans="1:17" ht="15">
      <c r="A96" s="594"/>
      <c r="B96" s="428" t="s">
        <v>538</v>
      </c>
      <c r="C96" s="424" t="s">
        <v>2008</v>
      </c>
      <c r="D96" s="543">
        <v>0</v>
      </c>
      <c r="E96" s="543">
        <v>428</v>
      </c>
      <c r="F96" s="544">
        <f t="shared" si="3"/>
        <v>428</v>
      </c>
      <c r="G96" s="543">
        <v>428</v>
      </c>
      <c r="H96" s="543">
        <v>0</v>
      </c>
      <c r="I96" s="543">
        <v>0</v>
      </c>
      <c r="J96" s="543">
        <v>0</v>
      </c>
      <c r="K96" s="544">
        <f t="shared" si="4"/>
        <v>428</v>
      </c>
      <c r="L96" s="544">
        <f t="shared" si="5"/>
        <v>0</v>
      </c>
      <c r="P96" s="431"/>
      <c r="Q96" s="431"/>
    </row>
    <row r="97" spans="1:17" ht="15">
      <c r="A97" s="594"/>
      <c r="B97" s="428" t="s">
        <v>539</v>
      </c>
      <c r="C97" s="426" t="s">
        <v>2009</v>
      </c>
      <c r="D97" s="543">
        <v>0</v>
      </c>
      <c r="E97" s="543">
        <v>821</v>
      </c>
      <c r="F97" s="544">
        <f t="shared" si="3"/>
        <v>821</v>
      </c>
      <c r="G97" s="543">
        <v>821</v>
      </c>
      <c r="H97" s="543">
        <v>0</v>
      </c>
      <c r="I97" s="543">
        <v>0</v>
      </c>
      <c r="J97" s="543">
        <v>0</v>
      </c>
      <c r="K97" s="544">
        <f t="shared" si="4"/>
        <v>821</v>
      </c>
      <c r="L97" s="544">
        <f t="shared" si="5"/>
        <v>0</v>
      </c>
      <c r="P97" s="431"/>
      <c r="Q97" s="431"/>
    </row>
    <row r="98" spans="1:17" ht="15">
      <c r="A98" s="594"/>
      <c r="B98" s="428" t="s">
        <v>540</v>
      </c>
      <c r="C98" s="426" t="s">
        <v>2010</v>
      </c>
      <c r="D98" s="543">
        <v>0</v>
      </c>
      <c r="E98" s="543">
        <v>738</v>
      </c>
      <c r="F98" s="544">
        <f t="shared" si="3"/>
        <v>738</v>
      </c>
      <c r="G98" s="543">
        <v>738</v>
      </c>
      <c r="H98" s="543">
        <v>0</v>
      </c>
      <c r="I98" s="543">
        <v>0</v>
      </c>
      <c r="J98" s="543">
        <v>0</v>
      </c>
      <c r="K98" s="544">
        <f t="shared" si="4"/>
        <v>738</v>
      </c>
      <c r="L98" s="544">
        <f t="shared" si="5"/>
        <v>0</v>
      </c>
      <c r="P98" s="431"/>
      <c r="Q98" s="431"/>
    </row>
    <row r="99" spans="1:17" ht="15">
      <c r="A99" s="594"/>
      <c r="B99" s="428" t="s">
        <v>541</v>
      </c>
      <c r="C99" s="426" t="s">
        <v>2011</v>
      </c>
      <c r="D99" s="543">
        <v>0</v>
      </c>
      <c r="E99" s="543">
        <v>360</v>
      </c>
      <c r="F99" s="544">
        <f t="shared" si="3"/>
        <v>360</v>
      </c>
      <c r="G99" s="543">
        <v>360</v>
      </c>
      <c r="H99" s="543">
        <v>0</v>
      </c>
      <c r="I99" s="543">
        <v>0</v>
      </c>
      <c r="J99" s="543">
        <v>0</v>
      </c>
      <c r="K99" s="544">
        <f t="shared" si="4"/>
        <v>360</v>
      </c>
      <c r="L99" s="544">
        <f t="shared" si="5"/>
        <v>0</v>
      </c>
      <c r="P99" s="431"/>
      <c r="Q99" s="431"/>
    </row>
    <row r="100" spans="1:17" ht="15">
      <c r="A100" s="594"/>
      <c r="B100" s="428" t="s">
        <v>542</v>
      </c>
      <c r="C100" s="424" t="s">
        <v>2012</v>
      </c>
      <c r="D100" s="543">
        <v>0</v>
      </c>
      <c r="E100" s="543">
        <v>140</v>
      </c>
      <c r="F100" s="544">
        <f t="shared" si="3"/>
        <v>140</v>
      </c>
      <c r="G100" s="543">
        <v>140</v>
      </c>
      <c r="H100" s="543">
        <v>0</v>
      </c>
      <c r="I100" s="543">
        <v>0</v>
      </c>
      <c r="J100" s="543">
        <v>0</v>
      </c>
      <c r="K100" s="544">
        <f t="shared" si="4"/>
        <v>140</v>
      </c>
      <c r="L100" s="544">
        <f t="shared" si="5"/>
        <v>0</v>
      </c>
      <c r="P100" s="431"/>
      <c r="Q100" s="431"/>
    </row>
    <row r="101" spans="1:17" ht="15">
      <c r="A101" s="594"/>
      <c r="B101" s="428" t="s">
        <v>543</v>
      </c>
      <c r="C101" s="426" t="s">
        <v>2013</v>
      </c>
      <c r="D101" s="543">
        <v>0</v>
      </c>
      <c r="E101" s="543">
        <v>765</v>
      </c>
      <c r="F101" s="544">
        <f t="shared" si="3"/>
        <v>765</v>
      </c>
      <c r="G101" s="543">
        <v>765</v>
      </c>
      <c r="H101" s="543">
        <v>0</v>
      </c>
      <c r="I101" s="543">
        <v>0</v>
      </c>
      <c r="J101" s="543">
        <v>0</v>
      </c>
      <c r="K101" s="544">
        <f t="shared" si="4"/>
        <v>765</v>
      </c>
      <c r="L101" s="544">
        <f t="shared" si="5"/>
        <v>0</v>
      </c>
      <c r="P101" s="431"/>
      <c r="Q101" s="431"/>
    </row>
    <row r="102" spans="1:17" ht="15">
      <c r="A102" s="594"/>
      <c r="B102" s="428" t="s">
        <v>544</v>
      </c>
      <c r="C102" s="426" t="s">
        <v>2014</v>
      </c>
      <c r="D102" s="543">
        <v>0</v>
      </c>
      <c r="E102" s="543">
        <v>841</v>
      </c>
      <c r="F102" s="544">
        <f t="shared" si="3"/>
        <v>841</v>
      </c>
      <c r="G102" s="543">
        <v>841</v>
      </c>
      <c r="H102" s="543">
        <v>0</v>
      </c>
      <c r="I102" s="543">
        <v>0</v>
      </c>
      <c r="J102" s="543">
        <v>0</v>
      </c>
      <c r="K102" s="544">
        <f t="shared" si="4"/>
        <v>841</v>
      </c>
      <c r="L102" s="544">
        <f t="shared" si="5"/>
        <v>0</v>
      </c>
      <c r="P102" s="431"/>
      <c r="Q102" s="431"/>
    </row>
    <row r="103" spans="1:17" ht="15">
      <c r="A103" s="594"/>
      <c r="B103" s="428" t="s">
        <v>545</v>
      </c>
      <c r="C103" s="424" t="s">
        <v>2015</v>
      </c>
      <c r="D103" s="543">
        <v>0</v>
      </c>
      <c r="E103" s="543">
        <v>171</v>
      </c>
      <c r="F103" s="544">
        <f t="shared" si="3"/>
        <v>171</v>
      </c>
      <c r="G103" s="543">
        <v>171</v>
      </c>
      <c r="H103" s="543">
        <v>0</v>
      </c>
      <c r="I103" s="543">
        <v>0</v>
      </c>
      <c r="J103" s="543">
        <v>0</v>
      </c>
      <c r="K103" s="544">
        <f t="shared" si="4"/>
        <v>171</v>
      </c>
      <c r="L103" s="544">
        <f t="shared" si="5"/>
        <v>0</v>
      </c>
      <c r="P103" s="431"/>
      <c r="Q103" s="431"/>
    </row>
    <row r="104" spans="1:17" ht="15">
      <c r="A104" s="594"/>
      <c r="B104" s="428" t="s">
        <v>546</v>
      </c>
      <c r="C104" s="424" t="s">
        <v>2016</v>
      </c>
      <c r="D104" s="543">
        <v>0</v>
      </c>
      <c r="E104" s="543">
        <v>220</v>
      </c>
      <c r="F104" s="544">
        <f t="shared" si="3"/>
        <v>220</v>
      </c>
      <c r="G104" s="543">
        <v>220</v>
      </c>
      <c r="H104" s="543">
        <v>0</v>
      </c>
      <c r="I104" s="543">
        <v>0</v>
      </c>
      <c r="J104" s="543">
        <v>0</v>
      </c>
      <c r="K104" s="544">
        <f t="shared" si="4"/>
        <v>220</v>
      </c>
      <c r="L104" s="544">
        <f t="shared" si="5"/>
        <v>0</v>
      </c>
      <c r="P104" s="431"/>
      <c r="Q104" s="431"/>
    </row>
    <row r="105" spans="1:17" ht="15">
      <c r="A105" s="594"/>
      <c r="B105" s="428" t="s">
        <v>547</v>
      </c>
      <c r="C105" s="426" t="s">
        <v>2017</v>
      </c>
      <c r="D105" s="543">
        <v>0</v>
      </c>
      <c r="E105" s="543">
        <v>620</v>
      </c>
      <c r="F105" s="544">
        <f t="shared" si="3"/>
        <v>620</v>
      </c>
      <c r="G105" s="543">
        <v>620</v>
      </c>
      <c r="H105" s="543">
        <v>0</v>
      </c>
      <c r="I105" s="543">
        <v>0</v>
      </c>
      <c r="J105" s="543">
        <v>0</v>
      </c>
      <c r="K105" s="544">
        <f t="shared" si="4"/>
        <v>620</v>
      </c>
      <c r="L105" s="544">
        <f t="shared" si="5"/>
        <v>0</v>
      </c>
      <c r="P105" s="431"/>
      <c r="Q105" s="431"/>
    </row>
    <row r="106" spans="1:17" ht="15">
      <c r="A106" s="594"/>
      <c r="B106" s="428" t="s">
        <v>548</v>
      </c>
      <c r="C106" s="426" t="s">
        <v>2018</v>
      </c>
      <c r="D106" s="543">
        <v>0</v>
      </c>
      <c r="E106" s="543">
        <v>768</v>
      </c>
      <c r="F106" s="544">
        <f t="shared" si="3"/>
        <v>768</v>
      </c>
      <c r="G106" s="543">
        <v>768</v>
      </c>
      <c r="H106" s="543">
        <v>0</v>
      </c>
      <c r="I106" s="543">
        <v>0</v>
      </c>
      <c r="J106" s="543">
        <v>0</v>
      </c>
      <c r="K106" s="544">
        <f t="shared" si="4"/>
        <v>768</v>
      </c>
      <c r="L106" s="544">
        <f t="shared" si="5"/>
        <v>0</v>
      </c>
      <c r="P106" s="431"/>
      <c r="Q106" s="431"/>
    </row>
    <row r="107" spans="1:17" ht="15">
      <c r="A107" s="594"/>
      <c r="B107" s="428" t="s">
        <v>549</v>
      </c>
      <c r="C107" s="426" t="s">
        <v>2019</v>
      </c>
      <c r="D107" s="543">
        <v>0</v>
      </c>
      <c r="E107" s="543">
        <v>92</v>
      </c>
      <c r="F107" s="544">
        <f t="shared" si="3"/>
        <v>92</v>
      </c>
      <c r="G107" s="543">
        <v>92</v>
      </c>
      <c r="H107" s="543">
        <v>0</v>
      </c>
      <c r="I107" s="543">
        <v>0</v>
      </c>
      <c r="J107" s="543">
        <v>0</v>
      </c>
      <c r="K107" s="544">
        <f t="shared" si="4"/>
        <v>92</v>
      </c>
      <c r="L107" s="544">
        <f t="shared" si="5"/>
        <v>0</v>
      </c>
      <c r="P107" s="431"/>
      <c r="Q107" s="431"/>
    </row>
    <row r="108" spans="1:17" ht="15">
      <c r="A108" s="594"/>
      <c r="B108" s="428" t="s">
        <v>550</v>
      </c>
      <c r="C108" s="426" t="s">
        <v>2020</v>
      </c>
      <c r="D108" s="543">
        <v>0</v>
      </c>
      <c r="E108" s="543">
        <v>7137</v>
      </c>
      <c r="F108" s="544">
        <f t="shared" si="3"/>
        <v>7137</v>
      </c>
      <c r="G108" s="543">
        <v>7137</v>
      </c>
      <c r="H108" s="543">
        <v>0</v>
      </c>
      <c r="I108" s="543">
        <v>0</v>
      </c>
      <c r="J108" s="543">
        <v>0</v>
      </c>
      <c r="K108" s="544">
        <f t="shared" si="4"/>
        <v>7137</v>
      </c>
      <c r="L108" s="544">
        <f t="shared" si="5"/>
        <v>0</v>
      </c>
      <c r="P108" s="431"/>
      <c r="Q108" s="431"/>
    </row>
    <row r="109" spans="1:17" ht="15">
      <c r="A109" s="612" t="s">
        <v>2077</v>
      </c>
      <c r="B109" s="432" t="s">
        <v>534</v>
      </c>
      <c r="C109" s="424" t="s">
        <v>2004</v>
      </c>
      <c r="D109" s="549">
        <v>0</v>
      </c>
      <c r="E109" s="549">
        <v>2861</v>
      </c>
      <c r="F109" s="550">
        <f t="shared" si="3"/>
        <v>2861</v>
      </c>
      <c r="G109" s="549">
        <v>1832</v>
      </c>
      <c r="H109" s="549">
        <v>1029</v>
      </c>
      <c r="I109" s="549">
        <v>0</v>
      </c>
      <c r="J109" s="549">
        <v>0</v>
      </c>
      <c r="K109" s="550">
        <f t="shared" si="4"/>
        <v>2861</v>
      </c>
      <c r="L109" s="550">
        <f t="shared" si="5"/>
        <v>0</v>
      </c>
      <c r="N109" s="506">
        <v>0</v>
      </c>
    </row>
    <row r="110" spans="1:17" ht="15">
      <c r="A110" s="612"/>
      <c r="B110" s="432" t="s">
        <v>535</v>
      </c>
      <c r="C110" s="424" t="s">
        <v>2005</v>
      </c>
      <c r="D110" s="549">
        <v>0</v>
      </c>
      <c r="E110" s="549">
        <v>2702</v>
      </c>
      <c r="F110" s="550">
        <f t="shared" si="3"/>
        <v>2702</v>
      </c>
      <c r="G110" s="549">
        <v>2145</v>
      </c>
      <c r="H110" s="549">
        <v>557</v>
      </c>
      <c r="I110" s="549">
        <v>0</v>
      </c>
      <c r="J110" s="549">
        <v>0</v>
      </c>
      <c r="K110" s="550">
        <f t="shared" si="4"/>
        <v>2702</v>
      </c>
      <c r="L110" s="550">
        <f t="shared" si="5"/>
        <v>0</v>
      </c>
      <c r="N110" s="506">
        <v>0</v>
      </c>
    </row>
    <row r="111" spans="1:17" ht="15">
      <c r="A111" s="612"/>
      <c r="B111" s="432" t="s">
        <v>536</v>
      </c>
      <c r="C111" s="424" t="s">
        <v>2006</v>
      </c>
      <c r="D111" s="549">
        <v>0</v>
      </c>
      <c r="E111" s="549">
        <v>1920</v>
      </c>
      <c r="F111" s="550">
        <f t="shared" si="3"/>
        <v>1920</v>
      </c>
      <c r="G111" s="549">
        <v>1514</v>
      </c>
      <c r="H111" s="549">
        <v>406</v>
      </c>
      <c r="I111" s="549">
        <v>0</v>
      </c>
      <c r="J111" s="549">
        <v>0</v>
      </c>
      <c r="K111" s="550">
        <f t="shared" si="4"/>
        <v>1920</v>
      </c>
      <c r="L111" s="550">
        <f t="shared" si="5"/>
        <v>0</v>
      </c>
      <c r="N111" s="506">
        <v>3</v>
      </c>
    </row>
    <row r="112" spans="1:17" ht="15">
      <c r="A112" s="612"/>
      <c r="B112" s="432" t="s">
        <v>537</v>
      </c>
      <c r="C112" s="424" t="s">
        <v>2007</v>
      </c>
      <c r="D112" s="549">
        <v>0</v>
      </c>
      <c r="E112" s="549">
        <v>412</v>
      </c>
      <c r="F112" s="550">
        <f t="shared" si="3"/>
        <v>412</v>
      </c>
      <c r="G112" s="549">
        <v>384</v>
      </c>
      <c r="H112" s="549">
        <v>28</v>
      </c>
      <c r="I112" s="549">
        <v>0</v>
      </c>
      <c r="J112" s="549">
        <v>0</v>
      </c>
      <c r="K112" s="550">
        <f t="shared" si="4"/>
        <v>412</v>
      </c>
      <c r="L112" s="550">
        <f t="shared" si="5"/>
        <v>0</v>
      </c>
      <c r="N112" s="506">
        <v>0</v>
      </c>
    </row>
    <row r="113" spans="1:14" ht="15">
      <c r="A113" s="612"/>
      <c r="B113" s="432" t="s">
        <v>538</v>
      </c>
      <c r="C113" s="424" t="s">
        <v>2008</v>
      </c>
      <c r="D113" s="549">
        <v>0</v>
      </c>
      <c r="E113" s="549">
        <v>254</v>
      </c>
      <c r="F113" s="550">
        <f t="shared" si="3"/>
        <v>254</v>
      </c>
      <c r="G113" s="549">
        <v>222</v>
      </c>
      <c r="H113" s="549">
        <v>32</v>
      </c>
      <c r="I113" s="549">
        <v>0</v>
      </c>
      <c r="J113" s="549">
        <v>0</v>
      </c>
      <c r="K113" s="550">
        <f t="shared" si="4"/>
        <v>254</v>
      </c>
      <c r="L113" s="550">
        <f t="shared" si="5"/>
        <v>0</v>
      </c>
      <c r="N113" s="506">
        <v>0</v>
      </c>
    </row>
    <row r="114" spans="1:14" ht="15">
      <c r="A114" s="612"/>
      <c r="B114" s="432" t="s">
        <v>539</v>
      </c>
      <c r="C114" s="426" t="s">
        <v>2009</v>
      </c>
      <c r="D114" s="549">
        <v>0</v>
      </c>
      <c r="E114" s="549">
        <v>1497</v>
      </c>
      <c r="F114" s="550">
        <f t="shared" si="3"/>
        <v>1497</v>
      </c>
      <c r="G114" s="549">
        <v>1045</v>
      </c>
      <c r="H114" s="549">
        <v>452</v>
      </c>
      <c r="I114" s="549">
        <v>0</v>
      </c>
      <c r="J114" s="549">
        <v>0</v>
      </c>
      <c r="K114" s="550">
        <f t="shared" si="4"/>
        <v>1497</v>
      </c>
      <c r="L114" s="550">
        <f t="shared" si="5"/>
        <v>0</v>
      </c>
      <c r="N114" s="506">
        <v>0</v>
      </c>
    </row>
    <row r="115" spans="1:14" ht="15">
      <c r="A115" s="612"/>
      <c r="B115" s="432" t="s">
        <v>540</v>
      </c>
      <c r="C115" s="426" t="s">
        <v>2010</v>
      </c>
      <c r="D115" s="549">
        <v>0</v>
      </c>
      <c r="E115" s="549">
        <v>1502</v>
      </c>
      <c r="F115" s="550">
        <f t="shared" si="3"/>
        <v>1502</v>
      </c>
      <c r="G115" s="549">
        <v>1269</v>
      </c>
      <c r="H115" s="549">
        <v>233</v>
      </c>
      <c r="I115" s="549">
        <v>0</v>
      </c>
      <c r="J115" s="549">
        <v>0</v>
      </c>
      <c r="K115" s="550">
        <f t="shared" si="4"/>
        <v>1502</v>
      </c>
      <c r="L115" s="550">
        <f t="shared" si="5"/>
        <v>0</v>
      </c>
      <c r="N115" s="506">
        <v>8</v>
      </c>
    </row>
    <row r="116" spans="1:14" ht="15">
      <c r="A116" s="612"/>
      <c r="B116" s="432" t="s">
        <v>541</v>
      </c>
      <c r="C116" s="426" t="s">
        <v>2011</v>
      </c>
      <c r="D116" s="549">
        <v>0</v>
      </c>
      <c r="E116" s="549">
        <v>1529</v>
      </c>
      <c r="F116" s="550">
        <f t="shared" si="3"/>
        <v>1529</v>
      </c>
      <c r="G116" s="549">
        <v>1258</v>
      </c>
      <c r="H116" s="549">
        <v>271</v>
      </c>
      <c r="I116" s="549">
        <v>0</v>
      </c>
      <c r="J116" s="549">
        <v>0</v>
      </c>
      <c r="K116" s="550">
        <f t="shared" si="4"/>
        <v>1529</v>
      </c>
      <c r="L116" s="550">
        <f t="shared" si="5"/>
        <v>0</v>
      </c>
      <c r="N116" s="506">
        <v>0</v>
      </c>
    </row>
    <row r="117" spans="1:14" ht="15">
      <c r="A117" s="612"/>
      <c r="B117" s="432" t="s">
        <v>542</v>
      </c>
      <c r="C117" s="424" t="s">
        <v>2012</v>
      </c>
      <c r="D117" s="549">
        <v>0</v>
      </c>
      <c r="E117" s="549">
        <v>0</v>
      </c>
      <c r="F117" s="550">
        <f t="shared" si="3"/>
        <v>0</v>
      </c>
      <c r="G117" s="549">
        <v>0</v>
      </c>
      <c r="H117" s="549">
        <v>0</v>
      </c>
      <c r="I117" s="549">
        <v>0</v>
      </c>
      <c r="J117" s="549">
        <v>0</v>
      </c>
      <c r="K117" s="550">
        <f t="shared" si="4"/>
        <v>0</v>
      </c>
      <c r="L117" s="550">
        <f t="shared" si="5"/>
        <v>0</v>
      </c>
      <c r="N117" s="506">
        <v>0</v>
      </c>
    </row>
    <row r="118" spans="1:14" ht="15">
      <c r="A118" s="612"/>
      <c r="B118" s="432" t="s">
        <v>543</v>
      </c>
      <c r="C118" s="426" t="s">
        <v>2013</v>
      </c>
      <c r="D118" s="549">
        <v>0</v>
      </c>
      <c r="E118" s="549">
        <v>872</v>
      </c>
      <c r="F118" s="550">
        <f t="shared" si="3"/>
        <v>872</v>
      </c>
      <c r="G118" s="549">
        <v>584</v>
      </c>
      <c r="H118" s="549">
        <v>288</v>
      </c>
      <c r="I118" s="549">
        <v>0</v>
      </c>
      <c r="J118" s="549">
        <v>0</v>
      </c>
      <c r="K118" s="550">
        <f t="shared" si="4"/>
        <v>872</v>
      </c>
      <c r="L118" s="550">
        <f t="shared" si="5"/>
        <v>0</v>
      </c>
      <c r="N118" s="506">
        <v>0</v>
      </c>
    </row>
    <row r="119" spans="1:14" ht="15">
      <c r="A119" s="612"/>
      <c r="B119" s="432" t="s">
        <v>544</v>
      </c>
      <c r="C119" s="426" t="s">
        <v>2014</v>
      </c>
      <c r="D119" s="549">
        <v>0</v>
      </c>
      <c r="E119" s="549">
        <v>793</v>
      </c>
      <c r="F119" s="550">
        <f t="shared" si="3"/>
        <v>793</v>
      </c>
      <c r="G119" s="549">
        <v>577</v>
      </c>
      <c r="H119" s="549">
        <v>216</v>
      </c>
      <c r="I119" s="549">
        <v>0</v>
      </c>
      <c r="J119" s="549">
        <v>0</v>
      </c>
      <c r="K119" s="550">
        <f t="shared" si="4"/>
        <v>793</v>
      </c>
      <c r="L119" s="550">
        <f t="shared" si="5"/>
        <v>0</v>
      </c>
      <c r="N119" s="506">
        <v>0</v>
      </c>
    </row>
    <row r="120" spans="1:14" ht="15">
      <c r="A120" s="612"/>
      <c r="B120" s="432" t="s">
        <v>545</v>
      </c>
      <c r="C120" s="424" t="s">
        <v>2015</v>
      </c>
      <c r="D120" s="549">
        <v>0</v>
      </c>
      <c r="E120" s="549">
        <v>159</v>
      </c>
      <c r="F120" s="550">
        <f t="shared" si="3"/>
        <v>159</v>
      </c>
      <c r="G120" s="549">
        <v>103</v>
      </c>
      <c r="H120" s="549">
        <v>56</v>
      </c>
      <c r="I120" s="549">
        <v>0</v>
      </c>
      <c r="J120" s="549">
        <v>0</v>
      </c>
      <c r="K120" s="550">
        <f t="shared" si="4"/>
        <v>159</v>
      </c>
      <c r="L120" s="550">
        <f t="shared" si="5"/>
        <v>0</v>
      </c>
      <c r="N120" s="506">
        <v>1</v>
      </c>
    </row>
    <row r="121" spans="1:14" ht="15">
      <c r="A121" s="612"/>
      <c r="B121" s="432" t="s">
        <v>546</v>
      </c>
      <c r="C121" s="424" t="s">
        <v>2016</v>
      </c>
      <c r="D121" s="549">
        <v>0</v>
      </c>
      <c r="E121" s="549">
        <v>64</v>
      </c>
      <c r="F121" s="550">
        <f t="shared" si="3"/>
        <v>64</v>
      </c>
      <c r="G121" s="549">
        <v>58</v>
      </c>
      <c r="H121" s="549">
        <v>6</v>
      </c>
      <c r="I121" s="549">
        <v>0</v>
      </c>
      <c r="J121" s="549">
        <v>0</v>
      </c>
      <c r="K121" s="550">
        <f t="shared" si="4"/>
        <v>64</v>
      </c>
      <c r="L121" s="550">
        <f t="shared" si="5"/>
        <v>0</v>
      </c>
      <c r="N121" s="506">
        <v>0</v>
      </c>
    </row>
    <row r="122" spans="1:14" ht="15">
      <c r="A122" s="612"/>
      <c r="B122" s="432" t="s">
        <v>547</v>
      </c>
      <c r="C122" s="426" t="s">
        <v>2017</v>
      </c>
      <c r="D122" s="549">
        <v>0</v>
      </c>
      <c r="E122" s="549">
        <v>1115</v>
      </c>
      <c r="F122" s="550">
        <f t="shared" si="3"/>
        <v>1115</v>
      </c>
      <c r="G122" s="549">
        <v>1029</v>
      </c>
      <c r="H122" s="549">
        <v>86</v>
      </c>
      <c r="I122" s="549">
        <v>0</v>
      </c>
      <c r="J122" s="549">
        <v>0</v>
      </c>
      <c r="K122" s="550">
        <f t="shared" si="4"/>
        <v>1115</v>
      </c>
      <c r="L122" s="550">
        <f t="shared" si="5"/>
        <v>0</v>
      </c>
      <c r="N122" s="506">
        <v>0</v>
      </c>
    </row>
    <row r="123" spans="1:14" ht="15">
      <c r="A123" s="612"/>
      <c r="B123" s="432" t="s">
        <v>548</v>
      </c>
      <c r="C123" s="426" t="s">
        <v>2018</v>
      </c>
      <c r="D123" s="549">
        <v>0</v>
      </c>
      <c r="E123" s="549">
        <v>1099</v>
      </c>
      <c r="F123" s="550">
        <f t="shared" si="3"/>
        <v>1099</v>
      </c>
      <c r="G123" s="549">
        <v>984</v>
      </c>
      <c r="H123" s="549">
        <v>115</v>
      </c>
      <c r="I123" s="549">
        <v>0</v>
      </c>
      <c r="J123" s="549">
        <v>0</v>
      </c>
      <c r="K123" s="550">
        <f t="shared" si="4"/>
        <v>1099</v>
      </c>
      <c r="L123" s="550">
        <f t="shared" si="5"/>
        <v>0</v>
      </c>
      <c r="N123" s="506">
        <v>6</v>
      </c>
    </row>
    <row r="124" spans="1:14" ht="15">
      <c r="A124" s="612"/>
      <c r="B124" s="432" t="s">
        <v>549</v>
      </c>
      <c r="C124" s="426" t="s">
        <v>2019</v>
      </c>
      <c r="D124" s="549">
        <v>0</v>
      </c>
      <c r="E124" s="549">
        <v>399</v>
      </c>
      <c r="F124" s="550">
        <f t="shared" si="3"/>
        <v>399</v>
      </c>
      <c r="G124" s="549">
        <v>385</v>
      </c>
      <c r="H124" s="549">
        <v>14</v>
      </c>
      <c r="I124" s="549">
        <v>0</v>
      </c>
      <c r="J124" s="549">
        <v>0</v>
      </c>
      <c r="K124" s="550">
        <f t="shared" si="4"/>
        <v>399</v>
      </c>
      <c r="L124" s="550">
        <f t="shared" si="5"/>
        <v>0</v>
      </c>
      <c r="N124" s="506">
        <v>0</v>
      </c>
    </row>
    <row r="125" spans="1:14" ht="15">
      <c r="A125" s="612"/>
      <c r="B125" s="432" t="s">
        <v>550</v>
      </c>
      <c r="C125" s="426" t="s">
        <v>2020</v>
      </c>
      <c r="D125" s="549">
        <v>0</v>
      </c>
      <c r="E125" s="549">
        <v>2847</v>
      </c>
      <c r="F125" s="550">
        <f t="shared" si="3"/>
        <v>2847</v>
      </c>
      <c r="G125" s="549">
        <v>2505</v>
      </c>
      <c r="H125" s="549">
        <v>342</v>
      </c>
      <c r="I125" s="549">
        <v>0</v>
      </c>
      <c r="J125" s="549">
        <v>0</v>
      </c>
      <c r="K125" s="550">
        <f t="shared" si="4"/>
        <v>2847</v>
      </c>
      <c r="L125" s="550">
        <f t="shared" si="5"/>
        <v>0</v>
      </c>
      <c r="N125" s="506">
        <v>6</v>
      </c>
    </row>
    <row r="126" spans="1:14" ht="15">
      <c r="A126" s="619" t="s">
        <v>1162</v>
      </c>
      <c r="B126" s="433" t="s">
        <v>534</v>
      </c>
      <c r="C126" s="424" t="s">
        <v>2004</v>
      </c>
      <c r="D126" s="551">
        <v>0</v>
      </c>
      <c r="E126" s="551">
        <v>21696</v>
      </c>
      <c r="F126" s="552">
        <f t="shared" si="3"/>
        <v>21696</v>
      </c>
      <c r="G126" s="551">
        <v>14810</v>
      </c>
      <c r="H126" s="551">
        <v>6886</v>
      </c>
      <c r="I126" s="551">
        <v>0</v>
      </c>
      <c r="J126" s="551">
        <v>0</v>
      </c>
      <c r="K126" s="552">
        <f t="shared" si="4"/>
        <v>21696</v>
      </c>
      <c r="L126" s="552">
        <f t="shared" si="5"/>
        <v>0</v>
      </c>
    </row>
    <row r="127" spans="1:14" ht="15">
      <c r="A127" s="619"/>
      <c r="B127" s="433" t="s">
        <v>535</v>
      </c>
      <c r="C127" s="424" t="s">
        <v>2005</v>
      </c>
      <c r="D127" s="551">
        <v>0</v>
      </c>
      <c r="E127" s="551">
        <v>9864</v>
      </c>
      <c r="F127" s="552">
        <f t="shared" si="3"/>
        <v>9864</v>
      </c>
      <c r="G127" s="551">
        <v>6213</v>
      </c>
      <c r="H127" s="551">
        <v>3651</v>
      </c>
      <c r="I127" s="551">
        <v>0</v>
      </c>
      <c r="J127" s="551">
        <v>0</v>
      </c>
      <c r="K127" s="552">
        <f t="shared" si="4"/>
        <v>9864</v>
      </c>
      <c r="L127" s="552">
        <f t="shared" si="5"/>
        <v>0</v>
      </c>
    </row>
    <row r="128" spans="1:14" ht="15">
      <c r="A128" s="619"/>
      <c r="B128" s="433" t="s">
        <v>536</v>
      </c>
      <c r="C128" s="424" t="s">
        <v>2006</v>
      </c>
      <c r="D128" s="551">
        <v>0</v>
      </c>
      <c r="E128" s="551">
        <v>5547</v>
      </c>
      <c r="F128" s="552">
        <f t="shared" si="3"/>
        <v>5547</v>
      </c>
      <c r="G128" s="551">
        <v>3304</v>
      </c>
      <c r="H128" s="551">
        <v>2243</v>
      </c>
      <c r="I128" s="551">
        <v>0</v>
      </c>
      <c r="J128" s="551">
        <v>0</v>
      </c>
      <c r="K128" s="552">
        <f t="shared" si="4"/>
        <v>5547</v>
      </c>
      <c r="L128" s="552">
        <f t="shared" si="5"/>
        <v>0</v>
      </c>
    </row>
    <row r="129" spans="1:12" ht="15">
      <c r="A129" s="619"/>
      <c r="B129" s="433" t="s">
        <v>537</v>
      </c>
      <c r="C129" s="424" t="s">
        <v>2007</v>
      </c>
      <c r="D129" s="551">
        <v>0</v>
      </c>
      <c r="E129" s="551">
        <v>95</v>
      </c>
      <c r="F129" s="552">
        <f t="shared" si="3"/>
        <v>95</v>
      </c>
      <c r="G129" s="551">
        <v>85</v>
      </c>
      <c r="H129" s="551">
        <v>10</v>
      </c>
      <c r="I129" s="551">
        <v>0</v>
      </c>
      <c r="J129" s="551">
        <v>0</v>
      </c>
      <c r="K129" s="552">
        <f t="shared" si="4"/>
        <v>95</v>
      </c>
      <c r="L129" s="552">
        <f t="shared" si="5"/>
        <v>0</v>
      </c>
    </row>
    <row r="130" spans="1:12" ht="15">
      <c r="A130" s="619"/>
      <c r="B130" s="433" t="s">
        <v>538</v>
      </c>
      <c r="C130" s="424" t="s">
        <v>2008</v>
      </c>
      <c r="D130" s="551">
        <v>0</v>
      </c>
      <c r="E130" s="551">
        <v>129</v>
      </c>
      <c r="F130" s="552">
        <f t="shared" si="3"/>
        <v>129</v>
      </c>
      <c r="G130" s="551">
        <v>112</v>
      </c>
      <c r="H130" s="551">
        <v>17</v>
      </c>
      <c r="I130" s="551">
        <v>0</v>
      </c>
      <c r="J130" s="551">
        <v>0</v>
      </c>
      <c r="K130" s="552">
        <f t="shared" si="4"/>
        <v>129</v>
      </c>
      <c r="L130" s="552">
        <f t="shared" si="5"/>
        <v>0</v>
      </c>
    </row>
    <row r="131" spans="1:12" ht="15">
      <c r="A131" s="619"/>
      <c r="B131" s="433" t="s">
        <v>539</v>
      </c>
      <c r="C131" s="426" t="s">
        <v>2009</v>
      </c>
      <c r="D131" s="551">
        <v>0</v>
      </c>
      <c r="E131" s="551">
        <v>664</v>
      </c>
      <c r="F131" s="552">
        <f t="shared" si="3"/>
        <v>664</v>
      </c>
      <c r="G131" s="551">
        <v>610</v>
      </c>
      <c r="H131" s="551">
        <v>54</v>
      </c>
      <c r="I131" s="551">
        <v>0</v>
      </c>
      <c r="J131" s="551">
        <v>0</v>
      </c>
      <c r="K131" s="552">
        <f t="shared" si="4"/>
        <v>664</v>
      </c>
      <c r="L131" s="552">
        <f t="shared" si="5"/>
        <v>0</v>
      </c>
    </row>
    <row r="132" spans="1:12" ht="15">
      <c r="A132" s="619"/>
      <c r="B132" s="433" t="s">
        <v>540</v>
      </c>
      <c r="C132" s="426" t="s">
        <v>2010</v>
      </c>
      <c r="D132" s="551">
        <v>0</v>
      </c>
      <c r="E132" s="551">
        <v>296</v>
      </c>
      <c r="F132" s="552">
        <f t="shared" si="3"/>
        <v>296</v>
      </c>
      <c r="G132" s="551">
        <v>247</v>
      </c>
      <c r="H132" s="551">
        <v>49</v>
      </c>
      <c r="I132" s="551">
        <v>0</v>
      </c>
      <c r="J132" s="551">
        <v>0</v>
      </c>
      <c r="K132" s="552">
        <f t="shared" si="4"/>
        <v>296</v>
      </c>
      <c r="L132" s="552">
        <f t="shared" si="5"/>
        <v>0</v>
      </c>
    </row>
    <row r="133" spans="1:12" ht="15">
      <c r="A133" s="619"/>
      <c r="B133" s="433" t="s">
        <v>541</v>
      </c>
      <c r="C133" s="426" t="s">
        <v>2011</v>
      </c>
      <c r="D133" s="551">
        <v>0</v>
      </c>
      <c r="E133" s="551">
        <v>291</v>
      </c>
      <c r="F133" s="552">
        <f t="shared" si="3"/>
        <v>291</v>
      </c>
      <c r="G133" s="551">
        <v>251</v>
      </c>
      <c r="H133" s="551">
        <v>40</v>
      </c>
      <c r="I133" s="551">
        <v>0</v>
      </c>
      <c r="J133" s="551">
        <v>0</v>
      </c>
      <c r="K133" s="552">
        <f t="shared" si="4"/>
        <v>291</v>
      </c>
      <c r="L133" s="552">
        <f t="shared" si="5"/>
        <v>0</v>
      </c>
    </row>
    <row r="134" spans="1:12" ht="15">
      <c r="A134" s="619"/>
      <c r="B134" s="433" t="s">
        <v>542</v>
      </c>
      <c r="C134" s="424" t="s">
        <v>2012</v>
      </c>
      <c r="D134" s="551">
        <v>0</v>
      </c>
      <c r="E134" s="551">
        <v>82</v>
      </c>
      <c r="F134" s="552">
        <f t="shared" si="3"/>
        <v>82</v>
      </c>
      <c r="G134" s="551">
        <v>75</v>
      </c>
      <c r="H134" s="551">
        <v>7</v>
      </c>
      <c r="I134" s="551">
        <v>0</v>
      </c>
      <c r="J134" s="551">
        <v>0</v>
      </c>
      <c r="K134" s="552">
        <f t="shared" si="4"/>
        <v>82</v>
      </c>
      <c r="L134" s="552">
        <f t="shared" si="5"/>
        <v>0</v>
      </c>
    </row>
    <row r="135" spans="1:12" ht="15">
      <c r="A135" s="619"/>
      <c r="B135" s="433" t="s">
        <v>543</v>
      </c>
      <c r="C135" s="426" t="s">
        <v>2013</v>
      </c>
      <c r="D135" s="551">
        <v>0</v>
      </c>
      <c r="E135" s="551">
        <v>64</v>
      </c>
      <c r="F135" s="552">
        <f t="shared" si="3"/>
        <v>64</v>
      </c>
      <c r="G135" s="551">
        <v>62</v>
      </c>
      <c r="H135" s="551">
        <v>2</v>
      </c>
      <c r="I135" s="551">
        <v>0</v>
      </c>
      <c r="J135" s="551">
        <v>0</v>
      </c>
      <c r="K135" s="552">
        <f t="shared" ref="K135:K198" si="6">SUM(G135:J135)</f>
        <v>64</v>
      </c>
      <c r="L135" s="552">
        <f t="shared" si="5"/>
        <v>0</v>
      </c>
    </row>
    <row r="136" spans="1:12" ht="15">
      <c r="A136" s="619"/>
      <c r="B136" s="433" t="s">
        <v>544</v>
      </c>
      <c r="C136" s="426" t="s">
        <v>2014</v>
      </c>
      <c r="D136" s="551">
        <v>0</v>
      </c>
      <c r="E136" s="551">
        <v>82</v>
      </c>
      <c r="F136" s="552">
        <f t="shared" si="3"/>
        <v>82</v>
      </c>
      <c r="G136" s="551">
        <v>81</v>
      </c>
      <c r="H136" s="551">
        <v>1</v>
      </c>
      <c r="I136" s="551">
        <v>0</v>
      </c>
      <c r="J136" s="551">
        <v>0</v>
      </c>
      <c r="K136" s="552">
        <f t="shared" si="6"/>
        <v>82</v>
      </c>
      <c r="L136" s="552">
        <f t="shared" si="5"/>
        <v>0</v>
      </c>
    </row>
    <row r="137" spans="1:12" ht="15">
      <c r="A137" s="619"/>
      <c r="B137" s="433" t="s">
        <v>545</v>
      </c>
      <c r="C137" s="424" t="s">
        <v>2015</v>
      </c>
      <c r="D137" s="551">
        <v>0</v>
      </c>
      <c r="E137" s="551">
        <v>55</v>
      </c>
      <c r="F137" s="552">
        <f t="shared" si="3"/>
        <v>55</v>
      </c>
      <c r="G137" s="551">
        <v>53</v>
      </c>
      <c r="H137" s="551">
        <v>2</v>
      </c>
      <c r="I137" s="551">
        <v>0</v>
      </c>
      <c r="J137" s="551">
        <v>0</v>
      </c>
      <c r="K137" s="552">
        <f t="shared" si="6"/>
        <v>55</v>
      </c>
      <c r="L137" s="552">
        <f t="shared" si="5"/>
        <v>0</v>
      </c>
    </row>
    <row r="138" spans="1:12" ht="15">
      <c r="A138" s="619"/>
      <c r="B138" s="433" t="s">
        <v>546</v>
      </c>
      <c r="C138" s="424" t="s">
        <v>2016</v>
      </c>
      <c r="D138" s="551">
        <v>0</v>
      </c>
      <c r="E138" s="551">
        <v>68</v>
      </c>
      <c r="F138" s="552">
        <f t="shared" si="3"/>
        <v>68</v>
      </c>
      <c r="G138" s="551">
        <v>64</v>
      </c>
      <c r="H138" s="551">
        <v>4</v>
      </c>
      <c r="I138" s="551">
        <v>0</v>
      </c>
      <c r="J138" s="551">
        <v>0</v>
      </c>
      <c r="K138" s="552">
        <f t="shared" si="6"/>
        <v>68</v>
      </c>
      <c r="L138" s="552">
        <f t="shared" si="5"/>
        <v>0</v>
      </c>
    </row>
    <row r="139" spans="1:12" ht="15">
      <c r="A139" s="619"/>
      <c r="B139" s="433" t="s">
        <v>547</v>
      </c>
      <c r="C139" s="426" t="s">
        <v>2017</v>
      </c>
      <c r="D139" s="551">
        <v>0</v>
      </c>
      <c r="E139" s="551">
        <v>290</v>
      </c>
      <c r="F139" s="552">
        <f t="shared" si="3"/>
        <v>290</v>
      </c>
      <c r="G139" s="551">
        <v>248</v>
      </c>
      <c r="H139" s="551">
        <v>42</v>
      </c>
      <c r="I139" s="551">
        <v>0</v>
      </c>
      <c r="J139" s="551">
        <v>0</v>
      </c>
      <c r="K139" s="552">
        <f t="shared" si="6"/>
        <v>290</v>
      </c>
      <c r="L139" s="552">
        <f t="shared" si="5"/>
        <v>0</v>
      </c>
    </row>
    <row r="140" spans="1:12" ht="15">
      <c r="A140" s="619"/>
      <c r="B140" s="433" t="s">
        <v>548</v>
      </c>
      <c r="C140" s="426" t="s">
        <v>2018</v>
      </c>
      <c r="D140" s="551">
        <v>0</v>
      </c>
      <c r="E140" s="551">
        <v>178</v>
      </c>
      <c r="F140" s="552">
        <f t="shared" si="3"/>
        <v>178</v>
      </c>
      <c r="G140" s="551">
        <v>150</v>
      </c>
      <c r="H140" s="551">
        <v>28</v>
      </c>
      <c r="I140" s="551">
        <v>0</v>
      </c>
      <c r="J140" s="551">
        <v>0</v>
      </c>
      <c r="K140" s="552">
        <f t="shared" si="6"/>
        <v>178</v>
      </c>
      <c r="L140" s="552">
        <f t="shared" si="5"/>
        <v>0</v>
      </c>
    </row>
    <row r="141" spans="1:12" ht="15">
      <c r="A141" s="619"/>
      <c r="B141" s="433" t="s">
        <v>549</v>
      </c>
      <c r="C141" s="426" t="s">
        <v>2019</v>
      </c>
      <c r="D141" s="551">
        <v>0</v>
      </c>
      <c r="E141" s="551">
        <v>94</v>
      </c>
      <c r="F141" s="552">
        <f t="shared" si="3"/>
        <v>94</v>
      </c>
      <c r="G141" s="551">
        <v>80</v>
      </c>
      <c r="H141" s="551">
        <v>14</v>
      </c>
      <c r="I141" s="551">
        <v>0</v>
      </c>
      <c r="J141" s="551">
        <v>0</v>
      </c>
      <c r="K141" s="552">
        <f t="shared" si="6"/>
        <v>94</v>
      </c>
      <c r="L141" s="552">
        <f t="shared" si="5"/>
        <v>0</v>
      </c>
    </row>
    <row r="142" spans="1:12" ht="15">
      <c r="A142" s="619"/>
      <c r="B142" s="433" t="s">
        <v>550</v>
      </c>
      <c r="C142" s="426" t="s">
        <v>2020</v>
      </c>
      <c r="D142" s="551">
        <v>0</v>
      </c>
      <c r="E142" s="551">
        <v>10</v>
      </c>
      <c r="F142" s="552">
        <f t="shared" si="3"/>
        <v>10</v>
      </c>
      <c r="G142" s="551">
        <v>9</v>
      </c>
      <c r="H142" s="551">
        <v>1</v>
      </c>
      <c r="I142" s="551">
        <v>0</v>
      </c>
      <c r="J142" s="551">
        <v>0</v>
      </c>
      <c r="K142" s="552">
        <f t="shared" si="6"/>
        <v>10</v>
      </c>
      <c r="L142" s="552">
        <f t="shared" si="5"/>
        <v>0</v>
      </c>
    </row>
    <row r="143" spans="1:12" ht="15">
      <c r="A143" s="614" t="s">
        <v>1163</v>
      </c>
      <c r="B143" s="434" t="s">
        <v>534</v>
      </c>
      <c r="C143" s="424" t="s">
        <v>2004</v>
      </c>
      <c r="D143" s="553">
        <v>0</v>
      </c>
      <c r="E143" s="553">
        <v>20939</v>
      </c>
      <c r="F143" s="554">
        <f t="shared" si="3"/>
        <v>20939</v>
      </c>
      <c r="G143" s="553">
        <v>15564</v>
      </c>
      <c r="H143" s="553">
        <v>5375</v>
      </c>
      <c r="I143" s="553">
        <v>0</v>
      </c>
      <c r="J143" s="553">
        <v>0</v>
      </c>
      <c r="K143" s="554">
        <f t="shared" si="6"/>
        <v>20939</v>
      </c>
      <c r="L143" s="554">
        <f t="shared" si="5"/>
        <v>0</v>
      </c>
    </row>
    <row r="144" spans="1:12" ht="15">
      <c r="A144" s="614"/>
      <c r="B144" s="434" t="s">
        <v>535</v>
      </c>
      <c r="C144" s="424" t="s">
        <v>2005</v>
      </c>
      <c r="D144" s="553">
        <v>0</v>
      </c>
      <c r="E144" s="553">
        <v>2230</v>
      </c>
      <c r="F144" s="554">
        <f t="shared" si="3"/>
        <v>2230</v>
      </c>
      <c r="G144" s="553">
        <v>1147</v>
      </c>
      <c r="H144" s="553">
        <v>1083</v>
      </c>
      <c r="I144" s="553">
        <v>0</v>
      </c>
      <c r="J144" s="553">
        <v>0</v>
      </c>
      <c r="K144" s="554">
        <f t="shared" si="6"/>
        <v>2230</v>
      </c>
      <c r="L144" s="554">
        <f t="shared" si="5"/>
        <v>0</v>
      </c>
    </row>
    <row r="145" spans="1:12" ht="15">
      <c r="A145" s="614"/>
      <c r="B145" s="434" t="s">
        <v>536</v>
      </c>
      <c r="C145" s="424" t="s">
        <v>2006</v>
      </c>
      <c r="D145" s="553">
        <v>0</v>
      </c>
      <c r="E145" s="553">
        <v>969</v>
      </c>
      <c r="F145" s="554">
        <f t="shared" si="3"/>
        <v>969</v>
      </c>
      <c r="G145" s="553">
        <v>520</v>
      </c>
      <c r="H145" s="553">
        <v>449</v>
      </c>
      <c r="I145" s="553">
        <v>0</v>
      </c>
      <c r="J145" s="553">
        <v>0</v>
      </c>
      <c r="K145" s="554">
        <f t="shared" si="6"/>
        <v>969</v>
      </c>
      <c r="L145" s="554">
        <f t="shared" si="5"/>
        <v>0</v>
      </c>
    </row>
    <row r="146" spans="1:12" ht="15">
      <c r="A146" s="614"/>
      <c r="B146" s="434" t="s">
        <v>537</v>
      </c>
      <c r="C146" s="424" t="s">
        <v>2007</v>
      </c>
      <c r="D146" s="553">
        <v>0</v>
      </c>
      <c r="E146" s="553">
        <v>44</v>
      </c>
      <c r="F146" s="554">
        <f t="shared" si="3"/>
        <v>44</v>
      </c>
      <c r="G146" s="553">
        <v>20</v>
      </c>
      <c r="H146" s="553">
        <v>24</v>
      </c>
      <c r="I146" s="553">
        <v>0</v>
      </c>
      <c r="J146" s="553">
        <v>0</v>
      </c>
      <c r="K146" s="554">
        <f t="shared" si="6"/>
        <v>44</v>
      </c>
      <c r="L146" s="554">
        <f t="shared" si="5"/>
        <v>0</v>
      </c>
    </row>
    <row r="147" spans="1:12" ht="15">
      <c r="A147" s="614"/>
      <c r="B147" s="434" t="s">
        <v>538</v>
      </c>
      <c r="C147" s="424" t="s">
        <v>2008</v>
      </c>
      <c r="D147" s="553">
        <v>0</v>
      </c>
      <c r="E147" s="553">
        <v>82</v>
      </c>
      <c r="F147" s="554">
        <f t="shared" si="3"/>
        <v>82</v>
      </c>
      <c r="G147" s="553">
        <v>42</v>
      </c>
      <c r="H147" s="553">
        <v>40</v>
      </c>
      <c r="I147" s="553">
        <v>0</v>
      </c>
      <c r="J147" s="553">
        <v>0</v>
      </c>
      <c r="K147" s="554">
        <f t="shared" si="6"/>
        <v>82</v>
      </c>
      <c r="L147" s="554">
        <f t="shared" si="5"/>
        <v>0</v>
      </c>
    </row>
    <row r="148" spans="1:12" ht="15">
      <c r="A148" s="614"/>
      <c r="B148" s="434" t="s">
        <v>539</v>
      </c>
      <c r="C148" s="426" t="s">
        <v>2009</v>
      </c>
      <c r="D148" s="553">
        <v>0</v>
      </c>
      <c r="E148" s="553">
        <v>1875</v>
      </c>
      <c r="F148" s="554">
        <f t="shared" si="3"/>
        <v>1875</v>
      </c>
      <c r="G148" s="553">
        <v>1065</v>
      </c>
      <c r="H148" s="553">
        <v>810</v>
      </c>
      <c r="I148" s="553">
        <v>0</v>
      </c>
      <c r="J148" s="553">
        <v>0</v>
      </c>
      <c r="K148" s="554">
        <f t="shared" si="6"/>
        <v>1875</v>
      </c>
      <c r="L148" s="554">
        <f t="shared" si="5"/>
        <v>0</v>
      </c>
    </row>
    <row r="149" spans="1:12" ht="15">
      <c r="A149" s="614"/>
      <c r="B149" s="434" t="s">
        <v>540</v>
      </c>
      <c r="C149" s="426" t="s">
        <v>2010</v>
      </c>
      <c r="D149" s="553">
        <v>0</v>
      </c>
      <c r="E149" s="553">
        <v>1165</v>
      </c>
      <c r="F149" s="554">
        <f t="shared" si="3"/>
        <v>1165</v>
      </c>
      <c r="G149" s="553">
        <v>644</v>
      </c>
      <c r="H149" s="553">
        <v>521</v>
      </c>
      <c r="I149" s="553">
        <v>0</v>
      </c>
      <c r="J149" s="553">
        <v>0</v>
      </c>
      <c r="K149" s="554">
        <f t="shared" si="6"/>
        <v>1165</v>
      </c>
      <c r="L149" s="554">
        <f t="shared" si="5"/>
        <v>0</v>
      </c>
    </row>
    <row r="150" spans="1:12" ht="15">
      <c r="A150" s="614"/>
      <c r="B150" s="434" t="s">
        <v>541</v>
      </c>
      <c r="C150" s="426" t="s">
        <v>2011</v>
      </c>
      <c r="D150" s="553">
        <v>0</v>
      </c>
      <c r="E150" s="553">
        <v>681</v>
      </c>
      <c r="F150" s="554">
        <f t="shared" si="3"/>
        <v>681</v>
      </c>
      <c r="G150" s="553">
        <v>410</v>
      </c>
      <c r="H150" s="553">
        <v>271</v>
      </c>
      <c r="I150" s="553">
        <v>0</v>
      </c>
      <c r="J150" s="553">
        <v>0</v>
      </c>
      <c r="K150" s="554">
        <f t="shared" si="6"/>
        <v>681</v>
      </c>
      <c r="L150" s="554">
        <f t="shared" si="5"/>
        <v>0</v>
      </c>
    </row>
    <row r="151" spans="1:12" ht="15">
      <c r="A151" s="614"/>
      <c r="B151" s="434" t="s">
        <v>542</v>
      </c>
      <c r="C151" s="424" t="s">
        <v>2012</v>
      </c>
      <c r="D151" s="553">
        <v>0</v>
      </c>
      <c r="E151" s="553">
        <v>196</v>
      </c>
      <c r="F151" s="554">
        <f t="shared" si="3"/>
        <v>196</v>
      </c>
      <c r="G151" s="553">
        <v>133</v>
      </c>
      <c r="H151" s="553">
        <v>63</v>
      </c>
      <c r="I151" s="553">
        <v>0</v>
      </c>
      <c r="J151" s="553">
        <v>0</v>
      </c>
      <c r="K151" s="554">
        <f t="shared" si="6"/>
        <v>196</v>
      </c>
      <c r="L151" s="554">
        <f t="shared" si="5"/>
        <v>0</v>
      </c>
    </row>
    <row r="152" spans="1:12" ht="15">
      <c r="A152" s="614"/>
      <c r="B152" s="434" t="s">
        <v>543</v>
      </c>
      <c r="C152" s="426" t="s">
        <v>2013</v>
      </c>
      <c r="D152" s="553">
        <v>0</v>
      </c>
      <c r="E152" s="553">
        <v>72</v>
      </c>
      <c r="F152" s="554">
        <f t="shared" ref="F152:F210" si="7">E152+D152</f>
        <v>72</v>
      </c>
      <c r="G152" s="553">
        <v>48</v>
      </c>
      <c r="H152" s="553">
        <v>24</v>
      </c>
      <c r="I152" s="553">
        <v>0</v>
      </c>
      <c r="J152" s="553">
        <v>0</v>
      </c>
      <c r="K152" s="554">
        <f t="shared" si="6"/>
        <v>72</v>
      </c>
      <c r="L152" s="554">
        <f t="shared" si="5"/>
        <v>0</v>
      </c>
    </row>
    <row r="153" spans="1:12" ht="15">
      <c r="A153" s="614"/>
      <c r="B153" s="434" t="s">
        <v>544</v>
      </c>
      <c r="C153" s="426" t="s">
        <v>2014</v>
      </c>
      <c r="D153" s="553">
        <v>0</v>
      </c>
      <c r="E153" s="553">
        <v>1213</v>
      </c>
      <c r="F153" s="554">
        <f t="shared" si="7"/>
        <v>1213</v>
      </c>
      <c r="G153" s="553">
        <v>648</v>
      </c>
      <c r="H153" s="553">
        <v>565</v>
      </c>
      <c r="I153" s="553">
        <v>0</v>
      </c>
      <c r="J153" s="553">
        <v>0</v>
      </c>
      <c r="K153" s="554">
        <f t="shared" si="6"/>
        <v>1213</v>
      </c>
      <c r="L153" s="554">
        <f t="shared" ref="L153:L210" si="8">F153-K153</f>
        <v>0</v>
      </c>
    </row>
    <row r="154" spans="1:12" ht="15">
      <c r="A154" s="614"/>
      <c r="B154" s="434" t="s">
        <v>545</v>
      </c>
      <c r="C154" s="424" t="s">
        <v>2015</v>
      </c>
      <c r="D154" s="553">
        <v>0</v>
      </c>
      <c r="E154" s="553">
        <v>441</v>
      </c>
      <c r="F154" s="554">
        <f t="shared" si="7"/>
        <v>441</v>
      </c>
      <c r="G154" s="553">
        <v>342</v>
      </c>
      <c r="H154" s="553">
        <v>99</v>
      </c>
      <c r="I154" s="553">
        <v>0</v>
      </c>
      <c r="J154" s="553">
        <v>0</v>
      </c>
      <c r="K154" s="554">
        <f t="shared" si="6"/>
        <v>441</v>
      </c>
      <c r="L154" s="554">
        <f t="shared" si="8"/>
        <v>0</v>
      </c>
    </row>
    <row r="155" spans="1:12" ht="15">
      <c r="A155" s="614"/>
      <c r="B155" s="434" t="s">
        <v>546</v>
      </c>
      <c r="C155" s="424" t="s">
        <v>2016</v>
      </c>
      <c r="D155" s="553">
        <v>0</v>
      </c>
      <c r="E155" s="553">
        <v>43</v>
      </c>
      <c r="F155" s="554">
        <f t="shared" si="7"/>
        <v>43</v>
      </c>
      <c r="G155" s="553">
        <v>17</v>
      </c>
      <c r="H155" s="553">
        <v>26</v>
      </c>
      <c r="I155" s="553">
        <v>0</v>
      </c>
      <c r="J155" s="553">
        <v>0</v>
      </c>
      <c r="K155" s="554">
        <f t="shared" si="6"/>
        <v>43</v>
      </c>
      <c r="L155" s="554">
        <f t="shared" si="8"/>
        <v>0</v>
      </c>
    </row>
    <row r="156" spans="1:12" ht="15">
      <c r="A156" s="614"/>
      <c r="B156" s="434" t="s">
        <v>547</v>
      </c>
      <c r="C156" s="426" t="s">
        <v>2017</v>
      </c>
      <c r="D156" s="553">
        <v>0</v>
      </c>
      <c r="E156" s="553">
        <v>533</v>
      </c>
      <c r="F156" s="554">
        <f t="shared" si="7"/>
        <v>533</v>
      </c>
      <c r="G156" s="553">
        <v>388</v>
      </c>
      <c r="H156" s="553">
        <v>145</v>
      </c>
      <c r="I156" s="553">
        <v>0</v>
      </c>
      <c r="J156" s="553">
        <v>0</v>
      </c>
      <c r="K156" s="554">
        <f t="shared" si="6"/>
        <v>533</v>
      </c>
      <c r="L156" s="554">
        <f t="shared" si="8"/>
        <v>0</v>
      </c>
    </row>
    <row r="157" spans="1:12" ht="15">
      <c r="A157" s="614"/>
      <c r="B157" s="434" t="s">
        <v>548</v>
      </c>
      <c r="C157" s="426" t="s">
        <v>2018</v>
      </c>
      <c r="D157" s="553">
        <v>0</v>
      </c>
      <c r="E157" s="553">
        <v>1559</v>
      </c>
      <c r="F157" s="554">
        <f t="shared" si="7"/>
        <v>1559</v>
      </c>
      <c r="G157" s="553">
        <v>889</v>
      </c>
      <c r="H157" s="553">
        <v>670</v>
      </c>
      <c r="I157" s="553">
        <v>0</v>
      </c>
      <c r="J157" s="553">
        <v>0</v>
      </c>
      <c r="K157" s="554">
        <f t="shared" si="6"/>
        <v>1559</v>
      </c>
      <c r="L157" s="554">
        <f t="shared" si="8"/>
        <v>0</v>
      </c>
    </row>
    <row r="158" spans="1:12" ht="15">
      <c r="A158" s="614"/>
      <c r="B158" s="434" t="s">
        <v>549</v>
      </c>
      <c r="C158" s="426" t="s">
        <v>2019</v>
      </c>
      <c r="D158" s="553">
        <v>0</v>
      </c>
      <c r="E158" s="553">
        <v>153</v>
      </c>
      <c r="F158" s="554">
        <f t="shared" si="7"/>
        <v>153</v>
      </c>
      <c r="G158" s="553">
        <v>95</v>
      </c>
      <c r="H158" s="553">
        <v>58</v>
      </c>
      <c r="I158" s="553">
        <v>0</v>
      </c>
      <c r="J158" s="553">
        <v>0</v>
      </c>
      <c r="K158" s="554">
        <f t="shared" si="6"/>
        <v>153</v>
      </c>
      <c r="L158" s="554">
        <f t="shared" si="8"/>
        <v>0</v>
      </c>
    </row>
    <row r="159" spans="1:12" ht="15">
      <c r="A159" s="614"/>
      <c r="B159" s="434" t="s">
        <v>550</v>
      </c>
      <c r="C159" s="426" t="s">
        <v>2020</v>
      </c>
      <c r="D159" s="553">
        <v>0</v>
      </c>
      <c r="E159" s="553">
        <v>1035</v>
      </c>
      <c r="F159" s="554">
        <f t="shared" si="7"/>
        <v>1035</v>
      </c>
      <c r="G159" s="553">
        <v>878</v>
      </c>
      <c r="H159" s="553">
        <v>157</v>
      </c>
      <c r="I159" s="553">
        <v>0</v>
      </c>
      <c r="J159" s="553">
        <v>0</v>
      </c>
      <c r="K159" s="554">
        <f t="shared" si="6"/>
        <v>1035</v>
      </c>
      <c r="L159" s="554">
        <f t="shared" si="8"/>
        <v>0</v>
      </c>
    </row>
    <row r="160" spans="1:12" ht="15">
      <c r="A160" s="615" t="s">
        <v>728</v>
      </c>
      <c r="B160" s="435" t="s">
        <v>534</v>
      </c>
      <c r="C160" s="424" t="s">
        <v>2004</v>
      </c>
      <c r="D160" s="555">
        <v>0</v>
      </c>
      <c r="E160" s="555">
        <v>3178</v>
      </c>
      <c r="F160" s="556">
        <f t="shared" si="7"/>
        <v>3178</v>
      </c>
      <c r="G160" s="555">
        <v>2406</v>
      </c>
      <c r="H160" s="555">
        <v>772</v>
      </c>
      <c r="I160" s="555">
        <v>0</v>
      </c>
      <c r="J160" s="555">
        <v>0</v>
      </c>
      <c r="K160" s="556">
        <f t="shared" si="6"/>
        <v>3178</v>
      </c>
      <c r="L160" s="556">
        <f t="shared" si="8"/>
        <v>0</v>
      </c>
    </row>
    <row r="161" spans="1:12" ht="15">
      <c r="A161" s="615"/>
      <c r="B161" s="435" t="s">
        <v>535</v>
      </c>
      <c r="C161" s="424" t="s">
        <v>2005</v>
      </c>
      <c r="D161" s="555">
        <v>0</v>
      </c>
      <c r="E161" s="555">
        <v>837</v>
      </c>
      <c r="F161" s="556">
        <f t="shared" si="7"/>
        <v>837</v>
      </c>
      <c r="G161" s="555">
        <v>602</v>
      </c>
      <c r="H161" s="555">
        <v>235</v>
      </c>
      <c r="I161" s="555">
        <v>0</v>
      </c>
      <c r="J161" s="555">
        <v>0</v>
      </c>
      <c r="K161" s="556">
        <f t="shared" si="6"/>
        <v>837</v>
      </c>
      <c r="L161" s="556">
        <f t="shared" si="8"/>
        <v>0</v>
      </c>
    </row>
    <row r="162" spans="1:12" ht="15">
      <c r="A162" s="615"/>
      <c r="B162" s="435" t="s">
        <v>536</v>
      </c>
      <c r="C162" s="424" t="s">
        <v>2006</v>
      </c>
      <c r="D162" s="555">
        <v>0</v>
      </c>
      <c r="E162" s="555">
        <v>691</v>
      </c>
      <c r="F162" s="556">
        <f t="shared" si="7"/>
        <v>691</v>
      </c>
      <c r="G162" s="555">
        <v>496</v>
      </c>
      <c r="H162" s="555">
        <v>195</v>
      </c>
      <c r="I162" s="555">
        <v>0</v>
      </c>
      <c r="J162" s="555">
        <v>0</v>
      </c>
      <c r="K162" s="556">
        <f t="shared" si="6"/>
        <v>691</v>
      </c>
      <c r="L162" s="556">
        <f t="shared" si="8"/>
        <v>0</v>
      </c>
    </row>
    <row r="163" spans="1:12" ht="15">
      <c r="A163" s="615"/>
      <c r="B163" s="435" t="s">
        <v>537</v>
      </c>
      <c r="C163" s="424" t="s">
        <v>2007</v>
      </c>
      <c r="D163" s="555">
        <v>0</v>
      </c>
      <c r="E163" s="555">
        <v>8</v>
      </c>
      <c r="F163" s="556">
        <f t="shared" si="7"/>
        <v>8</v>
      </c>
      <c r="G163" s="555">
        <v>4</v>
      </c>
      <c r="H163" s="555">
        <v>4</v>
      </c>
      <c r="I163" s="555">
        <v>0</v>
      </c>
      <c r="J163" s="555">
        <v>0</v>
      </c>
      <c r="K163" s="556">
        <f t="shared" si="6"/>
        <v>8</v>
      </c>
      <c r="L163" s="556">
        <f t="shared" si="8"/>
        <v>0</v>
      </c>
    </row>
    <row r="164" spans="1:12" ht="15">
      <c r="A164" s="615"/>
      <c r="B164" s="435" t="s">
        <v>538</v>
      </c>
      <c r="C164" s="424" t="s">
        <v>2008</v>
      </c>
      <c r="D164" s="555">
        <v>0</v>
      </c>
      <c r="E164" s="555">
        <v>23</v>
      </c>
      <c r="F164" s="556">
        <f t="shared" si="7"/>
        <v>23</v>
      </c>
      <c r="G164" s="555">
        <v>14</v>
      </c>
      <c r="H164" s="555">
        <v>9</v>
      </c>
      <c r="I164" s="555">
        <v>0</v>
      </c>
      <c r="J164" s="555">
        <v>0</v>
      </c>
      <c r="K164" s="556">
        <f t="shared" si="6"/>
        <v>23</v>
      </c>
      <c r="L164" s="556">
        <f t="shared" si="8"/>
        <v>0</v>
      </c>
    </row>
    <row r="165" spans="1:12" ht="15">
      <c r="A165" s="615"/>
      <c r="B165" s="435" t="s">
        <v>539</v>
      </c>
      <c r="C165" s="426" t="s">
        <v>2009</v>
      </c>
      <c r="D165" s="555">
        <v>0</v>
      </c>
      <c r="E165" s="555">
        <v>1140</v>
      </c>
      <c r="F165" s="556">
        <f t="shared" si="7"/>
        <v>1140</v>
      </c>
      <c r="G165" s="555">
        <v>773</v>
      </c>
      <c r="H165" s="555">
        <v>367</v>
      </c>
      <c r="I165" s="555">
        <v>0</v>
      </c>
      <c r="J165" s="555">
        <v>0</v>
      </c>
      <c r="K165" s="556">
        <f t="shared" si="6"/>
        <v>1140</v>
      </c>
      <c r="L165" s="556">
        <f t="shared" si="8"/>
        <v>0</v>
      </c>
    </row>
    <row r="166" spans="1:12" ht="15">
      <c r="A166" s="615"/>
      <c r="B166" s="435" t="s">
        <v>540</v>
      </c>
      <c r="C166" s="426" t="s">
        <v>2010</v>
      </c>
      <c r="D166" s="555">
        <v>0</v>
      </c>
      <c r="E166" s="555">
        <v>320</v>
      </c>
      <c r="F166" s="556">
        <f t="shared" si="7"/>
        <v>320</v>
      </c>
      <c r="G166" s="555">
        <v>218</v>
      </c>
      <c r="H166" s="555">
        <v>102</v>
      </c>
      <c r="I166" s="555">
        <v>0</v>
      </c>
      <c r="J166" s="555">
        <v>0</v>
      </c>
      <c r="K166" s="556">
        <f t="shared" si="6"/>
        <v>320</v>
      </c>
      <c r="L166" s="556">
        <f t="shared" si="8"/>
        <v>0</v>
      </c>
    </row>
    <row r="167" spans="1:12" ht="15">
      <c r="A167" s="615"/>
      <c r="B167" s="435" t="s">
        <v>541</v>
      </c>
      <c r="C167" s="426" t="s">
        <v>2011</v>
      </c>
      <c r="D167" s="555">
        <v>0</v>
      </c>
      <c r="E167" s="555">
        <v>227</v>
      </c>
      <c r="F167" s="556">
        <f t="shared" si="7"/>
        <v>227</v>
      </c>
      <c r="G167" s="555">
        <v>154</v>
      </c>
      <c r="H167" s="555">
        <v>73</v>
      </c>
      <c r="I167" s="555">
        <v>0</v>
      </c>
      <c r="J167" s="555">
        <v>0</v>
      </c>
      <c r="K167" s="556">
        <f t="shared" si="6"/>
        <v>227</v>
      </c>
      <c r="L167" s="556">
        <f t="shared" si="8"/>
        <v>0</v>
      </c>
    </row>
    <row r="168" spans="1:12" ht="15">
      <c r="A168" s="615"/>
      <c r="B168" s="435" t="s">
        <v>542</v>
      </c>
      <c r="C168" s="424" t="s">
        <v>2012</v>
      </c>
      <c r="D168" s="555">
        <v>0</v>
      </c>
      <c r="E168" s="555">
        <v>51</v>
      </c>
      <c r="F168" s="556">
        <f t="shared" si="7"/>
        <v>51</v>
      </c>
      <c r="G168" s="555">
        <v>36</v>
      </c>
      <c r="H168" s="555">
        <v>15</v>
      </c>
      <c r="I168" s="555">
        <v>0</v>
      </c>
      <c r="J168" s="555">
        <v>0</v>
      </c>
      <c r="K168" s="556">
        <f t="shared" si="6"/>
        <v>51</v>
      </c>
      <c r="L168" s="556">
        <f t="shared" si="8"/>
        <v>0</v>
      </c>
    </row>
    <row r="169" spans="1:12" ht="15">
      <c r="A169" s="615"/>
      <c r="B169" s="435" t="s">
        <v>543</v>
      </c>
      <c r="C169" s="426" t="s">
        <v>2013</v>
      </c>
      <c r="D169" s="555">
        <v>0</v>
      </c>
      <c r="E169" s="555">
        <v>38</v>
      </c>
      <c r="F169" s="556">
        <f t="shared" si="7"/>
        <v>38</v>
      </c>
      <c r="G169" s="555">
        <v>24</v>
      </c>
      <c r="H169" s="555">
        <v>14</v>
      </c>
      <c r="I169" s="555">
        <v>0</v>
      </c>
      <c r="J169" s="555">
        <v>0</v>
      </c>
      <c r="K169" s="556">
        <f t="shared" si="6"/>
        <v>38</v>
      </c>
      <c r="L169" s="556">
        <f t="shared" si="8"/>
        <v>0</v>
      </c>
    </row>
    <row r="170" spans="1:12" ht="15">
      <c r="A170" s="615"/>
      <c r="B170" s="435" t="s">
        <v>544</v>
      </c>
      <c r="C170" s="426" t="s">
        <v>2014</v>
      </c>
      <c r="D170" s="555">
        <v>0</v>
      </c>
      <c r="E170" s="555">
        <v>0</v>
      </c>
      <c r="F170" s="556">
        <f t="shared" si="7"/>
        <v>0</v>
      </c>
      <c r="G170" s="555">
        <v>0</v>
      </c>
      <c r="H170" s="555">
        <v>0</v>
      </c>
      <c r="I170" s="555">
        <v>0</v>
      </c>
      <c r="J170" s="555">
        <v>0</v>
      </c>
      <c r="K170" s="556">
        <f t="shared" si="6"/>
        <v>0</v>
      </c>
      <c r="L170" s="556">
        <f t="shared" si="8"/>
        <v>0</v>
      </c>
    </row>
    <row r="171" spans="1:12" ht="15">
      <c r="A171" s="615"/>
      <c r="B171" s="435" t="s">
        <v>545</v>
      </c>
      <c r="C171" s="424" t="s">
        <v>2015</v>
      </c>
      <c r="D171" s="555">
        <v>0</v>
      </c>
      <c r="E171" s="555">
        <v>4</v>
      </c>
      <c r="F171" s="556">
        <f t="shared" si="7"/>
        <v>4</v>
      </c>
      <c r="G171" s="555">
        <v>2</v>
      </c>
      <c r="H171" s="555">
        <v>2</v>
      </c>
      <c r="I171" s="555">
        <v>0</v>
      </c>
      <c r="J171" s="555">
        <v>0</v>
      </c>
      <c r="K171" s="556">
        <f t="shared" si="6"/>
        <v>4</v>
      </c>
      <c r="L171" s="556">
        <f t="shared" si="8"/>
        <v>0</v>
      </c>
    </row>
    <row r="172" spans="1:12" ht="15">
      <c r="A172" s="615"/>
      <c r="B172" s="435" t="s">
        <v>546</v>
      </c>
      <c r="C172" s="424" t="s">
        <v>2016</v>
      </c>
      <c r="D172" s="555">
        <v>0</v>
      </c>
      <c r="E172" s="555">
        <v>4</v>
      </c>
      <c r="F172" s="556">
        <f t="shared" si="7"/>
        <v>4</v>
      </c>
      <c r="G172" s="555">
        <v>2</v>
      </c>
      <c r="H172" s="555">
        <v>2</v>
      </c>
      <c r="I172" s="555">
        <v>0</v>
      </c>
      <c r="J172" s="555">
        <v>0</v>
      </c>
      <c r="K172" s="556">
        <f t="shared" si="6"/>
        <v>4</v>
      </c>
      <c r="L172" s="556">
        <f t="shared" si="8"/>
        <v>0</v>
      </c>
    </row>
    <row r="173" spans="1:12" ht="15">
      <c r="A173" s="615"/>
      <c r="B173" s="435" t="s">
        <v>547</v>
      </c>
      <c r="C173" s="426" t="s">
        <v>2017</v>
      </c>
      <c r="D173" s="555">
        <v>0</v>
      </c>
      <c r="E173" s="555">
        <v>167</v>
      </c>
      <c r="F173" s="556">
        <f t="shared" si="7"/>
        <v>167</v>
      </c>
      <c r="G173" s="555">
        <v>112</v>
      </c>
      <c r="H173" s="555">
        <v>55</v>
      </c>
      <c r="I173" s="555">
        <v>0</v>
      </c>
      <c r="J173" s="555">
        <v>0</v>
      </c>
      <c r="K173" s="556">
        <f t="shared" si="6"/>
        <v>167</v>
      </c>
      <c r="L173" s="556">
        <f t="shared" si="8"/>
        <v>0</v>
      </c>
    </row>
    <row r="174" spans="1:12" ht="15">
      <c r="A174" s="615"/>
      <c r="B174" s="435" t="s">
        <v>548</v>
      </c>
      <c r="C174" s="426" t="s">
        <v>2018</v>
      </c>
      <c r="D174" s="555">
        <v>0</v>
      </c>
      <c r="E174" s="555">
        <v>58</v>
      </c>
      <c r="F174" s="556">
        <f t="shared" si="7"/>
        <v>58</v>
      </c>
      <c r="G174" s="555">
        <v>36</v>
      </c>
      <c r="H174" s="555">
        <v>22</v>
      </c>
      <c r="I174" s="555">
        <v>0</v>
      </c>
      <c r="J174" s="555">
        <v>0</v>
      </c>
      <c r="K174" s="556">
        <f t="shared" si="6"/>
        <v>58</v>
      </c>
      <c r="L174" s="556">
        <f t="shared" si="8"/>
        <v>0</v>
      </c>
    </row>
    <row r="175" spans="1:12" ht="15">
      <c r="A175" s="615"/>
      <c r="B175" s="435" t="s">
        <v>549</v>
      </c>
      <c r="C175" s="426" t="s">
        <v>2019</v>
      </c>
      <c r="D175" s="555">
        <v>0</v>
      </c>
      <c r="E175" s="555">
        <v>12</v>
      </c>
      <c r="F175" s="556">
        <f t="shared" si="7"/>
        <v>12</v>
      </c>
      <c r="G175" s="555">
        <v>7</v>
      </c>
      <c r="H175" s="555">
        <v>5</v>
      </c>
      <c r="I175" s="555">
        <v>0</v>
      </c>
      <c r="J175" s="555">
        <v>0</v>
      </c>
      <c r="K175" s="556">
        <f t="shared" si="6"/>
        <v>12</v>
      </c>
      <c r="L175" s="556">
        <f t="shared" si="8"/>
        <v>0</v>
      </c>
    </row>
    <row r="176" spans="1:12" ht="15">
      <c r="A176" s="615"/>
      <c r="B176" s="435" t="s">
        <v>550</v>
      </c>
      <c r="C176" s="426" t="s">
        <v>2020</v>
      </c>
      <c r="D176" s="555">
        <v>0</v>
      </c>
      <c r="E176" s="555">
        <v>71</v>
      </c>
      <c r="F176" s="556">
        <f t="shared" si="7"/>
        <v>71</v>
      </c>
      <c r="G176" s="555">
        <v>51</v>
      </c>
      <c r="H176" s="555">
        <v>20</v>
      </c>
      <c r="I176" s="555">
        <v>0</v>
      </c>
      <c r="J176" s="555">
        <v>0</v>
      </c>
      <c r="K176" s="556">
        <f t="shared" si="6"/>
        <v>71</v>
      </c>
      <c r="L176" s="556">
        <f t="shared" si="8"/>
        <v>0</v>
      </c>
    </row>
    <row r="177" spans="1:12" ht="15">
      <c r="A177" s="596" t="s">
        <v>1164</v>
      </c>
      <c r="B177" s="429" t="s">
        <v>534</v>
      </c>
      <c r="C177" s="424" t="s">
        <v>2004</v>
      </c>
      <c r="D177" s="545">
        <v>0</v>
      </c>
      <c r="E177" s="545">
        <v>9869</v>
      </c>
      <c r="F177" s="546">
        <f t="shared" si="7"/>
        <v>9869</v>
      </c>
      <c r="G177" s="545">
        <v>1934</v>
      </c>
      <c r="H177" s="545">
        <v>7574</v>
      </c>
      <c r="I177" s="545">
        <v>328</v>
      </c>
      <c r="J177" s="545">
        <v>33</v>
      </c>
      <c r="K177" s="546">
        <f t="shared" si="6"/>
        <v>9869</v>
      </c>
      <c r="L177" s="546">
        <f t="shared" si="8"/>
        <v>0</v>
      </c>
    </row>
    <row r="178" spans="1:12" ht="15">
      <c r="A178" s="596"/>
      <c r="B178" s="429" t="s">
        <v>535</v>
      </c>
      <c r="C178" s="424" t="s">
        <v>2005</v>
      </c>
      <c r="D178" s="545">
        <v>0</v>
      </c>
      <c r="E178" s="545">
        <v>15893</v>
      </c>
      <c r="F178" s="546">
        <f t="shared" si="7"/>
        <v>15893</v>
      </c>
      <c r="G178" s="545">
        <v>6421</v>
      </c>
      <c r="H178" s="545">
        <v>9405</v>
      </c>
      <c r="I178" s="545">
        <v>67</v>
      </c>
      <c r="J178" s="545">
        <v>0</v>
      </c>
      <c r="K178" s="546">
        <f t="shared" si="6"/>
        <v>15893</v>
      </c>
      <c r="L178" s="546">
        <f t="shared" si="8"/>
        <v>0</v>
      </c>
    </row>
    <row r="179" spans="1:12" ht="15">
      <c r="A179" s="596"/>
      <c r="B179" s="429" t="s">
        <v>536</v>
      </c>
      <c r="C179" s="424" t="s">
        <v>2006</v>
      </c>
      <c r="D179" s="545">
        <v>0</v>
      </c>
      <c r="E179" s="545">
        <v>3504</v>
      </c>
      <c r="F179" s="546">
        <f t="shared" si="7"/>
        <v>3504</v>
      </c>
      <c r="G179" s="545">
        <v>595</v>
      </c>
      <c r="H179" s="545">
        <v>2875</v>
      </c>
      <c r="I179" s="545">
        <v>34</v>
      </c>
      <c r="J179" s="545">
        <v>0</v>
      </c>
      <c r="K179" s="546">
        <f t="shared" si="6"/>
        <v>3504</v>
      </c>
      <c r="L179" s="546">
        <f t="shared" si="8"/>
        <v>0</v>
      </c>
    </row>
    <row r="180" spans="1:12" ht="15">
      <c r="A180" s="596"/>
      <c r="B180" s="429" t="s">
        <v>537</v>
      </c>
      <c r="C180" s="424" t="s">
        <v>2007</v>
      </c>
      <c r="D180" s="545">
        <v>0</v>
      </c>
      <c r="E180" s="545">
        <v>6734</v>
      </c>
      <c r="F180" s="546">
        <f t="shared" si="7"/>
        <v>6734</v>
      </c>
      <c r="G180" s="545">
        <v>2038</v>
      </c>
      <c r="H180" s="545">
        <v>4696</v>
      </c>
      <c r="I180" s="545">
        <v>0</v>
      </c>
      <c r="J180" s="545">
        <v>0</v>
      </c>
      <c r="K180" s="546">
        <f t="shared" si="6"/>
        <v>6734</v>
      </c>
      <c r="L180" s="546">
        <f t="shared" si="8"/>
        <v>0</v>
      </c>
    </row>
    <row r="181" spans="1:12" ht="15">
      <c r="A181" s="596"/>
      <c r="B181" s="429" t="s">
        <v>538</v>
      </c>
      <c r="C181" s="424" t="s">
        <v>2008</v>
      </c>
      <c r="D181" s="545">
        <v>0</v>
      </c>
      <c r="E181" s="545">
        <v>147</v>
      </c>
      <c r="F181" s="546">
        <f t="shared" si="7"/>
        <v>147</v>
      </c>
      <c r="G181" s="545">
        <v>48</v>
      </c>
      <c r="H181" s="545">
        <v>81</v>
      </c>
      <c r="I181" s="545">
        <v>18</v>
      </c>
      <c r="J181" s="545">
        <v>0</v>
      </c>
      <c r="K181" s="546">
        <f t="shared" si="6"/>
        <v>147</v>
      </c>
      <c r="L181" s="546">
        <f t="shared" si="8"/>
        <v>0</v>
      </c>
    </row>
    <row r="182" spans="1:12" ht="15">
      <c r="A182" s="596"/>
      <c r="B182" s="429" t="s">
        <v>539</v>
      </c>
      <c r="C182" s="426" t="s">
        <v>2009</v>
      </c>
      <c r="D182" s="545">
        <v>1655</v>
      </c>
      <c r="E182" s="545">
        <v>2111</v>
      </c>
      <c r="F182" s="546">
        <f t="shared" si="7"/>
        <v>3766</v>
      </c>
      <c r="G182" s="545">
        <v>472</v>
      </c>
      <c r="H182" s="545">
        <v>1549</v>
      </c>
      <c r="I182" s="545">
        <v>46</v>
      </c>
      <c r="J182" s="545">
        <v>14</v>
      </c>
      <c r="K182" s="546">
        <f t="shared" si="6"/>
        <v>2081</v>
      </c>
      <c r="L182" s="546">
        <f t="shared" si="8"/>
        <v>1685</v>
      </c>
    </row>
    <row r="183" spans="1:12" ht="15">
      <c r="A183" s="596"/>
      <c r="B183" s="429" t="s">
        <v>540</v>
      </c>
      <c r="C183" s="426" t="s">
        <v>2010</v>
      </c>
      <c r="D183" s="545">
        <v>0</v>
      </c>
      <c r="E183" s="545">
        <v>883</v>
      </c>
      <c r="F183" s="546">
        <f t="shared" si="7"/>
        <v>883</v>
      </c>
      <c r="G183" s="545">
        <v>246</v>
      </c>
      <c r="H183" s="545">
        <v>630</v>
      </c>
      <c r="I183" s="545">
        <v>7</v>
      </c>
      <c r="J183" s="545">
        <v>0</v>
      </c>
      <c r="K183" s="546">
        <f t="shared" si="6"/>
        <v>883</v>
      </c>
      <c r="L183" s="546">
        <f t="shared" si="8"/>
        <v>0</v>
      </c>
    </row>
    <row r="184" spans="1:12" ht="15">
      <c r="A184" s="596"/>
      <c r="B184" s="429" t="s">
        <v>541</v>
      </c>
      <c r="C184" s="426" t="s">
        <v>2011</v>
      </c>
      <c r="D184" s="545">
        <v>0</v>
      </c>
      <c r="E184" s="545">
        <v>2673</v>
      </c>
      <c r="F184" s="546">
        <f t="shared" si="7"/>
        <v>2673</v>
      </c>
      <c r="G184" s="545">
        <v>614</v>
      </c>
      <c r="H184" s="545">
        <v>1993</v>
      </c>
      <c r="I184" s="545">
        <v>61</v>
      </c>
      <c r="J184" s="545">
        <v>5</v>
      </c>
      <c r="K184" s="546">
        <f t="shared" si="6"/>
        <v>2673</v>
      </c>
      <c r="L184" s="546">
        <f t="shared" si="8"/>
        <v>0</v>
      </c>
    </row>
    <row r="185" spans="1:12" ht="15">
      <c r="A185" s="596"/>
      <c r="B185" s="429" t="s">
        <v>542</v>
      </c>
      <c r="C185" s="424" t="s">
        <v>2012</v>
      </c>
      <c r="D185" s="545">
        <v>0</v>
      </c>
      <c r="E185" s="545">
        <v>132</v>
      </c>
      <c r="F185" s="546">
        <f t="shared" si="7"/>
        <v>132</v>
      </c>
      <c r="G185" s="545">
        <v>48</v>
      </c>
      <c r="H185" s="545">
        <v>84</v>
      </c>
      <c r="I185" s="545">
        <v>0</v>
      </c>
      <c r="J185" s="545">
        <v>0</v>
      </c>
      <c r="K185" s="546">
        <f t="shared" si="6"/>
        <v>132</v>
      </c>
      <c r="L185" s="546">
        <f t="shared" si="8"/>
        <v>0</v>
      </c>
    </row>
    <row r="186" spans="1:12" ht="15">
      <c r="A186" s="596"/>
      <c r="B186" s="429" t="s">
        <v>543</v>
      </c>
      <c r="C186" s="426" t="s">
        <v>2013</v>
      </c>
      <c r="D186" s="545">
        <v>0</v>
      </c>
      <c r="E186" s="545">
        <v>440</v>
      </c>
      <c r="F186" s="546">
        <f t="shared" si="7"/>
        <v>440</v>
      </c>
      <c r="G186" s="545">
        <v>166</v>
      </c>
      <c r="H186" s="545">
        <v>274</v>
      </c>
      <c r="I186" s="545">
        <v>0</v>
      </c>
      <c r="J186" s="545">
        <v>0</v>
      </c>
      <c r="K186" s="546">
        <f t="shared" si="6"/>
        <v>440</v>
      </c>
      <c r="L186" s="546">
        <f t="shared" si="8"/>
        <v>0</v>
      </c>
    </row>
    <row r="187" spans="1:12" ht="15">
      <c r="A187" s="596"/>
      <c r="B187" s="429" t="s">
        <v>544</v>
      </c>
      <c r="C187" s="426" t="s">
        <v>2014</v>
      </c>
      <c r="D187" s="545">
        <v>0</v>
      </c>
      <c r="E187" s="545">
        <v>661</v>
      </c>
      <c r="F187" s="546">
        <f t="shared" si="7"/>
        <v>661</v>
      </c>
      <c r="G187" s="545">
        <v>39</v>
      </c>
      <c r="H187" s="545">
        <v>622</v>
      </c>
      <c r="I187" s="545">
        <v>0</v>
      </c>
      <c r="J187" s="545">
        <v>0</v>
      </c>
      <c r="K187" s="546">
        <f t="shared" si="6"/>
        <v>661</v>
      </c>
      <c r="L187" s="546">
        <f t="shared" si="8"/>
        <v>0</v>
      </c>
    </row>
    <row r="188" spans="1:12" ht="15">
      <c r="A188" s="596"/>
      <c r="B188" s="429" t="s">
        <v>545</v>
      </c>
      <c r="C188" s="424" t="s">
        <v>2015</v>
      </c>
      <c r="D188" s="545">
        <v>0</v>
      </c>
      <c r="E188" s="545">
        <v>3214</v>
      </c>
      <c r="F188" s="546">
        <f t="shared" si="7"/>
        <v>3214</v>
      </c>
      <c r="G188" s="545">
        <v>965</v>
      </c>
      <c r="H188" s="545">
        <v>2249</v>
      </c>
      <c r="I188" s="545">
        <v>0</v>
      </c>
      <c r="J188" s="545">
        <v>0</v>
      </c>
      <c r="K188" s="546">
        <f t="shared" si="6"/>
        <v>3214</v>
      </c>
      <c r="L188" s="546">
        <f t="shared" si="8"/>
        <v>0</v>
      </c>
    </row>
    <row r="189" spans="1:12" ht="15">
      <c r="A189" s="596"/>
      <c r="B189" s="429" t="s">
        <v>546</v>
      </c>
      <c r="C189" s="424" t="s">
        <v>2016</v>
      </c>
      <c r="D189" s="545">
        <v>0</v>
      </c>
      <c r="E189" s="545">
        <v>245</v>
      </c>
      <c r="F189" s="546">
        <f t="shared" si="7"/>
        <v>245</v>
      </c>
      <c r="G189" s="545">
        <v>74</v>
      </c>
      <c r="H189" s="545">
        <v>171</v>
      </c>
      <c r="I189" s="545">
        <v>0</v>
      </c>
      <c r="J189" s="545">
        <v>0</v>
      </c>
      <c r="K189" s="546">
        <f t="shared" si="6"/>
        <v>245</v>
      </c>
      <c r="L189" s="546">
        <f t="shared" si="8"/>
        <v>0</v>
      </c>
    </row>
    <row r="190" spans="1:12" ht="15">
      <c r="A190" s="596"/>
      <c r="B190" s="429" t="s">
        <v>547</v>
      </c>
      <c r="C190" s="426" t="s">
        <v>2017</v>
      </c>
      <c r="D190" s="545">
        <v>0</v>
      </c>
      <c r="E190" s="545">
        <v>2331</v>
      </c>
      <c r="F190" s="546">
        <f t="shared" si="7"/>
        <v>2331</v>
      </c>
      <c r="G190" s="545">
        <v>85</v>
      </c>
      <c r="H190" s="545">
        <v>2246</v>
      </c>
      <c r="I190" s="545">
        <v>0</v>
      </c>
      <c r="J190" s="545">
        <v>0</v>
      </c>
      <c r="K190" s="546">
        <f t="shared" si="6"/>
        <v>2331</v>
      </c>
      <c r="L190" s="546">
        <f t="shared" si="8"/>
        <v>0</v>
      </c>
    </row>
    <row r="191" spans="1:12" ht="15">
      <c r="A191" s="596"/>
      <c r="B191" s="429" t="s">
        <v>548</v>
      </c>
      <c r="C191" s="426" t="s">
        <v>2018</v>
      </c>
      <c r="D191" s="545">
        <v>0</v>
      </c>
      <c r="E191" s="545">
        <v>341</v>
      </c>
      <c r="F191" s="546">
        <f t="shared" si="7"/>
        <v>341</v>
      </c>
      <c r="G191" s="545">
        <v>51</v>
      </c>
      <c r="H191" s="545">
        <v>290</v>
      </c>
      <c r="I191" s="545">
        <v>0</v>
      </c>
      <c r="J191" s="545">
        <v>0</v>
      </c>
      <c r="K191" s="546">
        <f t="shared" si="6"/>
        <v>341</v>
      </c>
      <c r="L191" s="546">
        <f t="shared" si="8"/>
        <v>0</v>
      </c>
    </row>
    <row r="192" spans="1:12" ht="15">
      <c r="A192" s="596"/>
      <c r="B192" s="429" t="s">
        <v>549</v>
      </c>
      <c r="C192" s="426" t="s">
        <v>2019</v>
      </c>
      <c r="D192" s="545">
        <v>0</v>
      </c>
      <c r="E192" s="545">
        <v>115</v>
      </c>
      <c r="F192" s="546">
        <f t="shared" si="7"/>
        <v>115</v>
      </c>
      <c r="G192" s="545">
        <v>30</v>
      </c>
      <c r="H192" s="545">
        <v>71</v>
      </c>
      <c r="I192" s="545">
        <v>14</v>
      </c>
      <c r="J192" s="545">
        <v>0</v>
      </c>
      <c r="K192" s="546">
        <f t="shared" si="6"/>
        <v>115</v>
      </c>
      <c r="L192" s="546">
        <f t="shared" si="8"/>
        <v>0</v>
      </c>
    </row>
    <row r="193" spans="1:12" ht="15">
      <c r="A193" s="596"/>
      <c r="B193" s="429" t="s">
        <v>550</v>
      </c>
      <c r="C193" s="426" t="s">
        <v>2020</v>
      </c>
      <c r="D193" s="545">
        <v>1</v>
      </c>
      <c r="E193" s="545">
        <v>12683</v>
      </c>
      <c r="F193" s="546">
        <f t="shared" si="7"/>
        <v>12684</v>
      </c>
      <c r="G193" s="545">
        <v>3614</v>
      </c>
      <c r="H193" s="545">
        <v>8743</v>
      </c>
      <c r="I193" s="545">
        <v>261</v>
      </c>
      <c r="J193" s="545">
        <v>64</v>
      </c>
      <c r="K193" s="546">
        <f t="shared" si="6"/>
        <v>12682</v>
      </c>
      <c r="L193" s="546">
        <f t="shared" si="8"/>
        <v>2</v>
      </c>
    </row>
    <row r="194" spans="1:12" ht="15">
      <c r="A194" s="616" t="s">
        <v>1165</v>
      </c>
      <c r="B194" s="436" t="s">
        <v>534</v>
      </c>
      <c r="C194" s="424" t="s">
        <v>2004</v>
      </c>
      <c r="D194" s="557">
        <v>0</v>
      </c>
      <c r="E194" s="557">
        <v>915</v>
      </c>
      <c r="F194" s="558">
        <f t="shared" si="7"/>
        <v>915</v>
      </c>
      <c r="G194" s="557">
        <v>525</v>
      </c>
      <c r="H194" s="557">
        <v>340</v>
      </c>
      <c r="I194" s="557">
        <v>44</v>
      </c>
      <c r="J194" s="557">
        <v>6</v>
      </c>
      <c r="K194" s="558">
        <f t="shared" si="6"/>
        <v>915</v>
      </c>
      <c r="L194" s="558">
        <f t="shared" si="8"/>
        <v>0</v>
      </c>
    </row>
    <row r="195" spans="1:12" ht="15">
      <c r="A195" s="616"/>
      <c r="B195" s="436" t="s">
        <v>535</v>
      </c>
      <c r="C195" s="424" t="s">
        <v>2005</v>
      </c>
      <c r="D195" s="557">
        <v>0</v>
      </c>
      <c r="E195" s="557">
        <v>930</v>
      </c>
      <c r="F195" s="558">
        <f t="shared" si="7"/>
        <v>930</v>
      </c>
      <c r="G195" s="557">
        <v>465</v>
      </c>
      <c r="H195" s="557">
        <v>375</v>
      </c>
      <c r="I195" s="557">
        <v>70</v>
      </c>
      <c r="J195" s="557">
        <v>20</v>
      </c>
      <c r="K195" s="558">
        <f t="shared" si="6"/>
        <v>930</v>
      </c>
      <c r="L195" s="558">
        <f t="shared" si="8"/>
        <v>0</v>
      </c>
    </row>
    <row r="196" spans="1:12" ht="15">
      <c r="A196" s="616"/>
      <c r="B196" s="436" t="s">
        <v>536</v>
      </c>
      <c r="C196" s="424" t="s">
        <v>2006</v>
      </c>
      <c r="D196" s="557">
        <v>0</v>
      </c>
      <c r="E196" s="557">
        <v>1254</v>
      </c>
      <c r="F196" s="558">
        <f t="shared" si="7"/>
        <v>1254</v>
      </c>
      <c r="G196" s="557">
        <v>789</v>
      </c>
      <c r="H196" s="557">
        <v>394</v>
      </c>
      <c r="I196" s="557">
        <v>61</v>
      </c>
      <c r="J196" s="557">
        <v>10</v>
      </c>
      <c r="K196" s="558">
        <f t="shared" si="6"/>
        <v>1254</v>
      </c>
      <c r="L196" s="558">
        <f t="shared" si="8"/>
        <v>0</v>
      </c>
    </row>
    <row r="197" spans="1:12" ht="15">
      <c r="A197" s="616"/>
      <c r="B197" s="436" t="s">
        <v>537</v>
      </c>
      <c r="C197" s="424" t="s">
        <v>2007</v>
      </c>
      <c r="D197" s="557">
        <v>0</v>
      </c>
      <c r="E197" s="557">
        <v>405</v>
      </c>
      <c r="F197" s="558">
        <f t="shared" si="7"/>
        <v>405</v>
      </c>
      <c r="G197" s="557">
        <v>140</v>
      </c>
      <c r="H197" s="557">
        <v>245</v>
      </c>
      <c r="I197" s="557">
        <v>20</v>
      </c>
      <c r="J197" s="557">
        <v>0</v>
      </c>
      <c r="K197" s="558">
        <f t="shared" si="6"/>
        <v>405</v>
      </c>
      <c r="L197" s="558">
        <f t="shared" si="8"/>
        <v>0</v>
      </c>
    </row>
    <row r="198" spans="1:12" ht="15">
      <c r="A198" s="616"/>
      <c r="B198" s="436" t="s">
        <v>538</v>
      </c>
      <c r="C198" s="424" t="s">
        <v>2008</v>
      </c>
      <c r="D198" s="557">
        <v>30</v>
      </c>
      <c r="E198" s="557">
        <v>250</v>
      </c>
      <c r="F198" s="558">
        <f t="shared" si="7"/>
        <v>280</v>
      </c>
      <c r="G198" s="557">
        <v>95</v>
      </c>
      <c r="H198" s="557">
        <v>115</v>
      </c>
      <c r="I198" s="557">
        <v>33</v>
      </c>
      <c r="J198" s="557">
        <v>7</v>
      </c>
      <c r="K198" s="558">
        <f t="shared" si="6"/>
        <v>250</v>
      </c>
      <c r="L198" s="558">
        <f t="shared" si="8"/>
        <v>30</v>
      </c>
    </row>
    <row r="199" spans="1:12" ht="15">
      <c r="A199" s="616"/>
      <c r="B199" s="436" t="s">
        <v>539</v>
      </c>
      <c r="C199" s="426" t="s">
        <v>2009</v>
      </c>
      <c r="D199" s="557">
        <v>0</v>
      </c>
      <c r="E199" s="557">
        <v>590</v>
      </c>
      <c r="F199" s="558">
        <f t="shared" si="7"/>
        <v>590</v>
      </c>
      <c r="G199" s="557">
        <v>305</v>
      </c>
      <c r="H199" s="557">
        <v>260</v>
      </c>
      <c r="I199" s="557">
        <v>25</v>
      </c>
      <c r="J199" s="557">
        <v>0</v>
      </c>
      <c r="K199" s="558">
        <f t="shared" ref="K199:K227" si="9">SUM(G199:J199)</f>
        <v>590</v>
      </c>
      <c r="L199" s="558">
        <f t="shared" si="8"/>
        <v>0</v>
      </c>
    </row>
    <row r="200" spans="1:12" ht="15">
      <c r="A200" s="616"/>
      <c r="B200" s="436" t="s">
        <v>540</v>
      </c>
      <c r="C200" s="426" t="s">
        <v>2010</v>
      </c>
      <c r="D200" s="557">
        <v>0</v>
      </c>
      <c r="E200" s="557">
        <v>600</v>
      </c>
      <c r="F200" s="558">
        <f t="shared" si="7"/>
        <v>600</v>
      </c>
      <c r="G200" s="557">
        <v>325</v>
      </c>
      <c r="H200" s="557">
        <v>230</v>
      </c>
      <c r="I200" s="557">
        <v>40</v>
      </c>
      <c r="J200" s="557">
        <v>5</v>
      </c>
      <c r="K200" s="558">
        <f t="shared" si="9"/>
        <v>600</v>
      </c>
      <c r="L200" s="558">
        <f t="shared" si="8"/>
        <v>0</v>
      </c>
    </row>
    <row r="201" spans="1:12" ht="15">
      <c r="A201" s="616"/>
      <c r="B201" s="436" t="s">
        <v>541</v>
      </c>
      <c r="C201" s="426" t="s">
        <v>2011</v>
      </c>
      <c r="D201" s="557">
        <v>0</v>
      </c>
      <c r="E201" s="557">
        <v>305</v>
      </c>
      <c r="F201" s="558">
        <f t="shared" si="7"/>
        <v>305</v>
      </c>
      <c r="G201" s="557">
        <v>175</v>
      </c>
      <c r="H201" s="557">
        <v>100</v>
      </c>
      <c r="I201" s="557">
        <v>30</v>
      </c>
      <c r="J201" s="557">
        <v>0</v>
      </c>
      <c r="K201" s="558">
        <f t="shared" si="9"/>
        <v>305</v>
      </c>
      <c r="L201" s="558">
        <f t="shared" si="8"/>
        <v>0</v>
      </c>
    </row>
    <row r="202" spans="1:12" ht="15">
      <c r="A202" s="616"/>
      <c r="B202" s="436" t="s">
        <v>542</v>
      </c>
      <c r="C202" s="424" t="s">
        <v>2012</v>
      </c>
      <c r="D202" s="557">
        <v>0</v>
      </c>
      <c r="E202" s="557">
        <v>310</v>
      </c>
      <c r="F202" s="558">
        <f t="shared" si="7"/>
        <v>310</v>
      </c>
      <c r="G202" s="557">
        <v>192</v>
      </c>
      <c r="H202" s="557">
        <v>99</v>
      </c>
      <c r="I202" s="557">
        <v>15</v>
      </c>
      <c r="J202" s="557">
        <v>4</v>
      </c>
      <c r="K202" s="558">
        <f t="shared" si="9"/>
        <v>310</v>
      </c>
      <c r="L202" s="558">
        <f t="shared" si="8"/>
        <v>0</v>
      </c>
    </row>
    <row r="203" spans="1:12" ht="15">
      <c r="A203" s="616"/>
      <c r="B203" s="436" t="s">
        <v>543</v>
      </c>
      <c r="C203" s="426" t="s">
        <v>2013</v>
      </c>
      <c r="D203" s="557">
        <v>0</v>
      </c>
      <c r="E203" s="557">
        <v>395</v>
      </c>
      <c r="F203" s="558">
        <f t="shared" si="7"/>
        <v>395</v>
      </c>
      <c r="G203" s="557">
        <v>250</v>
      </c>
      <c r="H203" s="557">
        <v>115</v>
      </c>
      <c r="I203" s="557">
        <v>20</v>
      </c>
      <c r="J203" s="557">
        <v>10</v>
      </c>
      <c r="K203" s="558">
        <f t="shared" si="9"/>
        <v>395</v>
      </c>
      <c r="L203" s="558">
        <f t="shared" si="8"/>
        <v>0</v>
      </c>
    </row>
    <row r="204" spans="1:12" ht="15">
      <c r="A204" s="616"/>
      <c r="B204" s="436" t="s">
        <v>544</v>
      </c>
      <c r="C204" s="426" t="s">
        <v>2014</v>
      </c>
      <c r="D204" s="557">
        <v>0</v>
      </c>
      <c r="E204" s="557">
        <v>85</v>
      </c>
      <c r="F204" s="558">
        <f t="shared" si="7"/>
        <v>85</v>
      </c>
      <c r="G204" s="557">
        <v>40</v>
      </c>
      <c r="H204" s="557">
        <v>38</v>
      </c>
      <c r="I204" s="557">
        <v>4</v>
      </c>
      <c r="J204" s="557">
        <v>3</v>
      </c>
      <c r="K204" s="558">
        <f t="shared" si="9"/>
        <v>85</v>
      </c>
      <c r="L204" s="558">
        <f t="shared" si="8"/>
        <v>0</v>
      </c>
    </row>
    <row r="205" spans="1:12" ht="15">
      <c r="A205" s="616"/>
      <c r="B205" s="436" t="s">
        <v>545</v>
      </c>
      <c r="C205" s="424" t="s">
        <v>2015</v>
      </c>
      <c r="D205" s="557">
        <v>0</v>
      </c>
      <c r="E205" s="557">
        <v>100</v>
      </c>
      <c r="F205" s="558">
        <f t="shared" si="7"/>
        <v>100</v>
      </c>
      <c r="G205" s="557">
        <v>59</v>
      </c>
      <c r="H205" s="557">
        <v>27</v>
      </c>
      <c r="I205" s="557">
        <v>13</v>
      </c>
      <c r="J205" s="557">
        <v>1</v>
      </c>
      <c r="K205" s="558">
        <f t="shared" si="9"/>
        <v>100</v>
      </c>
      <c r="L205" s="558">
        <f t="shared" si="8"/>
        <v>0</v>
      </c>
    </row>
    <row r="206" spans="1:12" ht="15">
      <c r="A206" s="616"/>
      <c r="B206" s="436" t="s">
        <v>546</v>
      </c>
      <c r="C206" s="424" t="s">
        <v>2016</v>
      </c>
      <c r="D206" s="557">
        <v>0</v>
      </c>
      <c r="E206" s="557">
        <v>105</v>
      </c>
      <c r="F206" s="558">
        <f t="shared" si="7"/>
        <v>105</v>
      </c>
      <c r="G206" s="557">
        <v>35</v>
      </c>
      <c r="H206" s="557">
        <v>65</v>
      </c>
      <c r="I206" s="557">
        <v>3</v>
      </c>
      <c r="J206" s="557">
        <v>2</v>
      </c>
      <c r="K206" s="558">
        <f t="shared" si="9"/>
        <v>105</v>
      </c>
      <c r="L206" s="558">
        <f t="shared" si="8"/>
        <v>0</v>
      </c>
    </row>
    <row r="207" spans="1:12" ht="15">
      <c r="A207" s="616"/>
      <c r="B207" s="436" t="s">
        <v>547</v>
      </c>
      <c r="C207" s="426" t="s">
        <v>2017</v>
      </c>
      <c r="D207" s="557">
        <v>0</v>
      </c>
      <c r="E207" s="557">
        <v>245</v>
      </c>
      <c r="F207" s="558">
        <f t="shared" si="7"/>
        <v>245</v>
      </c>
      <c r="G207" s="557">
        <v>138</v>
      </c>
      <c r="H207" s="557">
        <v>72</v>
      </c>
      <c r="I207" s="557">
        <v>30</v>
      </c>
      <c r="J207" s="557">
        <v>5</v>
      </c>
      <c r="K207" s="558">
        <f t="shared" si="9"/>
        <v>245</v>
      </c>
      <c r="L207" s="558">
        <f t="shared" si="8"/>
        <v>0</v>
      </c>
    </row>
    <row r="208" spans="1:12" ht="15">
      <c r="A208" s="616"/>
      <c r="B208" s="436" t="s">
        <v>548</v>
      </c>
      <c r="C208" s="426" t="s">
        <v>2018</v>
      </c>
      <c r="D208" s="557">
        <v>0</v>
      </c>
      <c r="E208" s="557">
        <v>180</v>
      </c>
      <c r="F208" s="558">
        <f t="shared" si="7"/>
        <v>180</v>
      </c>
      <c r="G208" s="557">
        <v>90</v>
      </c>
      <c r="H208" s="557">
        <v>70</v>
      </c>
      <c r="I208" s="557">
        <v>15</v>
      </c>
      <c r="J208" s="557">
        <v>5</v>
      </c>
      <c r="K208" s="558">
        <f t="shared" si="9"/>
        <v>180</v>
      </c>
      <c r="L208" s="558">
        <f t="shared" si="8"/>
        <v>0</v>
      </c>
    </row>
    <row r="209" spans="1:23" ht="15">
      <c r="A209" s="616"/>
      <c r="B209" s="436" t="s">
        <v>549</v>
      </c>
      <c r="C209" s="426" t="s">
        <v>2019</v>
      </c>
      <c r="D209" s="557">
        <v>0</v>
      </c>
      <c r="E209" s="557">
        <v>193</v>
      </c>
      <c r="F209" s="558">
        <f t="shared" si="7"/>
        <v>193</v>
      </c>
      <c r="G209" s="557">
        <v>110</v>
      </c>
      <c r="H209" s="557">
        <v>63</v>
      </c>
      <c r="I209" s="557">
        <v>20</v>
      </c>
      <c r="J209" s="557">
        <v>0</v>
      </c>
      <c r="K209" s="558">
        <f t="shared" si="9"/>
        <v>193</v>
      </c>
      <c r="L209" s="558">
        <f t="shared" si="8"/>
        <v>0</v>
      </c>
    </row>
    <row r="210" spans="1:23" ht="15">
      <c r="A210" s="616"/>
      <c r="B210" s="436" t="s">
        <v>550</v>
      </c>
      <c r="C210" s="426" t="s">
        <v>2020</v>
      </c>
      <c r="D210" s="557">
        <v>0</v>
      </c>
      <c r="E210" s="557">
        <v>720</v>
      </c>
      <c r="F210" s="558">
        <f t="shared" si="7"/>
        <v>720</v>
      </c>
      <c r="G210" s="557">
        <v>345</v>
      </c>
      <c r="H210" s="557">
        <v>350</v>
      </c>
      <c r="I210" s="557">
        <v>25</v>
      </c>
      <c r="J210" s="557">
        <v>0</v>
      </c>
      <c r="K210" s="558">
        <f t="shared" si="9"/>
        <v>720</v>
      </c>
      <c r="L210" s="558">
        <f t="shared" si="8"/>
        <v>0</v>
      </c>
    </row>
    <row r="211" spans="1:23" ht="15">
      <c r="A211" s="617" t="s">
        <v>402</v>
      </c>
      <c r="B211" s="424" t="s">
        <v>534</v>
      </c>
      <c r="C211" s="424" t="s">
        <v>2004</v>
      </c>
      <c r="D211" s="559">
        <f t="shared" ref="D211:E226" si="10">+D7+D24+D41+D58+D75+D92+D109+D126+D143+D160+D177+D194</f>
        <v>326</v>
      </c>
      <c r="E211" s="559">
        <f t="shared" si="10"/>
        <v>123059</v>
      </c>
      <c r="F211" s="559">
        <f>F7+F24+F41+F58+F75+F92+F109+F126+F143+F160+F177+F194</f>
        <v>123385</v>
      </c>
      <c r="G211" s="559">
        <f t="shared" ref="G211:J226" si="11">+G7+G24+G41+G58+G75+G92+G109+G126+G143+G160+G177+G194</f>
        <v>70402</v>
      </c>
      <c r="H211" s="559">
        <f t="shared" si="11"/>
        <v>52198</v>
      </c>
      <c r="I211" s="559">
        <f t="shared" si="11"/>
        <v>428</v>
      </c>
      <c r="J211" s="559">
        <f t="shared" si="11"/>
        <v>53</v>
      </c>
      <c r="K211" s="559">
        <f t="shared" si="9"/>
        <v>123081</v>
      </c>
      <c r="L211" s="559">
        <f>L7+L24+L41+L58+L75+L92+L109+L126+L143+L160+L177+L194</f>
        <v>304</v>
      </c>
      <c r="P211" s="506">
        <v>326</v>
      </c>
      <c r="Q211" s="431">
        <f>D211-P211</f>
        <v>0</v>
      </c>
      <c r="S211" s="431">
        <f>D211+E211</f>
        <v>123385</v>
      </c>
      <c r="T211" s="431">
        <f>F211-S211</f>
        <v>0</v>
      </c>
      <c r="W211" s="431">
        <f>F211-K211</f>
        <v>304</v>
      </c>
    </row>
    <row r="212" spans="1:23" ht="15">
      <c r="A212" s="617"/>
      <c r="B212" s="424" t="s">
        <v>535</v>
      </c>
      <c r="C212" s="424" t="s">
        <v>2005</v>
      </c>
      <c r="D212" s="559">
        <f t="shared" si="10"/>
        <v>1</v>
      </c>
      <c r="E212" s="559">
        <f t="shared" si="10"/>
        <v>90440</v>
      </c>
      <c r="F212" s="559">
        <f t="shared" ref="F212:F227" si="12">F8+F25+F42+F59+F76+F93+F110+F127+F144+F161+F178+F195</f>
        <v>90441</v>
      </c>
      <c r="G212" s="559">
        <f t="shared" si="11"/>
        <v>48525</v>
      </c>
      <c r="H212" s="559">
        <f t="shared" si="11"/>
        <v>41739</v>
      </c>
      <c r="I212" s="559">
        <f t="shared" si="11"/>
        <v>150</v>
      </c>
      <c r="J212" s="559">
        <f t="shared" si="11"/>
        <v>20</v>
      </c>
      <c r="K212" s="559">
        <f t="shared" si="9"/>
        <v>90434</v>
      </c>
      <c r="L212" s="559">
        <f t="shared" ref="L212:L227" si="13">L8+L25+L42+L59+L76+L93+L110+L127+L144+L161+L178+L195</f>
        <v>7</v>
      </c>
      <c r="P212" s="506">
        <v>1</v>
      </c>
      <c r="Q212" s="431">
        <f t="shared" ref="Q212:Q228" si="14">D212-P212</f>
        <v>0</v>
      </c>
      <c r="S212" s="431">
        <f t="shared" ref="S212:S228" si="15">D212+E212</f>
        <v>90441</v>
      </c>
      <c r="T212" s="431">
        <f t="shared" ref="T212:T228" si="16">F212-S212</f>
        <v>0</v>
      </c>
    </row>
    <row r="213" spans="1:23" ht="15">
      <c r="A213" s="617"/>
      <c r="B213" s="424" t="s">
        <v>536</v>
      </c>
      <c r="C213" s="424" t="s">
        <v>2006</v>
      </c>
      <c r="D213" s="559">
        <f t="shared" si="10"/>
        <v>25</v>
      </c>
      <c r="E213" s="559">
        <f t="shared" si="10"/>
        <v>27839</v>
      </c>
      <c r="F213" s="559">
        <f t="shared" si="12"/>
        <v>27864</v>
      </c>
      <c r="G213" s="559">
        <f t="shared" si="11"/>
        <v>14942</v>
      </c>
      <c r="H213" s="559">
        <f t="shared" si="11"/>
        <v>12748</v>
      </c>
      <c r="I213" s="559">
        <f t="shared" si="11"/>
        <v>145</v>
      </c>
      <c r="J213" s="559">
        <f t="shared" si="11"/>
        <v>10</v>
      </c>
      <c r="K213" s="559">
        <f t="shared" si="9"/>
        <v>27845</v>
      </c>
      <c r="L213" s="559">
        <f t="shared" si="13"/>
        <v>19</v>
      </c>
      <c r="P213" s="506">
        <v>25</v>
      </c>
      <c r="Q213" s="431">
        <f t="shared" si="14"/>
        <v>0</v>
      </c>
      <c r="S213" s="431">
        <f t="shared" si="15"/>
        <v>27864</v>
      </c>
      <c r="T213" s="431">
        <f t="shared" si="16"/>
        <v>0</v>
      </c>
    </row>
    <row r="214" spans="1:23" ht="15">
      <c r="A214" s="617"/>
      <c r="B214" s="424" t="s">
        <v>537</v>
      </c>
      <c r="C214" s="424" t="s">
        <v>2007</v>
      </c>
      <c r="D214" s="559">
        <f t="shared" si="10"/>
        <v>21</v>
      </c>
      <c r="E214" s="559">
        <f t="shared" si="10"/>
        <v>12078</v>
      </c>
      <c r="F214" s="559">
        <f t="shared" si="12"/>
        <v>12099</v>
      </c>
      <c r="G214" s="559">
        <f t="shared" si="11"/>
        <v>5616.6</v>
      </c>
      <c r="H214" s="559">
        <f t="shared" si="11"/>
        <v>6438.4</v>
      </c>
      <c r="I214" s="559">
        <f t="shared" si="11"/>
        <v>31</v>
      </c>
      <c r="J214" s="559">
        <f t="shared" si="11"/>
        <v>0</v>
      </c>
      <c r="K214" s="559">
        <f t="shared" si="9"/>
        <v>12086</v>
      </c>
      <c r="L214" s="559">
        <f t="shared" si="13"/>
        <v>13</v>
      </c>
      <c r="P214" s="506">
        <v>21</v>
      </c>
      <c r="Q214" s="431">
        <f t="shared" si="14"/>
        <v>0</v>
      </c>
      <c r="S214" s="431">
        <f t="shared" si="15"/>
        <v>12099</v>
      </c>
      <c r="T214" s="431">
        <f t="shared" si="16"/>
        <v>0</v>
      </c>
    </row>
    <row r="215" spans="1:23" ht="15">
      <c r="A215" s="617"/>
      <c r="B215" s="424" t="s">
        <v>538</v>
      </c>
      <c r="C215" s="424" t="s">
        <v>2008</v>
      </c>
      <c r="D215" s="559">
        <f t="shared" si="10"/>
        <v>40</v>
      </c>
      <c r="E215" s="559">
        <f t="shared" si="10"/>
        <v>2024</v>
      </c>
      <c r="F215" s="559">
        <f t="shared" si="12"/>
        <v>2064</v>
      </c>
      <c r="G215" s="559">
        <f t="shared" si="11"/>
        <v>1094.8</v>
      </c>
      <c r="H215" s="559">
        <f t="shared" si="11"/>
        <v>871.2</v>
      </c>
      <c r="I215" s="559">
        <f t="shared" si="11"/>
        <v>53</v>
      </c>
      <c r="J215" s="559">
        <f t="shared" si="11"/>
        <v>7</v>
      </c>
      <c r="K215" s="559">
        <f t="shared" si="9"/>
        <v>2026</v>
      </c>
      <c r="L215" s="559">
        <f t="shared" si="13"/>
        <v>38</v>
      </c>
      <c r="P215" s="506">
        <v>40</v>
      </c>
      <c r="Q215" s="431">
        <f t="shared" si="14"/>
        <v>0</v>
      </c>
      <c r="S215" s="431">
        <f t="shared" si="15"/>
        <v>2064</v>
      </c>
      <c r="T215" s="431">
        <f t="shared" si="16"/>
        <v>0</v>
      </c>
    </row>
    <row r="216" spans="1:23" ht="15">
      <c r="A216" s="617"/>
      <c r="B216" s="424" t="s">
        <v>539</v>
      </c>
      <c r="C216" s="437" t="s">
        <v>2009</v>
      </c>
      <c r="D216" s="559">
        <f t="shared" si="10"/>
        <v>1715</v>
      </c>
      <c r="E216" s="559">
        <f t="shared" si="10"/>
        <v>23142</v>
      </c>
      <c r="F216" s="559">
        <f t="shared" si="12"/>
        <v>24857</v>
      </c>
      <c r="G216" s="559">
        <f t="shared" si="11"/>
        <v>11581.2</v>
      </c>
      <c r="H216" s="559">
        <f t="shared" si="11"/>
        <v>11449.8</v>
      </c>
      <c r="I216" s="559">
        <f t="shared" si="11"/>
        <v>74</v>
      </c>
      <c r="J216" s="559">
        <f t="shared" si="11"/>
        <v>14</v>
      </c>
      <c r="K216" s="559">
        <f t="shared" si="9"/>
        <v>23119</v>
      </c>
      <c r="L216" s="560">
        <f t="shared" si="13"/>
        <v>1738</v>
      </c>
      <c r="P216" s="506">
        <v>1715</v>
      </c>
      <c r="Q216" s="431">
        <f t="shared" si="14"/>
        <v>0</v>
      </c>
      <c r="S216" s="431">
        <f t="shared" si="15"/>
        <v>24857</v>
      </c>
      <c r="T216" s="431">
        <f t="shared" si="16"/>
        <v>0</v>
      </c>
    </row>
    <row r="217" spans="1:23" ht="15">
      <c r="A217" s="617"/>
      <c r="B217" s="424" t="s">
        <v>540</v>
      </c>
      <c r="C217" s="437" t="s">
        <v>2010</v>
      </c>
      <c r="D217" s="559">
        <f t="shared" si="10"/>
        <v>17</v>
      </c>
      <c r="E217" s="559">
        <f t="shared" si="10"/>
        <v>7924</v>
      </c>
      <c r="F217" s="559">
        <f t="shared" si="12"/>
        <v>7941</v>
      </c>
      <c r="G217" s="559">
        <f t="shared" si="11"/>
        <v>4849.3999999999996</v>
      </c>
      <c r="H217" s="559">
        <f t="shared" si="11"/>
        <v>3011.6</v>
      </c>
      <c r="I217" s="559">
        <f t="shared" si="11"/>
        <v>47</v>
      </c>
      <c r="J217" s="559">
        <f t="shared" si="11"/>
        <v>5</v>
      </c>
      <c r="K217" s="559">
        <f t="shared" si="9"/>
        <v>7913</v>
      </c>
      <c r="L217" s="560">
        <f t="shared" si="13"/>
        <v>28</v>
      </c>
      <c r="P217" s="506">
        <v>17</v>
      </c>
      <c r="Q217" s="431">
        <f t="shared" si="14"/>
        <v>0</v>
      </c>
      <c r="S217" s="431">
        <f t="shared" si="15"/>
        <v>7941</v>
      </c>
      <c r="T217" s="431">
        <f t="shared" si="16"/>
        <v>0</v>
      </c>
    </row>
    <row r="218" spans="1:23" ht="15">
      <c r="A218" s="617"/>
      <c r="B218" s="424" t="s">
        <v>541</v>
      </c>
      <c r="C218" s="437" t="s">
        <v>2011</v>
      </c>
      <c r="D218" s="559">
        <f t="shared" si="10"/>
        <v>121</v>
      </c>
      <c r="E218" s="559">
        <f t="shared" si="10"/>
        <v>17105</v>
      </c>
      <c r="F218" s="559">
        <f t="shared" si="12"/>
        <v>17226</v>
      </c>
      <c r="G218" s="559">
        <f t="shared" si="11"/>
        <v>9226.7999999999993</v>
      </c>
      <c r="H218" s="559">
        <f t="shared" si="11"/>
        <v>7775.2</v>
      </c>
      <c r="I218" s="559">
        <f t="shared" si="11"/>
        <v>91</v>
      </c>
      <c r="J218" s="559">
        <f t="shared" si="11"/>
        <v>5</v>
      </c>
      <c r="K218" s="559">
        <f t="shared" si="9"/>
        <v>17098</v>
      </c>
      <c r="L218" s="560">
        <f t="shared" si="13"/>
        <v>128</v>
      </c>
      <c r="P218" s="506">
        <v>121</v>
      </c>
      <c r="Q218" s="431">
        <f t="shared" si="14"/>
        <v>0</v>
      </c>
      <c r="S218" s="431">
        <f t="shared" si="15"/>
        <v>17226</v>
      </c>
      <c r="T218" s="431">
        <f t="shared" si="16"/>
        <v>0</v>
      </c>
    </row>
    <row r="219" spans="1:23" ht="15">
      <c r="A219" s="617"/>
      <c r="B219" s="424" t="s">
        <v>542</v>
      </c>
      <c r="C219" s="424" t="s">
        <v>2012</v>
      </c>
      <c r="D219" s="559">
        <f t="shared" si="10"/>
        <v>12</v>
      </c>
      <c r="E219" s="559">
        <f t="shared" si="10"/>
        <v>1806</v>
      </c>
      <c r="F219" s="559">
        <f t="shared" si="12"/>
        <v>1818</v>
      </c>
      <c r="G219" s="559">
        <f t="shared" si="11"/>
        <v>963</v>
      </c>
      <c r="H219" s="559">
        <f t="shared" si="11"/>
        <v>820</v>
      </c>
      <c r="I219" s="559">
        <f t="shared" si="11"/>
        <v>15</v>
      </c>
      <c r="J219" s="559">
        <f t="shared" si="11"/>
        <v>4</v>
      </c>
      <c r="K219" s="559">
        <f t="shared" si="9"/>
        <v>1802</v>
      </c>
      <c r="L219" s="559">
        <f t="shared" si="13"/>
        <v>16</v>
      </c>
      <c r="P219" s="506">
        <v>12</v>
      </c>
      <c r="Q219" s="431">
        <f t="shared" si="14"/>
        <v>0</v>
      </c>
      <c r="S219" s="431">
        <f t="shared" si="15"/>
        <v>1818</v>
      </c>
      <c r="T219" s="431">
        <f t="shared" si="16"/>
        <v>0</v>
      </c>
    </row>
    <row r="220" spans="1:23" ht="15">
      <c r="A220" s="617"/>
      <c r="B220" s="424" t="s">
        <v>543</v>
      </c>
      <c r="C220" s="437" t="s">
        <v>2013</v>
      </c>
      <c r="D220" s="559">
        <f t="shared" si="10"/>
        <v>22</v>
      </c>
      <c r="E220" s="559">
        <f t="shared" si="10"/>
        <v>6049</v>
      </c>
      <c r="F220" s="559">
        <f t="shared" si="12"/>
        <v>6071</v>
      </c>
      <c r="G220" s="559">
        <f t="shared" si="11"/>
        <v>3731</v>
      </c>
      <c r="H220" s="559">
        <f t="shared" si="11"/>
        <v>2284</v>
      </c>
      <c r="I220" s="559">
        <f t="shared" si="11"/>
        <v>20</v>
      </c>
      <c r="J220" s="559">
        <f t="shared" si="11"/>
        <v>10</v>
      </c>
      <c r="K220" s="559">
        <f t="shared" si="9"/>
        <v>6045</v>
      </c>
      <c r="L220" s="560">
        <f t="shared" si="13"/>
        <v>26</v>
      </c>
      <c r="P220" s="506">
        <v>22</v>
      </c>
      <c r="Q220" s="431">
        <f t="shared" si="14"/>
        <v>0</v>
      </c>
      <c r="S220" s="431">
        <f t="shared" si="15"/>
        <v>6071</v>
      </c>
      <c r="T220" s="431">
        <f t="shared" si="16"/>
        <v>0</v>
      </c>
    </row>
    <row r="221" spans="1:23" ht="15">
      <c r="A221" s="617"/>
      <c r="B221" s="424" t="s">
        <v>544</v>
      </c>
      <c r="C221" s="437" t="s">
        <v>2014</v>
      </c>
      <c r="D221" s="559">
        <f t="shared" si="10"/>
        <v>22</v>
      </c>
      <c r="E221" s="559">
        <f t="shared" si="10"/>
        <v>5451</v>
      </c>
      <c r="F221" s="559">
        <f t="shared" si="12"/>
        <v>5473</v>
      </c>
      <c r="G221" s="559">
        <f t="shared" si="11"/>
        <v>2820.6</v>
      </c>
      <c r="H221" s="559">
        <f t="shared" si="11"/>
        <v>2622.4</v>
      </c>
      <c r="I221" s="559">
        <f t="shared" si="11"/>
        <v>4</v>
      </c>
      <c r="J221" s="559">
        <f t="shared" si="11"/>
        <v>3</v>
      </c>
      <c r="K221" s="559">
        <f t="shared" si="9"/>
        <v>5450</v>
      </c>
      <c r="L221" s="560">
        <f t="shared" si="13"/>
        <v>23</v>
      </c>
      <c r="P221" s="506">
        <v>22</v>
      </c>
      <c r="Q221" s="431">
        <f t="shared" si="14"/>
        <v>0</v>
      </c>
      <c r="S221" s="431">
        <f t="shared" si="15"/>
        <v>5473</v>
      </c>
      <c r="T221" s="431">
        <f t="shared" si="16"/>
        <v>0</v>
      </c>
    </row>
    <row r="222" spans="1:23" ht="15">
      <c r="A222" s="617"/>
      <c r="B222" s="424" t="s">
        <v>545</v>
      </c>
      <c r="C222" s="424" t="s">
        <v>2015</v>
      </c>
      <c r="D222" s="559">
        <f t="shared" si="10"/>
        <v>7</v>
      </c>
      <c r="E222" s="559">
        <f t="shared" si="10"/>
        <v>8097</v>
      </c>
      <c r="F222" s="559">
        <f t="shared" si="12"/>
        <v>8104</v>
      </c>
      <c r="G222" s="559">
        <f t="shared" si="11"/>
        <v>3835</v>
      </c>
      <c r="H222" s="559">
        <f t="shared" si="11"/>
        <v>4248</v>
      </c>
      <c r="I222" s="559">
        <f t="shared" si="11"/>
        <v>13</v>
      </c>
      <c r="J222" s="559">
        <f t="shared" si="11"/>
        <v>1</v>
      </c>
      <c r="K222" s="559">
        <f t="shared" si="9"/>
        <v>8097</v>
      </c>
      <c r="L222" s="559">
        <f t="shared" si="13"/>
        <v>7</v>
      </c>
      <c r="P222" s="506">
        <v>7</v>
      </c>
      <c r="Q222" s="431">
        <f t="shared" si="14"/>
        <v>0</v>
      </c>
      <c r="S222" s="431">
        <f t="shared" si="15"/>
        <v>8104</v>
      </c>
      <c r="T222" s="431">
        <f t="shared" si="16"/>
        <v>0</v>
      </c>
    </row>
    <row r="223" spans="1:23" ht="15">
      <c r="A223" s="617"/>
      <c r="B223" s="424" t="s">
        <v>546</v>
      </c>
      <c r="C223" s="424" t="s">
        <v>2016</v>
      </c>
      <c r="D223" s="559">
        <f t="shared" si="10"/>
        <v>2</v>
      </c>
      <c r="E223" s="559">
        <f t="shared" si="10"/>
        <v>1505</v>
      </c>
      <c r="F223" s="559">
        <f t="shared" si="12"/>
        <v>1507</v>
      </c>
      <c r="G223" s="559">
        <f t="shared" si="11"/>
        <v>667</v>
      </c>
      <c r="H223" s="559">
        <f t="shared" si="11"/>
        <v>833</v>
      </c>
      <c r="I223" s="559">
        <f t="shared" si="11"/>
        <v>3</v>
      </c>
      <c r="J223" s="559">
        <f t="shared" si="11"/>
        <v>2</v>
      </c>
      <c r="K223" s="559">
        <f t="shared" si="9"/>
        <v>1505</v>
      </c>
      <c r="L223" s="559">
        <f t="shared" si="13"/>
        <v>2</v>
      </c>
      <c r="P223" s="506">
        <v>2</v>
      </c>
      <c r="Q223" s="431">
        <f t="shared" si="14"/>
        <v>0</v>
      </c>
      <c r="S223" s="431">
        <f t="shared" si="15"/>
        <v>1507</v>
      </c>
      <c r="T223" s="431">
        <f t="shared" si="16"/>
        <v>0</v>
      </c>
    </row>
    <row r="224" spans="1:23" ht="15">
      <c r="A224" s="617"/>
      <c r="B224" s="424" t="s">
        <v>547</v>
      </c>
      <c r="C224" s="437" t="s">
        <v>2017</v>
      </c>
      <c r="D224" s="559">
        <f t="shared" si="10"/>
        <v>20</v>
      </c>
      <c r="E224" s="559">
        <f t="shared" si="10"/>
        <v>7077</v>
      </c>
      <c r="F224" s="559">
        <f t="shared" si="12"/>
        <v>7097</v>
      </c>
      <c r="G224" s="559">
        <f t="shared" si="11"/>
        <v>3188</v>
      </c>
      <c r="H224" s="559">
        <f t="shared" si="11"/>
        <v>3853</v>
      </c>
      <c r="I224" s="559">
        <f t="shared" si="11"/>
        <v>30</v>
      </c>
      <c r="J224" s="559">
        <f t="shared" si="11"/>
        <v>5</v>
      </c>
      <c r="K224" s="559">
        <f t="shared" si="9"/>
        <v>7076</v>
      </c>
      <c r="L224" s="560">
        <f t="shared" si="13"/>
        <v>21</v>
      </c>
      <c r="P224" s="506">
        <v>20</v>
      </c>
      <c r="Q224" s="431">
        <f t="shared" si="14"/>
        <v>0</v>
      </c>
      <c r="S224" s="431">
        <f t="shared" si="15"/>
        <v>7097</v>
      </c>
      <c r="T224" s="431">
        <f t="shared" si="16"/>
        <v>0</v>
      </c>
    </row>
    <row r="225" spans="1:20" ht="15">
      <c r="A225" s="617"/>
      <c r="B225" s="424" t="s">
        <v>548</v>
      </c>
      <c r="C225" s="437" t="s">
        <v>2018</v>
      </c>
      <c r="D225" s="559">
        <f t="shared" si="10"/>
        <v>39</v>
      </c>
      <c r="E225" s="559">
        <f t="shared" si="10"/>
        <v>9566</v>
      </c>
      <c r="F225" s="559">
        <f t="shared" si="12"/>
        <v>9605</v>
      </c>
      <c r="G225" s="559">
        <f t="shared" si="11"/>
        <v>4614</v>
      </c>
      <c r="H225" s="559">
        <f t="shared" si="11"/>
        <v>4938</v>
      </c>
      <c r="I225" s="559">
        <f t="shared" si="11"/>
        <v>15</v>
      </c>
      <c r="J225" s="559">
        <f t="shared" si="11"/>
        <v>5</v>
      </c>
      <c r="K225" s="559">
        <f t="shared" si="9"/>
        <v>9572</v>
      </c>
      <c r="L225" s="560">
        <f t="shared" si="13"/>
        <v>33</v>
      </c>
      <c r="P225" s="506">
        <v>39</v>
      </c>
      <c r="Q225" s="431">
        <f t="shared" si="14"/>
        <v>0</v>
      </c>
      <c r="S225" s="431">
        <f t="shared" si="15"/>
        <v>9605</v>
      </c>
      <c r="T225" s="431">
        <f t="shared" si="16"/>
        <v>0</v>
      </c>
    </row>
    <row r="226" spans="1:20" ht="15">
      <c r="A226" s="617"/>
      <c r="B226" s="424" t="s">
        <v>549</v>
      </c>
      <c r="C226" s="437" t="s">
        <v>2019</v>
      </c>
      <c r="D226" s="559">
        <f t="shared" si="10"/>
        <v>19</v>
      </c>
      <c r="E226" s="559">
        <f t="shared" si="10"/>
        <v>2402</v>
      </c>
      <c r="F226" s="559">
        <f t="shared" si="12"/>
        <v>2421</v>
      </c>
      <c r="G226" s="559">
        <f t="shared" si="11"/>
        <v>1168</v>
      </c>
      <c r="H226" s="559">
        <f t="shared" si="11"/>
        <v>1159</v>
      </c>
      <c r="I226" s="559">
        <f t="shared" si="11"/>
        <v>43</v>
      </c>
      <c r="J226" s="559">
        <f t="shared" si="11"/>
        <v>0</v>
      </c>
      <c r="K226" s="559">
        <f t="shared" si="9"/>
        <v>2370</v>
      </c>
      <c r="L226" s="560">
        <f t="shared" si="13"/>
        <v>51</v>
      </c>
      <c r="P226" s="506">
        <v>19</v>
      </c>
      <c r="Q226" s="431">
        <f t="shared" si="14"/>
        <v>0</v>
      </c>
      <c r="S226" s="431">
        <f t="shared" si="15"/>
        <v>2421</v>
      </c>
      <c r="T226" s="431">
        <f t="shared" si="16"/>
        <v>0</v>
      </c>
    </row>
    <row r="227" spans="1:20" ht="15">
      <c r="A227" s="617"/>
      <c r="B227" s="424" t="s">
        <v>550</v>
      </c>
      <c r="C227" s="437" t="s">
        <v>2020</v>
      </c>
      <c r="D227" s="559">
        <f>+D23+D40+D57+D74+D91+D108+D125+D142+D159+D176+D193+D210</f>
        <v>300</v>
      </c>
      <c r="E227" s="559">
        <f>+E23+E40+E57+E74+E91+E108+E125+E142+E159+E176+E193+E210</f>
        <v>39470</v>
      </c>
      <c r="F227" s="559">
        <f t="shared" si="12"/>
        <v>39770</v>
      </c>
      <c r="G227" s="559">
        <f>+G23+G40+G57+G74+G91+G108+G125+G142+G159+G176+G193+G210</f>
        <v>21883</v>
      </c>
      <c r="H227" s="559">
        <f>+H23+H40+H57+H74+H91+H108+H125+H142+H159+H176+H193+H210</f>
        <v>17219</v>
      </c>
      <c r="I227" s="559">
        <f>+I23+I40+I57+I74+I91+I108+I125+I142+I159+I176+I193+I210</f>
        <v>299</v>
      </c>
      <c r="J227" s="559">
        <f>+J23+J40+J57+J74+J91+J108+J125+J142+J159+J176+J193+J210</f>
        <v>64</v>
      </c>
      <c r="K227" s="559">
        <f t="shared" si="9"/>
        <v>39465</v>
      </c>
      <c r="L227" s="560">
        <f t="shared" si="13"/>
        <v>305</v>
      </c>
      <c r="P227" s="506">
        <v>300</v>
      </c>
      <c r="Q227" s="431">
        <f t="shared" si="14"/>
        <v>0</v>
      </c>
      <c r="S227" s="431">
        <f t="shared" si="15"/>
        <v>39770</v>
      </c>
      <c r="T227" s="431">
        <f t="shared" si="16"/>
        <v>0</v>
      </c>
    </row>
    <row r="228" spans="1:20">
      <c r="D228" s="431">
        <f>SUM(D211:D227)</f>
        <v>2709</v>
      </c>
      <c r="E228" s="431">
        <f t="shared" ref="E228:L228" si="17">SUM(E211:E227)</f>
        <v>385034</v>
      </c>
      <c r="F228" s="431">
        <f t="shared" si="17"/>
        <v>387743</v>
      </c>
      <c r="G228" s="431">
        <f t="shared" si="17"/>
        <v>209107.4</v>
      </c>
      <c r="H228" s="431">
        <f t="shared" si="17"/>
        <v>174207.6</v>
      </c>
      <c r="I228" s="431">
        <f t="shared" si="17"/>
        <v>1461</v>
      </c>
      <c r="J228" s="431">
        <f t="shared" si="17"/>
        <v>208</v>
      </c>
      <c r="K228" s="431">
        <f t="shared" si="17"/>
        <v>384984</v>
      </c>
      <c r="L228" s="431">
        <f t="shared" si="17"/>
        <v>2759</v>
      </c>
      <c r="P228" s="506">
        <v>2709</v>
      </c>
      <c r="Q228" s="431">
        <f t="shared" si="14"/>
        <v>0</v>
      </c>
      <c r="S228" s="431">
        <f t="shared" si="15"/>
        <v>387743</v>
      </c>
      <c r="T228" s="431">
        <f t="shared" si="16"/>
        <v>0</v>
      </c>
    </row>
    <row r="229" spans="1:20" ht="38.25">
      <c r="C229" s="438" t="s">
        <v>2078</v>
      </c>
      <c r="E229" s="505" t="s">
        <v>2079</v>
      </c>
      <c r="F229" s="505" t="s">
        <v>2080</v>
      </c>
      <c r="G229" s="618" t="s">
        <v>2079</v>
      </c>
      <c r="H229" s="618"/>
      <c r="I229" s="618"/>
      <c r="J229" s="618"/>
      <c r="K229" s="505" t="s">
        <v>2080</v>
      </c>
      <c r="L229" s="505" t="s">
        <v>2081</v>
      </c>
    </row>
    <row r="231" spans="1:20">
      <c r="D231" s="416">
        <v>2709</v>
      </c>
      <c r="E231" s="416">
        <v>385034</v>
      </c>
      <c r="F231" s="416">
        <f>D231+E231</f>
        <v>387743</v>
      </c>
      <c r="K231" s="416">
        <f>G228+H228+I228+J228</f>
        <v>384984</v>
      </c>
      <c r="L231" s="416">
        <f>F231-K231</f>
        <v>2759</v>
      </c>
    </row>
    <row r="232" spans="1:20" hidden="1">
      <c r="E232" s="613" t="s">
        <v>2082</v>
      </c>
      <c r="F232" s="613"/>
      <c r="G232" s="613"/>
      <c r="H232" s="613"/>
    </row>
    <row r="233" spans="1:20" hidden="1"/>
    <row r="234" spans="1:20" hidden="1"/>
    <row r="235" spans="1:20" hidden="1">
      <c r="E235" s="416">
        <f>+E228/3</f>
        <v>128344.66666666667</v>
      </c>
      <c r="F235" s="416">
        <f>+F228/3</f>
        <v>129247.66666666667</v>
      </c>
    </row>
    <row r="236" spans="1:20" hidden="1"/>
    <row r="237" spans="1:20" hidden="1"/>
    <row r="238" spans="1:20" hidden="1"/>
  </sheetData>
  <autoFilter ref="A6:Q229"/>
  <mergeCells count="25">
    <mergeCell ref="A92:A108"/>
    <mergeCell ref="A109:A125"/>
    <mergeCell ref="E232:H232"/>
    <mergeCell ref="A143:A159"/>
    <mergeCell ref="A160:A176"/>
    <mergeCell ref="A177:A193"/>
    <mergeCell ref="A194:A210"/>
    <mergeCell ref="A211:A227"/>
    <mergeCell ref="G229:J229"/>
    <mergeCell ref="A126:A142"/>
    <mergeCell ref="B3:C5"/>
    <mergeCell ref="D3:D5"/>
    <mergeCell ref="E3:E5"/>
    <mergeCell ref="L3:L5"/>
    <mergeCell ref="G4:H4"/>
    <mergeCell ref="I4:J4"/>
    <mergeCell ref="K4:K5"/>
    <mergeCell ref="F3:F5"/>
    <mergeCell ref="G3:K3"/>
    <mergeCell ref="A41:A57"/>
    <mergeCell ref="A58:A74"/>
    <mergeCell ref="A75:A91"/>
    <mergeCell ref="A24:A40"/>
    <mergeCell ref="A3:A5"/>
    <mergeCell ref="A7:A23"/>
  </mergeCells>
  <conditionalFormatting sqref="L229:L65536 K7:K108 F7:F210 K126:L210 D7:D227 L1:L108 E211:L227">
    <cfRule type="cellIs" dxfId="8" priority="2" stopIfTrue="1" operator="lessThan">
      <formula>0</formula>
    </cfRule>
  </conditionalFormatting>
  <conditionalFormatting sqref="K109:L125">
    <cfRule type="cellIs" dxfId="7" priority="1" stopIfTrue="1" operator="lessThan">
      <formula>0</formula>
    </cfRule>
  </conditionalFormatting>
  <printOptions horizontalCentered="1" verticalCentered="1"/>
  <pageMargins left="0.23622047244094491" right="0" top="0" bottom="0" header="0.31496062992125984" footer="0.31496062992125984"/>
  <pageSetup paperSize="9" scale="1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SheetLayoutView="100" workbookViewId="0">
      <pane xSplit="2" ySplit="2" topLeftCell="C3" activePane="bottomRight" state="frozen"/>
      <selection activeCell="F4" sqref="F4:G9"/>
      <selection pane="topRight" activeCell="F4" sqref="F4:G9"/>
      <selection pane="bottomLeft" activeCell="F4" sqref="F4:G9"/>
      <selection pane="bottomRight" activeCell="D24" sqref="D24"/>
    </sheetView>
  </sheetViews>
  <sheetFormatPr defaultRowHeight="12.75"/>
  <cols>
    <col min="1" max="1" width="5" style="512" customWidth="1"/>
    <col min="2" max="2" width="10.5703125" style="390" customWidth="1"/>
    <col min="3" max="3" width="43.28515625" style="512" customWidth="1"/>
    <col min="4" max="4" width="20.5703125" style="477" customWidth="1"/>
    <col min="5" max="8" width="4.140625" style="477" customWidth="1"/>
    <col min="9" max="9" width="6.7109375" style="477" customWidth="1"/>
    <col min="10" max="10" width="13.42578125" style="390" hidden="1" customWidth="1"/>
    <col min="11" max="11" width="17.5703125" style="477" hidden="1" customWidth="1"/>
    <col min="12" max="12" width="13.42578125" style="390" hidden="1" customWidth="1"/>
    <col min="13" max="13" width="3.28515625" style="478" customWidth="1"/>
    <col min="14" max="256" width="9" style="512"/>
    <col min="257" max="257" width="5" style="512" customWidth="1"/>
    <col min="258" max="258" width="9" style="512"/>
    <col min="259" max="259" width="43.28515625" style="512" customWidth="1"/>
    <col min="260" max="260" width="20.5703125" style="512" customWidth="1"/>
    <col min="261" max="266" width="9" style="512"/>
    <col min="267" max="269" width="0" style="512" hidden="1" customWidth="1"/>
    <col min="270" max="512" width="9" style="512"/>
    <col min="513" max="513" width="5" style="512" customWidth="1"/>
    <col min="514" max="514" width="9" style="512"/>
    <col min="515" max="515" width="43.28515625" style="512" customWidth="1"/>
    <col min="516" max="516" width="20.5703125" style="512" customWidth="1"/>
    <col min="517" max="522" width="9" style="512"/>
    <col min="523" max="525" width="0" style="512" hidden="1" customWidth="1"/>
    <col min="526" max="768" width="9" style="512"/>
    <col min="769" max="769" width="5" style="512" customWidth="1"/>
    <col min="770" max="770" width="9" style="512"/>
    <col min="771" max="771" width="43.28515625" style="512" customWidth="1"/>
    <col min="772" max="772" width="20.5703125" style="512" customWidth="1"/>
    <col min="773" max="778" width="9" style="512"/>
    <col min="779" max="781" width="0" style="512" hidden="1" customWidth="1"/>
    <col min="782" max="1024" width="9" style="512"/>
    <col min="1025" max="1025" width="5" style="512" customWidth="1"/>
    <col min="1026" max="1026" width="9" style="512"/>
    <col min="1027" max="1027" width="43.28515625" style="512" customWidth="1"/>
    <col min="1028" max="1028" width="20.5703125" style="512" customWidth="1"/>
    <col min="1029" max="1034" width="9" style="512"/>
    <col min="1035" max="1037" width="0" style="512" hidden="1" customWidth="1"/>
    <col min="1038" max="1280" width="9" style="512"/>
    <col min="1281" max="1281" width="5" style="512" customWidth="1"/>
    <col min="1282" max="1282" width="9" style="512"/>
    <col min="1283" max="1283" width="43.28515625" style="512" customWidth="1"/>
    <col min="1284" max="1284" width="20.5703125" style="512" customWidth="1"/>
    <col min="1285" max="1290" width="9" style="512"/>
    <col min="1291" max="1293" width="0" style="512" hidden="1" customWidth="1"/>
    <col min="1294" max="1536" width="9" style="512"/>
    <col min="1537" max="1537" width="5" style="512" customWidth="1"/>
    <col min="1538" max="1538" width="9" style="512"/>
    <col min="1539" max="1539" width="43.28515625" style="512" customWidth="1"/>
    <col min="1540" max="1540" width="20.5703125" style="512" customWidth="1"/>
    <col min="1541" max="1546" width="9" style="512"/>
    <col min="1547" max="1549" width="0" style="512" hidden="1" customWidth="1"/>
    <col min="1550" max="1792" width="9" style="512"/>
    <col min="1793" max="1793" width="5" style="512" customWidth="1"/>
    <col min="1794" max="1794" width="9" style="512"/>
    <col min="1795" max="1795" width="43.28515625" style="512" customWidth="1"/>
    <col min="1796" max="1796" width="20.5703125" style="512" customWidth="1"/>
    <col min="1797" max="1802" width="9" style="512"/>
    <col min="1803" max="1805" width="0" style="512" hidden="1" customWidth="1"/>
    <col min="1806" max="2048" width="9" style="512"/>
    <col min="2049" max="2049" width="5" style="512" customWidth="1"/>
    <col min="2050" max="2050" width="9" style="512"/>
    <col min="2051" max="2051" width="43.28515625" style="512" customWidth="1"/>
    <col min="2052" max="2052" width="20.5703125" style="512" customWidth="1"/>
    <col min="2053" max="2058" width="9" style="512"/>
    <col min="2059" max="2061" width="0" style="512" hidden="1" customWidth="1"/>
    <col min="2062" max="2304" width="9" style="512"/>
    <col min="2305" max="2305" width="5" style="512" customWidth="1"/>
    <col min="2306" max="2306" width="9" style="512"/>
    <col min="2307" max="2307" width="43.28515625" style="512" customWidth="1"/>
    <col min="2308" max="2308" width="20.5703125" style="512" customWidth="1"/>
    <col min="2309" max="2314" width="9" style="512"/>
    <col min="2315" max="2317" width="0" style="512" hidden="1" customWidth="1"/>
    <col min="2318" max="2560" width="9" style="512"/>
    <col min="2561" max="2561" width="5" style="512" customWidth="1"/>
    <col min="2562" max="2562" width="9" style="512"/>
    <col min="2563" max="2563" width="43.28515625" style="512" customWidth="1"/>
    <col min="2564" max="2564" width="20.5703125" style="512" customWidth="1"/>
    <col min="2565" max="2570" width="9" style="512"/>
    <col min="2571" max="2573" width="0" style="512" hidden="1" customWidth="1"/>
    <col min="2574" max="2816" width="9" style="512"/>
    <col min="2817" max="2817" width="5" style="512" customWidth="1"/>
    <col min="2818" max="2818" width="9" style="512"/>
    <col min="2819" max="2819" width="43.28515625" style="512" customWidth="1"/>
    <col min="2820" max="2820" width="20.5703125" style="512" customWidth="1"/>
    <col min="2821" max="2826" width="9" style="512"/>
    <col min="2827" max="2829" width="0" style="512" hidden="1" customWidth="1"/>
    <col min="2830" max="3072" width="9" style="512"/>
    <col min="3073" max="3073" width="5" style="512" customWidth="1"/>
    <col min="3074" max="3074" width="9" style="512"/>
    <col min="3075" max="3075" width="43.28515625" style="512" customWidth="1"/>
    <col min="3076" max="3076" width="20.5703125" style="512" customWidth="1"/>
    <col min="3077" max="3082" width="9" style="512"/>
    <col min="3083" max="3085" width="0" style="512" hidden="1" customWidth="1"/>
    <col min="3086" max="3328" width="9" style="512"/>
    <col min="3329" max="3329" width="5" style="512" customWidth="1"/>
    <col min="3330" max="3330" width="9" style="512"/>
    <col min="3331" max="3331" width="43.28515625" style="512" customWidth="1"/>
    <col min="3332" max="3332" width="20.5703125" style="512" customWidth="1"/>
    <col min="3333" max="3338" width="9" style="512"/>
    <col min="3339" max="3341" width="0" style="512" hidden="1" customWidth="1"/>
    <col min="3342" max="3584" width="9" style="512"/>
    <col min="3585" max="3585" width="5" style="512" customWidth="1"/>
    <col min="3586" max="3586" width="9" style="512"/>
    <col min="3587" max="3587" width="43.28515625" style="512" customWidth="1"/>
    <col min="3588" max="3588" width="20.5703125" style="512" customWidth="1"/>
    <col min="3589" max="3594" width="9" style="512"/>
    <col min="3595" max="3597" width="0" style="512" hidden="1" customWidth="1"/>
    <col min="3598" max="3840" width="9" style="512"/>
    <col min="3841" max="3841" width="5" style="512" customWidth="1"/>
    <col min="3842" max="3842" width="9" style="512"/>
    <col min="3843" max="3843" width="43.28515625" style="512" customWidth="1"/>
    <col min="3844" max="3844" width="20.5703125" style="512" customWidth="1"/>
    <col min="3845" max="3850" width="9" style="512"/>
    <col min="3851" max="3853" width="0" style="512" hidden="1" customWidth="1"/>
    <col min="3854" max="4096" width="9" style="512"/>
    <col min="4097" max="4097" width="5" style="512" customWidth="1"/>
    <col min="4098" max="4098" width="9" style="512"/>
    <col min="4099" max="4099" width="43.28515625" style="512" customWidth="1"/>
    <col min="4100" max="4100" width="20.5703125" style="512" customWidth="1"/>
    <col min="4101" max="4106" width="9" style="512"/>
    <col min="4107" max="4109" width="0" style="512" hidden="1" customWidth="1"/>
    <col min="4110" max="4352" width="9" style="512"/>
    <col min="4353" max="4353" width="5" style="512" customWidth="1"/>
    <col min="4354" max="4354" width="9" style="512"/>
    <col min="4355" max="4355" width="43.28515625" style="512" customWidth="1"/>
    <col min="4356" max="4356" width="20.5703125" style="512" customWidth="1"/>
    <col min="4357" max="4362" width="9" style="512"/>
    <col min="4363" max="4365" width="0" style="512" hidden="1" customWidth="1"/>
    <col min="4366" max="4608" width="9" style="512"/>
    <col min="4609" max="4609" width="5" style="512" customWidth="1"/>
    <col min="4610" max="4610" width="9" style="512"/>
    <col min="4611" max="4611" width="43.28515625" style="512" customWidth="1"/>
    <col min="4612" max="4612" width="20.5703125" style="512" customWidth="1"/>
    <col min="4613" max="4618" width="9" style="512"/>
    <col min="4619" max="4621" width="0" style="512" hidden="1" customWidth="1"/>
    <col min="4622" max="4864" width="9" style="512"/>
    <col min="4865" max="4865" width="5" style="512" customWidth="1"/>
    <col min="4866" max="4866" width="9" style="512"/>
    <col min="4867" max="4867" width="43.28515625" style="512" customWidth="1"/>
    <col min="4868" max="4868" width="20.5703125" style="512" customWidth="1"/>
    <col min="4869" max="4874" width="9" style="512"/>
    <col min="4875" max="4877" width="0" style="512" hidden="1" customWidth="1"/>
    <col min="4878" max="5120" width="9" style="512"/>
    <col min="5121" max="5121" width="5" style="512" customWidth="1"/>
    <col min="5122" max="5122" width="9" style="512"/>
    <col min="5123" max="5123" width="43.28515625" style="512" customWidth="1"/>
    <col min="5124" max="5124" width="20.5703125" style="512" customWidth="1"/>
    <col min="5125" max="5130" width="9" style="512"/>
    <col min="5131" max="5133" width="0" style="512" hidden="1" customWidth="1"/>
    <col min="5134" max="5376" width="9" style="512"/>
    <col min="5377" max="5377" width="5" style="512" customWidth="1"/>
    <col min="5378" max="5378" width="9" style="512"/>
    <col min="5379" max="5379" width="43.28515625" style="512" customWidth="1"/>
    <col min="5380" max="5380" width="20.5703125" style="512" customWidth="1"/>
    <col min="5381" max="5386" width="9" style="512"/>
    <col min="5387" max="5389" width="0" style="512" hidden="1" customWidth="1"/>
    <col min="5390" max="5632" width="9" style="512"/>
    <col min="5633" max="5633" width="5" style="512" customWidth="1"/>
    <col min="5634" max="5634" width="9" style="512"/>
    <col min="5635" max="5635" width="43.28515625" style="512" customWidth="1"/>
    <col min="5636" max="5636" width="20.5703125" style="512" customWidth="1"/>
    <col min="5637" max="5642" width="9" style="512"/>
    <col min="5643" max="5645" width="0" style="512" hidden="1" customWidth="1"/>
    <col min="5646" max="5888" width="9" style="512"/>
    <col min="5889" max="5889" width="5" style="512" customWidth="1"/>
    <col min="5890" max="5890" width="9" style="512"/>
    <col min="5891" max="5891" width="43.28515625" style="512" customWidth="1"/>
    <col min="5892" max="5892" width="20.5703125" style="512" customWidth="1"/>
    <col min="5893" max="5898" width="9" style="512"/>
    <col min="5899" max="5901" width="0" style="512" hidden="1" customWidth="1"/>
    <col min="5902" max="6144" width="9" style="512"/>
    <col min="6145" max="6145" width="5" style="512" customWidth="1"/>
    <col min="6146" max="6146" width="9" style="512"/>
    <col min="6147" max="6147" width="43.28515625" style="512" customWidth="1"/>
    <col min="6148" max="6148" width="20.5703125" style="512" customWidth="1"/>
    <col min="6149" max="6154" width="9" style="512"/>
    <col min="6155" max="6157" width="0" style="512" hidden="1" customWidth="1"/>
    <col min="6158" max="6400" width="9" style="512"/>
    <col min="6401" max="6401" width="5" style="512" customWidth="1"/>
    <col min="6402" max="6402" width="9" style="512"/>
    <col min="6403" max="6403" width="43.28515625" style="512" customWidth="1"/>
    <col min="6404" max="6404" width="20.5703125" style="512" customWidth="1"/>
    <col min="6405" max="6410" width="9" style="512"/>
    <col min="6411" max="6413" width="0" style="512" hidden="1" customWidth="1"/>
    <col min="6414" max="6656" width="9" style="512"/>
    <col min="6657" max="6657" width="5" style="512" customWidth="1"/>
    <col min="6658" max="6658" width="9" style="512"/>
    <col min="6659" max="6659" width="43.28515625" style="512" customWidth="1"/>
    <col min="6660" max="6660" width="20.5703125" style="512" customWidth="1"/>
    <col min="6661" max="6666" width="9" style="512"/>
    <col min="6667" max="6669" width="0" style="512" hidden="1" customWidth="1"/>
    <col min="6670" max="6912" width="9" style="512"/>
    <col min="6913" max="6913" width="5" style="512" customWidth="1"/>
    <col min="6914" max="6914" width="9" style="512"/>
    <col min="6915" max="6915" width="43.28515625" style="512" customWidth="1"/>
    <col min="6916" max="6916" width="20.5703125" style="512" customWidth="1"/>
    <col min="6917" max="6922" width="9" style="512"/>
    <col min="6923" max="6925" width="0" style="512" hidden="1" customWidth="1"/>
    <col min="6926" max="7168" width="9" style="512"/>
    <col min="7169" max="7169" width="5" style="512" customWidth="1"/>
    <col min="7170" max="7170" width="9" style="512"/>
    <col min="7171" max="7171" width="43.28515625" style="512" customWidth="1"/>
    <col min="7172" max="7172" width="20.5703125" style="512" customWidth="1"/>
    <col min="7173" max="7178" width="9" style="512"/>
    <col min="7179" max="7181" width="0" style="512" hidden="1" customWidth="1"/>
    <col min="7182" max="7424" width="9" style="512"/>
    <col min="7425" max="7425" width="5" style="512" customWidth="1"/>
    <col min="7426" max="7426" width="9" style="512"/>
    <col min="7427" max="7427" width="43.28515625" style="512" customWidth="1"/>
    <col min="7428" max="7428" width="20.5703125" style="512" customWidth="1"/>
    <col min="7429" max="7434" width="9" style="512"/>
    <col min="7435" max="7437" width="0" style="512" hidden="1" customWidth="1"/>
    <col min="7438" max="7680" width="9" style="512"/>
    <col min="7681" max="7681" width="5" style="512" customWidth="1"/>
    <col min="7682" max="7682" width="9" style="512"/>
    <col min="7683" max="7683" width="43.28515625" style="512" customWidth="1"/>
    <col min="7684" max="7684" width="20.5703125" style="512" customWidth="1"/>
    <col min="7685" max="7690" width="9" style="512"/>
    <col min="7691" max="7693" width="0" style="512" hidden="1" customWidth="1"/>
    <col min="7694" max="7936" width="9" style="512"/>
    <col min="7937" max="7937" width="5" style="512" customWidth="1"/>
    <col min="7938" max="7938" width="9" style="512"/>
    <col min="7939" max="7939" width="43.28515625" style="512" customWidth="1"/>
    <col min="7940" max="7940" width="20.5703125" style="512" customWidth="1"/>
    <col min="7941" max="7946" width="9" style="512"/>
    <col min="7947" max="7949" width="0" style="512" hidden="1" customWidth="1"/>
    <col min="7950" max="8192" width="9" style="512"/>
    <col min="8193" max="8193" width="5" style="512" customWidth="1"/>
    <col min="8194" max="8194" width="9" style="512"/>
    <col min="8195" max="8195" width="43.28515625" style="512" customWidth="1"/>
    <col min="8196" max="8196" width="20.5703125" style="512" customWidth="1"/>
    <col min="8197" max="8202" width="9" style="512"/>
    <col min="8203" max="8205" width="0" style="512" hidden="1" customWidth="1"/>
    <col min="8206" max="8448" width="9" style="512"/>
    <col min="8449" max="8449" width="5" style="512" customWidth="1"/>
    <col min="8450" max="8450" width="9" style="512"/>
    <col min="8451" max="8451" width="43.28515625" style="512" customWidth="1"/>
    <col min="8452" max="8452" width="20.5703125" style="512" customWidth="1"/>
    <col min="8453" max="8458" width="9" style="512"/>
    <col min="8459" max="8461" width="0" style="512" hidden="1" customWidth="1"/>
    <col min="8462" max="8704" width="9" style="512"/>
    <col min="8705" max="8705" width="5" style="512" customWidth="1"/>
    <col min="8706" max="8706" width="9" style="512"/>
    <col min="8707" max="8707" width="43.28515625" style="512" customWidth="1"/>
    <col min="8708" max="8708" width="20.5703125" style="512" customWidth="1"/>
    <col min="8709" max="8714" width="9" style="512"/>
    <col min="8715" max="8717" width="0" style="512" hidden="1" customWidth="1"/>
    <col min="8718" max="8960" width="9" style="512"/>
    <col min="8961" max="8961" width="5" style="512" customWidth="1"/>
    <col min="8962" max="8962" width="9" style="512"/>
    <col min="8963" max="8963" width="43.28515625" style="512" customWidth="1"/>
    <col min="8964" max="8964" width="20.5703125" style="512" customWidth="1"/>
    <col min="8965" max="8970" width="9" style="512"/>
    <col min="8971" max="8973" width="0" style="512" hidden="1" customWidth="1"/>
    <col min="8974" max="9216" width="9" style="512"/>
    <col min="9217" max="9217" width="5" style="512" customWidth="1"/>
    <col min="9218" max="9218" width="9" style="512"/>
    <col min="9219" max="9219" width="43.28515625" style="512" customWidth="1"/>
    <col min="9220" max="9220" width="20.5703125" style="512" customWidth="1"/>
    <col min="9221" max="9226" width="9" style="512"/>
    <col min="9227" max="9229" width="0" style="512" hidden="1" customWidth="1"/>
    <col min="9230" max="9472" width="9" style="512"/>
    <col min="9473" max="9473" width="5" style="512" customWidth="1"/>
    <col min="9474" max="9474" width="9" style="512"/>
    <col min="9475" max="9475" width="43.28515625" style="512" customWidth="1"/>
    <col min="9476" max="9476" width="20.5703125" style="512" customWidth="1"/>
    <col min="9477" max="9482" width="9" style="512"/>
    <col min="9483" max="9485" width="0" style="512" hidden="1" customWidth="1"/>
    <col min="9486" max="9728" width="9" style="512"/>
    <col min="9729" max="9729" width="5" style="512" customWidth="1"/>
    <col min="9730" max="9730" width="9" style="512"/>
    <col min="9731" max="9731" width="43.28515625" style="512" customWidth="1"/>
    <col min="9732" max="9732" width="20.5703125" style="512" customWidth="1"/>
    <col min="9733" max="9738" width="9" style="512"/>
    <col min="9739" max="9741" width="0" style="512" hidden="1" customWidth="1"/>
    <col min="9742" max="9984" width="9" style="512"/>
    <col min="9985" max="9985" width="5" style="512" customWidth="1"/>
    <col min="9986" max="9986" width="9" style="512"/>
    <col min="9987" max="9987" width="43.28515625" style="512" customWidth="1"/>
    <col min="9988" max="9988" width="20.5703125" style="512" customWidth="1"/>
    <col min="9989" max="9994" width="9" style="512"/>
    <col min="9995" max="9997" width="0" style="512" hidden="1" customWidth="1"/>
    <col min="9998" max="10240" width="9" style="512"/>
    <col min="10241" max="10241" width="5" style="512" customWidth="1"/>
    <col min="10242" max="10242" width="9" style="512"/>
    <col min="10243" max="10243" width="43.28515625" style="512" customWidth="1"/>
    <col min="10244" max="10244" width="20.5703125" style="512" customWidth="1"/>
    <col min="10245" max="10250" width="9" style="512"/>
    <col min="10251" max="10253" width="0" style="512" hidden="1" customWidth="1"/>
    <col min="10254" max="10496" width="9" style="512"/>
    <col min="10497" max="10497" width="5" style="512" customWidth="1"/>
    <col min="10498" max="10498" width="9" style="512"/>
    <col min="10499" max="10499" width="43.28515625" style="512" customWidth="1"/>
    <col min="10500" max="10500" width="20.5703125" style="512" customWidth="1"/>
    <col min="10501" max="10506" width="9" style="512"/>
    <col min="10507" max="10509" width="0" style="512" hidden="1" customWidth="1"/>
    <col min="10510" max="10752" width="9" style="512"/>
    <col min="10753" max="10753" width="5" style="512" customWidth="1"/>
    <col min="10754" max="10754" width="9" style="512"/>
    <col min="10755" max="10755" width="43.28515625" style="512" customWidth="1"/>
    <col min="10756" max="10756" width="20.5703125" style="512" customWidth="1"/>
    <col min="10757" max="10762" width="9" style="512"/>
    <col min="10763" max="10765" width="0" style="512" hidden="1" customWidth="1"/>
    <col min="10766" max="11008" width="9" style="512"/>
    <col min="11009" max="11009" width="5" style="512" customWidth="1"/>
    <col min="11010" max="11010" width="9" style="512"/>
    <col min="11011" max="11011" width="43.28515625" style="512" customWidth="1"/>
    <col min="11012" max="11012" width="20.5703125" style="512" customWidth="1"/>
    <col min="11013" max="11018" width="9" style="512"/>
    <col min="11019" max="11021" width="0" style="512" hidden="1" customWidth="1"/>
    <col min="11022" max="11264" width="9" style="512"/>
    <col min="11265" max="11265" width="5" style="512" customWidth="1"/>
    <col min="11266" max="11266" width="9" style="512"/>
    <col min="11267" max="11267" width="43.28515625" style="512" customWidth="1"/>
    <col min="11268" max="11268" width="20.5703125" style="512" customWidth="1"/>
    <col min="11269" max="11274" width="9" style="512"/>
    <col min="11275" max="11277" width="0" style="512" hidden="1" customWidth="1"/>
    <col min="11278" max="11520" width="9" style="512"/>
    <col min="11521" max="11521" width="5" style="512" customWidth="1"/>
    <col min="11522" max="11522" width="9" style="512"/>
    <col min="11523" max="11523" width="43.28515625" style="512" customWidth="1"/>
    <col min="11524" max="11524" width="20.5703125" style="512" customWidth="1"/>
    <col min="11525" max="11530" width="9" style="512"/>
    <col min="11531" max="11533" width="0" style="512" hidden="1" customWidth="1"/>
    <col min="11534" max="11776" width="9" style="512"/>
    <col min="11777" max="11777" width="5" style="512" customWidth="1"/>
    <col min="11778" max="11778" width="9" style="512"/>
    <col min="11779" max="11779" width="43.28515625" style="512" customWidth="1"/>
    <col min="11780" max="11780" width="20.5703125" style="512" customWidth="1"/>
    <col min="11781" max="11786" width="9" style="512"/>
    <col min="11787" max="11789" width="0" style="512" hidden="1" customWidth="1"/>
    <col min="11790" max="12032" width="9" style="512"/>
    <col min="12033" max="12033" width="5" style="512" customWidth="1"/>
    <col min="12034" max="12034" width="9" style="512"/>
    <col min="12035" max="12035" width="43.28515625" style="512" customWidth="1"/>
    <col min="12036" max="12036" width="20.5703125" style="512" customWidth="1"/>
    <col min="12037" max="12042" width="9" style="512"/>
    <col min="12043" max="12045" width="0" style="512" hidden="1" customWidth="1"/>
    <col min="12046" max="12288" width="9" style="512"/>
    <col min="12289" max="12289" width="5" style="512" customWidth="1"/>
    <col min="12290" max="12290" width="9" style="512"/>
    <col min="12291" max="12291" width="43.28515625" style="512" customWidth="1"/>
    <col min="12292" max="12292" width="20.5703125" style="512" customWidth="1"/>
    <col min="12293" max="12298" width="9" style="512"/>
    <col min="12299" max="12301" width="0" style="512" hidden="1" customWidth="1"/>
    <col min="12302" max="12544" width="9" style="512"/>
    <col min="12545" max="12545" width="5" style="512" customWidth="1"/>
    <col min="12546" max="12546" width="9" style="512"/>
    <col min="12547" max="12547" width="43.28515625" style="512" customWidth="1"/>
    <col min="12548" max="12548" width="20.5703125" style="512" customWidth="1"/>
    <col min="12549" max="12554" width="9" style="512"/>
    <col min="12555" max="12557" width="0" style="512" hidden="1" customWidth="1"/>
    <col min="12558" max="12800" width="9" style="512"/>
    <col min="12801" max="12801" width="5" style="512" customWidth="1"/>
    <col min="12802" max="12802" width="9" style="512"/>
    <col min="12803" max="12803" width="43.28515625" style="512" customWidth="1"/>
    <col min="12804" max="12804" width="20.5703125" style="512" customWidth="1"/>
    <col min="12805" max="12810" width="9" style="512"/>
    <col min="12811" max="12813" width="0" style="512" hidden="1" customWidth="1"/>
    <col min="12814" max="13056" width="9" style="512"/>
    <col min="13057" max="13057" width="5" style="512" customWidth="1"/>
    <col min="13058" max="13058" width="9" style="512"/>
    <col min="13059" max="13059" width="43.28515625" style="512" customWidth="1"/>
    <col min="13060" max="13060" width="20.5703125" style="512" customWidth="1"/>
    <col min="13061" max="13066" width="9" style="512"/>
    <col min="13067" max="13069" width="0" style="512" hidden="1" customWidth="1"/>
    <col min="13070" max="13312" width="9" style="512"/>
    <col min="13313" max="13313" width="5" style="512" customWidth="1"/>
    <col min="13314" max="13314" width="9" style="512"/>
    <col min="13315" max="13315" width="43.28515625" style="512" customWidth="1"/>
    <col min="13316" max="13316" width="20.5703125" style="512" customWidth="1"/>
    <col min="13317" max="13322" width="9" style="512"/>
    <col min="13323" max="13325" width="0" style="512" hidden="1" customWidth="1"/>
    <col min="13326" max="13568" width="9" style="512"/>
    <col min="13569" max="13569" width="5" style="512" customWidth="1"/>
    <col min="13570" max="13570" width="9" style="512"/>
    <col min="13571" max="13571" width="43.28515625" style="512" customWidth="1"/>
    <col min="13572" max="13572" width="20.5703125" style="512" customWidth="1"/>
    <col min="13573" max="13578" width="9" style="512"/>
    <col min="13579" max="13581" width="0" style="512" hidden="1" customWidth="1"/>
    <col min="13582" max="13824" width="9" style="512"/>
    <col min="13825" max="13825" width="5" style="512" customWidth="1"/>
    <col min="13826" max="13826" width="9" style="512"/>
    <col min="13827" max="13827" width="43.28515625" style="512" customWidth="1"/>
    <col min="13828" max="13828" width="20.5703125" style="512" customWidth="1"/>
    <col min="13829" max="13834" width="9" style="512"/>
    <col min="13835" max="13837" width="0" style="512" hidden="1" customWidth="1"/>
    <col min="13838" max="14080" width="9" style="512"/>
    <col min="14081" max="14081" width="5" style="512" customWidth="1"/>
    <col min="14082" max="14082" width="9" style="512"/>
    <col min="14083" max="14083" width="43.28515625" style="512" customWidth="1"/>
    <col min="14084" max="14084" width="20.5703125" style="512" customWidth="1"/>
    <col min="14085" max="14090" width="9" style="512"/>
    <col min="14091" max="14093" width="0" style="512" hidden="1" customWidth="1"/>
    <col min="14094" max="14336" width="9" style="512"/>
    <col min="14337" max="14337" width="5" style="512" customWidth="1"/>
    <col min="14338" max="14338" width="9" style="512"/>
    <col min="14339" max="14339" width="43.28515625" style="512" customWidth="1"/>
    <col min="14340" max="14340" width="20.5703125" style="512" customWidth="1"/>
    <col min="14341" max="14346" width="9" style="512"/>
    <col min="14347" max="14349" width="0" style="512" hidden="1" customWidth="1"/>
    <col min="14350" max="14592" width="9" style="512"/>
    <col min="14593" max="14593" width="5" style="512" customWidth="1"/>
    <col min="14594" max="14594" width="9" style="512"/>
    <col min="14595" max="14595" width="43.28515625" style="512" customWidth="1"/>
    <col min="14596" max="14596" width="20.5703125" style="512" customWidth="1"/>
    <col min="14597" max="14602" width="9" style="512"/>
    <col min="14603" max="14605" width="0" style="512" hidden="1" customWidth="1"/>
    <col min="14606" max="14848" width="9" style="512"/>
    <col min="14849" max="14849" width="5" style="512" customWidth="1"/>
    <col min="14850" max="14850" width="9" style="512"/>
    <col min="14851" max="14851" width="43.28515625" style="512" customWidth="1"/>
    <col min="14852" max="14852" width="20.5703125" style="512" customWidth="1"/>
    <col min="14853" max="14858" width="9" style="512"/>
    <col min="14859" max="14861" width="0" style="512" hidden="1" customWidth="1"/>
    <col min="14862" max="15104" width="9" style="512"/>
    <col min="15105" max="15105" width="5" style="512" customWidth="1"/>
    <col min="15106" max="15106" width="9" style="512"/>
    <col min="15107" max="15107" width="43.28515625" style="512" customWidth="1"/>
    <col min="15108" max="15108" width="20.5703125" style="512" customWidth="1"/>
    <col min="15109" max="15114" width="9" style="512"/>
    <col min="15115" max="15117" width="0" style="512" hidden="1" customWidth="1"/>
    <col min="15118" max="15360" width="9" style="512"/>
    <col min="15361" max="15361" width="5" style="512" customWidth="1"/>
    <col min="15362" max="15362" width="9" style="512"/>
    <col min="15363" max="15363" width="43.28515625" style="512" customWidth="1"/>
    <col min="15364" max="15364" width="20.5703125" style="512" customWidth="1"/>
    <col min="15365" max="15370" width="9" style="512"/>
    <col min="15371" max="15373" width="0" style="512" hidden="1" customWidth="1"/>
    <col min="15374" max="15616" width="9" style="512"/>
    <col min="15617" max="15617" width="5" style="512" customWidth="1"/>
    <col min="15618" max="15618" width="9" style="512"/>
    <col min="15619" max="15619" width="43.28515625" style="512" customWidth="1"/>
    <col min="15620" max="15620" width="20.5703125" style="512" customWidth="1"/>
    <col min="15621" max="15626" width="9" style="512"/>
    <col min="15627" max="15629" width="0" style="512" hidden="1" customWidth="1"/>
    <col min="15630" max="15872" width="9" style="512"/>
    <col min="15873" max="15873" width="5" style="512" customWidth="1"/>
    <col min="15874" max="15874" width="9" style="512"/>
    <col min="15875" max="15875" width="43.28515625" style="512" customWidth="1"/>
    <col min="15876" max="15876" width="20.5703125" style="512" customWidth="1"/>
    <col min="15877" max="15882" width="9" style="512"/>
    <col min="15883" max="15885" width="0" style="512" hidden="1" customWidth="1"/>
    <col min="15886" max="16128" width="9" style="512"/>
    <col min="16129" max="16129" width="5" style="512" customWidth="1"/>
    <col min="16130" max="16130" width="9" style="512"/>
    <col min="16131" max="16131" width="43.28515625" style="512" customWidth="1"/>
    <col min="16132" max="16132" width="20.5703125" style="512" customWidth="1"/>
    <col min="16133" max="16138" width="9" style="512"/>
    <col min="16139" max="16141" width="0" style="512" hidden="1" customWidth="1"/>
    <col min="16142" max="16384" width="9" style="512"/>
  </cols>
  <sheetData>
    <row r="1" spans="1:16" ht="15.75">
      <c r="A1" s="382" t="s">
        <v>1155</v>
      </c>
    </row>
    <row r="2" spans="1:16" ht="43.5" customHeight="1">
      <c r="A2" s="532" t="s">
        <v>1764</v>
      </c>
      <c r="B2" s="533" t="s">
        <v>1047</v>
      </c>
      <c r="C2" s="532" t="s">
        <v>382</v>
      </c>
      <c r="D2" s="532" t="s">
        <v>835</v>
      </c>
      <c r="E2" s="413"/>
      <c r="F2" s="413"/>
      <c r="G2" s="413"/>
      <c r="H2" s="413"/>
      <c r="I2" s="413"/>
      <c r="J2" s="620" t="s">
        <v>2076</v>
      </c>
      <c r="K2" s="620"/>
      <c r="L2" s="620"/>
      <c r="M2" s="414"/>
    </row>
    <row r="3" spans="1:16" ht="24" customHeight="1">
      <c r="A3" s="479">
        <v>1</v>
      </c>
      <c r="B3" s="480" t="s">
        <v>2093</v>
      </c>
      <c r="C3" s="480" t="s">
        <v>2094</v>
      </c>
      <c r="D3" s="480">
        <v>7051</v>
      </c>
      <c r="E3"/>
      <c r="F3"/>
      <c r="G3"/>
      <c r="H3"/>
      <c r="I3"/>
      <c r="J3"/>
      <c r="K3"/>
      <c r="L3"/>
      <c r="M3"/>
      <c r="N3"/>
      <c r="O3"/>
      <c r="P3"/>
    </row>
    <row r="4" spans="1:16" ht="24" customHeight="1">
      <c r="A4" s="481">
        <f>A3+1</f>
        <v>2</v>
      </c>
      <c r="B4" s="480" t="s">
        <v>2093</v>
      </c>
      <c r="C4" s="480" t="s">
        <v>2095</v>
      </c>
      <c r="D4" s="480">
        <v>7876</v>
      </c>
      <c r="E4"/>
      <c r="F4"/>
      <c r="G4"/>
      <c r="H4"/>
      <c r="I4"/>
      <c r="J4"/>
      <c r="K4"/>
      <c r="L4"/>
      <c r="M4"/>
      <c r="N4"/>
      <c r="O4"/>
      <c r="P4"/>
    </row>
    <row r="5" spans="1:16" ht="24" customHeight="1">
      <c r="A5" s="481">
        <f t="shared" ref="A5:A36" si="0">A4+1</f>
        <v>3</v>
      </c>
      <c r="B5" s="480" t="s">
        <v>2096</v>
      </c>
      <c r="C5" s="480" t="s">
        <v>2141</v>
      </c>
      <c r="D5" s="480">
        <v>5542</v>
      </c>
      <c r="E5"/>
      <c r="F5"/>
      <c r="G5"/>
      <c r="H5"/>
      <c r="I5"/>
      <c r="J5"/>
      <c r="K5"/>
      <c r="L5"/>
      <c r="M5"/>
      <c r="N5"/>
      <c r="O5"/>
      <c r="P5"/>
    </row>
    <row r="6" spans="1:16" ht="24" customHeight="1">
      <c r="A6" s="481">
        <f t="shared" si="0"/>
        <v>4</v>
      </c>
      <c r="B6" s="480" t="s">
        <v>2096</v>
      </c>
      <c r="C6" s="480" t="s">
        <v>2095</v>
      </c>
      <c r="D6" s="480">
        <v>3294</v>
      </c>
      <c r="E6"/>
      <c r="F6"/>
      <c r="G6"/>
      <c r="H6"/>
      <c r="I6"/>
      <c r="J6"/>
      <c r="K6"/>
      <c r="L6"/>
      <c r="M6"/>
      <c r="N6"/>
      <c r="O6"/>
      <c r="P6"/>
    </row>
    <row r="7" spans="1:16" ht="24" customHeight="1">
      <c r="A7" s="481">
        <f t="shared" si="0"/>
        <v>5</v>
      </c>
      <c r="B7" s="480" t="s">
        <v>2097</v>
      </c>
      <c r="C7" s="480" t="s">
        <v>2099</v>
      </c>
      <c r="D7" s="480">
        <v>8462</v>
      </c>
      <c r="E7"/>
      <c r="F7"/>
      <c r="G7"/>
      <c r="H7"/>
      <c r="I7"/>
      <c r="J7"/>
      <c r="K7"/>
      <c r="L7"/>
      <c r="M7"/>
      <c r="N7"/>
      <c r="O7"/>
      <c r="P7"/>
    </row>
    <row r="8" spans="1:16" ht="24" customHeight="1">
      <c r="A8" s="481">
        <f t="shared" si="0"/>
        <v>6</v>
      </c>
      <c r="B8" s="480" t="s">
        <v>2098</v>
      </c>
      <c r="C8" s="480" t="s">
        <v>2099</v>
      </c>
      <c r="D8" s="480">
        <v>6992</v>
      </c>
      <c r="E8"/>
      <c r="F8"/>
      <c r="G8"/>
      <c r="H8"/>
      <c r="I8"/>
      <c r="J8"/>
      <c r="K8"/>
      <c r="L8"/>
      <c r="M8"/>
      <c r="N8"/>
      <c r="O8"/>
      <c r="P8"/>
    </row>
    <row r="9" spans="1:16" ht="24" customHeight="1">
      <c r="A9" s="481">
        <f t="shared" si="0"/>
        <v>7</v>
      </c>
      <c r="B9" s="480" t="s">
        <v>2098</v>
      </c>
      <c r="C9" s="480" t="s">
        <v>2142</v>
      </c>
      <c r="D9" s="480">
        <v>8944</v>
      </c>
      <c r="E9"/>
      <c r="F9"/>
      <c r="G9"/>
      <c r="H9"/>
      <c r="I9"/>
      <c r="J9"/>
      <c r="K9"/>
      <c r="L9"/>
      <c r="M9"/>
      <c r="N9"/>
      <c r="O9"/>
      <c r="P9"/>
    </row>
    <row r="10" spans="1:16" ht="24" customHeight="1">
      <c r="A10" s="481">
        <f t="shared" si="0"/>
        <v>8</v>
      </c>
      <c r="B10" s="480" t="s">
        <v>2098</v>
      </c>
      <c r="C10" s="480" t="s">
        <v>2143</v>
      </c>
      <c r="D10" s="480">
        <v>403</v>
      </c>
      <c r="E10"/>
      <c r="F10"/>
      <c r="G10"/>
      <c r="H10"/>
      <c r="I10"/>
      <c r="J10"/>
      <c r="K10"/>
      <c r="L10"/>
      <c r="M10"/>
      <c r="N10"/>
      <c r="O10"/>
      <c r="P10"/>
    </row>
    <row r="11" spans="1:16" ht="24" customHeight="1">
      <c r="A11" s="481">
        <f t="shared" si="0"/>
        <v>9</v>
      </c>
      <c r="B11" s="480" t="s">
        <v>2098</v>
      </c>
      <c r="C11" s="480" t="s">
        <v>2144</v>
      </c>
      <c r="D11" s="480">
        <v>430</v>
      </c>
      <c r="E11"/>
      <c r="F11"/>
      <c r="G11"/>
      <c r="H11"/>
      <c r="I11"/>
      <c r="J11"/>
      <c r="K11"/>
      <c r="L11"/>
      <c r="M11"/>
      <c r="N11"/>
      <c r="O11"/>
      <c r="P11"/>
    </row>
    <row r="12" spans="1:16" ht="24" customHeight="1">
      <c r="A12" s="481">
        <f t="shared" si="0"/>
        <v>10</v>
      </c>
      <c r="B12" s="480" t="s">
        <v>2098</v>
      </c>
      <c r="C12" s="480" t="s">
        <v>2145</v>
      </c>
      <c r="D12" s="480">
        <v>2583</v>
      </c>
      <c r="E12"/>
      <c r="F12"/>
      <c r="G12"/>
      <c r="H12"/>
      <c r="I12"/>
      <c r="J12"/>
      <c r="K12"/>
      <c r="L12"/>
      <c r="M12"/>
      <c r="N12"/>
      <c r="O12"/>
      <c r="P12"/>
    </row>
    <row r="13" spans="1:16" ht="24" customHeight="1">
      <c r="A13" s="481">
        <f t="shared" si="0"/>
        <v>11</v>
      </c>
      <c r="B13" s="480" t="s">
        <v>2098</v>
      </c>
      <c r="C13" s="480" t="s">
        <v>2100</v>
      </c>
      <c r="D13" s="480">
        <v>128</v>
      </c>
      <c r="E13"/>
      <c r="F13"/>
      <c r="G13"/>
      <c r="H13"/>
      <c r="I13"/>
      <c r="J13"/>
      <c r="K13"/>
      <c r="L13"/>
      <c r="M13"/>
      <c r="N13"/>
      <c r="O13"/>
      <c r="P13"/>
    </row>
    <row r="14" spans="1:16" ht="24" customHeight="1">
      <c r="A14" s="481">
        <f t="shared" si="0"/>
        <v>12</v>
      </c>
      <c r="B14" s="480" t="s">
        <v>2098</v>
      </c>
      <c r="C14" s="480" t="s">
        <v>2146</v>
      </c>
      <c r="D14" s="480">
        <v>128</v>
      </c>
      <c r="E14"/>
      <c r="F14"/>
      <c r="G14"/>
      <c r="H14"/>
      <c r="I14"/>
      <c r="J14"/>
      <c r="K14"/>
      <c r="L14"/>
      <c r="M14"/>
      <c r="N14"/>
      <c r="O14"/>
      <c r="P14"/>
    </row>
    <row r="15" spans="1:16" ht="24" customHeight="1">
      <c r="A15" s="481">
        <f t="shared" si="0"/>
        <v>13</v>
      </c>
      <c r="B15" s="480" t="s">
        <v>2098</v>
      </c>
      <c r="C15" s="480" t="s">
        <v>2124</v>
      </c>
      <c r="D15" s="480">
        <v>21470</v>
      </c>
      <c r="E15"/>
      <c r="F15"/>
      <c r="G15"/>
      <c r="H15"/>
      <c r="I15"/>
      <c r="J15"/>
      <c r="K15"/>
      <c r="L15"/>
      <c r="M15"/>
      <c r="N15"/>
      <c r="O15"/>
      <c r="P15"/>
    </row>
    <row r="16" spans="1:16" ht="24" customHeight="1">
      <c r="A16" s="481">
        <f t="shared" si="0"/>
        <v>14</v>
      </c>
      <c r="B16" s="480" t="s">
        <v>2101</v>
      </c>
      <c r="C16" s="480" t="s">
        <v>2102</v>
      </c>
      <c r="D16" s="480">
        <v>12427</v>
      </c>
      <c r="E16"/>
      <c r="F16"/>
      <c r="G16"/>
      <c r="H16"/>
      <c r="I16"/>
      <c r="J16"/>
      <c r="K16"/>
      <c r="L16"/>
      <c r="M16"/>
      <c r="N16"/>
      <c r="O16"/>
      <c r="P16"/>
    </row>
    <row r="17" spans="1:16" ht="24" customHeight="1">
      <c r="A17" s="481">
        <f t="shared" si="0"/>
        <v>15</v>
      </c>
      <c r="B17" s="480" t="s">
        <v>2101</v>
      </c>
      <c r="C17" s="480" t="s">
        <v>2099</v>
      </c>
      <c r="D17" s="480">
        <v>1456</v>
      </c>
      <c r="E17"/>
      <c r="F17"/>
      <c r="G17"/>
      <c r="H17"/>
      <c r="I17"/>
      <c r="J17"/>
      <c r="K17"/>
      <c r="L17"/>
      <c r="M17"/>
      <c r="N17"/>
      <c r="O17"/>
      <c r="P17"/>
    </row>
    <row r="18" spans="1:16" ht="24" customHeight="1">
      <c r="A18" s="481">
        <f t="shared" si="0"/>
        <v>16</v>
      </c>
      <c r="B18" s="480" t="s">
        <v>2101</v>
      </c>
      <c r="C18" s="480" t="s">
        <v>2103</v>
      </c>
      <c r="D18" s="480">
        <v>1995</v>
      </c>
      <c r="E18"/>
      <c r="F18"/>
      <c r="G18"/>
      <c r="H18"/>
      <c r="I18"/>
      <c r="J18"/>
      <c r="K18"/>
      <c r="L18"/>
      <c r="M18"/>
      <c r="N18"/>
      <c r="O18"/>
      <c r="P18"/>
    </row>
    <row r="19" spans="1:16" ht="46.5" customHeight="1">
      <c r="A19" s="481">
        <f t="shared" si="0"/>
        <v>17</v>
      </c>
      <c r="B19" s="480" t="s">
        <v>2104</v>
      </c>
      <c r="C19" s="480" t="s">
        <v>2147</v>
      </c>
      <c r="D19" s="480">
        <v>2472</v>
      </c>
      <c r="E19"/>
      <c r="F19"/>
      <c r="G19"/>
      <c r="H19"/>
      <c r="I19"/>
      <c r="J19"/>
      <c r="K19"/>
      <c r="L19"/>
      <c r="M19"/>
      <c r="N19"/>
      <c r="O19"/>
      <c r="P19"/>
    </row>
    <row r="20" spans="1:16" ht="24" customHeight="1">
      <c r="A20" s="481">
        <f t="shared" si="0"/>
        <v>18</v>
      </c>
      <c r="B20" s="480" t="s">
        <v>2114</v>
      </c>
      <c r="C20" s="480" t="s">
        <v>2147</v>
      </c>
      <c r="D20" s="480">
        <v>1919</v>
      </c>
      <c r="E20"/>
      <c r="F20"/>
      <c r="G20"/>
      <c r="H20"/>
      <c r="I20"/>
      <c r="J20"/>
      <c r="K20"/>
      <c r="L20"/>
      <c r="M20"/>
      <c r="N20"/>
      <c r="O20"/>
      <c r="P20"/>
    </row>
    <row r="21" spans="1:16" ht="24" customHeight="1">
      <c r="A21" s="481">
        <f t="shared" si="0"/>
        <v>19</v>
      </c>
      <c r="B21" s="480" t="s">
        <v>2115</v>
      </c>
      <c r="C21" s="480" t="s">
        <v>2147</v>
      </c>
      <c r="D21" s="480">
        <v>1018</v>
      </c>
      <c r="E21"/>
      <c r="F21"/>
      <c r="G21"/>
      <c r="H21"/>
      <c r="I21"/>
      <c r="J21"/>
      <c r="K21"/>
      <c r="L21"/>
      <c r="M21"/>
      <c r="N21"/>
      <c r="O21"/>
      <c r="P21"/>
    </row>
    <row r="22" spans="1:16" ht="24" customHeight="1">
      <c r="A22" s="481">
        <f t="shared" si="0"/>
        <v>20</v>
      </c>
      <c r="B22" s="480" t="s">
        <v>2104</v>
      </c>
      <c r="C22" s="480" t="s">
        <v>2147</v>
      </c>
      <c r="D22" s="480">
        <v>112</v>
      </c>
      <c r="E22"/>
      <c r="F22"/>
      <c r="G22"/>
      <c r="H22"/>
      <c r="I22"/>
      <c r="J22"/>
      <c r="K22"/>
      <c r="L22"/>
      <c r="M22"/>
      <c r="N22"/>
      <c r="O22"/>
      <c r="P22"/>
    </row>
    <row r="23" spans="1:16" ht="24" customHeight="1">
      <c r="A23" s="481">
        <f t="shared" si="0"/>
        <v>21</v>
      </c>
      <c r="B23" s="480" t="s">
        <v>2105</v>
      </c>
      <c r="C23" s="480" t="s">
        <v>2148</v>
      </c>
      <c r="D23" s="480">
        <v>2312</v>
      </c>
      <c r="E23"/>
      <c r="F23"/>
      <c r="G23"/>
      <c r="H23"/>
      <c r="I23"/>
      <c r="J23"/>
      <c r="K23"/>
      <c r="L23"/>
      <c r="M23"/>
      <c r="N23"/>
      <c r="O23"/>
      <c r="P23"/>
    </row>
    <row r="24" spans="1:16" ht="24" customHeight="1">
      <c r="A24" s="481">
        <f t="shared" si="0"/>
        <v>22</v>
      </c>
      <c r="B24" s="480" t="s">
        <v>2105</v>
      </c>
      <c r="C24" s="480" t="s">
        <v>2149</v>
      </c>
      <c r="D24" s="480">
        <v>2024</v>
      </c>
      <c r="E24"/>
      <c r="F24"/>
      <c r="G24"/>
      <c r="H24"/>
      <c r="I24"/>
      <c r="J24"/>
      <c r="K24"/>
      <c r="L24"/>
      <c r="M24"/>
      <c r="N24"/>
      <c r="O24"/>
      <c r="P24"/>
    </row>
    <row r="25" spans="1:16" ht="24" customHeight="1">
      <c r="A25" s="481">
        <f t="shared" si="0"/>
        <v>23</v>
      </c>
      <c r="B25" s="480" t="s">
        <v>2105</v>
      </c>
      <c r="C25" s="480" t="s">
        <v>2150</v>
      </c>
      <c r="D25" s="480">
        <v>375</v>
      </c>
      <c r="E25"/>
      <c r="F25"/>
      <c r="G25"/>
      <c r="H25"/>
      <c r="I25"/>
      <c r="J25"/>
      <c r="K25"/>
      <c r="L25"/>
      <c r="M25"/>
      <c r="N25"/>
      <c r="O25"/>
      <c r="P25"/>
    </row>
    <row r="26" spans="1:16" ht="24" customHeight="1">
      <c r="A26" s="481">
        <f t="shared" si="0"/>
        <v>24</v>
      </c>
      <c r="B26" s="480" t="s">
        <v>2105</v>
      </c>
      <c r="C26" s="480" t="s">
        <v>2151</v>
      </c>
      <c r="D26" s="480">
        <v>342</v>
      </c>
      <c r="E26"/>
      <c r="F26"/>
      <c r="G26"/>
      <c r="H26"/>
      <c r="I26"/>
      <c r="J26"/>
      <c r="K26"/>
      <c r="L26"/>
      <c r="M26"/>
      <c r="N26"/>
      <c r="O26"/>
      <c r="P26"/>
    </row>
    <row r="27" spans="1:16" ht="23.25" customHeight="1">
      <c r="A27" s="481">
        <f t="shared" si="0"/>
        <v>25</v>
      </c>
      <c r="B27" s="480" t="s">
        <v>2105</v>
      </c>
      <c r="C27" s="480" t="s">
        <v>2152</v>
      </c>
      <c r="D27" s="480">
        <v>84</v>
      </c>
      <c r="E27"/>
      <c r="F27"/>
      <c r="G27"/>
      <c r="H27"/>
      <c r="I27"/>
      <c r="J27"/>
      <c r="K27"/>
      <c r="L27"/>
      <c r="M27"/>
      <c r="N27"/>
      <c r="O27"/>
      <c r="P27"/>
    </row>
    <row r="28" spans="1:16" ht="25.5">
      <c r="A28" s="481">
        <f t="shared" si="0"/>
        <v>26</v>
      </c>
      <c r="B28" s="480" t="s">
        <v>2106</v>
      </c>
      <c r="C28" s="480" t="s">
        <v>2153</v>
      </c>
      <c r="D28" s="480">
        <v>8832</v>
      </c>
      <c r="E28"/>
      <c r="F28"/>
      <c r="G28"/>
      <c r="H28"/>
      <c r="I28"/>
      <c r="J28"/>
      <c r="K28"/>
      <c r="L28"/>
      <c r="M28"/>
      <c r="N28"/>
      <c r="O28"/>
      <c r="P28"/>
    </row>
    <row r="29" spans="1:16" ht="25.5">
      <c r="A29" s="481">
        <f t="shared" si="0"/>
        <v>27</v>
      </c>
      <c r="B29" s="480" t="s">
        <v>2106</v>
      </c>
      <c r="C29" s="480" t="s">
        <v>2116</v>
      </c>
      <c r="D29" s="480">
        <v>70</v>
      </c>
      <c r="E29"/>
      <c r="F29"/>
      <c r="G29"/>
      <c r="H29"/>
      <c r="I29"/>
      <c r="J29"/>
      <c r="K29"/>
      <c r="L29"/>
      <c r="M29"/>
      <c r="N29"/>
      <c r="O29"/>
      <c r="P29"/>
    </row>
    <row r="30" spans="1:16" ht="25.5">
      <c r="A30" s="481">
        <f t="shared" si="0"/>
        <v>28</v>
      </c>
      <c r="B30" s="480" t="s">
        <v>2117</v>
      </c>
      <c r="C30" s="480" t="s">
        <v>2107</v>
      </c>
      <c r="D30" s="480">
        <v>7889</v>
      </c>
      <c r="E30"/>
      <c r="F30"/>
      <c r="G30"/>
      <c r="H30"/>
      <c r="I30"/>
      <c r="J30"/>
      <c r="K30"/>
      <c r="L30"/>
      <c r="M30"/>
      <c r="N30"/>
      <c r="O30"/>
      <c r="P30"/>
    </row>
    <row r="31" spans="1:16" ht="25.5">
      <c r="A31" s="481">
        <f t="shared" si="0"/>
        <v>29</v>
      </c>
      <c r="B31" s="480" t="s">
        <v>2117</v>
      </c>
      <c r="C31" s="480" t="s">
        <v>2108</v>
      </c>
      <c r="D31" s="480">
        <v>1963</v>
      </c>
      <c r="E31"/>
      <c r="F31"/>
      <c r="G31"/>
      <c r="H31"/>
      <c r="I31"/>
      <c r="J31"/>
      <c r="K31"/>
      <c r="L31"/>
      <c r="M31"/>
      <c r="N31"/>
      <c r="O31"/>
      <c r="P31"/>
    </row>
    <row r="32" spans="1:16" ht="38.25">
      <c r="A32" s="481">
        <f t="shared" si="0"/>
        <v>30</v>
      </c>
      <c r="B32" s="480" t="s">
        <v>728</v>
      </c>
      <c r="C32" s="480" t="s">
        <v>2154</v>
      </c>
      <c r="D32" s="480">
        <v>5185</v>
      </c>
      <c r="E32"/>
      <c r="F32"/>
      <c r="G32"/>
      <c r="H32"/>
      <c r="I32"/>
      <c r="J32"/>
      <c r="K32"/>
      <c r="L32"/>
      <c r="M32"/>
      <c r="N32"/>
      <c r="O32"/>
      <c r="P32"/>
    </row>
    <row r="33" spans="1:16" ht="25.5">
      <c r="A33" s="481">
        <f t="shared" si="0"/>
        <v>31</v>
      </c>
      <c r="B33" s="480" t="s">
        <v>2109</v>
      </c>
      <c r="C33" s="480" t="s">
        <v>2110</v>
      </c>
      <c r="D33" s="480">
        <v>12191</v>
      </c>
      <c r="E33"/>
      <c r="F33"/>
      <c r="G33"/>
      <c r="H33"/>
      <c r="I33"/>
      <c r="J33"/>
      <c r="K33"/>
      <c r="L33"/>
      <c r="M33"/>
      <c r="N33"/>
      <c r="O33"/>
      <c r="P33"/>
    </row>
    <row r="34" spans="1:16" ht="25.5">
      <c r="A34" s="481">
        <f t="shared" si="0"/>
        <v>32</v>
      </c>
      <c r="B34" s="480" t="s">
        <v>2109</v>
      </c>
      <c r="C34" s="480" t="s">
        <v>2111</v>
      </c>
      <c r="D34" s="480">
        <v>68</v>
      </c>
      <c r="E34"/>
      <c r="F34"/>
      <c r="G34"/>
      <c r="H34"/>
      <c r="I34"/>
      <c r="J34"/>
      <c r="K34"/>
      <c r="L34"/>
      <c r="M34"/>
      <c r="N34"/>
      <c r="O34"/>
      <c r="P34"/>
    </row>
    <row r="35" spans="1:16" ht="25.5">
      <c r="A35" s="481">
        <f t="shared" si="0"/>
        <v>33</v>
      </c>
      <c r="B35" s="480" t="s">
        <v>2109</v>
      </c>
      <c r="C35" s="480" t="s">
        <v>2155</v>
      </c>
      <c r="D35" s="480">
        <v>6</v>
      </c>
      <c r="E35"/>
      <c r="F35"/>
      <c r="G35"/>
      <c r="H35"/>
      <c r="I35"/>
      <c r="J35"/>
      <c r="K35"/>
      <c r="L35"/>
      <c r="M35"/>
      <c r="N35"/>
      <c r="O35"/>
      <c r="P35"/>
    </row>
    <row r="36" spans="1:16">
      <c r="A36" s="481">
        <f t="shared" si="0"/>
        <v>34</v>
      </c>
      <c r="B36" s="480" t="s">
        <v>1165</v>
      </c>
      <c r="C36" s="480" t="s">
        <v>2156</v>
      </c>
      <c r="D36" s="480">
        <v>19943</v>
      </c>
      <c r="E36"/>
      <c r="F36"/>
      <c r="G36"/>
      <c r="H36"/>
      <c r="I36"/>
      <c r="J36"/>
      <c r="K36"/>
      <c r="L36"/>
      <c r="M36"/>
      <c r="N36"/>
      <c r="O36"/>
      <c r="P36"/>
    </row>
    <row r="37" spans="1:16">
      <c r="A37"/>
      <c r="B37"/>
      <c r="C37"/>
      <c r="D37"/>
      <c r="E37"/>
      <c r="F37"/>
      <c r="G37"/>
      <c r="H37"/>
      <c r="I37"/>
      <c r="J37"/>
      <c r="K37"/>
      <c r="L37"/>
      <c r="M37"/>
      <c r="N37"/>
      <c r="O37"/>
      <c r="P37"/>
    </row>
    <row r="38" spans="1:16">
      <c r="A38"/>
      <c r="B38"/>
      <c r="C38"/>
      <c r="D38"/>
      <c r="E38"/>
      <c r="F38"/>
      <c r="G38"/>
      <c r="H38"/>
      <c r="I38"/>
      <c r="J38"/>
      <c r="K38"/>
      <c r="L38"/>
      <c r="M38"/>
      <c r="N38"/>
      <c r="O38"/>
      <c r="P38"/>
    </row>
    <row r="39" spans="1:16">
      <c r="A39"/>
      <c r="B39"/>
      <c r="C39"/>
      <c r="D39"/>
      <c r="E39"/>
      <c r="F39"/>
      <c r="G39"/>
      <c r="H39"/>
      <c r="I39"/>
      <c r="J39"/>
      <c r="K39"/>
      <c r="L39"/>
      <c r="M39"/>
      <c r="N39"/>
      <c r="O39"/>
      <c r="P39"/>
    </row>
    <row r="40" spans="1:16">
      <c r="A40"/>
      <c r="B40"/>
      <c r="C40"/>
      <c r="D40"/>
      <c r="E40"/>
      <c r="F40"/>
      <c r="G40"/>
      <c r="H40"/>
      <c r="I40"/>
      <c r="J40"/>
      <c r="K40"/>
      <c r="L40"/>
      <c r="M40"/>
      <c r="N40"/>
      <c r="O40"/>
      <c r="P40"/>
    </row>
    <row r="41" spans="1:16">
      <c r="A41"/>
      <c r="B41"/>
      <c r="C41"/>
      <c r="D41"/>
      <c r="E41"/>
      <c r="F41"/>
      <c r="G41"/>
      <c r="H41"/>
      <c r="I41"/>
      <c r="J41"/>
      <c r="K41"/>
      <c r="L41"/>
      <c r="M41"/>
      <c r="N41"/>
      <c r="O41"/>
      <c r="P41"/>
    </row>
    <row r="42" spans="1:16">
      <c r="A42"/>
      <c r="B42"/>
      <c r="C42"/>
      <c r="D42"/>
      <c r="E42"/>
      <c r="F42"/>
      <c r="G42"/>
      <c r="H42"/>
      <c r="I42"/>
      <c r="J42"/>
      <c r="K42"/>
      <c r="L42"/>
      <c r="M42"/>
      <c r="N42"/>
      <c r="O42"/>
      <c r="P42"/>
    </row>
    <row r="43" spans="1:16">
      <c r="A43"/>
      <c r="B43"/>
      <c r="C43"/>
      <c r="D43"/>
      <c r="E43"/>
      <c r="F43"/>
      <c r="G43"/>
      <c r="H43"/>
      <c r="I43"/>
      <c r="J43"/>
      <c r="K43"/>
      <c r="L43"/>
      <c r="M43"/>
      <c r="N43"/>
      <c r="O43"/>
      <c r="P43"/>
    </row>
    <row r="44" spans="1:16">
      <c r="A44"/>
      <c r="B44"/>
      <c r="C44"/>
      <c r="D44"/>
      <c r="E44"/>
      <c r="F44"/>
      <c r="G44"/>
      <c r="H44"/>
      <c r="I44"/>
      <c r="J44"/>
      <c r="K44"/>
      <c r="L44"/>
      <c r="M44"/>
      <c r="N44"/>
      <c r="O44"/>
      <c r="P44"/>
    </row>
    <row r="45" spans="1:16">
      <c r="A45"/>
      <c r="B45"/>
      <c r="C45"/>
      <c r="D45"/>
      <c r="E45"/>
      <c r="F45"/>
      <c r="G45"/>
      <c r="H45"/>
      <c r="I45"/>
      <c r="J45"/>
      <c r="K45"/>
      <c r="L45"/>
      <c r="M45"/>
      <c r="N45"/>
      <c r="O45"/>
      <c r="P45"/>
    </row>
    <row r="46" spans="1:16">
      <c r="A46"/>
      <c r="B46"/>
      <c r="C46"/>
      <c r="D46"/>
      <c r="E46"/>
      <c r="F46"/>
      <c r="G46"/>
      <c r="H46"/>
      <c r="I46"/>
      <c r="J46"/>
      <c r="K46"/>
      <c r="L46"/>
      <c r="M46"/>
      <c r="N46"/>
      <c r="O46"/>
      <c r="P46"/>
    </row>
    <row r="47" spans="1:16">
      <c r="A47"/>
      <c r="B47"/>
      <c r="C47"/>
      <c r="D47"/>
      <c r="E47"/>
      <c r="F47"/>
      <c r="G47"/>
      <c r="H47"/>
      <c r="I47"/>
      <c r="J47"/>
      <c r="K47"/>
      <c r="L47"/>
      <c r="M47"/>
      <c r="N47"/>
      <c r="O47"/>
      <c r="P47"/>
    </row>
    <row r="48" spans="1:16">
      <c r="A48"/>
      <c r="B48"/>
      <c r="C48"/>
      <c r="D48"/>
      <c r="E48"/>
      <c r="F48"/>
      <c r="G48"/>
      <c r="H48"/>
      <c r="I48"/>
      <c r="J48"/>
      <c r="K48"/>
      <c r="L48"/>
      <c r="M48"/>
      <c r="N48"/>
      <c r="O48"/>
      <c r="P48"/>
    </row>
    <row r="49" spans="1:16">
      <c r="A49"/>
      <c r="B49"/>
      <c r="C49"/>
      <c r="D49"/>
      <c r="E49"/>
      <c r="F49"/>
      <c r="G49"/>
      <c r="H49"/>
      <c r="I49"/>
      <c r="J49"/>
      <c r="K49"/>
      <c r="L49"/>
      <c r="M49"/>
      <c r="N49"/>
      <c r="O49"/>
      <c r="P49"/>
    </row>
    <row r="50" spans="1:16">
      <c r="A50"/>
      <c r="B50"/>
      <c r="C50"/>
      <c r="D50"/>
      <c r="E50"/>
      <c r="F50"/>
      <c r="G50"/>
      <c r="H50"/>
      <c r="I50"/>
      <c r="J50"/>
      <c r="K50"/>
      <c r="L50"/>
      <c r="M50"/>
      <c r="N50"/>
      <c r="O50"/>
      <c r="P50"/>
    </row>
    <row r="51" spans="1:16">
      <c r="A51"/>
      <c r="B51"/>
      <c r="C51"/>
      <c r="D51"/>
    </row>
    <row r="52" spans="1:16">
      <c r="A52"/>
      <c r="B52"/>
      <c r="C52"/>
      <c r="D52"/>
    </row>
  </sheetData>
  <autoFilter ref="A2:D36"/>
  <mergeCells count="1">
    <mergeCell ref="J2:L2"/>
  </mergeCells>
  <printOptions horizontalCentered="1" verticalCentered="1"/>
  <pageMargins left="0.23622047244094491" right="0" top="0.23622047244094491" bottom="0" header="0.51181102362204722" footer="0.51181102362204722"/>
  <pageSetup paperSize="9" orientation="portrait" r:id="rId1"/>
  <headerFooter alignWithMargins="0"/>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22" zoomScale="145" zoomScaleNormal="145" zoomScaleSheetLayoutView="85" workbookViewId="0">
      <selection activeCell="F41" sqref="F41"/>
    </sheetView>
  </sheetViews>
  <sheetFormatPr defaultColWidth="9" defaultRowHeight="12.75"/>
  <cols>
    <col min="1" max="2" width="8.5703125" style="535" customWidth="1"/>
    <col min="3" max="3" width="15.7109375" style="535" customWidth="1"/>
    <col min="4" max="4" width="19.42578125" style="535" customWidth="1"/>
    <col min="5" max="5" width="22" style="535" hidden="1" customWidth="1"/>
    <col min="6" max="6" width="24.28515625" style="535" customWidth="1"/>
    <col min="7" max="7" width="24.42578125" style="535" customWidth="1"/>
    <col min="8" max="16384" width="9" style="535"/>
  </cols>
  <sheetData>
    <row r="1" spans="1:8" ht="36.950000000000003" customHeight="1">
      <c r="A1" s="621" t="s">
        <v>2158</v>
      </c>
      <c r="B1" s="621"/>
      <c r="C1" s="621"/>
      <c r="D1" s="621"/>
      <c r="E1" s="621"/>
      <c r="F1" s="621"/>
      <c r="G1" s="621"/>
    </row>
    <row r="2" spans="1:8" ht="45">
      <c r="A2" s="536" t="s">
        <v>1764</v>
      </c>
      <c r="B2" s="537" t="s">
        <v>1047</v>
      </c>
      <c r="C2" s="536" t="s">
        <v>2031</v>
      </c>
      <c r="D2" s="536" t="s">
        <v>1765</v>
      </c>
      <c r="E2" s="536" t="s">
        <v>1766</v>
      </c>
      <c r="F2" s="536" t="s">
        <v>1767</v>
      </c>
      <c r="G2" s="538" t="s">
        <v>2072</v>
      </c>
      <c r="H2" s="489"/>
    </row>
    <row r="3" spans="1:8" s="490" customFormat="1" ht="12.75" customHeight="1">
      <c r="A3" s="622">
        <v>1</v>
      </c>
      <c r="B3" s="622" t="s">
        <v>1157</v>
      </c>
      <c r="C3" s="624" t="s">
        <v>2159</v>
      </c>
      <c r="D3" s="534" t="s">
        <v>2160</v>
      </c>
      <c r="E3" s="492" t="s">
        <v>2021</v>
      </c>
      <c r="F3" s="493">
        <v>0</v>
      </c>
      <c r="G3" s="493">
        <v>0</v>
      </c>
    </row>
    <row r="4" spans="1:8" s="490" customFormat="1" ht="12.75" customHeight="1">
      <c r="A4" s="623"/>
      <c r="B4" s="623"/>
      <c r="C4" s="625"/>
      <c r="D4" s="534" t="s">
        <v>2161</v>
      </c>
      <c r="E4" s="492" t="s">
        <v>2021</v>
      </c>
      <c r="F4" s="493">
        <v>0</v>
      </c>
      <c r="G4" s="493">
        <v>0</v>
      </c>
    </row>
    <row r="5" spans="1:8" s="490" customFormat="1" ht="12.75" customHeight="1">
      <c r="A5" s="623"/>
      <c r="B5" s="623"/>
      <c r="C5" s="626"/>
      <c r="D5" s="534" t="s">
        <v>2162</v>
      </c>
      <c r="E5" s="492" t="s">
        <v>2021</v>
      </c>
      <c r="F5" s="493">
        <v>0</v>
      </c>
      <c r="G5" s="493">
        <v>0</v>
      </c>
    </row>
    <row r="6" spans="1:8" s="490" customFormat="1" ht="12.75" customHeight="1">
      <c r="A6" s="622">
        <v>2</v>
      </c>
      <c r="B6" s="622" t="s">
        <v>2092</v>
      </c>
      <c r="C6" s="624" t="s">
        <v>2159</v>
      </c>
      <c r="D6" s="534" t="s">
        <v>2160</v>
      </c>
      <c r="E6" s="492" t="s">
        <v>2021</v>
      </c>
      <c r="F6" s="493">
        <v>0</v>
      </c>
      <c r="G6" s="493">
        <v>0</v>
      </c>
    </row>
    <row r="7" spans="1:8" s="490" customFormat="1" ht="12.75" customHeight="1">
      <c r="A7" s="623"/>
      <c r="B7" s="623"/>
      <c r="C7" s="625"/>
      <c r="D7" s="534" t="s">
        <v>2161</v>
      </c>
      <c r="E7" s="492" t="s">
        <v>2021</v>
      </c>
      <c r="F7" s="493">
        <v>0</v>
      </c>
      <c r="G7" s="493">
        <v>0</v>
      </c>
    </row>
    <row r="8" spans="1:8" s="490" customFormat="1" ht="12.75" customHeight="1">
      <c r="A8" s="623"/>
      <c r="B8" s="623"/>
      <c r="C8" s="626"/>
      <c r="D8" s="534" t="s">
        <v>2162</v>
      </c>
      <c r="E8" s="492" t="s">
        <v>2021</v>
      </c>
      <c r="F8" s="493">
        <v>0</v>
      </c>
      <c r="G8" s="493">
        <v>0</v>
      </c>
    </row>
    <row r="9" spans="1:8" s="490" customFormat="1" ht="12.75" customHeight="1">
      <c r="A9" s="622">
        <v>3</v>
      </c>
      <c r="B9" s="622" t="s">
        <v>727</v>
      </c>
      <c r="C9" s="624" t="s">
        <v>2159</v>
      </c>
      <c r="D9" s="534" t="s">
        <v>2160</v>
      </c>
      <c r="E9" s="492" t="s">
        <v>2021</v>
      </c>
      <c r="F9" s="493">
        <v>0</v>
      </c>
      <c r="G9" s="493">
        <v>0</v>
      </c>
    </row>
    <row r="10" spans="1:8" s="490" customFormat="1" ht="12.75" customHeight="1">
      <c r="A10" s="623"/>
      <c r="B10" s="623"/>
      <c r="C10" s="625"/>
      <c r="D10" s="534" t="s">
        <v>2161</v>
      </c>
      <c r="E10" s="492" t="s">
        <v>2021</v>
      </c>
      <c r="F10" s="493">
        <v>0</v>
      </c>
      <c r="G10" s="493">
        <v>0</v>
      </c>
    </row>
    <row r="11" spans="1:8" s="490" customFormat="1" ht="12.75" customHeight="1">
      <c r="A11" s="623"/>
      <c r="B11" s="623"/>
      <c r="C11" s="626"/>
      <c r="D11" s="534" t="s">
        <v>2162</v>
      </c>
      <c r="E11" s="492" t="s">
        <v>2021</v>
      </c>
      <c r="F11" s="493">
        <v>0</v>
      </c>
      <c r="G11" s="493">
        <v>0</v>
      </c>
    </row>
    <row r="12" spans="1:8" s="490" customFormat="1" ht="12.75" customHeight="1">
      <c r="A12" s="622">
        <v>4</v>
      </c>
      <c r="B12" s="622" t="s">
        <v>1159</v>
      </c>
      <c r="C12" s="624" t="s">
        <v>2159</v>
      </c>
      <c r="D12" s="534" t="s">
        <v>2160</v>
      </c>
      <c r="E12" s="492" t="s">
        <v>2021</v>
      </c>
      <c r="F12" s="493">
        <v>0</v>
      </c>
      <c r="G12" s="493">
        <v>0</v>
      </c>
    </row>
    <row r="13" spans="1:8" s="490" customFormat="1" ht="12.75" customHeight="1">
      <c r="A13" s="623"/>
      <c r="B13" s="623"/>
      <c r="C13" s="625"/>
      <c r="D13" s="534" t="s">
        <v>2161</v>
      </c>
      <c r="E13" s="492" t="s">
        <v>2021</v>
      </c>
      <c r="F13" s="493">
        <v>0</v>
      </c>
      <c r="G13" s="493">
        <v>0</v>
      </c>
    </row>
    <row r="14" spans="1:8" s="490" customFormat="1" ht="12.75" customHeight="1">
      <c r="A14" s="623"/>
      <c r="B14" s="623"/>
      <c r="C14" s="626"/>
      <c r="D14" s="534" t="s">
        <v>2162</v>
      </c>
      <c r="E14" s="492" t="s">
        <v>2021</v>
      </c>
      <c r="F14" s="493">
        <v>0</v>
      </c>
      <c r="G14" s="493">
        <v>0</v>
      </c>
    </row>
    <row r="15" spans="1:8" s="490" customFormat="1" ht="12.75" customHeight="1">
      <c r="A15" s="622">
        <v>5</v>
      </c>
      <c r="B15" s="622" t="s">
        <v>1160</v>
      </c>
      <c r="C15" s="624" t="s">
        <v>2159</v>
      </c>
      <c r="D15" s="534" t="s">
        <v>2160</v>
      </c>
      <c r="E15" s="492" t="s">
        <v>2021</v>
      </c>
      <c r="F15" s="493">
        <v>0</v>
      </c>
      <c r="G15" s="493">
        <v>0</v>
      </c>
    </row>
    <row r="16" spans="1:8" s="490" customFormat="1" ht="12.75" customHeight="1">
      <c r="A16" s="623"/>
      <c r="B16" s="623"/>
      <c r="C16" s="625"/>
      <c r="D16" s="534" t="s">
        <v>2161</v>
      </c>
      <c r="E16" s="492" t="s">
        <v>2021</v>
      </c>
      <c r="F16" s="493">
        <v>0</v>
      </c>
      <c r="G16" s="493">
        <v>0</v>
      </c>
    </row>
    <row r="17" spans="1:7" s="490" customFormat="1" ht="12.75" customHeight="1">
      <c r="A17" s="623"/>
      <c r="B17" s="623"/>
      <c r="C17" s="626"/>
      <c r="D17" s="534" t="s">
        <v>2162</v>
      </c>
      <c r="E17" s="492" t="s">
        <v>2021</v>
      </c>
      <c r="F17" s="493">
        <v>0</v>
      </c>
      <c r="G17" s="493">
        <v>0</v>
      </c>
    </row>
    <row r="18" spans="1:7" s="490" customFormat="1" ht="12.75" customHeight="1">
      <c r="A18" s="622">
        <v>6</v>
      </c>
      <c r="B18" s="622" t="s">
        <v>1162</v>
      </c>
      <c r="C18" s="624" t="s">
        <v>2159</v>
      </c>
      <c r="D18" s="534" t="s">
        <v>2160</v>
      </c>
      <c r="E18" s="494" t="s">
        <v>2021</v>
      </c>
      <c r="F18" s="493">
        <v>0</v>
      </c>
      <c r="G18" s="493">
        <v>0</v>
      </c>
    </row>
    <row r="19" spans="1:7" s="490" customFormat="1" ht="12.75" customHeight="1">
      <c r="A19" s="623"/>
      <c r="B19" s="623"/>
      <c r="C19" s="625"/>
      <c r="D19" s="534" t="s">
        <v>2161</v>
      </c>
      <c r="E19" s="494" t="s">
        <v>2021</v>
      </c>
      <c r="F19" s="493">
        <v>0</v>
      </c>
      <c r="G19" s="493">
        <v>0</v>
      </c>
    </row>
    <row r="20" spans="1:7" s="490" customFormat="1" ht="12.75" customHeight="1">
      <c r="A20" s="623"/>
      <c r="B20" s="623"/>
      <c r="C20" s="626"/>
      <c r="D20" s="534" t="s">
        <v>2162</v>
      </c>
      <c r="E20" s="494" t="s">
        <v>2021</v>
      </c>
      <c r="F20" s="493">
        <v>0</v>
      </c>
      <c r="G20" s="493">
        <v>0</v>
      </c>
    </row>
    <row r="21" spans="1:7" s="490" customFormat="1" ht="12.75" customHeight="1">
      <c r="A21" s="622">
        <v>7</v>
      </c>
      <c r="B21" s="622" t="s">
        <v>289</v>
      </c>
      <c r="C21" s="624" t="s">
        <v>2159</v>
      </c>
      <c r="D21" s="534" t="s">
        <v>2160</v>
      </c>
      <c r="E21" s="492" t="s">
        <v>2021</v>
      </c>
      <c r="F21" s="493">
        <v>0</v>
      </c>
      <c r="G21" s="493">
        <v>0</v>
      </c>
    </row>
    <row r="22" spans="1:7" s="490" customFormat="1" ht="12.75" customHeight="1">
      <c r="A22" s="623"/>
      <c r="B22" s="623"/>
      <c r="C22" s="625"/>
      <c r="D22" s="534" t="s">
        <v>2161</v>
      </c>
      <c r="E22" s="492" t="s">
        <v>2021</v>
      </c>
      <c r="F22" s="493">
        <v>0</v>
      </c>
      <c r="G22" s="493">
        <v>0</v>
      </c>
    </row>
    <row r="23" spans="1:7" s="490" customFormat="1" ht="12.75" customHeight="1">
      <c r="A23" s="623"/>
      <c r="B23" s="623"/>
      <c r="C23" s="626"/>
      <c r="D23" s="534" t="s">
        <v>2162</v>
      </c>
      <c r="E23" s="492" t="s">
        <v>2021</v>
      </c>
      <c r="F23" s="493">
        <v>0</v>
      </c>
      <c r="G23" s="493">
        <v>0</v>
      </c>
    </row>
    <row r="24" spans="1:7" s="490" customFormat="1" ht="12.75" customHeight="1">
      <c r="A24" s="622">
        <v>8</v>
      </c>
      <c r="B24" s="627" t="s">
        <v>2022</v>
      </c>
      <c r="C24" s="624" t="s">
        <v>2159</v>
      </c>
      <c r="D24" s="534" t="s">
        <v>2160</v>
      </c>
      <c r="E24" s="492" t="s">
        <v>2021</v>
      </c>
      <c r="F24" s="493">
        <v>0</v>
      </c>
      <c r="G24" s="493">
        <v>0</v>
      </c>
    </row>
    <row r="25" spans="1:7" s="490" customFormat="1" ht="12.75" customHeight="1">
      <c r="A25" s="623"/>
      <c r="B25" s="628"/>
      <c r="C25" s="625"/>
      <c r="D25" s="534" t="s">
        <v>2161</v>
      </c>
      <c r="E25" s="492" t="s">
        <v>2021</v>
      </c>
      <c r="F25" s="493">
        <v>0</v>
      </c>
      <c r="G25" s="493">
        <v>0</v>
      </c>
    </row>
    <row r="26" spans="1:7" s="490" customFormat="1" ht="12.75" customHeight="1">
      <c r="A26" s="623"/>
      <c r="B26" s="628"/>
      <c r="C26" s="626"/>
      <c r="D26" s="534" t="s">
        <v>2162</v>
      </c>
      <c r="E26" s="492" t="s">
        <v>2021</v>
      </c>
      <c r="F26" s="493">
        <v>0</v>
      </c>
      <c r="G26" s="493">
        <v>0</v>
      </c>
    </row>
    <row r="27" spans="1:7" s="490" customFormat="1" ht="12.75" customHeight="1">
      <c r="A27" s="622">
        <v>9</v>
      </c>
      <c r="B27" s="622" t="s">
        <v>1163</v>
      </c>
      <c r="C27" s="624" t="s">
        <v>2159</v>
      </c>
      <c r="D27" s="534" t="s">
        <v>2160</v>
      </c>
      <c r="E27" s="492" t="s">
        <v>2021</v>
      </c>
      <c r="F27" s="493">
        <v>1</v>
      </c>
      <c r="G27" s="493">
        <v>0</v>
      </c>
    </row>
    <row r="28" spans="1:7" s="490" customFormat="1" ht="12.75" customHeight="1">
      <c r="A28" s="623"/>
      <c r="B28" s="623"/>
      <c r="C28" s="625"/>
      <c r="D28" s="534" t="s">
        <v>2161</v>
      </c>
      <c r="E28" s="492" t="s">
        <v>2021</v>
      </c>
      <c r="F28" s="493">
        <v>1</v>
      </c>
      <c r="G28" s="493">
        <v>0</v>
      </c>
    </row>
    <row r="29" spans="1:7" s="490" customFormat="1" ht="12.75" customHeight="1">
      <c r="A29" s="623"/>
      <c r="B29" s="623"/>
      <c r="C29" s="626"/>
      <c r="D29" s="534" t="s">
        <v>2162</v>
      </c>
      <c r="E29" s="492" t="s">
        <v>2021</v>
      </c>
      <c r="F29" s="493">
        <v>0</v>
      </c>
      <c r="G29" s="493">
        <v>0</v>
      </c>
    </row>
    <row r="30" spans="1:7" s="490" customFormat="1" ht="12.75" customHeight="1">
      <c r="A30" s="622">
        <v>10</v>
      </c>
      <c r="B30" s="622" t="s">
        <v>728</v>
      </c>
      <c r="C30" s="624" t="s">
        <v>2159</v>
      </c>
      <c r="D30" s="534" t="s">
        <v>2160</v>
      </c>
      <c r="E30" s="492" t="s">
        <v>2021</v>
      </c>
      <c r="F30" s="493">
        <v>0</v>
      </c>
      <c r="G30" s="493">
        <v>0</v>
      </c>
    </row>
    <row r="31" spans="1:7" s="490" customFormat="1" ht="12.75" customHeight="1">
      <c r="A31" s="623"/>
      <c r="B31" s="623"/>
      <c r="C31" s="625"/>
      <c r="D31" s="534" t="s">
        <v>2161</v>
      </c>
      <c r="E31" s="492" t="s">
        <v>2021</v>
      </c>
      <c r="F31" s="493">
        <v>0</v>
      </c>
      <c r="G31" s="493">
        <v>0</v>
      </c>
    </row>
    <row r="32" spans="1:7" s="490" customFormat="1" ht="12.75" customHeight="1">
      <c r="A32" s="623"/>
      <c r="B32" s="623"/>
      <c r="C32" s="626"/>
      <c r="D32" s="534" t="s">
        <v>2162</v>
      </c>
      <c r="E32" s="492" t="s">
        <v>2021</v>
      </c>
      <c r="F32" s="493">
        <v>0</v>
      </c>
      <c r="G32" s="493">
        <v>0</v>
      </c>
    </row>
    <row r="33" spans="1:7" s="490" customFormat="1" ht="12.75" customHeight="1">
      <c r="A33" s="622">
        <v>11</v>
      </c>
      <c r="B33" s="627" t="s">
        <v>1164</v>
      </c>
      <c r="C33" s="624" t="s">
        <v>2159</v>
      </c>
      <c r="D33" s="534" t="s">
        <v>2160</v>
      </c>
      <c r="E33" s="492" t="s">
        <v>2021</v>
      </c>
      <c r="F33" s="493">
        <v>0</v>
      </c>
      <c r="G33" s="493">
        <v>0</v>
      </c>
    </row>
    <row r="34" spans="1:7" s="490" customFormat="1" ht="12.75" customHeight="1">
      <c r="A34" s="623"/>
      <c r="B34" s="628"/>
      <c r="C34" s="625"/>
      <c r="D34" s="534" t="s">
        <v>2161</v>
      </c>
      <c r="E34" s="492" t="s">
        <v>2021</v>
      </c>
      <c r="F34" s="493">
        <v>1</v>
      </c>
      <c r="G34" s="493">
        <v>0</v>
      </c>
    </row>
    <row r="35" spans="1:7" s="490" customFormat="1" ht="12.75" customHeight="1">
      <c r="A35" s="623"/>
      <c r="B35" s="628"/>
      <c r="C35" s="626"/>
      <c r="D35" s="534" t="s">
        <v>2162</v>
      </c>
      <c r="E35" s="492" t="s">
        <v>2021</v>
      </c>
      <c r="F35" s="493">
        <v>2</v>
      </c>
      <c r="G35" s="493">
        <v>0</v>
      </c>
    </row>
    <row r="36" spans="1:7" s="490" customFormat="1" ht="12.75" customHeight="1">
      <c r="A36" s="622">
        <v>12</v>
      </c>
      <c r="B36" s="622" t="s">
        <v>1165</v>
      </c>
      <c r="C36" s="624" t="s">
        <v>2159</v>
      </c>
      <c r="D36" s="534" t="s">
        <v>2160</v>
      </c>
      <c r="E36" s="492" t="s">
        <v>2021</v>
      </c>
      <c r="F36" s="493">
        <v>0</v>
      </c>
      <c r="G36" s="493">
        <v>0</v>
      </c>
    </row>
    <row r="37" spans="1:7" s="490" customFormat="1" ht="12.75" customHeight="1">
      <c r="A37" s="623"/>
      <c r="B37" s="623"/>
      <c r="C37" s="625"/>
      <c r="D37" s="534" t="s">
        <v>2161</v>
      </c>
      <c r="E37" s="492" t="s">
        <v>2021</v>
      </c>
      <c r="F37" s="493">
        <v>0</v>
      </c>
      <c r="G37" s="493">
        <v>0</v>
      </c>
    </row>
    <row r="38" spans="1:7" s="490" customFormat="1" ht="12.75" customHeight="1">
      <c r="A38" s="623"/>
      <c r="B38" s="623"/>
      <c r="C38" s="626"/>
      <c r="D38" s="534" t="s">
        <v>2162</v>
      </c>
      <c r="E38" s="492" t="s">
        <v>2021</v>
      </c>
      <c r="F38" s="493">
        <v>0</v>
      </c>
      <c r="G38" s="493">
        <v>0</v>
      </c>
    </row>
    <row r="39" spans="1:7" s="490" customFormat="1" ht="12.75" customHeight="1">
      <c r="A39" s="629"/>
      <c r="B39" s="630" t="s">
        <v>402</v>
      </c>
      <c r="C39" s="624"/>
      <c r="D39" s="534" t="s">
        <v>2160</v>
      </c>
      <c r="E39" s="495" t="s">
        <v>2021</v>
      </c>
      <c r="F39" s="496">
        <f>SUM(F3+F6+F9+F12+F15+F18+F21+F24+F27+F30+F33+F36)</f>
        <v>1</v>
      </c>
      <c r="G39" s="496">
        <f>SUM(G3+G6+G9+G12+G15+G18+G21+G24+G27+G30+G33+G36)</f>
        <v>0</v>
      </c>
    </row>
    <row r="40" spans="1:7" s="490" customFormat="1" ht="12.75" customHeight="1">
      <c r="A40" s="629"/>
      <c r="B40" s="630"/>
      <c r="C40" s="625"/>
      <c r="D40" s="534" t="s">
        <v>2161</v>
      </c>
      <c r="E40" s="495" t="s">
        <v>2021</v>
      </c>
      <c r="F40" s="496">
        <f t="shared" ref="F40:G41" si="0">SUM(F4+F7+F10+F13+F16+F19+F22+F25+F28+F31+F34+F37)</f>
        <v>2</v>
      </c>
      <c r="G40" s="496">
        <f t="shared" si="0"/>
        <v>0</v>
      </c>
    </row>
    <row r="41" spans="1:7" s="490" customFormat="1" ht="12.75" customHeight="1">
      <c r="A41" s="629"/>
      <c r="B41" s="630"/>
      <c r="C41" s="626"/>
      <c r="D41" s="534" t="s">
        <v>2162</v>
      </c>
      <c r="E41" s="495" t="s">
        <v>2021</v>
      </c>
      <c r="F41" s="496">
        <f t="shared" si="0"/>
        <v>2</v>
      </c>
      <c r="G41" s="496">
        <f t="shared" si="0"/>
        <v>0</v>
      </c>
    </row>
    <row r="42" spans="1:7" s="490" customFormat="1" ht="12.75" customHeight="1">
      <c r="A42" s="629"/>
      <c r="B42" s="630"/>
      <c r="C42" s="497"/>
      <c r="D42" s="497"/>
      <c r="E42" s="495" t="s">
        <v>405</v>
      </c>
      <c r="F42" s="496">
        <f>SUM(F39:F41)</f>
        <v>5</v>
      </c>
      <c r="G42" s="496">
        <f>SUM(G39:G41)</f>
        <v>0</v>
      </c>
    </row>
  </sheetData>
  <mergeCells count="40">
    <mergeCell ref="A39:A42"/>
    <mergeCell ref="B39:B42"/>
    <mergeCell ref="C39:C41"/>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A1:G1"/>
    <mergeCell ref="A3:A5"/>
    <mergeCell ref="B3:B5"/>
    <mergeCell ref="C3:C5"/>
    <mergeCell ref="A6:A8"/>
    <mergeCell ref="B6:B8"/>
    <mergeCell ref="C6:C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zoomScaleSheetLayoutView="70" workbookViewId="0">
      <selection activeCell="G2" sqref="G2"/>
    </sheetView>
  </sheetViews>
  <sheetFormatPr defaultColWidth="9" defaultRowHeight="12.75"/>
  <cols>
    <col min="1" max="1" width="5.5703125" style="506" customWidth="1"/>
    <col min="2" max="2" width="7" style="506" bestFit="1" customWidth="1"/>
    <col min="3" max="3" width="16.85546875" style="506" customWidth="1"/>
    <col min="4" max="4" width="13" style="506" customWidth="1"/>
    <col min="5" max="5" width="11.5703125" style="506" customWidth="1"/>
    <col min="6" max="6" width="11.28515625" style="506" customWidth="1"/>
    <col min="7" max="7" width="13.7109375" style="506" customWidth="1"/>
    <col min="8" max="8" width="23.42578125" style="506" customWidth="1"/>
    <col min="9" max="9" width="14.7109375" style="506" bestFit="1" customWidth="1"/>
    <col min="10" max="16384" width="9" style="506"/>
  </cols>
  <sheetData>
    <row r="1" spans="1:10" ht="15.75" customHeight="1" thickBot="1">
      <c r="A1" s="382" t="s">
        <v>379</v>
      </c>
      <c r="B1" s="382"/>
      <c r="E1" s="383"/>
      <c r="F1" s="383"/>
      <c r="G1" s="383"/>
    </row>
    <row r="2" spans="1:10" ht="77.25" thickBot="1">
      <c r="A2" s="565" t="s">
        <v>840</v>
      </c>
      <c r="B2" s="566" t="s">
        <v>1047</v>
      </c>
      <c r="C2" s="567" t="s">
        <v>837</v>
      </c>
      <c r="D2" s="567" t="s">
        <v>1156</v>
      </c>
      <c r="E2" s="384" t="s">
        <v>838</v>
      </c>
      <c r="F2" s="567" t="s">
        <v>839</v>
      </c>
      <c r="G2" s="567" t="s">
        <v>841</v>
      </c>
      <c r="H2" s="568" t="s">
        <v>27</v>
      </c>
    </row>
    <row r="3" spans="1:10" ht="14.25" thickBot="1">
      <c r="A3" s="385"/>
      <c r="B3" s="386"/>
      <c r="C3" s="387" t="s">
        <v>842</v>
      </c>
      <c r="D3" s="387" t="s">
        <v>843</v>
      </c>
      <c r="E3" s="387" t="s">
        <v>844</v>
      </c>
      <c r="F3" s="387" t="s">
        <v>845</v>
      </c>
      <c r="G3" s="388" t="s">
        <v>846</v>
      </c>
      <c r="H3" s="389"/>
    </row>
    <row r="4" spans="1:10">
      <c r="A4" s="482">
        <v>1</v>
      </c>
      <c r="B4" s="483" t="s">
        <v>1157</v>
      </c>
      <c r="C4" s="514">
        <f t="shared" ref="C4:G16" si="0">C61</f>
        <v>16021</v>
      </c>
      <c r="D4" s="514">
        <f t="shared" si="0"/>
        <v>282</v>
      </c>
      <c r="E4" s="514">
        <f t="shared" si="0"/>
        <v>16303</v>
      </c>
      <c r="F4" s="514">
        <f t="shared" si="0"/>
        <v>136</v>
      </c>
      <c r="G4" s="515">
        <f t="shared" si="0"/>
        <v>0.83420229405630864</v>
      </c>
      <c r="H4" s="516"/>
      <c r="J4" s="416"/>
    </row>
    <row r="5" spans="1:10">
      <c r="A5" s="484">
        <v>2</v>
      </c>
      <c r="B5" s="485" t="s">
        <v>1158</v>
      </c>
      <c r="C5" s="446">
        <f t="shared" si="0"/>
        <v>184415</v>
      </c>
      <c r="D5" s="517">
        <f t="shared" si="0"/>
        <v>802</v>
      </c>
      <c r="E5" s="446">
        <f t="shared" si="0"/>
        <v>185217</v>
      </c>
      <c r="F5" s="446">
        <f t="shared" si="0"/>
        <v>3008</v>
      </c>
      <c r="G5" s="518">
        <f t="shared" si="0"/>
        <v>1.6240409897579595</v>
      </c>
      <c r="H5" s="519"/>
      <c r="J5" s="416"/>
    </row>
    <row r="6" spans="1:10">
      <c r="A6" s="484">
        <v>3</v>
      </c>
      <c r="B6" s="485" t="s">
        <v>727</v>
      </c>
      <c r="C6" s="446">
        <f t="shared" si="0"/>
        <v>66034</v>
      </c>
      <c r="D6" s="517">
        <f t="shared" si="0"/>
        <v>1053</v>
      </c>
      <c r="E6" s="446">
        <f t="shared" si="0"/>
        <v>67087</v>
      </c>
      <c r="F6" s="446">
        <f t="shared" si="0"/>
        <v>1543</v>
      </c>
      <c r="G6" s="518">
        <f t="shared" si="0"/>
        <v>2.299998509398244</v>
      </c>
      <c r="H6" s="519"/>
      <c r="J6" s="416"/>
    </row>
    <row r="7" spans="1:10">
      <c r="A7" s="484">
        <v>4</v>
      </c>
      <c r="B7" s="485" t="s">
        <v>1159</v>
      </c>
      <c r="C7" s="446">
        <f t="shared" si="0"/>
        <v>82934</v>
      </c>
      <c r="D7" s="517">
        <f t="shared" si="0"/>
        <v>170</v>
      </c>
      <c r="E7" s="446">
        <f t="shared" si="0"/>
        <v>83104</v>
      </c>
      <c r="F7" s="446">
        <f t="shared" si="0"/>
        <v>1739</v>
      </c>
      <c r="G7" s="518">
        <f t="shared" si="0"/>
        <v>2.0925587216018484</v>
      </c>
      <c r="H7" s="519"/>
      <c r="J7" s="416"/>
    </row>
    <row r="8" spans="1:10">
      <c r="A8" s="484">
        <v>5</v>
      </c>
      <c r="B8" s="485" t="s">
        <v>1160</v>
      </c>
      <c r="C8" s="446">
        <f t="shared" si="0"/>
        <v>168567</v>
      </c>
      <c r="D8" s="517">
        <f t="shared" si="0"/>
        <v>-2</v>
      </c>
      <c r="E8" s="446">
        <f t="shared" si="0"/>
        <v>168565</v>
      </c>
      <c r="F8" s="446">
        <f t="shared" si="0"/>
        <v>3847</v>
      </c>
      <c r="G8" s="518">
        <f t="shared" si="0"/>
        <v>2.2822056773351527</v>
      </c>
      <c r="H8" s="519"/>
      <c r="J8" s="416"/>
    </row>
    <row r="9" spans="1:10">
      <c r="A9" s="484">
        <v>6</v>
      </c>
      <c r="B9" s="485" t="s">
        <v>1161</v>
      </c>
      <c r="C9" s="446">
        <f t="shared" si="0"/>
        <v>53649</v>
      </c>
      <c r="D9" s="517">
        <f t="shared" si="0"/>
        <v>406</v>
      </c>
      <c r="E9" s="446">
        <f t="shared" si="0"/>
        <v>54055</v>
      </c>
      <c r="F9" s="446">
        <f t="shared" si="0"/>
        <v>1305</v>
      </c>
      <c r="G9" s="518">
        <f t="shared" si="0"/>
        <v>2.414207751364351</v>
      </c>
      <c r="H9" s="519"/>
      <c r="J9" s="416"/>
    </row>
    <row r="10" spans="1:10">
      <c r="A10" s="484">
        <v>7</v>
      </c>
      <c r="B10" s="440" t="s">
        <v>2077</v>
      </c>
      <c r="C10" s="446">
        <f t="shared" si="0"/>
        <v>33332</v>
      </c>
      <c r="D10" s="517">
        <f t="shared" si="0"/>
        <v>168</v>
      </c>
      <c r="E10" s="446">
        <f t="shared" si="0"/>
        <v>33500</v>
      </c>
      <c r="F10" s="446">
        <f t="shared" si="0"/>
        <v>756</v>
      </c>
      <c r="G10" s="518">
        <f t="shared" si="0"/>
        <v>2.256716417910448</v>
      </c>
      <c r="H10" s="519"/>
      <c r="J10" s="416"/>
    </row>
    <row r="11" spans="1:10">
      <c r="A11" s="484">
        <v>8</v>
      </c>
      <c r="B11" s="485" t="s">
        <v>1162</v>
      </c>
      <c r="C11" s="446">
        <f t="shared" si="0"/>
        <v>88111</v>
      </c>
      <c r="D11" s="517">
        <f t="shared" si="0"/>
        <v>1773</v>
      </c>
      <c r="E11" s="446">
        <f t="shared" si="0"/>
        <v>89884</v>
      </c>
      <c r="F11" s="446">
        <f t="shared" si="0"/>
        <v>1853</v>
      </c>
      <c r="G11" s="518">
        <f t="shared" si="0"/>
        <v>2.0615459926127007</v>
      </c>
      <c r="H11" s="519"/>
      <c r="J11" s="416"/>
    </row>
    <row r="12" spans="1:10">
      <c r="A12" s="484">
        <v>9</v>
      </c>
      <c r="B12" s="485" t="s">
        <v>1163</v>
      </c>
      <c r="C12" s="446">
        <f t="shared" si="0"/>
        <v>100535</v>
      </c>
      <c r="D12" s="517">
        <f t="shared" si="0"/>
        <v>687</v>
      </c>
      <c r="E12" s="446">
        <f t="shared" si="0"/>
        <v>101222</v>
      </c>
      <c r="F12" s="446">
        <f t="shared" si="0"/>
        <v>2118</v>
      </c>
      <c r="G12" s="518">
        <f t="shared" si="0"/>
        <v>2.0924304992985716</v>
      </c>
      <c r="H12" s="519"/>
      <c r="J12" s="416"/>
    </row>
    <row r="13" spans="1:10">
      <c r="A13" s="484">
        <v>10</v>
      </c>
      <c r="B13" s="485" t="s">
        <v>728</v>
      </c>
      <c r="C13" s="446">
        <f t="shared" si="0"/>
        <v>57901</v>
      </c>
      <c r="D13" s="517">
        <f t="shared" si="0"/>
        <v>2686</v>
      </c>
      <c r="E13" s="446">
        <f t="shared" si="0"/>
        <v>60587</v>
      </c>
      <c r="F13" s="446">
        <f t="shared" si="0"/>
        <v>1387</v>
      </c>
      <c r="G13" s="518">
        <f t="shared" si="0"/>
        <v>2.2892699754072656</v>
      </c>
      <c r="H13" s="519"/>
      <c r="J13" s="416"/>
    </row>
    <row r="14" spans="1:10">
      <c r="A14" s="484">
        <v>11</v>
      </c>
      <c r="B14" s="485" t="s">
        <v>1164</v>
      </c>
      <c r="C14" s="446">
        <f t="shared" si="0"/>
        <v>142227</v>
      </c>
      <c r="D14" s="517">
        <f t="shared" si="0"/>
        <v>10317</v>
      </c>
      <c r="E14" s="446">
        <f t="shared" si="0"/>
        <v>152544</v>
      </c>
      <c r="F14" s="446">
        <f t="shared" si="0"/>
        <v>4637</v>
      </c>
      <c r="G14" s="518">
        <f t="shared" si="0"/>
        <v>3.0397786868051186</v>
      </c>
      <c r="H14" s="519"/>
      <c r="J14" s="416"/>
    </row>
    <row r="15" spans="1:10" ht="13.5" thickBot="1">
      <c r="A15" s="486">
        <v>12</v>
      </c>
      <c r="B15" s="487" t="s">
        <v>1165</v>
      </c>
      <c r="C15" s="520">
        <f t="shared" si="0"/>
        <v>77630</v>
      </c>
      <c r="D15" s="386">
        <f t="shared" si="0"/>
        <v>885</v>
      </c>
      <c r="E15" s="520">
        <f t="shared" si="0"/>
        <v>78515</v>
      </c>
      <c r="F15" s="520">
        <f t="shared" si="0"/>
        <v>1726</v>
      </c>
      <c r="G15" s="521">
        <f t="shared" si="0"/>
        <v>2.1983060561676111</v>
      </c>
      <c r="H15" s="522"/>
      <c r="J15" s="416"/>
    </row>
    <row r="16" spans="1:10" ht="13.5" thickBot="1">
      <c r="A16" s="631" t="s">
        <v>402</v>
      </c>
      <c r="B16" s="632"/>
      <c r="C16" s="386">
        <f t="shared" si="0"/>
        <v>1071356</v>
      </c>
      <c r="D16" s="386">
        <f t="shared" si="0"/>
        <v>19227</v>
      </c>
      <c r="E16" s="386">
        <f t="shared" si="0"/>
        <v>1090583</v>
      </c>
      <c r="F16" s="386">
        <f t="shared" si="0"/>
        <v>24055</v>
      </c>
      <c r="G16" s="521">
        <f t="shared" si="0"/>
        <v>2.2057009874534996</v>
      </c>
      <c r="H16" s="523"/>
    </row>
    <row r="17" spans="1:9" hidden="1">
      <c r="A17" s="488"/>
      <c r="B17" s="488"/>
      <c r="C17" s="441"/>
      <c r="D17" s="441"/>
      <c r="E17" s="441"/>
      <c r="F17" s="442" t="s">
        <v>2083</v>
      </c>
      <c r="G17" s="443"/>
      <c r="H17" s="444" t="s">
        <v>2084</v>
      </c>
      <c r="I17" s="445" t="s">
        <v>2085</v>
      </c>
    </row>
    <row r="18" spans="1:9" hidden="1">
      <c r="A18" s="633" t="s">
        <v>2086</v>
      </c>
      <c r="B18" s="633"/>
      <c r="C18" s="446"/>
      <c r="D18" s="447">
        <f>E18-C18</f>
        <v>0</v>
      </c>
      <c r="E18" s="446"/>
      <c r="F18" s="448"/>
      <c r="G18" s="449" t="e">
        <f>F18*100/E18</f>
        <v>#DIV/0!</v>
      </c>
      <c r="H18" s="446"/>
      <c r="I18" s="450">
        <f>H18-F32-F47-F61</f>
        <v>0</v>
      </c>
    </row>
    <row r="19" spans="1:9" hidden="1">
      <c r="A19" s="633"/>
      <c r="B19" s="633"/>
      <c r="C19" s="446"/>
      <c r="D19" s="447">
        <f t="shared" ref="D19:D29" si="1">E19-C19</f>
        <v>0</v>
      </c>
      <c r="E19" s="446"/>
      <c r="F19" s="448"/>
      <c r="G19" s="449" t="e">
        <f>F19*100/E19</f>
        <v>#DIV/0!</v>
      </c>
      <c r="H19" s="446"/>
      <c r="I19" s="450">
        <f t="shared" ref="I19:I30" si="2">H19-F33-F48-F62</f>
        <v>0</v>
      </c>
    </row>
    <row r="20" spans="1:9" hidden="1">
      <c r="A20" s="633"/>
      <c r="B20" s="633"/>
      <c r="C20" s="446"/>
      <c r="D20" s="447">
        <f t="shared" si="1"/>
        <v>0</v>
      </c>
      <c r="E20" s="446"/>
      <c r="F20" s="448"/>
      <c r="G20" s="449" t="e">
        <f t="shared" ref="G20:G29" si="3">F20*100/E20</f>
        <v>#DIV/0!</v>
      </c>
      <c r="H20" s="446"/>
      <c r="I20" s="450">
        <f t="shared" si="2"/>
        <v>0</v>
      </c>
    </row>
    <row r="21" spans="1:9" hidden="1">
      <c r="A21" s="633"/>
      <c r="B21" s="633"/>
      <c r="C21" s="446"/>
      <c r="D21" s="447">
        <f t="shared" si="1"/>
        <v>0</v>
      </c>
      <c r="E21" s="446"/>
      <c r="F21" s="448"/>
      <c r="G21" s="449" t="e">
        <f t="shared" si="3"/>
        <v>#DIV/0!</v>
      </c>
      <c r="H21" s="446"/>
      <c r="I21" s="450">
        <f t="shared" si="2"/>
        <v>0</v>
      </c>
    </row>
    <row r="22" spans="1:9" hidden="1">
      <c r="A22" s="633"/>
      <c r="B22" s="633"/>
      <c r="C22" s="446"/>
      <c r="D22" s="447">
        <f t="shared" si="1"/>
        <v>0</v>
      </c>
      <c r="E22" s="446"/>
      <c r="F22" s="448"/>
      <c r="G22" s="449" t="e">
        <f t="shared" si="3"/>
        <v>#DIV/0!</v>
      </c>
      <c r="H22" s="446"/>
      <c r="I22" s="450">
        <f t="shared" si="2"/>
        <v>0</v>
      </c>
    </row>
    <row r="23" spans="1:9" hidden="1">
      <c r="A23" s="633"/>
      <c r="B23" s="633"/>
      <c r="C23" s="446"/>
      <c r="D23" s="447">
        <f t="shared" si="1"/>
        <v>0</v>
      </c>
      <c r="E23" s="446"/>
      <c r="F23" s="448"/>
      <c r="G23" s="449" t="e">
        <f t="shared" si="3"/>
        <v>#DIV/0!</v>
      </c>
      <c r="H23" s="446"/>
      <c r="I23" s="450">
        <f t="shared" si="2"/>
        <v>0</v>
      </c>
    </row>
    <row r="24" spans="1:9" hidden="1">
      <c r="A24" s="633"/>
      <c r="B24" s="633"/>
      <c r="C24" s="446"/>
      <c r="D24" s="447">
        <f t="shared" si="1"/>
        <v>0</v>
      </c>
      <c r="E24" s="446"/>
      <c r="F24" s="448"/>
      <c r="G24" s="449" t="e">
        <f t="shared" si="3"/>
        <v>#DIV/0!</v>
      </c>
      <c r="H24" s="446"/>
      <c r="I24" s="450">
        <f t="shared" si="2"/>
        <v>0</v>
      </c>
    </row>
    <row r="25" spans="1:9" hidden="1">
      <c r="A25" s="633"/>
      <c r="B25" s="633"/>
      <c r="C25" s="446"/>
      <c r="D25" s="447">
        <f t="shared" si="1"/>
        <v>0</v>
      </c>
      <c r="E25" s="446"/>
      <c r="F25" s="448"/>
      <c r="G25" s="449" t="e">
        <f t="shared" si="3"/>
        <v>#DIV/0!</v>
      </c>
      <c r="H25" s="446"/>
      <c r="I25" s="450">
        <f t="shared" si="2"/>
        <v>0</v>
      </c>
    </row>
    <row r="26" spans="1:9" hidden="1">
      <c r="A26" s="633"/>
      <c r="B26" s="633"/>
      <c r="C26" s="446"/>
      <c r="D26" s="447">
        <f t="shared" si="1"/>
        <v>0</v>
      </c>
      <c r="E26" s="446"/>
      <c r="F26" s="448"/>
      <c r="G26" s="449" t="e">
        <f t="shared" si="3"/>
        <v>#DIV/0!</v>
      </c>
      <c r="H26" s="446"/>
      <c r="I26" s="450">
        <f t="shared" si="2"/>
        <v>0</v>
      </c>
    </row>
    <row r="27" spans="1:9" hidden="1">
      <c r="A27" s="633"/>
      <c r="B27" s="633"/>
      <c r="C27" s="446"/>
      <c r="D27" s="447">
        <f t="shared" si="1"/>
        <v>0</v>
      </c>
      <c r="E27" s="446"/>
      <c r="F27" s="448"/>
      <c r="G27" s="449" t="e">
        <f t="shared" si="3"/>
        <v>#DIV/0!</v>
      </c>
      <c r="H27" s="446"/>
      <c r="I27" s="450">
        <f t="shared" si="2"/>
        <v>0</v>
      </c>
    </row>
    <row r="28" spans="1:9" hidden="1">
      <c r="A28" s="633"/>
      <c r="B28" s="633"/>
      <c r="C28" s="446"/>
      <c r="D28" s="447">
        <f t="shared" si="1"/>
        <v>0</v>
      </c>
      <c r="E28" s="446"/>
      <c r="F28" s="448"/>
      <c r="G28" s="449" t="e">
        <f t="shared" si="3"/>
        <v>#DIV/0!</v>
      </c>
      <c r="H28" s="446"/>
      <c r="I28" s="450">
        <f t="shared" si="2"/>
        <v>0</v>
      </c>
    </row>
    <row r="29" spans="1:9" hidden="1">
      <c r="A29" s="633"/>
      <c r="B29" s="633"/>
      <c r="C29" s="446"/>
      <c r="D29" s="447">
        <f t="shared" si="1"/>
        <v>0</v>
      </c>
      <c r="E29" s="446"/>
      <c r="F29" s="448"/>
      <c r="G29" s="449" t="e">
        <f t="shared" si="3"/>
        <v>#DIV/0!</v>
      </c>
      <c r="H29" s="524"/>
      <c r="I29" s="450">
        <f t="shared" si="2"/>
        <v>0</v>
      </c>
    </row>
    <row r="30" spans="1:9" hidden="1">
      <c r="A30" s="633"/>
      <c r="B30" s="633"/>
      <c r="C30" s="447">
        <f>SUM(C18:C29)</f>
        <v>0</v>
      </c>
      <c r="D30" s="447">
        <f>SUM(D18:D29)</f>
        <v>0</v>
      </c>
      <c r="E30" s="447">
        <f>SUM(E18:E29)</f>
        <v>0</v>
      </c>
      <c r="F30" s="448">
        <f>SUM(F18:F29)</f>
        <v>0</v>
      </c>
      <c r="G30" s="451" t="e">
        <f>F30*100/E30</f>
        <v>#DIV/0!</v>
      </c>
      <c r="H30" s="447">
        <f>SUM(H18:H29)</f>
        <v>0</v>
      </c>
      <c r="I30" s="450">
        <f t="shared" si="2"/>
        <v>0</v>
      </c>
    </row>
    <row r="31" spans="1:9" hidden="1">
      <c r="F31" s="442" t="s">
        <v>2083</v>
      </c>
      <c r="H31" s="444" t="s">
        <v>2087</v>
      </c>
      <c r="I31" s="445" t="s">
        <v>2085</v>
      </c>
    </row>
    <row r="32" spans="1:9" hidden="1">
      <c r="A32" s="633" t="s">
        <v>2088</v>
      </c>
      <c r="B32" s="633"/>
      <c r="C32" s="446"/>
      <c r="D32" s="447">
        <f>E32-C32</f>
        <v>0</v>
      </c>
      <c r="E32" s="446"/>
      <c r="F32" s="448"/>
      <c r="G32" s="449" t="e">
        <f>F32*100/E32</f>
        <v>#DIV/0!</v>
      </c>
      <c r="H32" s="446"/>
      <c r="I32" s="525">
        <f>H32-F47-F61</f>
        <v>0</v>
      </c>
    </row>
    <row r="33" spans="1:9" hidden="1">
      <c r="A33" s="633"/>
      <c r="B33" s="633"/>
      <c r="C33" s="446"/>
      <c r="D33" s="447">
        <f t="shared" ref="D33:D43" si="4">E33-C33</f>
        <v>0</v>
      </c>
      <c r="E33" s="446"/>
      <c r="F33" s="448"/>
      <c r="G33" s="449" t="e">
        <f>F33*100/E33</f>
        <v>#DIV/0!</v>
      </c>
      <c r="H33" s="446"/>
      <c r="I33" s="525">
        <f t="shared" ref="I33:I44" si="5">H33-F48-F62</f>
        <v>0</v>
      </c>
    </row>
    <row r="34" spans="1:9" hidden="1">
      <c r="A34" s="633"/>
      <c r="B34" s="633"/>
      <c r="C34" s="446"/>
      <c r="D34" s="447">
        <f t="shared" si="4"/>
        <v>0</v>
      </c>
      <c r="E34" s="446"/>
      <c r="F34" s="448"/>
      <c r="G34" s="449" t="e">
        <f t="shared" ref="G34:G43" si="6">F34*100/E34</f>
        <v>#DIV/0!</v>
      </c>
      <c r="H34" s="446"/>
      <c r="I34" s="525">
        <f t="shared" si="5"/>
        <v>0</v>
      </c>
    </row>
    <row r="35" spans="1:9" hidden="1">
      <c r="A35" s="633"/>
      <c r="B35" s="633"/>
      <c r="C35" s="446"/>
      <c r="D35" s="447">
        <f t="shared" si="4"/>
        <v>0</v>
      </c>
      <c r="E35" s="446"/>
      <c r="F35" s="448"/>
      <c r="G35" s="449" t="e">
        <f t="shared" si="6"/>
        <v>#DIV/0!</v>
      </c>
      <c r="H35" s="446"/>
      <c r="I35" s="525">
        <f t="shared" si="5"/>
        <v>0</v>
      </c>
    </row>
    <row r="36" spans="1:9" hidden="1">
      <c r="A36" s="633"/>
      <c r="B36" s="633"/>
      <c r="C36" s="446"/>
      <c r="D36" s="447">
        <f t="shared" si="4"/>
        <v>0</v>
      </c>
      <c r="E36" s="446"/>
      <c r="F36" s="448"/>
      <c r="G36" s="449" t="e">
        <f t="shared" si="6"/>
        <v>#DIV/0!</v>
      </c>
      <c r="H36" s="446"/>
      <c r="I36" s="525">
        <f t="shared" si="5"/>
        <v>0</v>
      </c>
    </row>
    <row r="37" spans="1:9" hidden="1">
      <c r="A37" s="633"/>
      <c r="B37" s="633"/>
      <c r="C37" s="446"/>
      <c r="D37" s="447">
        <f t="shared" si="4"/>
        <v>0</v>
      </c>
      <c r="E37" s="446"/>
      <c r="F37" s="448"/>
      <c r="G37" s="449" t="e">
        <f t="shared" si="6"/>
        <v>#DIV/0!</v>
      </c>
      <c r="H37" s="446"/>
      <c r="I37" s="525">
        <f t="shared" si="5"/>
        <v>0</v>
      </c>
    </row>
    <row r="38" spans="1:9" hidden="1">
      <c r="A38" s="633"/>
      <c r="B38" s="633"/>
      <c r="C38" s="446"/>
      <c r="D38" s="447">
        <f t="shared" si="4"/>
        <v>0</v>
      </c>
      <c r="E38" s="446"/>
      <c r="F38" s="448"/>
      <c r="G38" s="449" t="e">
        <f t="shared" si="6"/>
        <v>#DIV/0!</v>
      </c>
      <c r="H38" s="446"/>
      <c r="I38" s="525">
        <f t="shared" si="5"/>
        <v>0</v>
      </c>
    </row>
    <row r="39" spans="1:9" hidden="1">
      <c r="A39" s="633"/>
      <c r="B39" s="633"/>
      <c r="C39" s="446"/>
      <c r="D39" s="447">
        <f t="shared" si="4"/>
        <v>0</v>
      </c>
      <c r="E39" s="446"/>
      <c r="F39" s="448"/>
      <c r="G39" s="449" t="e">
        <f t="shared" si="6"/>
        <v>#DIV/0!</v>
      </c>
      <c r="H39" s="446"/>
      <c r="I39" s="525">
        <f t="shared" si="5"/>
        <v>0</v>
      </c>
    </row>
    <row r="40" spans="1:9" hidden="1">
      <c r="A40" s="633"/>
      <c r="B40" s="633"/>
      <c r="C40" s="446"/>
      <c r="D40" s="447">
        <f t="shared" si="4"/>
        <v>0</v>
      </c>
      <c r="E40" s="446"/>
      <c r="F40" s="448"/>
      <c r="G40" s="449" t="e">
        <f t="shared" si="6"/>
        <v>#DIV/0!</v>
      </c>
      <c r="H40" s="446"/>
      <c r="I40" s="525">
        <f t="shared" si="5"/>
        <v>0</v>
      </c>
    </row>
    <row r="41" spans="1:9" hidden="1">
      <c r="A41" s="633"/>
      <c r="B41" s="633"/>
      <c r="C41" s="446"/>
      <c r="D41" s="447">
        <f t="shared" si="4"/>
        <v>0</v>
      </c>
      <c r="E41" s="446"/>
      <c r="F41" s="448"/>
      <c r="G41" s="449" t="e">
        <f t="shared" si="6"/>
        <v>#DIV/0!</v>
      </c>
      <c r="H41" s="446"/>
      <c r="I41" s="525">
        <f t="shared" si="5"/>
        <v>0</v>
      </c>
    </row>
    <row r="42" spans="1:9" hidden="1">
      <c r="A42" s="633"/>
      <c r="B42" s="633"/>
      <c r="C42" s="446"/>
      <c r="D42" s="447">
        <f t="shared" si="4"/>
        <v>0</v>
      </c>
      <c r="E42" s="446"/>
      <c r="F42" s="448"/>
      <c r="G42" s="449" t="e">
        <f t="shared" si="6"/>
        <v>#DIV/0!</v>
      </c>
      <c r="H42" s="446"/>
      <c r="I42" s="525">
        <f t="shared" si="5"/>
        <v>0</v>
      </c>
    </row>
    <row r="43" spans="1:9" hidden="1">
      <c r="A43" s="633"/>
      <c r="B43" s="633"/>
      <c r="C43" s="446"/>
      <c r="D43" s="447">
        <f t="shared" si="4"/>
        <v>0</v>
      </c>
      <c r="E43" s="446"/>
      <c r="F43" s="448"/>
      <c r="G43" s="449" t="e">
        <f t="shared" si="6"/>
        <v>#DIV/0!</v>
      </c>
      <c r="H43" s="524"/>
      <c r="I43" s="525">
        <f t="shared" si="5"/>
        <v>0</v>
      </c>
    </row>
    <row r="44" spans="1:9" hidden="1">
      <c r="A44" s="633"/>
      <c r="B44" s="633"/>
      <c r="C44" s="447">
        <f>SUM(C32:C43)</f>
        <v>0</v>
      </c>
      <c r="D44" s="447">
        <f>SUM(D32:D43)</f>
        <v>0</v>
      </c>
      <c r="E44" s="447">
        <f>SUM(E32:E43)</f>
        <v>0</v>
      </c>
      <c r="F44" s="447">
        <f>SUM(F32:F43)</f>
        <v>0</v>
      </c>
      <c r="G44" s="451" t="e">
        <f>F44*100/E44</f>
        <v>#DIV/0!</v>
      </c>
      <c r="H44" s="447">
        <f>SUM(H32:H43)</f>
        <v>0</v>
      </c>
      <c r="I44" s="525">
        <f t="shared" si="5"/>
        <v>0</v>
      </c>
    </row>
    <row r="46" spans="1:9" hidden="1">
      <c r="H46" s="444" t="s">
        <v>2089</v>
      </c>
    </row>
    <row r="47" spans="1:9" hidden="1">
      <c r="A47" s="633" t="s">
        <v>2090</v>
      </c>
      <c r="B47" s="633"/>
      <c r="C47" s="446"/>
      <c r="D47" s="446">
        <f>E47-C47</f>
        <v>0</v>
      </c>
      <c r="E47" s="446"/>
      <c r="F47" s="446">
        <f t="shared" ref="F47:F58" si="7">H47-F61</f>
        <v>-136</v>
      </c>
      <c r="G47" s="453" t="e">
        <f>F47*100/E47</f>
        <v>#DIV/0!</v>
      </c>
      <c r="H47" s="446"/>
      <c r="I47" s="506">
        <f>H47-F61</f>
        <v>-136</v>
      </c>
    </row>
    <row r="48" spans="1:9" hidden="1">
      <c r="A48" s="633"/>
      <c r="B48" s="633"/>
      <c r="C48" s="446"/>
      <c r="D48" s="446">
        <f t="shared" ref="D48:D58" si="8">E48-C48</f>
        <v>0</v>
      </c>
      <c r="E48" s="446"/>
      <c r="F48" s="446">
        <f t="shared" si="7"/>
        <v>-3008</v>
      </c>
      <c r="G48" s="453" t="e">
        <f>F48*100/E48</f>
        <v>#DIV/0!</v>
      </c>
      <c r="H48" s="446"/>
      <c r="I48" s="506">
        <f t="shared" ref="I48:I59" si="9">H48-F62</f>
        <v>-3008</v>
      </c>
    </row>
    <row r="49" spans="1:10" hidden="1">
      <c r="A49" s="633"/>
      <c r="B49" s="633"/>
      <c r="C49" s="446"/>
      <c r="D49" s="446">
        <f t="shared" si="8"/>
        <v>0</v>
      </c>
      <c r="E49" s="446"/>
      <c r="F49" s="446">
        <f t="shared" si="7"/>
        <v>-1543</v>
      </c>
      <c r="G49" s="453" t="e">
        <f t="shared" ref="G49:G58" si="10">F49*100/E49</f>
        <v>#DIV/0!</v>
      </c>
      <c r="H49" s="446"/>
      <c r="I49" s="506">
        <f t="shared" si="9"/>
        <v>-1543</v>
      </c>
    </row>
    <row r="50" spans="1:10" hidden="1">
      <c r="A50" s="633"/>
      <c r="B50" s="633"/>
      <c r="C50" s="446"/>
      <c r="D50" s="446">
        <f t="shared" si="8"/>
        <v>0</v>
      </c>
      <c r="E50" s="446"/>
      <c r="F50" s="446">
        <f t="shared" si="7"/>
        <v>-1739</v>
      </c>
      <c r="G50" s="453" t="e">
        <f t="shared" si="10"/>
        <v>#DIV/0!</v>
      </c>
      <c r="H50" s="446"/>
      <c r="I50" s="506">
        <f t="shared" si="9"/>
        <v>-1739</v>
      </c>
    </row>
    <row r="51" spans="1:10" hidden="1">
      <c r="A51" s="633"/>
      <c r="B51" s="633"/>
      <c r="C51" s="446"/>
      <c r="D51" s="446">
        <f t="shared" si="8"/>
        <v>0</v>
      </c>
      <c r="E51" s="446"/>
      <c r="F51" s="446">
        <f t="shared" si="7"/>
        <v>-3847</v>
      </c>
      <c r="G51" s="453" t="e">
        <f t="shared" si="10"/>
        <v>#DIV/0!</v>
      </c>
      <c r="H51" s="446"/>
      <c r="I51" s="506">
        <f t="shared" si="9"/>
        <v>-3847</v>
      </c>
    </row>
    <row r="52" spans="1:10" hidden="1">
      <c r="A52" s="633"/>
      <c r="B52" s="633"/>
      <c r="C52" s="446"/>
      <c r="D52" s="446">
        <f t="shared" si="8"/>
        <v>0</v>
      </c>
      <c r="E52" s="446"/>
      <c r="F52" s="446">
        <f t="shared" si="7"/>
        <v>-1305</v>
      </c>
      <c r="G52" s="453" t="e">
        <f t="shared" si="10"/>
        <v>#DIV/0!</v>
      </c>
      <c r="H52" s="446"/>
      <c r="I52" s="506">
        <f t="shared" si="9"/>
        <v>-1305</v>
      </c>
    </row>
    <row r="53" spans="1:10" hidden="1">
      <c r="A53" s="633"/>
      <c r="B53" s="633"/>
      <c r="C53" s="446"/>
      <c r="D53" s="446">
        <f t="shared" si="8"/>
        <v>0</v>
      </c>
      <c r="E53" s="446"/>
      <c r="F53" s="446">
        <f t="shared" si="7"/>
        <v>-756</v>
      </c>
      <c r="G53" s="453" t="e">
        <f t="shared" si="10"/>
        <v>#DIV/0!</v>
      </c>
      <c r="H53" s="446"/>
      <c r="I53" s="506">
        <f t="shared" si="9"/>
        <v>-756</v>
      </c>
    </row>
    <row r="54" spans="1:10" hidden="1">
      <c r="A54" s="633"/>
      <c r="B54" s="633"/>
      <c r="C54" s="446"/>
      <c r="D54" s="446">
        <f t="shared" si="8"/>
        <v>0</v>
      </c>
      <c r="E54" s="446"/>
      <c r="F54" s="446">
        <f t="shared" si="7"/>
        <v>-1853</v>
      </c>
      <c r="G54" s="453" t="e">
        <f t="shared" si="10"/>
        <v>#DIV/0!</v>
      </c>
      <c r="H54" s="446"/>
      <c r="I54" s="506">
        <f t="shared" si="9"/>
        <v>-1853</v>
      </c>
    </row>
    <row r="55" spans="1:10" hidden="1">
      <c r="A55" s="633"/>
      <c r="B55" s="633"/>
      <c r="C55" s="446"/>
      <c r="D55" s="446">
        <f t="shared" si="8"/>
        <v>0</v>
      </c>
      <c r="E55" s="446"/>
      <c r="F55" s="446">
        <f t="shared" si="7"/>
        <v>-2118</v>
      </c>
      <c r="G55" s="453" t="e">
        <f t="shared" si="10"/>
        <v>#DIV/0!</v>
      </c>
      <c r="H55" s="446"/>
      <c r="I55" s="506">
        <f t="shared" si="9"/>
        <v>-2118</v>
      </c>
    </row>
    <row r="56" spans="1:10" hidden="1">
      <c r="A56" s="633"/>
      <c r="B56" s="633"/>
      <c r="C56" s="446"/>
      <c r="D56" s="446">
        <f t="shared" si="8"/>
        <v>0</v>
      </c>
      <c r="E56" s="446"/>
      <c r="F56" s="446">
        <f t="shared" si="7"/>
        <v>-1387</v>
      </c>
      <c r="G56" s="453" t="e">
        <f t="shared" si="10"/>
        <v>#DIV/0!</v>
      </c>
      <c r="H56" s="446"/>
      <c r="I56" s="506">
        <f t="shared" si="9"/>
        <v>-1387</v>
      </c>
    </row>
    <row r="57" spans="1:10" hidden="1">
      <c r="A57" s="633"/>
      <c r="B57" s="633"/>
      <c r="C57" s="446"/>
      <c r="D57" s="446">
        <f t="shared" si="8"/>
        <v>0</v>
      </c>
      <c r="E57" s="446"/>
      <c r="F57" s="446">
        <f t="shared" si="7"/>
        <v>-4637</v>
      </c>
      <c r="G57" s="453" t="e">
        <f t="shared" si="10"/>
        <v>#DIV/0!</v>
      </c>
      <c r="H57" s="446"/>
      <c r="I57" s="506">
        <f t="shared" si="9"/>
        <v>-4637</v>
      </c>
    </row>
    <row r="58" spans="1:10" hidden="1">
      <c r="A58" s="633"/>
      <c r="B58" s="633"/>
      <c r="C58" s="446"/>
      <c r="D58" s="446">
        <f t="shared" si="8"/>
        <v>0</v>
      </c>
      <c r="E58" s="446"/>
      <c r="F58" s="446">
        <f t="shared" si="7"/>
        <v>-1726</v>
      </c>
      <c r="G58" s="453" t="e">
        <f t="shared" si="10"/>
        <v>#DIV/0!</v>
      </c>
      <c r="H58" s="446"/>
      <c r="I58" s="506">
        <f t="shared" si="9"/>
        <v>-1726</v>
      </c>
    </row>
    <row r="59" spans="1:10" hidden="1">
      <c r="A59" s="633"/>
      <c r="B59" s="633"/>
      <c r="C59" s="446">
        <f>SUM(C47:C58)</f>
        <v>0</v>
      </c>
      <c r="D59" s="446">
        <f>SUM(D47:D58)</f>
        <v>0</v>
      </c>
      <c r="E59" s="446">
        <f>SUM(E47:E58)</f>
        <v>0</v>
      </c>
      <c r="F59" s="446">
        <f>SUM(F47:F58)</f>
        <v>-24055</v>
      </c>
      <c r="G59" s="453" t="e">
        <f>F59*100/E59</f>
        <v>#DIV/0!</v>
      </c>
      <c r="H59" s="446">
        <f>SUM(H47:H58)</f>
        <v>0</v>
      </c>
      <c r="I59" s="506">
        <f t="shared" si="9"/>
        <v>-24055</v>
      </c>
      <c r="J59" s="454"/>
    </row>
    <row r="60" spans="1:10" hidden="1"/>
    <row r="61" spans="1:10" hidden="1">
      <c r="A61" s="633" t="s">
        <v>2091</v>
      </c>
      <c r="B61" s="633"/>
      <c r="C61" s="452">
        <v>16021</v>
      </c>
      <c r="D61" s="455">
        <f>E61-C61</f>
        <v>282</v>
      </c>
      <c r="E61" s="452">
        <v>16303</v>
      </c>
      <c r="F61" s="439">
        <v>136</v>
      </c>
      <c r="G61" s="456">
        <f>F61*100/E61</f>
        <v>0.83420229405630864</v>
      </c>
    </row>
    <row r="62" spans="1:10" hidden="1">
      <c r="A62" s="633"/>
      <c r="B62" s="633"/>
      <c r="C62" s="452">
        <v>184415</v>
      </c>
      <c r="D62" s="455">
        <f t="shared" ref="D62:D72" si="11">E62-C62</f>
        <v>802</v>
      </c>
      <c r="E62" s="452">
        <v>185217</v>
      </c>
      <c r="F62" s="439">
        <v>3008</v>
      </c>
      <c r="G62" s="456">
        <f>F62*100/E62</f>
        <v>1.6240409897579595</v>
      </c>
    </row>
    <row r="63" spans="1:10" hidden="1">
      <c r="A63" s="633"/>
      <c r="B63" s="633"/>
      <c r="C63" s="452">
        <v>66034</v>
      </c>
      <c r="D63" s="455">
        <f t="shared" si="11"/>
        <v>1053</v>
      </c>
      <c r="E63" s="452">
        <v>67087</v>
      </c>
      <c r="F63" s="439">
        <v>1543</v>
      </c>
      <c r="G63" s="456">
        <f t="shared" ref="G63:G72" si="12">F63*100/E63</f>
        <v>2.299998509398244</v>
      </c>
    </row>
    <row r="64" spans="1:10" hidden="1">
      <c r="A64" s="633"/>
      <c r="B64" s="633"/>
      <c r="C64" s="452">
        <v>82934</v>
      </c>
      <c r="D64" s="455">
        <f t="shared" si="11"/>
        <v>170</v>
      </c>
      <c r="E64" s="452">
        <v>83104</v>
      </c>
      <c r="F64" s="439">
        <v>1739</v>
      </c>
      <c r="G64" s="456">
        <f t="shared" si="12"/>
        <v>2.0925587216018484</v>
      </c>
    </row>
    <row r="65" spans="1:7" hidden="1">
      <c r="A65" s="633"/>
      <c r="B65" s="633"/>
      <c r="C65" s="452">
        <v>168567</v>
      </c>
      <c r="D65" s="455">
        <f t="shared" si="11"/>
        <v>-2</v>
      </c>
      <c r="E65" s="452">
        <v>168565</v>
      </c>
      <c r="F65" s="439">
        <v>3847</v>
      </c>
      <c r="G65" s="456">
        <f t="shared" si="12"/>
        <v>2.2822056773351527</v>
      </c>
    </row>
    <row r="66" spans="1:7" hidden="1">
      <c r="A66" s="633"/>
      <c r="B66" s="633"/>
      <c r="C66" s="452">
        <v>53649</v>
      </c>
      <c r="D66" s="455">
        <f t="shared" si="11"/>
        <v>406</v>
      </c>
      <c r="E66" s="452">
        <v>54055</v>
      </c>
      <c r="F66" s="439">
        <v>1305</v>
      </c>
      <c r="G66" s="456">
        <f t="shared" si="12"/>
        <v>2.414207751364351</v>
      </c>
    </row>
    <row r="67" spans="1:7" hidden="1">
      <c r="A67" s="633"/>
      <c r="B67" s="633"/>
      <c r="C67" s="452">
        <v>33332</v>
      </c>
      <c r="D67" s="455">
        <f t="shared" si="11"/>
        <v>168</v>
      </c>
      <c r="E67" s="452">
        <v>33500</v>
      </c>
      <c r="F67" s="439">
        <v>756</v>
      </c>
      <c r="G67" s="456">
        <f t="shared" si="12"/>
        <v>2.256716417910448</v>
      </c>
    </row>
    <row r="68" spans="1:7" hidden="1">
      <c r="A68" s="633"/>
      <c r="B68" s="633"/>
      <c r="C68" s="452">
        <v>88111</v>
      </c>
      <c r="D68" s="455">
        <f t="shared" si="11"/>
        <v>1773</v>
      </c>
      <c r="E68" s="452">
        <v>89884</v>
      </c>
      <c r="F68" s="439">
        <v>1853</v>
      </c>
      <c r="G68" s="456">
        <f t="shared" si="12"/>
        <v>2.0615459926127007</v>
      </c>
    </row>
    <row r="69" spans="1:7" hidden="1">
      <c r="A69" s="633"/>
      <c r="B69" s="633"/>
      <c r="C69" s="452">
        <v>100535</v>
      </c>
      <c r="D69" s="455">
        <f t="shared" si="11"/>
        <v>687</v>
      </c>
      <c r="E69" s="452">
        <v>101222</v>
      </c>
      <c r="F69" s="439">
        <v>2118</v>
      </c>
      <c r="G69" s="456">
        <f t="shared" si="12"/>
        <v>2.0924304992985716</v>
      </c>
    </row>
    <row r="70" spans="1:7" hidden="1">
      <c r="A70" s="633"/>
      <c r="B70" s="633"/>
      <c r="C70" s="452">
        <v>57901</v>
      </c>
      <c r="D70" s="455">
        <f t="shared" si="11"/>
        <v>2686</v>
      </c>
      <c r="E70" s="452">
        <v>60587</v>
      </c>
      <c r="F70" s="439">
        <v>1387</v>
      </c>
      <c r="G70" s="456">
        <f t="shared" si="12"/>
        <v>2.2892699754072656</v>
      </c>
    </row>
    <row r="71" spans="1:7" hidden="1">
      <c r="A71" s="633"/>
      <c r="B71" s="633"/>
      <c r="C71" s="452">
        <v>142227</v>
      </c>
      <c r="D71" s="455">
        <f t="shared" si="11"/>
        <v>10317</v>
      </c>
      <c r="E71" s="452">
        <v>152544</v>
      </c>
      <c r="F71" s="439">
        <v>4637</v>
      </c>
      <c r="G71" s="456">
        <f t="shared" si="12"/>
        <v>3.0397786868051186</v>
      </c>
    </row>
    <row r="72" spans="1:7" hidden="1">
      <c r="A72" s="633"/>
      <c r="B72" s="633"/>
      <c r="C72" s="452">
        <v>77630</v>
      </c>
      <c r="D72" s="455">
        <f t="shared" si="11"/>
        <v>885</v>
      </c>
      <c r="E72" s="452">
        <v>78515</v>
      </c>
      <c r="F72" s="439">
        <v>1726</v>
      </c>
      <c r="G72" s="456">
        <f t="shared" si="12"/>
        <v>2.1983060561676111</v>
      </c>
    </row>
    <row r="73" spans="1:7" hidden="1">
      <c r="A73" s="633"/>
      <c r="B73" s="633"/>
      <c r="C73" s="455">
        <f>SUM(C61:C72)</f>
        <v>1071356</v>
      </c>
      <c r="D73" s="455">
        <f>SUM(D61:D72)</f>
        <v>19227</v>
      </c>
      <c r="E73" s="455">
        <f>SUM(E61:E72)</f>
        <v>1090583</v>
      </c>
      <c r="F73" s="455">
        <f>SUM(F61:F72)</f>
        <v>24055</v>
      </c>
      <c r="G73" s="456">
        <f>F73*100/E73</f>
        <v>2.2057009874534996</v>
      </c>
    </row>
    <row r="75" spans="1:7">
      <c r="G75" s="569"/>
    </row>
  </sheetData>
  <mergeCells count="5">
    <mergeCell ref="A16:B16"/>
    <mergeCell ref="A18:B30"/>
    <mergeCell ref="A32:B44"/>
    <mergeCell ref="A47:B59"/>
    <mergeCell ref="A61:B73"/>
  </mergeCells>
  <printOptions horizontalCentered="1" verticalCentered="1"/>
  <pageMargins left="0.75" right="0.75" top="1" bottom="1" header="0.5" footer="0.5"/>
  <pageSetup paperSize="9" orientation="landscape" verticalDpi="7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5"/>
  <sheetViews>
    <sheetView zoomScaleNormal="100" zoomScaleSheetLayoutView="130" workbookViewId="0">
      <selection activeCell="I10" sqref="I10"/>
    </sheetView>
  </sheetViews>
  <sheetFormatPr defaultColWidth="9.140625" defaultRowHeight="12.75"/>
  <cols>
    <col min="1" max="2" width="5.42578125" style="273" customWidth="1"/>
    <col min="3" max="3" width="15.140625" style="273" customWidth="1"/>
    <col min="4" max="4" width="13" style="273" customWidth="1"/>
    <col min="5" max="6" width="11.42578125" style="273" customWidth="1"/>
    <col min="7" max="7" width="13.5703125" style="273" customWidth="1"/>
    <col min="8" max="16384" width="9.140625" style="273"/>
  </cols>
  <sheetData>
    <row r="1" spans="1:7" ht="15.75" customHeight="1">
      <c r="A1" s="274" t="s">
        <v>380</v>
      </c>
      <c r="B1" s="274"/>
      <c r="C1" s="275"/>
      <c r="D1" s="275"/>
      <c r="E1" s="275"/>
      <c r="F1" s="275"/>
      <c r="G1" s="275"/>
    </row>
    <row r="2" spans="1:7" ht="63.75">
      <c r="A2" s="279" t="s">
        <v>840</v>
      </c>
      <c r="B2" s="280" t="s">
        <v>1047</v>
      </c>
      <c r="C2" s="281" t="s">
        <v>847</v>
      </c>
      <c r="D2" s="281" t="s">
        <v>848</v>
      </c>
      <c r="E2" s="281" t="s">
        <v>849</v>
      </c>
      <c r="F2" s="281" t="s">
        <v>408</v>
      </c>
      <c r="G2" s="281" t="s">
        <v>409</v>
      </c>
    </row>
    <row r="3" spans="1:7" ht="13.5">
      <c r="A3" s="282"/>
      <c r="B3" s="282"/>
      <c r="C3" s="278" t="s">
        <v>842</v>
      </c>
      <c r="D3" s="278" t="s">
        <v>843</v>
      </c>
      <c r="E3" s="278" t="s">
        <v>844</v>
      </c>
      <c r="F3" s="278" t="s">
        <v>845</v>
      </c>
      <c r="G3" s="283" t="s">
        <v>846</v>
      </c>
    </row>
    <row r="4" spans="1:7">
      <c r="A4" s="282">
        <v>1</v>
      </c>
      <c r="B4" s="399" t="s">
        <v>1157</v>
      </c>
      <c r="C4" s="634" t="s">
        <v>262</v>
      </c>
      <c r="D4" s="634"/>
      <c r="E4" s="634"/>
      <c r="F4" s="634"/>
      <c r="G4" s="634"/>
    </row>
    <row r="5" spans="1:7">
      <c r="B5" s="404" t="s">
        <v>1158</v>
      </c>
      <c r="C5" s="634" t="s">
        <v>262</v>
      </c>
      <c r="D5" s="634"/>
      <c r="E5" s="634"/>
      <c r="F5" s="634"/>
      <c r="G5" s="634"/>
    </row>
    <row r="6" spans="1:7">
      <c r="B6" s="404" t="s">
        <v>727</v>
      </c>
      <c r="C6" s="634" t="s">
        <v>262</v>
      </c>
      <c r="D6" s="634"/>
      <c r="E6" s="634"/>
      <c r="F6" s="634"/>
      <c r="G6" s="634"/>
    </row>
    <row r="7" spans="1:7">
      <c r="B7" s="404" t="s">
        <v>1159</v>
      </c>
      <c r="C7" s="634" t="s">
        <v>262</v>
      </c>
      <c r="D7" s="634"/>
      <c r="E7" s="634"/>
      <c r="F7" s="634"/>
      <c r="G7" s="634"/>
    </row>
    <row r="8" spans="1:7">
      <c r="B8" s="404" t="s">
        <v>1160</v>
      </c>
      <c r="C8" s="634" t="s">
        <v>262</v>
      </c>
      <c r="D8" s="634"/>
      <c r="E8" s="634"/>
      <c r="F8" s="634"/>
      <c r="G8" s="634"/>
    </row>
    <row r="9" spans="1:7">
      <c r="B9" s="404" t="s">
        <v>1161</v>
      </c>
      <c r="C9" s="634" t="s">
        <v>262</v>
      </c>
      <c r="D9" s="634"/>
      <c r="E9" s="634"/>
      <c r="F9" s="634"/>
      <c r="G9" s="634"/>
    </row>
    <row r="10" spans="1:7">
      <c r="B10" s="404" t="s">
        <v>2022</v>
      </c>
      <c r="C10" s="634" t="s">
        <v>262</v>
      </c>
      <c r="D10" s="634"/>
      <c r="E10" s="634"/>
      <c r="F10" s="634"/>
      <c r="G10" s="634"/>
    </row>
    <row r="11" spans="1:7">
      <c r="B11" s="404" t="s">
        <v>1162</v>
      </c>
      <c r="C11" s="634" t="s">
        <v>262</v>
      </c>
      <c r="D11" s="634"/>
      <c r="E11" s="634"/>
      <c r="F11" s="634"/>
      <c r="G11" s="634"/>
    </row>
    <row r="12" spans="1:7">
      <c r="B12" s="404" t="s">
        <v>1163</v>
      </c>
      <c r="C12" s="634" t="s">
        <v>262</v>
      </c>
      <c r="D12" s="634"/>
      <c r="E12" s="634"/>
      <c r="F12" s="634"/>
      <c r="G12" s="634"/>
    </row>
    <row r="13" spans="1:7">
      <c r="B13" s="404" t="s">
        <v>728</v>
      </c>
      <c r="C13" s="634" t="s">
        <v>262</v>
      </c>
      <c r="D13" s="634"/>
      <c r="E13" s="634"/>
      <c r="F13" s="634"/>
      <c r="G13" s="634"/>
    </row>
    <row r="14" spans="1:7">
      <c r="B14" s="404" t="s">
        <v>1164</v>
      </c>
      <c r="C14" s="634" t="s">
        <v>262</v>
      </c>
      <c r="D14" s="634"/>
      <c r="E14" s="634"/>
      <c r="F14" s="634"/>
      <c r="G14" s="634"/>
    </row>
    <row r="15" spans="1:7" ht="13.5" thickBot="1">
      <c r="B15" s="409" t="s">
        <v>1165</v>
      </c>
      <c r="C15" s="634" t="s">
        <v>262</v>
      </c>
      <c r="D15" s="634"/>
      <c r="E15" s="634"/>
      <c r="F15" s="634"/>
      <c r="G15" s="634"/>
    </row>
  </sheetData>
  <mergeCells count="12">
    <mergeCell ref="C4:G4"/>
    <mergeCell ref="C5:G5"/>
    <mergeCell ref="C6:G6"/>
    <mergeCell ref="C7:G7"/>
    <mergeCell ref="C8:G8"/>
    <mergeCell ref="C14:G14"/>
    <mergeCell ref="C15:G15"/>
    <mergeCell ref="C9:G9"/>
    <mergeCell ref="C10:G10"/>
    <mergeCell ref="C11:G11"/>
    <mergeCell ref="C12:G12"/>
    <mergeCell ref="C13:G13"/>
  </mergeCells>
  <phoneticPr fontId="22"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zoomScaleSheetLayoutView="130" workbookViewId="0">
      <pane xSplit="3" ySplit="2" topLeftCell="D3" activePane="bottomRight" state="frozen"/>
      <selection activeCell="F4" sqref="F4:G9"/>
      <selection pane="topRight" activeCell="F4" sqref="F4:G9"/>
      <selection pane="bottomLeft" activeCell="F4" sqref="F4:G9"/>
      <selection pane="bottomRight" activeCell="F83" sqref="F83"/>
    </sheetView>
  </sheetViews>
  <sheetFormatPr defaultColWidth="9.140625" defaultRowHeight="12.75"/>
  <cols>
    <col min="1" max="1" width="9.140625" style="287"/>
    <col min="2" max="2" width="10.28515625" style="287" customWidth="1"/>
    <col min="3" max="3" width="10.5703125" style="287" customWidth="1"/>
    <col min="4" max="5" width="9.140625" style="287"/>
    <col min="6" max="6" width="12.5703125" style="287" bestFit="1" customWidth="1"/>
    <col min="7" max="16384" width="9.140625" style="287"/>
  </cols>
  <sheetData>
    <row r="1" spans="1:7" ht="84.75" customHeight="1" thickBot="1">
      <c r="A1" s="638" t="s">
        <v>2032</v>
      </c>
      <c r="B1" s="639"/>
      <c r="C1" s="639"/>
      <c r="D1" s="639"/>
      <c r="E1" s="639"/>
      <c r="F1" s="640"/>
      <c r="G1" s="286"/>
    </row>
    <row r="2" spans="1:7" ht="25.5">
      <c r="A2" s="288" t="s">
        <v>1993</v>
      </c>
      <c r="B2" s="289" t="s">
        <v>1765</v>
      </c>
      <c r="C2" s="289" t="s">
        <v>1994</v>
      </c>
      <c r="D2" s="289" t="s">
        <v>1995</v>
      </c>
      <c r="E2" s="289" t="s">
        <v>1996</v>
      </c>
      <c r="F2" s="290" t="s">
        <v>1997</v>
      </c>
      <c r="G2" s="286"/>
    </row>
    <row r="3" spans="1:7" hidden="1">
      <c r="A3" s="641">
        <v>4</v>
      </c>
      <c r="B3" s="643" t="s">
        <v>2125</v>
      </c>
      <c r="C3" s="457" t="s">
        <v>1998</v>
      </c>
      <c r="D3" s="458"/>
      <c r="E3" s="459"/>
      <c r="F3" s="460"/>
      <c r="G3" s="286"/>
    </row>
    <row r="4" spans="1:7" hidden="1">
      <c r="A4" s="641"/>
      <c r="B4" s="644"/>
      <c r="C4" s="457" t="s">
        <v>1999</v>
      </c>
      <c r="D4" s="458"/>
      <c r="E4" s="459"/>
      <c r="F4" s="460"/>
      <c r="G4" s="286"/>
    </row>
    <row r="5" spans="1:7" hidden="1">
      <c r="A5" s="641"/>
      <c r="B5" s="644"/>
      <c r="C5" s="457" t="s">
        <v>2000</v>
      </c>
      <c r="D5" s="458"/>
      <c r="E5" s="459"/>
      <c r="F5" s="460"/>
      <c r="G5" s="286"/>
    </row>
    <row r="6" spans="1:7" hidden="1">
      <c r="A6" s="641"/>
      <c r="B6" s="644"/>
      <c r="C6" s="457" t="s">
        <v>2001</v>
      </c>
      <c r="D6" s="458"/>
      <c r="E6" s="459"/>
      <c r="F6" s="460"/>
      <c r="G6" s="286"/>
    </row>
    <row r="7" spans="1:7" hidden="1">
      <c r="A7" s="641"/>
      <c r="B7" s="645"/>
      <c r="C7" s="457" t="s">
        <v>2002</v>
      </c>
      <c r="D7" s="458"/>
      <c r="E7" s="459"/>
      <c r="F7" s="460"/>
      <c r="G7" s="286"/>
    </row>
    <row r="8" spans="1:7" hidden="1">
      <c r="A8" s="641"/>
      <c r="B8" s="646" t="s">
        <v>2126</v>
      </c>
      <c r="C8" s="457" t="s">
        <v>1998</v>
      </c>
      <c r="D8" s="458"/>
      <c r="E8" s="459"/>
      <c r="F8" s="460"/>
      <c r="G8" s="286"/>
    </row>
    <row r="9" spans="1:7" hidden="1">
      <c r="A9" s="641"/>
      <c r="B9" s="646"/>
      <c r="C9" s="457" t="s">
        <v>2003</v>
      </c>
      <c r="D9" s="458"/>
      <c r="E9" s="459"/>
      <c r="F9" s="460"/>
      <c r="G9" s="286"/>
    </row>
    <row r="10" spans="1:7" hidden="1">
      <c r="A10" s="641"/>
      <c r="B10" s="646"/>
      <c r="C10" s="457" t="s">
        <v>2000</v>
      </c>
      <c r="D10" s="458"/>
      <c r="E10" s="459"/>
      <c r="F10" s="460"/>
      <c r="G10" s="286"/>
    </row>
    <row r="11" spans="1:7" hidden="1">
      <c r="A11" s="641"/>
      <c r="B11" s="646"/>
      <c r="C11" s="457" t="s">
        <v>2001</v>
      </c>
      <c r="D11" s="458"/>
      <c r="E11" s="459"/>
      <c r="F11" s="460"/>
      <c r="G11" s="286"/>
    </row>
    <row r="12" spans="1:7" hidden="1">
      <c r="A12" s="641"/>
      <c r="B12" s="646"/>
      <c r="C12" s="457" t="s">
        <v>2002</v>
      </c>
      <c r="D12" s="458"/>
      <c r="E12" s="459"/>
      <c r="F12" s="460"/>
      <c r="G12" s="286"/>
    </row>
    <row r="13" spans="1:7" hidden="1">
      <c r="A13" s="641"/>
      <c r="B13" s="645" t="s">
        <v>2127</v>
      </c>
      <c r="C13" s="457" t="s">
        <v>1998</v>
      </c>
      <c r="D13" s="458"/>
      <c r="E13" s="459"/>
      <c r="F13" s="460"/>
      <c r="G13" s="286"/>
    </row>
    <row r="14" spans="1:7" hidden="1">
      <c r="A14" s="641"/>
      <c r="B14" s="646"/>
      <c r="C14" s="457" t="s">
        <v>2003</v>
      </c>
      <c r="D14" s="458"/>
      <c r="E14" s="459"/>
      <c r="F14" s="460"/>
      <c r="G14" s="286"/>
    </row>
    <row r="15" spans="1:7" hidden="1">
      <c r="A15" s="641"/>
      <c r="B15" s="646"/>
      <c r="C15" s="457" t="s">
        <v>2000</v>
      </c>
      <c r="D15" s="458"/>
      <c r="E15" s="459"/>
      <c r="F15" s="460"/>
      <c r="G15" s="286"/>
    </row>
    <row r="16" spans="1:7" hidden="1">
      <c r="A16" s="641"/>
      <c r="B16" s="646"/>
      <c r="C16" s="457" t="s">
        <v>2001</v>
      </c>
      <c r="D16" s="458"/>
      <c r="E16" s="459"/>
      <c r="F16" s="460"/>
      <c r="G16" s="286"/>
    </row>
    <row r="17" spans="1:7" ht="13.5" hidden="1" thickBot="1">
      <c r="A17" s="642"/>
      <c r="B17" s="647"/>
      <c r="C17" s="461" t="s">
        <v>2002</v>
      </c>
      <c r="D17" s="462"/>
      <c r="E17" s="463"/>
      <c r="F17" s="464"/>
      <c r="G17" s="286"/>
    </row>
    <row r="18" spans="1:7" hidden="1">
      <c r="A18" s="635" t="s">
        <v>2026</v>
      </c>
      <c r="B18" s="637" t="s">
        <v>2128</v>
      </c>
      <c r="C18" s="457" t="s">
        <v>1998</v>
      </c>
      <c r="D18" s="458"/>
      <c r="E18" s="459"/>
      <c r="F18" s="460"/>
      <c r="G18" s="286"/>
    </row>
    <row r="19" spans="1:7" hidden="1">
      <c r="A19" s="636"/>
      <c r="B19" s="636"/>
      <c r="C19" s="457" t="s">
        <v>2003</v>
      </c>
      <c r="D19" s="458"/>
      <c r="E19" s="459"/>
      <c r="F19" s="460"/>
      <c r="G19" s="286"/>
    </row>
    <row r="20" spans="1:7" hidden="1">
      <c r="A20" s="636"/>
      <c r="B20" s="636"/>
      <c r="C20" s="457" t="s">
        <v>2000</v>
      </c>
      <c r="D20" s="458"/>
      <c r="E20" s="459"/>
      <c r="F20" s="460"/>
      <c r="G20" s="286"/>
    </row>
    <row r="21" spans="1:7" hidden="1">
      <c r="A21" s="636"/>
      <c r="B21" s="636"/>
      <c r="C21" s="457" t="s">
        <v>2001</v>
      </c>
      <c r="D21" s="458"/>
      <c r="E21" s="459"/>
      <c r="F21" s="460"/>
      <c r="G21" s="286"/>
    </row>
    <row r="22" spans="1:7" ht="13.5" hidden="1" thickBot="1">
      <c r="A22" s="636"/>
      <c r="B22" s="636"/>
      <c r="C22" s="461" t="s">
        <v>2002</v>
      </c>
      <c r="D22" s="462"/>
      <c r="E22" s="463"/>
      <c r="F22" s="464"/>
      <c r="G22" s="465"/>
    </row>
    <row r="23" spans="1:7" ht="13.5" hidden="1" thickBot="1">
      <c r="A23" s="465"/>
      <c r="B23" s="465"/>
      <c r="C23" s="465"/>
      <c r="D23" s="465"/>
      <c r="E23" s="465"/>
      <c r="F23" s="465"/>
      <c r="G23" s="465"/>
    </row>
    <row r="24" spans="1:7" ht="25.5" hidden="1">
      <c r="A24" s="288" t="s">
        <v>1993</v>
      </c>
      <c r="B24" s="289" t="s">
        <v>1765</v>
      </c>
      <c r="C24" s="289" t="s">
        <v>1994</v>
      </c>
      <c r="D24" s="289" t="s">
        <v>1995</v>
      </c>
      <c r="E24" s="289" t="s">
        <v>1996</v>
      </c>
      <c r="F24" s="290" t="s">
        <v>1997</v>
      </c>
      <c r="G24" s="466"/>
    </row>
    <row r="25" spans="1:7" hidden="1">
      <c r="A25" s="641">
        <v>3</v>
      </c>
      <c r="B25" s="643" t="s">
        <v>2129</v>
      </c>
      <c r="C25" s="457" t="s">
        <v>1998</v>
      </c>
      <c r="D25" s="458"/>
      <c r="E25" s="459"/>
      <c r="F25" s="460"/>
      <c r="G25" s="466"/>
    </row>
    <row r="26" spans="1:7" hidden="1">
      <c r="A26" s="641"/>
      <c r="B26" s="644"/>
      <c r="C26" s="457" t="s">
        <v>1999</v>
      </c>
      <c r="D26" s="458"/>
      <c r="E26" s="459"/>
      <c r="F26" s="460"/>
      <c r="G26" s="466"/>
    </row>
    <row r="27" spans="1:7" hidden="1">
      <c r="A27" s="641"/>
      <c r="B27" s="644"/>
      <c r="C27" s="457" t="s">
        <v>2000</v>
      </c>
      <c r="D27" s="458"/>
      <c r="E27" s="459"/>
      <c r="F27" s="460"/>
      <c r="G27" s="466"/>
    </row>
    <row r="28" spans="1:7" hidden="1">
      <c r="A28" s="641"/>
      <c r="B28" s="644"/>
      <c r="C28" s="457" t="s">
        <v>2001</v>
      </c>
      <c r="D28" s="458"/>
      <c r="E28" s="459"/>
      <c r="F28" s="460"/>
      <c r="G28" s="466"/>
    </row>
    <row r="29" spans="1:7" hidden="1">
      <c r="A29" s="641"/>
      <c r="B29" s="645"/>
      <c r="C29" s="457" t="s">
        <v>2002</v>
      </c>
      <c r="D29" s="458"/>
      <c r="E29" s="459"/>
      <c r="F29" s="460"/>
      <c r="G29" s="466"/>
    </row>
    <row r="30" spans="1:7" hidden="1">
      <c r="A30" s="641"/>
      <c r="B30" s="646" t="s">
        <v>2130</v>
      </c>
      <c r="C30" s="457" t="s">
        <v>1998</v>
      </c>
      <c r="D30" s="458"/>
      <c r="E30" s="459"/>
      <c r="F30" s="460"/>
      <c r="G30" s="466"/>
    </row>
    <row r="31" spans="1:7" hidden="1">
      <c r="A31" s="641"/>
      <c r="B31" s="646"/>
      <c r="C31" s="457" t="s">
        <v>2003</v>
      </c>
      <c r="D31" s="458"/>
      <c r="E31" s="459"/>
      <c r="F31" s="460"/>
      <c r="G31" s="466"/>
    </row>
    <row r="32" spans="1:7" hidden="1">
      <c r="A32" s="641"/>
      <c r="B32" s="646"/>
      <c r="C32" s="457" t="s">
        <v>2000</v>
      </c>
      <c r="D32" s="458"/>
      <c r="E32" s="459"/>
      <c r="F32" s="460"/>
      <c r="G32" s="466"/>
    </row>
    <row r="33" spans="1:7" hidden="1">
      <c r="A33" s="641"/>
      <c r="B33" s="646"/>
      <c r="C33" s="457" t="s">
        <v>2001</v>
      </c>
      <c r="D33" s="458"/>
      <c r="E33" s="459"/>
      <c r="F33" s="460"/>
      <c r="G33" s="466"/>
    </row>
    <row r="34" spans="1:7" hidden="1">
      <c r="A34" s="641"/>
      <c r="B34" s="646"/>
      <c r="C34" s="457" t="s">
        <v>2002</v>
      </c>
      <c r="D34" s="458"/>
      <c r="E34" s="459"/>
      <c r="F34" s="460"/>
      <c r="G34" s="466"/>
    </row>
    <row r="35" spans="1:7" hidden="1">
      <c r="A35" s="641"/>
      <c r="B35" s="645" t="s">
        <v>2131</v>
      </c>
      <c r="C35" s="457" t="s">
        <v>1998</v>
      </c>
      <c r="D35" s="458"/>
      <c r="E35" s="459"/>
      <c r="F35" s="460"/>
      <c r="G35" s="466"/>
    </row>
    <row r="36" spans="1:7" hidden="1">
      <c r="A36" s="641"/>
      <c r="B36" s="646"/>
      <c r="C36" s="457" t="s">
        <v>2003</v>
      </c>
      <c r="D36" s="458"/>
      <c r="E36" s="459"/>
      <c r="F36" s="460"/>
      <c r="G36" s="466"/>
    </row>
    <row r="37" spans="1:7" hidden="1">
      <c r="A37" s="641"/>
      <c r="B37" s="646"/>
      <c r="C37" s="457" t="s">
        <v>2000</v>
      </c>
      <c r="D37" s="458"/>
      <c r="E37" s="459"/>
      <c r="F37" s="460"/>
      <c r="G37" s="466"/>
    </row>
    <row r="38" spans="1:7" hidden="1">
      <c r="A38" s="641"/>
      <c r="B38" s="646"/>
      <c r="C38" s="457" t="s">
        <v>2001</v>
      </c>
      <c r="D38" s="458"/>
      <c r="E38" s="459"/>
      <c r="F38" s="460"/>
      <c r="G38" s="466"/>
    </row>
    <row r="39" spans="1:7" ht="13.5" hidden="1" thickBot="1">
      <c r="A39" s="642"/>
      <c r="B39" s="647"/>
      <c r="C39" s="461" t="s">
        <v>2002</v>
      </c>
      <c r="D39" s="462"/>
      <c r="E39" s="463"/>
      <c r="F39" s="464"/>
      <c r="G39" s="466"/>
    </row>
    <row r="40" spans="1:7" hidden="1">
      <c r="A40" s="635" t="s">
        <v>2026</v>
      </c>
      <c r="B40" s="637" t="s">
        <v>2132</v>
      </c>
      <c r="C40" s="457" t="s">
        <v>1998</v>
      </c>
      <c r="D40" s="467"/>
      <c r="E40" s="467"/>
      <c r="F40" s="467"/>
      <c r="G40" s="465"/>
    </row>
    <row r="41" spans="1:7" hidden="1">
      <c r="A41" s="636"/>
      <c r="B41" s="636"/>
      <c r="C41" s="457" t="s">
        <v>2003</v>
      </c>
      <c r="F41" s="467"/>
      <c r="G41" s="465"/>
    </row>
    <row r="42" spans="1:7" hidden="1">
      <c r="A42" s="636"/>
      <c r="B42" s="636"/>
      <c r="C42" s="457" t="s">
        <v>2000</v>
      </c>
      <c r="F42" s="467"/>
      <c r="G42" s="465"/>
    </row>
    <row r="43" spans="1:7" hidden="1">
      <c r="A43" s="636"/>
      <c r="B43" s="636"/>
      <c r="C43" s="457" t="s">
        <v>2001</v>
      </c>
      <c r="F43" s="467"/>
      <c r="G43" s="465"/>
    </row>
    <row r="44" spans="1:7" ht="13.5" hidden="1" thickBot="1">
      <c r="A44" s="636"/>
      <c r="B44" s="636"/>
      <c r="C44" s="461" t="s">
        <v>2002</v>
      </c>
      <c r="F44" s="467"/>
      <c r="G44" s="465"/>
    </row>
    <row r="45" spans="1:7" hidden="1">
      <c r="A45" s="465"/>
      <c r="B45" s="465"/>
      <c r="C45" s="465"/>
      <c r="F45" s="467"/>
      <c r="G45" s="465"/>
    </row>
    <row r="46" spans="1:7" hidden="1">
      <c r="A46" s="465"/>
      <c r="B46" s="465"/>
      <c r="C46" s="465"/>
      <c r="D46" s="465"/>
      <c r="E46" s="465"/>
      <c r="F46" s="465"/>
      <c r="G46" s="465"/>
    </row>
    <row r="47" spans="1:7" s="295" customFormat="1" hidden="1">
      <c r="A47" s="648">
        <v>2</v>
      </c>
      <c r="B47" s="650" t="s">
        <v>2133</v>
      </c>
      <c r="C47" s="291" t="s">
        <v>1998</v>
      </c>
      <c r="D47" s="292"/>
      <c r="E47" s="293"/>
      <c r="F47" s="526"/>
      <c r="G47" s="294"/>
    </row>
    <row r="48" spans="1:7" s="295" customFormat="1" hidden="1">
      <c r="A48" s="648"/>
      <c r="B48" s="651"/>
      <c r="C48" s="291" t="s">
        <v>1999</v>
      </c>
      <c r="D48" s="292"/>
      <c r="E48" s="293"/>
      <c r="F48" s="526"/>
      <c r="G48" s="294"/>
    </row>
    <row r="49" spans="1:7" s="295" customFormat="1" hidden="1">
      <c r="A49" s="648"/>
      <c r="B49" s="651"/>
      <c r="C49" s="291" t="s">
        <v>2000</v>
      </c>
      <c r="D49" s="292"/>
      <c r="E49" s="293"/>
      <c r="F49" s="526"/>
      <c r="G49" s="294"/>
    </row>
    <row r="50" spans="1:7" s="295" customFormat="1" hidden="1">
      <c r="A50" s="648"/>
      <c r="B50" s="651"/>
      <c r="C50" s="291" t="s">
        <v>2001</v>
      </c>
      <c r="D50" s="292"/>
      <c r="E50" s="293"/>
      <c r="F50" s="526"/>
      <c r="G50" s="294"/>
    </row>
    <row r="51" spans="1:7" s="295" customFormat="1" hidden="1">
      <c r="A51" s="648"/>
      <c r="B51" s="652"/>
      <c r="C51" s="291" t="s">
        <v>2002</v>
      </c>
      <c r="D51" s="292"/>
      <c r="E51" s="293"/>
      <c r="F51" s="526"/>
      <c r="G51" s="294"/>
    </row>
    <row r="52" spans="1:7" s="295" customFormat="1" hidden="1">
      <c r="A52" s="648"/>
      <c r="B52" s="653" t="s">
        <v>2134</v>
      </c>
      <c r="C52" s="291" t="s">
        <v>1998</v>
      </c>
      <c r="D52" s="292"/>
      <c r="E52" s="293"/>
      <c r="F52" s="526"/>
      <c r="G52" s="294"/>
    </row>
    <row r="53" spans="1:7" s="295" customFormat="1" hidden="1">
      <c r="A53" s="648"/>
      <c r="B53" s="653"/>
      <c r="C53" s="291" t="s">
        <v>2003</v>
      </c>
      <c r="D53" s="292"/>
      <c r="E53" s="293"/>
      <c r="F53" s="526"/>
      <c r="G53" s="294"/>
    </row>
    <row r="54" spans="1:7" s="295" customFormat="1" hidden="1">
      <c r="A54" s="648"/>
      <c r="B54" s="653"/>
      <c r="C54" s="291" t="s">
        <v>2000</v>
      </c>
      <c r="D54" s="292"/>
      <c r="E54" s="293"/>
      <c r="F54" s="526"/>
      <c r="G54" s="294"/>
    </row>
    <row r="55" spans="1:7" s="295" customFormat="1" hidden="1">
      <c r="A55" s="648"/>
      <c r="B55" s="653"/>
      <c r="C55" s="291" t="s">
        <v>2001</v>
      </c>
      <c r="D55" s="292"/>
      <c r="E55" s="293"/>
      <c r="F55" s="526"/>
      <c r="G55" s="294"/>
    </row>
    <row r="56" spans="1:7" s="295" customFormat="1" hidden="1">
      <c r="A56" s="648"/>
      <c r="B56" s="653"/>
      <c r="C56" s="291" t="s">
        <v>2002</v>
      </c>
      <c r="D56" s="292"/>
      <c r="E56" s="293"/>
      <c r="F56" s="526"/>
      <c r="G56" s="294"/>
    </row>
    <row r="57" spans="1:7" s="295" customFormat="1" hidden="1">
      <c r="A57" s="648"/>
      <c r="B57" s="652" t="s">
        <v>2135</v>
      </c>
      <c r="C57" s="291" t="s">
        <v>1998</v>
      </c>
      <c r="D57" s="292"/>
      <c r="E57" s="293"/>
      <c r="F57" s="526"/>
      <c r="G57" s="296"/>
    </row>
    <row r="58" spans="1:7" s="295" customFormat="1" hidden="1">
      <c r="A58" s="648"/>
      <c r="B58" s="653"/>
      <c r="C58" s="291" t="s">
        <v>2003</v>
      </c>
      <c r="D58" s="292"/>
      <c r="E58" s="293"/>
      <c r="F58" s="526"/>
      <c r="G58" s="296"/>
    </row>
    <row r="59" spans="1:7" s="295" customFormat="1" hidden="1">
      <c r="A59" s="648"/>
      <c r="B59" s="653"/>
      <c r="C59" s="291" t="s">
        <v>2000</v>
      </c>
      <c r="D59" s="292"/>
      <c r="E59" s="293"/>
      <c r="F59" s="526"/>
      <c r="G59" s="296"/>
    </row>
    <row r="60" spans="1:7" s="295" customFormat="1" hidden="1">
      <c r="A60" s="648"/>
      <c r="B60" s="653"/>
      <c r="C60" s="291" t="s">
        <v>2001</v>
      </c>
      <c r="D60" s="292"/>
      <c r="E60" s="293"/>
      <c r="F60" s="526"/>
      <c r="G60" s="296"/>
    </row>
    <row r="61" spans="1:7" s="295" customFormat="1" ht="13.5" hidden="1" thickBot="1">
      <c r="A61" s="649"/>
      <c r="B61" s="654"/>
      <c r="C61" s="297" t="s">
        <v>2002</v>
      </c>
      <c r="D61" s="298"/>
      <c r="E61" s="299"/>
      <c r="F61" s="527"/>
      <c r="G61" s="300"/>
    </row>
    <row r="62" spans="1:7" s="295" customFormat="1" hidden="1">
      <c r="A62" s="635" t="s">
        <v>2026</v>
      </c>
      <c r="B62" s="637" t="s">
        <v>2136</v>
      </c>
      <c r="C62" s="301" t="s">
        <v>405</v>
      </c>
      <c r="D62" s="302"/>
      <c r="E62" s="303"/>
      <c r="F62" s="302"/>
      <c r="G62" s="300"/>
    </row>
    <row r="63" spans="1:7" s="295" customFormat="1" hidden="1">
      <c r="A63" s="636"/>
      <c r="B63" s="636"/>
      <c r="C63" s="301" t="s">
        <v>2027</v>
      </c>
      <c r="D63" s="302"/>
      <c r="E63" s="303"/>
      <c r="F63" s="302"/>
      <c r="G63" s="300"/>
    </row>
    <row r="64" spans="1:7" s="295" customFormat="1" hidden="1">
      <c r="A64" s="636"/>
      <c r="B64" s="636"/>
      <c r="C64" s="301" t="s">
        <v>2020</v>
      </c>
      <c r="D64" s="302"/>
      <c r="E64" s="303"/>
      <c r="F64" s="302"/>
      <c r="G64" s="300"/>
    </row>
    <row r="65" spans="1:7" s="295" customFormat="1" hidden="1">
      <c r="A65" s="636"/>
      <c r="B65" s="636"/>
      <c r="C65" s="301" t="s">
        <v>2028</v>
      </c>
      <c r="D65" s="302"/>
      <c r="E65" s="303"/>
      <c r="F65" s="302"/>
      <c r="G65" s="300"/>
    </row>
    <row r="66" spans="1:7" s="295" customFormat="1" hidden="1">
      <c r="A66" s="636"/>
      <c r="B66" s="636"/>
      <c r="C66" s="301" t="s">
        <v>2029</v>
      </c>
      <c r="D66" s="302"/>
      <c r="E66" s="303"/>
      <c r="F66" s="302"/>
      <c r="G66" s="300"/>
    </row>
    <row r="67" spans="1:7" s="295" customFormat="1">
      <c r="A67" s="506"/>
      <c r="B67" s="506"/>
      <c r="C67" s="506"/>
      <c r="D67" s="506"/>
      <c r="E67" s="506"/>
      <c r="F67" s="506"/>
      <c r="G67" s="506"/>
    </row>
    <row r="68" spans="1:7" s="295" customFormat="1">
      <c r="A68" s="648">
        <v>1</v>
      </c>
      <c r="B68" s="653" t="s">
        <v>2137</v>
      </c>
      <c r="C68" s="291" t="s">
        <v>1998</v>
      </c>
      <c r="D68" s="292">
        <v>6.1099243060399209</v>
      </c>
      <c r="E68" s="293">
        <v>0.40151101357758956</v>
      </c>
      <c r="F68" s="292">
        <v>6.9271687993428488</v>
      </c>
      <c r="G68" s="506"/>
    </row>
    <row r="69" spans="1:7" s="295" customFormat="1">
      <c r="A69" s="648"/>
      <c r="B69" s="653"/>
      <c r="C69" s="291" t="s">
        <v>1999</v>
      </c>
      <c r="D69" s="292">
        <v>11.497219702257661</v>
      </c>
      <c r="E69" s="293">
        <v>1.0179224979530814</v>
      </c>
      <c r="F69" s="292">
        <v>12.090505758782172</v>
      </c>
      <c r="G69" s="506"/>
    </row>
    <row r="70" spans="1:7" s="295" customFormat="1">
      <c r="A70" s="648"/>
      <c r="B70" s="653"/>
      <c r="C70" s="291" t="s">
        <v>2000</v>
      </c>
      <c r="D70" s="292">
        <v>2.1063415182544665</v>
      </c>
      <c r="E70" s="293">
        <v>0.12354818360954738</v>
      </c>
      <c r="F70" s="292">
        <v>1.5653029295209901</v>
      </c>
      <c r="G70" s="506"/>
    </row>
    <row r="71" spans="1:7" s="295" customFormat="1">
      <c r="A71" s="648"/>
      <c r="B71" s="653"/>
      <c r="C71" s="291" t="s">
        <v>2001</v>
      </c>
      <c r="D71" s="292">
        <v>3.4333275668335959</v>
      </c>
      <c r="E71" s="293">
        <v>0.16820516352650836</v>
      </c>
      <c r="F71" s="292">
        <v>3.4234652202544495</v>
      </c>
    </row>
    <row r="72" spans="1:7" s="295" customFormat="1">
      <c r="A72" s="648"/>
      <c r="B72" s="653"/>
      <c r="C72" s="291" t="s">
        <v>2002</v>
      </c>
      <c r="D72" s="292">
        <v>6.0503596767617411</v>
      </c>
      <c r="E72" s="293">
        <v>0.29706944929924123</v>
      </c>
      <c r="F72" s="292">
        <v>8.08419803495355</v>
      </c>
    </row>
    <row r="73" spans="1:7" s="295" customFormat="1">
      <c r="A73" s="648"/>
      <c r="B73" s="653" t="s">
        <v>2138</v>
      </c>
      <c r="C73" s="291" t="s">
        <v>1998</v>
      </c>
      <c r="D73" s="292">
        <v>8.5809358041001058</v>
      </c>
      <c r="E73" s="293">
        <v>0.63084765842731649</v>
      </c>
      <c r="F73" s="292">
        <v>8.1895295993304504</v>
      </c>
    </row>
    <row r="74" spans="1:7" s="295" customFormat="1">
      <c r="A74" s="648"/>
      <c r="B74" s="653"/>
      <c r="C74" s="291" t="s">
        <v>2003</v>
      </c>
      <c r="D74" s="292">
        <v>16.491773149621814</v>
      </c>
      <c r="E74" s="293">
        <v>1.7071214155159431</v>
      </c>
      <c r="F74" s="292">
        <v>14.672531944886545</v>
      </c>
    </row>
    <row r="75" spans="1:7" s="295" customFormat="1">
      <c r="A75" s="648"/>
      <c r="B75" s="653"/>
      <c r="C75" s="291" t="s">
        <v>2000</v>
      </c>
      <c r="D75" s="292">
        <v>2.7754273663780231</v>
      </c>
      <c r="E75" s="293">
        <v>0.13819751076191908</v>
      </c>
      <c r="F75" s="292">
        <v>1.7528553299492386</v>
      </c>
    </row>
    <row r="76" spans="1:7" s="295" customFormat="1">
      <c r="A76" s="648"/>
      <c r="B76" s="653"/>
      <c r="C76" s="291" t="s">
        <v>2001</v>
      </c>
      <c r="D76" s="292">
        <v>4.9079461625045777</v>
      </c>
      <c r="E76" s="293">
        <v>0.23977021923859909</v>
      </c>
      <c r="F76" s="292">
        <v>3.7128887375575199</v>
      </c>
    </row>
    <row r="77" spans="1:7" s="295" customFormat="1">
      <c r="A77" s="648"/>
      <c r="B77" s="653"/>
      <c r="C77" s="291" t="s">
        <v>2002</v>
      </c>
      <c r="D77" s="292">
        <v>8.1775639097448245</v>
      </c>
      <c r="E77" s="293">
        <v>0.42929320575425234</v>
      </c>
      <c r="F77" s="292">
        <v>9.7160170790291556</v>
      </c>
    </row>
    <row r="78" spans="1:7" s="295" customFormat="1">
      <c r="A78" s="648"/>
      <c r="B78" s="653" t="s">
        <v>2139</v>
      </c>
      <c r="C78" s="291" t="s">
        <v>1998</v>
      </c>
      <c r="D78" s="292">
        <v>15.429277198939451</v>
      </c>
      <c r="E78" s="293">
        <v>2.0311967557397104</v>
      </c>
      <c r="F78" s="292">
        <v>11.808373295698674</v>
      </c>
    </row>
    <row r="79" spans="1:7" s="295" customFormat="1">
      <c r="A79" s="648"/>
      <c r="B79" s="653"/>
      <c r="C79" s="291" t="s">
        <v>2003</v>
      </c>
      <c r="D79" s="292">
        <v>24.993096714075229</v>
      </c>
      <c r="E79" s="293">
        <v>5.1538046592074567</v>
      </c>
      <c r="F79" s="292">
        <v>16.378006147683575</v>
      </c>
    </row>
    <row r="80" spans="1:7" s="295" customFormat="1">
      <c r="A80" s="648"/>
      <c r="B80" s="653"/>
      <c r="C80" s="291" t="s">
        <v>2000</v>
      </c>
      <c r="D80" s="292">
        <v>5.504466612074741</v>
      </c>
      <c r="E80" s="293">
        <v>0.73826915292562956</v>
      </c>
      <c r="F80" s="292">
        <v>2.7336038115089702</v>
      </c>
    </row>
    <row r="81" spans="1:6" s="295" customFormat="1">
      <c r="A81" s="648"/>
      <c r="B81" s="653"/>
      <c r="C81" s="291" t="s">
        <v>2001</v>
      </c>
      <c r="D81" s="292">
        <v>9.8192879216786846</v>
      </c>
      <c r="E81" s="293">
        <v>0.67988773671054803</v>
      </c>
      <c r="F81" s="292">
        <v>6.5256028616155799</v>
      </c>
    </row>
    <row r="82" spans="1:6" s="295" customFormat="1" ht="13.5" thickBot="1">
      <c r="A82" s="649"/>
      <c r="B82" s="654"/>
      <c r="C82" s="297" t="s">
        <v>2002</v>
      </c>
      <c r="D82" s="298">
        <v>16.538617425183553</v>
      </c>
      <c r="E82" s="299">
        <v>1.7076829967185572</v>
      </c>
      <c r="F82" s="298">
        <v>15.724421303186505</v>
      </c>
    </row>
    <row r="83" spans="1:6" s="295" customFormat="1">
      <c r="A83" s="635" t="s">
        <v>2026</v>
      </c>
      <c r="B83" s="637" t="s">
        <v>2140</v>
      </c>
      <c r="C83" s="301" t="s">
        <v>405</v>
      </c>
      <c r="D83" s="302">
        <v>10.046698080822646</v>
      </c>
      <c r="E83" s="303">
        <v>1.0224202036856429</v>
      </c>
      <c r="F83" s="302">
        <v>8.9785194679194458</v>
      </c>
    </row>
    <row r="84" spans="1:6" s="295" customFormat="1">
      <c r="A84" s="636"/>
      <c r="B84" s="636"/>
      <c r="C84" s="301" t="s">
        <v>2027</v>
      </c>
      <c r="D84" s="302">
        <v>17.665623255669523</v>
      </c>
      <c r="E84" s="303">
        <v>2.6279815228355869</v>
      </c>
      <c r="F84" s="302">
        <v>14.381689740111643</v>
      </c>
    </row>
    <row r="85" spans="1:6" s="295" customFormat="1">
      <c r="A85" s="636"/>
      <c r="B85" s="636"/>
      <c r="C85" s="301" t="s">
        <v>2020</v>
      </c>
      <c r="D85" s="302">
        <v>3.4657609693409217</v>
      </c>
      <c r="E85" s="303">
        <v>0.33398998593534585</v>
      </c>
      <c r="F85" s="302">
        <v>2.0185143120299465</v>
      </c>
    </row>
    <row r="86" spans="1:6" s="295" customFormat="1">
      <c r="A86" s="636"/>
      <c r="B86" s="636"/>
      <c r="C86" s="301" t="s">
        <v>2028</v>
      </c>
      <c r="D86" s="302">
        <v>6.0613315225027691</v>
      </c>
      <c r="E86" s="303">
        <v>0.36328471839742943</v>
      </c>
      <c r="F86" s="302">
        <v>4.5581264800166279</v>
      </c>
    </row>
    <row r="87" spans="1:6" s="295" customFormat="1">
      <c r="A87" s="636"/>
      <c r="B87" s="636"/>
      <c r="C87" s="301" t="s">
        <v>2029</v>
      </c>
      <c r="D87" s="302">
        <v>10.258843138049881</v>
      </c>
      <c r="E87" s="303">
        <v>0.81178257198235171</v>
      </c>
      <c r="F87" s="302">
        <v>11.1773115350189</v>
      </c>
    </row>
  </sheetData>
  <mergeCells count="25">
    <mergeCell ref="A68:A82"/>
    <mergeCell ref="B68:B72"/>
    <mergeCell ref="B73:B77"/>
    <mergeCell ref="B78:B82"/>
    <mergeCell ref="A83:A87"/>
    <mergeCell ref="B83:B87"/>
    <mergeCell ref="A47:A61"/>
    <mergeCell ref="B47:B51"/>
    <mergeCell ref="B52:B56"/>
    <mergeCell ref="B57:B61"/>
    <mergeCell ref="A62:A66"/>
    <mergeCell ref="B62:B66"/>
    <mergeCell ref="A25:A39"/>
    <mergeCell ref="B25:B29"/>
    <mergeCell ref="B30:B34"/>
    <mergeCell ref="B35:B39"/>
    <mergeCell ref="A40:A44"/>
    <mergeCell ref="B40:B44"/>
    <mergeCell ref="A18:A22"/>
    <mergeCell ref="B18:B22"/>
    <mergeCell ref="A1:F1"/>
    <mergeCell ref="A3:A17"/>
    <mergeCell ref="B3:B7"/>
    <mergeCell ref="B8:B12"/>
    <mergeCell ref="B13:B1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INDEX</vt:lpstr>
      <vt:lpstr>Banner</vt:lpstr>
      <vt:lpstr>001</vt:lpstr>
      <vt:lpstr>3B</vt:lpstr>
      <vt:lpstr>004</vt:lpstr>
      <vt:lpstr>005 b</vt:lpstr>
      <vt:lpstr>006</vt:lpstr>
      <vt:lpstr>007</vt:lpstr>
      <vt:lpstr>11</vt:lpstr>
      <vt:lpstr>013</vt:lpstr>
      <vt:lpstr>Sheet1</vt:lpstr>
      <vt:lpstr>Accident (2)</vt:lpstr>
      <vt:lpstr>Accident</vt:lpstr>
      <vt:lpstr>accd-2</vt:lpstr>
      <vt:lpstr>016</vt:lpstr>
      <vt:lpstr>sop011-(AG)</vt:lpstr>
      <vt:lpstr>SOP011-(JGY)</vt:lpstr>
      <vt:lpstr>SOP011-(URBAN) (2)</vt:lpstr>
      <vt:lpstr>SOP011-(Other all) (2)</vt:lpstr>
      <vt:lpstr>SOP011-(OVERALL) (2)</vt:lpstr>
      <vt:lpstr>'accd-2'!Excel_BuiltIn_Print_Area_1</vt:lpstr>
      <vt:lpstr>'006'!Print_Area</vt:lpstr>
      <vt:lpstr>'3B'!Print_Area</vt:lpstr>
      <vt:lpstr>'accd-2'!Print_Area</vt:lpstr>
      <vt:lpstr>Accident!Print_Area</vt:lpstr>
      <vt:lpstr>'Accident (2)'!Print_Area</vt:lpstr>
      <vt:lpstr>INDEX!Print_Area</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Jignesh R. Bavalia</cp:lastModifiedBy>
  <cp:lastPrinted>2023-04-27T05:58:45Z</cp:lastPrinted>
  <dcterms:created xsi:type="dcterms:W3CDTF">2007-07-12T10:13:24Z</dcterms:created>
  <dcterms:modified xsi:type="dcterms:W3CDTF">2023-07-31T07:43:41Z</dcterms:modified>
</cp:coreProperties>
</file>