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mbeddings/oleObject_10_0.bin" ContentType="application/vnd.openxmlformats-officedocument.oleObject"/>
  <Override PartName="/xl/embeddings/oleObject_10_1.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7" activeTab="16"/>
  </bookViews>
  <sheets>
    <sheet name="MG COVER PAGE" sheetId="1" r:id="rId1"/>
    <sheet name="SOP-1" sheetId="2" r:id="rId2"/>
    <sheet name="SOP-II" sheetId="3" r:id="rId3"/>
    <sheet name="SOP-3" sheetId="4" r:id="rId4"/>
    <sheet name="MG SoP 04" sheetId="5" r:id="rId5"/>
    <sheet name="SOP-5" sheetId="6" r:id="rId6"/>
    <sheet name="SOP-6" sheetId="7" r:id="rId7"/>
    <sheet name="SOP-8" sheetId="8" r:id="rId8"/>
    <sheet name="SOP-9" sheetId="9" r:id="rId9"/>
    <sheet name="SOP-10" sheetId="10" r:id="rId10"/>
    <sheet name="SOP-11" sheetId="11" r:id="rId11"/>
    <sheet name="SOP-11-B" sheetId="12" r:id="rId12"/>
    <sheet name="SOP-11-C" sheetId="13" r:id="rId13"/>
    <sheet name="SOP-13" sheetId="14" r:id="rId14"/>
    <sheet name="MG SoP 16" sheetId="15" r:id="rId15"/>
    <sheet name="SOP-12" sheetId="16" r:id="rId16"/>
    <sheet name="SOP-14" sheetId="17" r:id="rId17"/>
  </sheets>
  <externalReferences>
    <externalReference r:id="rId20"/>
    <externalReference r:id="rId21"/>
    <externalReference r:id="rId22"/>
    <externalReference r:id="rId23"/>
    <externalReference r:id="rId24"/>
    <externalReference r:id="rId25"/>
  </externalReferences>
  <definedNames>
    <definedName name="_xlnm.Print_Area" localSheetId="4">'MG SoP 04'!$A$1:$C$13</definedName>
    <definedName name="_xlnm.Print_Area" localSheetId="14">'MG SoP 16'!$A$1:$E$20</definedName>
    <definedName name="_xlnm.Print_Area" localSheetId="11">'SOP-11-B'!$A$1:$N$10</definedName>
    <definedName name="_xlnm.Print_Area" localSheetId="12">'SOP-11-C'!$A$1:$I$9</definedName>
    <definedName name="_xlnm.Print_Area" localSheetId="3">'SOP-3'!$A$1:$K$27</definedName>
    <definedName name="_xlnm.Print_Titles" localSheetId="2">'SOP-II'!$5:$5</definedName>
  </definedNames>
  <calcPr fullCalcOnLoad="1"/>
</workbook>
</file>

<file path=xl/sharedStrings.xml><?xml version="1.0" encoding="utf-8"?>
<sst xmlns="http://schemas.openxmlformats.org/spreadsheetml/2006/main" count="522" uniqueCount="367">
  <si>
    <t>Sr. No</t>
  </si>
  <si>
    <t>Month</t>
  </si>
  <si>
    <t>SoP 011 –A: System Average Interruption Frequency Index (SAIFI)</t>
  </si>
  <si>
    <t>Sr.
No</t>
  </si>
  <si>
    <t>SoP 011 – B System Average Interruption Duration Index (SAIDI)</t>
  </si>
  <si>
    <t>ri = Restoration Time for each interruption event</t>
  </si>
  <si>
    <t>ri * Ni – Total customer interruption Duration</t>
  </si>
  <si>
    <t xml:space="preserve">Customer Interruption Duration </t>
  </si>
  <si>
    <t>5= 3 X 4</t>
  </si>
  <si>
    <t>August</t>
  </si>
  <si>
    <t>July</t>
  </si>
  <si>
    <t xml:space="preserve">Month       </t>
  </si>
  <si>
    <t>Number of Momentary interruptions        Imi</t>
  </si>
  <si>
    <t xml:space="preserve">Sr.
No   </t>
  </si>
  <si>
    <t>MINS.</t>
  </si>
  <si>
    <t>HRS.</t>
  </si>
  <si>
    <r>
      <t>N</t>
    </r>
    <r>
      <rPr>
        <vertAlign val="subscript"/>
        <sz val="12"/>
        <color indexed="8"/>
        <rFont val="Trebuchet MS"/>
        <family val="2"/>
      </rPr>
      <t>T</t>
    </r>
    <r>
      <rPr>
        <sz val="12"/>
        <color indexed="8"/>
        <rFont val="Trebuchet MS"/>
        <family val="2"/>
      </rPr>
      <t xml:space="preserve"> - Total no of customers served</t>
    </r>
  </si>
  <si>
    <r>
      <t>N</t>
    </r>
    <r>
      <rPr>
        <vertAlign val="subscript"/>
        <sz val="12"/>
        <color indexed="8"/>
        <rFont val="Trebuchet MS"/>
        <family val="2"/>
      </rPr>
      <t>i</t>
    </r>
    <r>
      <rPr>
        <sz val="12"/>
        <color indexed="8"/>
        <rFont val="Trebuchet MS"/>
        <family val="2"/>
      </rPr>
      <t xml:space="preserve"> - Total no of customers for each momentary interruptions</t>
    </r>
  </si>
  <si>
    <t>ri=Restoration Time for each interruption event</t>
  </si>
  <si>
    <t>Ni= No of Interrupted customers for each sustained Interruption</t>
  </si>
  <si>
    <r>
      <t>N</t>
    </r>
    <r>
      <rPr>
        <vertAlign val="subscript"/>
        <sz val="12"/>
        <color indexed="8"/>
        <rFont val="Trebuchet MS"/>
        <family val="2"/>
      </rPr>
      <t>i</t>
    </r>
    <r>
      <rPr>
        <sz val="12"/>
        <color indexed="8"/>
        <rFont val="Trebuchet MS"/>
        <family val="2"/>
      </rPr>
      <t xml:space="preserve"> - no of interrupted customers for each sustained interruption event</t>
    </r>
  </si>
  <si>
    <r>
      <t>N</t>
    </r>
    <r>
      <rPr>
        <vertAlign val="subscript"/>
        <sz val="12"/>
        <color indexed="8"/>
        <rFont val="Trebuchet MS"/>
        <family val="2"/>
      </rPr>
      <t>T</t>
    </r>
    <r>
      <rPr>
        <sz val="12"/>
        <color indexed="8"/>
        <rFont val="Trebuchet MS"/>
        <family val="2"/>
      </rPr>
      <t xml:space="preserve"> - Total no of customers served      </t>
    </r>
  </si>
  <si>
    <t xml:space="preserve">SoP 011 – C: Momentary Average Interruption Frequency Index (MAIFI)    </t>
  </si>
  <si>
    <r>
      <t>N</t>
    </r>
    <r>
      <rPr>
        <vertAlign val="subscript"/>
        <sz val="12"/>
        <color indexed="8"/>
        <rFont val="Trebuchet MS"/>
        <family val="2"/>
      </rPr>
      <t>mi</t>
    </r>
    <r>
      <rPr>
        <sz val="12"/>
        <color indexed="8"/>
        <rFont val="Trebuchet MS"/>
        <family val="2"/>
      </rPr>
      <t xml:space="preserve"> - Total no of customers for each momentary interruptions</t>
    </r>
  </si>
  <si>
    <t>Past year corrosponding Month</t>
  </si>
  <si>
    <t>Past year corrosponding Months</t>
  </si>
  <si>
    <t>7=4/3</t>
  </si>
  <si>
    <t>7A</t>
  </si>
  <si>
    <t>6=5/4</t>
  </si>
  <si>
    <t>Year: 2021-22</t>
  </si>
  <si>
    <t>Oct' 21</t>
  </si>
  <si>
    <t>Nov' 21</t>
  </si>
  <si>
    <t>Dec' 21</t>
  </si>
  <si>
    <t>Q-3(Oct-Dec-21)</t>
  </si>
  <si>
    <t>REGISTER FOR COMPILING THE COMPLAINTS CLASSIFICATIONWISE Q-III 2021-22</t>
  </si>
  <si>
    <t>Performa SoP 003 B:</t>
  </si>
  <si>
    <t>APPENDIX-B (already in the SoP regulation)</t>
  </si>
  <si>
    <t>Classification</t>
  </si>
  <si>
    <t>Nature of Complaints</t>
  </si>
  <si>
    <t>Pending complaints of previous qtr.</t>
  </si>
  <si>
    <t>Complaints received during the qtr.</t>
  </si>
  <si>
    <t>Total Complaints
=2+3</t>
  </si>
  <si>
    <t>No. of Complaints redressed during the quarter.</t>
  </si>
  <si>
    <t>Balance Complaints to be redressed. (4) – (9)</t>
  </si>
  <si>
    <t>In stipulated time</t>
  </si>
  <si>
    <t>Beyond stipulated time</t>
  </si>
  <si>
    <t>Total 
(5) to (8)</t>
  </si>
  <si>
    <t>Within 50% of stipulated time.</t>
  </si>
  <si>
    <t>Within stipulated time.</t>
  </si>
  <si>
    <t>Up to double the stipulated time</t>
  </si>
  <si>
    <t>More than double the stipulated time</t>
  </si>
  <si>
    <t>A(i)</t>
  </si>
  <si>
    <t>Loose Connection</t>
  </si>
  <si>
    <t>A(ii)</t>
  </si>
  <si>
    <t>Intruption due to line Break down</t>
  </si>
  <si>
    <t>A(iii)</t>
  </si>
  <si>
    <t>Intruption due to T/C Fail</t>
  </si>
  <si>
    <t>B(i)</t>
  </si>
  <si>
    <t xml:space="preserve">Quality of power supply,ordinary case which require no Augmentation </t>
  </si>
  <si>
    <t>B(ii)</t>
  </si>
  <si>
    <t>Quality of power supply,ordinary case which require  Augmentation</t>
  </si>
  <si>
    <t>C(i)</t>
  </si>
  <si>
    <t>Meters- Stoped/Defective meter</t>
  </si>
  <si>
    <t>C(ii)</t>
  </si>
  <si>
    <t>Meters- Billing on average basis for &gt; two bills</t>
  </si>
  <si>
    <t>D(i)</t>
  </si>
  <si>
    <t>Over head lines - loose wires</t>
  </si>
  <si>
    <t>D(ii)</t>
  </si>
  <si>
    <t>Over head lines - in adiquate ground clearance</t>
  </si>
  <si>
    <t>E(i)</t>
  </si>
  <si>
    <t>Bills- for current bills where no addl information required</t>
  </si>
  <si>
    <t>E(ii)</t>
  </si>
  <si>
    <t>Bills- for current bills where  addl information required</t>
  </si>
  <si>
    <t>F(i)</t>
  </si>
  <si>
    <t>Service connections- where extention of mains is not required</t>
  </si>
  <si>
    <t>F(ii)</t>
  </si>
  <si>
    <t>Service connections- where extention of mains is required</t>
  </si>
  <si>
    <t>F(iii)</t>
  </si>
  <si>
    <t>Service connections- Modification in connected load</t>
  </si>
  <si>
    <t>F(iv)</t>
  </si>
  <si>
    <t>Service connections- Name change/reconnection</t>
  </si>
  <si>
    <t>G</t>
  </si>
  <si>
    <t>Refund of amount due inregard to temp conn</t>
  </si>
  <si>
    <t>H</t>
  </si>
  <si>
    <t>Others</t>
  </si>
  <si>
    <t>TOTAL</t>
  </si>
  <si>
    <t>The format is to be sent quarterly</t>
  </si>
  <si>
    <r>
      <t>The quarterly reporting of the year means reporting for the period 1</t>
    </r>
    <r>
      <rPr>
        <vertAlign val="superscript"/>
        <sz val="10"/>
        <color indexed="8"/>
        <rFont val="Arial"/>
        <family val="2"/>
      </rPr>
      <t>st</t>
    </r>
    <r>
      <rPr>
        <sz val="10"/>
        <color indexed="8"/>
        <rFont val="Arial"/>
        <family val="2"/>
      </rPr>
      <t xml:space="preserve"> Quarter as Jan – Mar, 2</t>
    </r>
    <r>
      <rPr>
        <vertAlign val="superscript"/>
        <sz val="10"/>
        <color indexed="8"/>
        <rFont val="Arial"/>
        <family val="2"/>
      </rPr>
      <t>nd</t>
    </r>
    <r>
      <rPr>
        <sz val="10"/>
        <color indexed="8"/>
        <rFont val="Arial"/>
        <family val="2"/>
      </rPr>
      <t xml:space="preserve"> Quarter as Apr – Jun, 3</t>
    </r>
    <r>
      <rPr>
        <vertAlign val="superscript"/>
        <sz val="10"/>
        <color indexed="8"/>
        <rFont val="Arial"/>
        <family val="2"/>
      </rPr>
      <t>rd</t>
    </r>
    <r>
      <rPr>
        <sz val="10"/>
        <color indexed="8"/>
        <rFont val="Arial"/>
        <family val="2"/>
      </rPr>
      <t xml:space="preserve"> Quarter as Jul – Sep and 4</t>
    </r>
    <r>
      <rPr>
        <vertAlign val="superscript"/>
        <sz val="10"/>
        <color indexed="8"/>
        <rFont val="Arial"/>
        <family val="2"/>
      </rPr>
      <t>th</t>
    </r>
    <r>
      <rPr>
        <sz val="10"/>
        <color indexed="8"/>
        <rFont val="Arial"/>
        <family val="2"/>
      </rPr>
      <t xml:space="preserve"> Quarter as Oct – Dec of the year.</t>
    </r>
  </si>
  <si>
    <t>For any other complaints not mentioned in the classification, the sequence for (H) can be used.</t>
  </si>
  <si>
    <t>Performa SoP 016: Compensation details</t>
  </si>
  <si>
    <t>COMPENSATION DETAILS</t>
  </si>
  <si>
    <t>Sr.No.</t>
  </si>
  <si>
    <t>Event</t>
  </si>
  <si>
    <t>Compensation</t>
  </si>
  <si>
    <t>No of cases where compensation was given (in numbers)</t>
  </si>
  <si>
    <t>Amt of compensation paid (in Rs.)</t>
  </si>
  <si>
    <t>Duty to provide supply</t>
  </si>
  <si>
    <t>Rs. 50 per day of delay from the limit specified in the performance regulations</t>
  </si>
  <si>
    <t>a) New Connection</t>
  </si>
  <si>
    <t>b) Additional Load</t>
  </si>
  <si>
    <t>c) Temporary supply</t>
  </si>
  <si>
    <t>d) Shifting service connection</t>
  </si>
  <si>
    <t>e)Transfer of service connection</t>
  </si>
  <si>
    <t>f) Change in tariff category of consumer</t>
  </si>
  <si>
    <t>Complaints in billing</t>
  </si>
  <si>
    <t>Rs. 50 for non reply within the period prescribed in Regulations</t>
  </si>
  <si>
    <t>Replacement of meters</t>
  </si>
  <si>
    <t>LT- Rs. 25 per day of delay - maximum Rs.2,500 and HT - Rs. 250 per day of delay - maximum of Rs.5,000</t>
  </si>
  <si>
    <t>Interruption of supply</t>
  </si>
  <si>
    <t>LT- Rs. 25 for every 6 hrs of delay- maximum of Rs. 500 and HT- Rs. 50 for every 6 hrs delay- maximum Rs. 1000/-</t>
  </si>
  <si>
    <t>Voltage fluctuations and complaints</t>
  </si>
  <si>
    <t>Rs. 50 for failure to visit or convey findings within the stipulated period</t>
  </si>
  <si>
    <t>Responding to consumer's complaints</t>
  </si>
  <si>
    <t>Rs. 25 for each day of delay- maximum Rs. 500</t>
  </si>
  <si>
    <t>Grievance Handling</t>
  </si>
  <si>
    <t>Rs.25 for failure in handling grievance</t>
  </si>
  <si>
    <t xml:space="preserve">TOTAL </t>
  </si>
  <si>
    <t>Quarter :   Q-III  ( OCT.-NOV.-DEC.- 2021)</t>
  </si>
  <si>
    <t>Performa - SoP 001: Fatal and Non-fatal accident report</t>
  </si>
  <si>
    <t>Sr.No</t>
  </si>
  <si>
    <t>Name of Area/Circle</t>
  </si>
  <si>
    <t>No of accidents in the quarter</t>
  </si>
  <si>
    <t>Cumulative since the first quarter of the last FY 2020-21</t>
  </si>
  <si>
    <t>Departmental</t>
  </si>
  <si>
    <t>Outside</t>
  </si>
  <si>
    <t>FH</t>
  </si>
  <si>
    <t>NFH</t>
  </si>
  <si>
    <t>FA</t>
  </si>
  <si>
    <t>Baroda City</t>
  </si>
  <si>
    <t>1(1-Mech)</t>
  </si>
  <si>
    <t xml:space="preserve">Baroda (O&amp;M) </t>
  </si>
  <si>
    <t>14(1-Pvt)</t>
  </si>
  <si>
    <t>Anand</t>
  </si>
  <si>
    <t>6(2-PVT)</t>
  </si>
  <si>
    <t>Godhra</t>
  </si>
  <si>
    <t>2 (1-Pvt)</t>
  </si>
  <si>
    <t>5 (1-Pvt)</t>
  </si>
  <si>
    <t>15(3-PVT)</t>
  </si>
  <si>
    <t>30(1-PVT)</t>
  </si>
  <si>
    <t>Nadiad</t>
  </si>
  <si>
    <t>10(2-PVT)</t>
  </si>
  <si>
    <t>3 (1-Pvt)</t>
  </si>
  <si>
    <t>15 (1-Pvt)</t>
  </si>
  <si>
    <t>39(7-PVT)</t>
  </si>
  <si>
    <t>72(1-PVT)</t>
  </si>
  <si>
    <t>31(1-Pvt)</t>
  </si>
  <si>
    <t>20 (1-Pvt)</t>
  </si>
  <si>
    <t>125 (1-Pvt)</t>
  </si>
  <si>
    <t xml:space="preserve">FH – Fatal Human, FA – Fatal Animal, NFH – Non-fatal Human </t>
  </si>
  <si>
    <t>7 Nos. of  Fatal Human accident in Pvt Premises (Anand-2,Nadiad-2 &amp; Godhra Circle-3), 1 No of Fatal Animal accident in Pvt. Premises in Godhra circle and 1 No of Non-Fatal Human accident in BOM circle.</t>
  </si>
  <si>
    <t>Performa – SoP 002: Action taken report for safety measures complied for the accidents occurred</t>
  </si>
  <si>
    <t>ACTION TAKEN REPORT FOR SAFETY MEASURES COMPLIED FOR THE ACCIDENTS OCCURED IN THE SECOND QUARTER OF FY 2020-21</t>
  </si>
  <si>
    <t>Location of Accident and details of the victim</t>
  </si>
  <si>
    <t>Date of occurrence</t>
  </si>
  <si>
    <t>Type of Accident</t>
  </si>
  <si>
    <t>Cause of Accident</t>
  </si>
  <si>
    <t>Findings of CEI / EI / AEI</t>
  </si>
  <si>
    <t>Remedies suggested by CEI /EI / AEI in various cases</t>
  </si>
  <si>
    <t>Whether the remedy suggested is complied</t>
  </si>
  <si>
    <t>Action taken to avoid recurrence of such Accident</t>
  </si>
  <si>
    <t>Circle</t>
  </si>
  <si>
    <t>VALAND JAYESHBHAI DAHYABAHI, DHOLI-VIRPUR (DEBHARI AG/80), Vill-Dholi, Tal-Virpur, Dist-Mahisagr</t>
  </si>
  <si>
    <t>NFHO</t>
  </si>
  <si>
    <t>A Non fatal Human electrical accident occurred to Shri Jayeshbhai Dahyabhai Valand at Dholi village Ta. Virpur Dist.Mahisagar on Dtd. 03.10.2021 at time 18:10 hours (approximate).</t>
  </si>
  <si>
    <t>Awaited</t>
  </si>
  <si>
    <t>NA</t>
  </si>
  <si>
    <t>Nil</t>
  </si>
  <si>
    <t>(1)Vijaybhai Bachubhai Vasava (2)Gajaraben Bachubhai Vasava, Nr.Meldi Mata Temple,Koyli Chara Vistar, Vill-Koyali, Dist-Vadodara</t>
  </si>
  <si>
    <t>FHO</t>
  </si>
  <si>
    <t>A broken Street light conductor was hanging from the LT PSC pole which was disconnected from the both end.(i.e supply side and load side).The both victimtouched the same conductor and got electrocuted.</t>
  </si>
  <si>
    <t xml:space="preserve">RESTRINGING OF BROCKEN CONDUCTOR </t>
  </si>
  <si>
    <t>Baroda O&amp;M</t>
  </si>
  <si>
    <t>ASHWINBHAI RAYJIBHAI PATEL AND NARMADABEN ASHWINBHAI PATEL, SIMADA FALIYU, Vill-Paniya, Tal-Limkheda, Dist-Dahod</t>
  </si>
  <si>
    <t>PVT-NFHO</t>
  </si>
  <si>
    <t>UPTO METER WIRING WAS IN HEALTHY CONDITION. AT LOAD SIDE YELLOW COLOURED TWO CORE WIRE FOUND PUNCTURE AND IT MAY TOUCHED TO IRON SWING. ACCIDENTALLY BOTH VICTIM MIGHT GET TOUCHED THAT ELECTROCUTE IRON SWING RESULTING IT IN ELECTROCUTION</t>
  </si>
  <si>
    <t>BUFFALO OF KAMLESHBHAI RAMESHBHAI SOLANKI, Vill-DETHALI, Tal-Matar, Dist-Kheda</t>
  </si>
  <si>
    <t xml:space="preserve">AT THE TIME OF PANCHNAMA NO POWER LEKAGE FOUND AND BUFFALO DIED NEAR TRANSFORMER CENTER BETWEEN 2 POLS </t>
  </si>
  <si>
    <t>Mahendrabhai Ramprasad Meena, Nr Swaminarayan Mandir, Vill-Gopalpura, Tal/Dist-Anand</t>
  </si>
  <si>
    <t xml:space="preserve">The victim (Contractor labour) climbed on PSC pole before instruction of supervisor Lineman and suddenly came in contact with 11KV live line and met with non fatal accident. </t>
  </si>
  <si>
    <t>Dilipbhai Ravajibhai Solanki, Plot No.C-1/3-4,Pavan Pressure Cast,GIDC,Vidyanagar, Dist-Anand</t>
  </si>
  <si>
    <t>NFHD</t>
  </si>
  <si>
    <t>During joined HT solar testing of PAVAN Pressure cast,GIDC area,vidyanagar sdn,Shri Dilipbhai Ravajibhai Solanki ,meter tester of Anand City Labwasa making accucheck wiring in solar generation meter for testing and then while going to connect PT wiring in</t>
  </si>
  <si>
    <t>BUFFALO OWNER SHREE ARVINDBHAI JASHUBHAI SOLANKI, Vill-Shivpura sim, Tal-Savli, Dist-Vadodara</t>
  </si>
  <si>
    <t>SHE BUFFALO OF SHREE SOLANKI ARVINDBHAI JASHUBHAI WAS GRAZING IN SHIVPURA SIM VISTAR.11KV RAMNAGAR HT LINE IS PASSING THROUGH THERE 2 NO POLE OF THE SAID FEDEER HAVE TILTED DUE TO HEAVY RAIN AND NATIONAL HIGHWAY WORK IS ALSO GOING ON AT THE SAID LOCATION.</t>
  </si>
  <si>
    <t xml:space="preserve">New pole Erected </t>
  </si>
  <si>
    <t>Buffalo of Smt. Rehanabibi Yakubmiya Malek,  Vill-Rudan, Tal-mahemdabad, Dist-Kheda</t>
  </si>
  <si>
    <t>The Buffalo came in contact with GI wire of TCDP and electrocuted due to leakage current passing through GI wire of transformer earthing.</t>
  </si>
  <si>
    <t>Cow of Maheshbhai Ratnabhai Bharwad, Ghanchi Talavadi, Vill-Marida Road, Tal-Nadiad, Dist-Kheda</t>
  </si>
  <si>
    <t>LT Jumper Burnt on DP structure and animal might have come in contact with earthing wire</t>
  </si>
  <si>
    <t>Maheshbhai Ratnabhai Bharwad, Ghanchi Talavadi, Vill-Marida Road, Tal-Nadiad, Dist-Kheda</t>
  </si>
  <si>
    <t xml:space="preserve">While making attempt for saving his own cow </t>
  </si>
  <si>
    <t>BUFFALO OF JAGDISHBHAI MAGANBHAI VASAVA, Vill-Kurali, Tal-karjan, Dist-Vadodara</t>
  </si>
  <si>
    <t>LT LIVE (ONE PHASE) WIRE WAS SNAPPED AND CAME IN CONTACT WITH THE BUFFALO</t>
  </si>
  <si>
    <t>Arvindbhai Chimanbhai Prajapati, Maniaji chauhan Farm, Vill-Bava na Muvada, Tal-Kapadvanj, Dist-Kheda</t>
  </si>
  <si>
    <t>FHD</t>
  </si>
  <si>
    <t>The concern linestaff team memner who worked in same team in which Lt Mr A.C.Prajapati worked and from primary investigation it is come to notice that victim had allotted the work of charging the new Transformer (HVDS) with the other 4 nos team member und</t>
  </si>
  <si>
    <t>HUKIYABHAI DULSING NINAMA, NEAR MAHAKALI TEMPLE DARPAN ROAD, Vil/Tal/Dist-Dahod</t>
  </si>
  <si>
    <t>IT IS OBSERVED THAT VICTIM WAS LYING ON IRON (PATRA) SHED OF OWNER OF THE HOUSE SHRI MAHESH PARSING GANAVA. ON FURTHER INVESTIGATION IT WAS OBSRVED THAT 1-PH 2C SERVICE WIRE WAS TANGLED WITH HIS BODY. AS IT WAS DARK IN EARLY MORNING, BURNT MARKS WAS NOT SEEN ON HIS BODY.</t>
  </si>
  <si>
    <t xml:space="preserve">Service line replaced with GI, reel &amp; egg insulator </t>
  </si>
  <si>
    <t>Manojbhai Punvasi Pasvan, Vil-Bakrol, Tal/Dist-Anand</t>
  </si>
  <si>
    <t>The victim was passed through under 11KV line of iskonfeeder at near rambug society, mahivas area of vidhyanagar, the victim got electrocuted due to came live contact with snapped conductor of iskon feeder and got dead at site.</t>
  </si>
  <si>
    <t>15 Span conductor replaced from 34mm2 to 55 mm2</t>
  </si>
  <si>
    <t>Natubhai Kabhaibhai Solanki, Nr.ECP Canal,Ampad village, Tal/Dist-Vadodara</t>
  </si>
  <si>
    <t>FHO (Mech)</t>
  </si>
  <si>
    <t xml:space="preserve">Accidently LT Psc pole fallen on the victim during passing on the bicycle during Repairing work done by the Line staff of Koyli sub division at near ECP canal, Near Ampad village. </t>
  </si>
  <si>
    <t>mechnical</t>
  </si>
  <si>
    <t>Mustakali Mosamali Saiyad, Nr. ONGC Colony main gate &amp; Compound wall, Vill-Kansari, Tal-Khambhat, Dist-Anand</t>
  </si>
  <si>
    <t>11 KV ONGC Urban feeder Maintenance &amp; Tree cutting work given to victim &amp; his team and by mistake/unknowlingly victim start tree cutting on 11 KV Kalodara AG Feeder in stead of 11 KV ONGC Feeder and came in live 11 KV feeder contact &amp; Fallen down suddenly.</t>
  </si>
  <si>
    <t>Shri.Ranjitbhai Ramsangbhai Gohil's buffalo, Vil-Lakodra, Tal-Karjan, Dist-Vadodara</t>
  </si>
  <si>
    <t>From the observation of the place it seems that HT line was passing between highway and lakodara sim near village lake. Due to fault occurred in line and break line one conductor fallen down on earth. While buffalo might have came in contact with broken conductor.</t>
  </si>
  <si>
    <t>BUFFALO OF SHRI NILESHBHAI BADHARBHAI PARMAR, KRUSHNANAGAR SOCIETY, Dharmaj, Tal-Petlad, Dist-Anand</t>
  </si>
  <si>
    <t>GI wire came in contact with joint of service wire with ABC on LT Pole.  Leakage current came through GI wire on Iron's Shed. The She Buffalo came in conact with the Support angle of Shed and Elecrocuted</t>
  </si>
  <si>
    <t>New Service wire provided</t>
  </si>
  <si>
    <t>PATEL GULABBHAI KADVABHAI , TEKRI FALIA SARSAV , Tal-Godhra, Dist-Panchmahal</t>
  </si>
  <si>
    <t>A BUFFALO DIED DUE TO LEAKAGE CURRENT FLOW FROM JOINT OF LT ABC ON LT SHACKLE POLE NO 3 DUE TO DETERIORATED LT TAP GOT IN TOUCH WITH MESSENGER WIRE OF THE LT ABC THROUGH THIS MESSENGER WIRE THE LEAKAGE CURRENT FLOWED TO THE GI WIRE EARTHING OF THE LT POLE</t>
  </si>
  <si>
    <t>Lt joint made proper and sufficient clearance provided from messanger conductor &amp; by providing LT Tap roll</t>
  </si>
  <si>
    <t>BAFFELLO OF PREMILABEN VIKRAMBHAI KHANT, VIRNIYA (GHANA FALIYA), Tal-Lunawada, Dist-Mahisagar</t>
  </si>
  <si>
    <t>AG LT LINE AB CABLE PUNCTURE AND TOUCH WITH U-CLAMP AND U-CLAMP CONTACT WITH EARTHING G.I WIRE AND LEAKAGE CURRENT FLOW THROUGH THIS G I WIRE. THE BUFFALO CAME IN CONTACT WITH G I WIRE AND ELECTROCUTED.</t>
  </si>
  <si>
    <t>AB Cable replaced</t>
  </si>
  <si>
    <r>
      <rPr>
        <i/>
        <u val="single"/>
        <sz val="14"/>
        <color indexed="8"/>
        <rFont val="Trebuchet MS"/>
        <family val="2"/>
      </rPr>
      <t>Note</t>
    </r>
    <r>
      <rPr>
        <i/>
        <sz val="14"/>
        <color indexed="8"/>
        <rFont val="Trebuchet MS"/>
        <family val="2"/>
      </rPr>
      <t xml:space="preserve">: Above figures for cummulative accident i.e. from April21 to Dec'21 are inclusive of 1 No. of Non-fatal Human Accident occurred in Private premises under Godhra Circle. </t>
    </r>
  </si>
  <si>
    <r>
      <t>Performa SoP 004</t>
    </r>
    <r>
      <rPr>
        <sz val="12"/>
        <rFont val="Trebuchet MS"/>
        <family val="2"/>
      </rPr>
      <t xml:space="preserve"> : Publicity carried out while displaying the contact details of consumer complaints centers</t>
    </r>
  </si>
  <si>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</si>
  <si>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</si>
  <si>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</si>
  <si>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</si>
  <si>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</si>
  <si>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</si>
  <si>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Displayed safety posters at various S/dn,Divisions</t>
  </si>
  <si>
    <t>Safety Meeting with Line Staff at various S/dn,Divisions on Every Monday (Line staff influenced)</t>
  </si>
  <si>
    <t>Name of Distribution Licensee: M G V C L</t>
  </si>
  <si>
    <t>Quarter :   Q-III (OCT- NOV-DEC - 2021)</t>
  </si>
  <si>
    <t>Cumulative since the first quarter of the current FY 2021-22</t>
  </si>
  <si>
    <t>NUMBER OF ACCIDENTS FOR THE THIRD QUARTER 2021-22</t>
  </si>
  <si>
    <t>Performa SoP 013: Faulty Meters Replacement</t>
  </si>
  <si>
    <t>Consumer Category</t>
  </si>
  <si>
    <t>No. of faulty meters at the start of the quarter</t>
  </si>
  <si>
    <t>No. of faulty meters added during the quarter</t>
  </si>
  <si>
    <t>Total no. of defective / faulty Meter</t>
  </si>
  <si>
    <t>No. of faulty Meters repaired and replaced</t>
  </si>
  <si>
    <t xml:space="preserve">No of faulty meters pending at the end of the quarter </t>
  </si>
  <si>
    <t>Remark</t>
  </si>
  <si>
    <t>(3)=(2)+(1)</t>
  </si>
  <si>
    <t>(5)=(3)-(4)</t>
  </si>
  <si>
    <t>1 PHASE</t>
  </si>
  <si>
    <t>MGVCL</t>
  </si>
  <si>
    <t>3 PHASE</t>
  </si>
  <si>
    <t>Financial Year: 2021-22</t>
  </si>
  <si>
    <t>Quarter :   Q-III (Oct-Nov-Dec-2021 )</t>
  </si>
  <si>
    <t>Performa SoP 006: Failure of Distribution Transformer</t>
  </si>
  <si>
    <t>Sr. No.</t>
  </si>
  <si>
    <t>Name of Circle</t>
  </si>
  <si>
    <t>Nos. of existing Distribution Transformers at the start of the quarter</t>
  </si>
  <si>
    <t>Nos. of Distribution Transformers added during the quarter</t>
  </si>
  <si>
    <t>Total number of Distribution Transformers on end of quarter</t>
  </si>
  <si>
    <t>Total number of   Distribution transformer failed during quarter-III</t>
  </si>
  <si>
    <t>% failure rate of Distribution transformer</t>
  </si>
  <si>
    <t>A</t>
  </si>
  <si>
    <t>B</t>
  </si>
  <si>
    <t>C=A+B</t>
  </si>
  <si>
    <t>D</t>
  </si>
  <si>
    <t>H = (D)*100/C</t>
  </si>
  <si>
    <t>SOP Q-II (July-Aug-Sept-21)</t>
  </si>
  <si>
    <t>Performa – SoP 005 B: Action taken report by the Redressal Committee</t>
  </si>
  <si>
    <t>Date and Time Meeting conducted</t>
  </si>
  <si>
    <t>No of complaints registered at the meeting</t>
  </si>
  <si>
    <t>No. of complaints pending at the end of the meeting</t>
  </si>
  <si>
    <r>
      <t>1</t>
    </r>
    <r>
      <rPr>
        <vertAlign val="superscript"/>
        <sz val="12"/>
        <color indexed="8"/>
        <rFont val="Trebuchet MS"/>
        <family val="2"/>
      </rPr>
      <t>st</t>
    </r>
    <r>
      <rPr>
        <sz val="12"/>
        <color indexed="8"/>
        <rFont val="Trebuchet MS"/>
        <family val="2"/>
      </rPr>
      <t xml:space="preserve"> Month of the quarter
(OCT'21)</t>
    </r>
  </si>
  <si>
    <t xml:space="preserve"> 20.10.21,11.30 am at Corporate Office</t>
  </si>
  <si>
    <r>
      <t>2</t>
    </r>
    <r>
      <rPr>
        <vertAlign val="superscript"/>
        <sz val="12"/>
        <color indexed="8"/>
        <rFont val="Trebuchet MS"/>
        <family val="2"/>
      </rPr>
      <t>nd</t>
    </r>
    <r>
      <rPr>
        <sz val="12"/>
        <color indexed="8"/>
        <rFont val="Trebuchet MS"/>
        <family val="2"/>
      </rPr>
      <t xml:space="preserve"> Month of the quarter
(Nov'21)</t>
    </r>
  </si>
  <si>
    <r>
      <t>3</t>
    </r>
    <r>
      <rPr>
        <vertAlign val="superscript"/>
        <sz val="12"/>
        <color indexed="8"/>
        <rFont val="Trebuchet MS"/>
        <family val="2"/>
      </rPr>
      <t>rd</t>
    </r>
    <r>
      <rPr>
        <sz val="12"/>
        <color indexed="8"/>
        <rFont val="Trebuchet MS"/>
        <family val="2"/>
      </rPr>
      <t xml:space="preserve"> Month of the quarter
(DEC'21)</t>
    </r>
  </si>
  <si>
    <t xml:space="preserve"> 17.12.21,11.30 am at Corporate Office &amp; 15.12.2021,11.00 am at Godhra Circle</t>
  </si>
  <si>
    <t>Corp-01
Godhra-02
Total=3</t>
  </si>
  <si>
    <t>Corp-Nil
Godhra-02
Total=02</t>
  </si>
  <si>
    <t>Corp-01
Godhra-01
Total=2</t>
  </si>
  <si>
    <t>Corp-01
Godhra-03
Total=04</t>
  </si>
  <si>
    <t>Corp-01</t>
  </si>
  <si>
    <t>Performa SoP 008: Sample Test result for Neutral Voltage</t>
  </si>
  <si>
    <t>Compliance Sample Test Report for Neutral Voltage</t>
  </si>
  <si>
    <t>Category of consumers</t>
  </si>
  <si>
    <t>Sample Size</t>
  </si>
  <si>
    <t>Standard specified in regulation</t>
  </si>
  <si>
    <t>Deviation of results from the sample test (Numbers)</t>
  </si>
  <si>
    <t xml:space="preserve">% age compliance </t>
  </si>
  <si>
    <t>(Numbers)</t>
  </si>
  <si>
    <t xml:space="preserve">(6) = (5)*100/(3)  </t>
  </si>
  <si>
    <t>LT consumers</t>
  </si>
  <si>
    <t> 2%</t>
  </si>
  <si>
    <t>Domestic</t>
  </si>
  <si>
    <t>  2%</t>
  </si>
  <si>
    <t>Commercial</t>
  </si>
  <si>
    <t>Industrial</t>
  </si>
  <si>
    <t>Agricultural</t>
  </si>
  <si>
    <t>Public water works</t>
  </si>
  <si>
    <t>HT consumers</t>
  </si>
  <si>
    <t>HT industrial</t>
  </si>
  <si>
    <t>Performa SoP 009: Sample Test result for Voltage variations</t>
  </si>
  <si>
    <t>Compliance Sample Test Report for voltage variations</t>
  </si>
  <si>
    <t>Voltage Level</t>
  </si>
  <si>
    <t>Sample Size (numbers)</t>
  </si>
  <si>
    <t>Limit or prescribed standard</t>
  </si>
  <si>
    <t>% age compliance</t>
  </si>
  <si>
    <t xml:space="preserve">(5) = (4)*100/(2)  </t>
  </si>
  <si>
    <t>Low Voltage</t>
  </si>
  <si>
    <t xml:space="preserve"> +6% to -6%</t>
  </si>
  <si>
    <t>High Voltage</t>
  </si>
  <si>
    <t xml:space="preserve"> +6% to -9%</t>
  </si>
  <si>
    <t>Extra High Voltage</t>
  </si>
  <si>
    <t xml:space="preserve"> +10% to -12.50%</t>
  </si>
  <si>
    <t>Performa SoP 010: Sample Test result for Harmonics</t>
  </si>
  <si>
    <t xml:space="preserve">Compliance Sample Test Report for Harmonics </t>
  </si>
  <si>
    <t>Sample size (Numbers)</t>
  </si>
  <si>
    <t>Limit or standard prescribed</t>
  </si>
  <si>
    <t>%age compliance</t>
  </si>
  <si>
    <t>EHT consumers</t>
  </si>
  <si>
    <r>
      <t xml:space="preserve">Note: The licensee shall also submit along with the above harmonic data, 
the records of customer wise drawls of harmonic currents measured at various strategic points. </t>
    </r>
    <r>
      <rPr>
        <b/>
        <sz val="12"/>
        <color indexed="8"/>
        <rFont val="Trebuchet MS"/>
        <family val="2"/>
      </rPr>
      <t xml:space="preserve"> </t>
    </r>
  </si>
  <si>
    <t xml:space="preserve">The formats SoP 008, SoP 009 and SoP 010 have to be sent annually. </t>
  </si>
  <si>
    <t>For the purpose of annual submissions, the year end has to be 
considered as the end of December month of a particular year.</t>
  </si>
  <si>
    <t xml:space="preserve">Performa SoP 012 : System Losses at EHT/ 11 KV </t>
  </si>
  <si>
    <t>OCT-21 TO DEC-21</t>
  </si>
  <si>
    <t xml:space="preserve">CALCULATION OF SYSTEM LOSSES AT EHT/ 11 KV </t>
  </si>
  <si>
    <t>Losses in 11 KV System and Connected Equipment</t>
  </si>
  <si>
    <t>i.</t>
  </si>
  <si>
    <t>Energy Delivered into EHT/ 11 KV and LT Distribution System from EHT/ 11 KV SS (MUs)</t>
  </si>
  <si>
    <t>ii.</t>
  </si>
  <si>
    <t>Energy Sold (Billed). EHT direct sales (MUs)</t>
  </si>
  <si>
    <t>iii.</t>
  </si>
  <si>
    <t>Energy Sold (Billed) in the 11 KV LT system (MUs)</t>
  </si>
  <si>
    <t>C</t>
  </si>
  <si>
    <t>iv.</t>
  </si>
  <si>
    <t>Total Sales (MUs)</t>
  </si>
  <si>
    <t>(B+C)</t>
  </si>
  <si>
    <t>v.</t>
  </si>
  <si>
    <t>Losses (MUs)</t>
  </si>
  <si>
    <t>{(A) - (B+C)}</t>
  </si>
  <si>
    <t>vi.</t>
  </si>
  <si>
    <t>% Losses</t>
  </si>
  <si>
    <t>{(A) - (B+C)} X 100 / (A)</t>
  </si>
  <si>
    <t>Performa SoP 014: Statement Showing the ATC losses, collection efficiency and Billing Efficiency</t>
  </si>
  <si>
    <t>F.Y. 2021-22</t>
  </si>
  <si>
    <t>Quarter</t>
  </si>
  <si>
    <t>Units
Input
(MUs)</t>
  </si>
  <si>
    <t>Units
Billed
(MUs)</t>
  </si>
  <si>
    <t>Billing
Efficiency
%</t>
  </si>
  <si>
    <t>Revenue
Billed
(Rs. Crs)</t>
  </si>
  <si>
    <t xml:space="preserve"> Collection
Efficiency
%</t>
  </si>
  <si>
    <t>ATC
Loss%</t>
  </si>
  <si>
    <t>C = (B/A)*100</t>
  </si>
  <si>
    <t xml:space="preserve">E </t>
  </si>
  <si>
    <t>F = (E/D)*100</t>
  </si>
  <si>
    <t>G = (C*F)/100</t>
  </si>
  <si>
    <t>H = 100 - G</t>
  </si>
  <si>
    <t>Q-I</t>
  </si>
  <si>
    <t>April'21</t>
  </si>
  <si>
    <t>May'21</t>
  </si>
  <si>
    <t>June'21</t>
  </si>
  <si>
    <t>Q-II</t>
  </si>
  <si>
    <t>July'21</t>
  </si>
  <si>
    <t>August'21</t>
  </si>
  <si>
    <t>September'21</t>
  </si>
  <si>
    <t>Half Year</t>
  </si>
  <si>
    <t>Q-III</t>
  </si>
  <si>
    <t>October</t>
  </si>
  <si>
    <t>November</t>
  </si>
  <si>
    <t>December</t>
  </si>
  <si>
    <t>2021-22</t>
  </si>
  <si>
    <t>Revenue 
Collected 
(Rs. Crs)</t>
  </si>
  <si>
    <t>Business 
Efficiency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</si>
</sst>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રૂ&quot;\ #,##0;&quot;રૂ&quot;\ \-#,##0"/>
    <numFmt numFmtId="173" formatCode="&quot;રૂ&quot;\ #,##0;[Red]&quot;રૂ&quot;\ \-#,##0"/>
    <numFmt numFmtId="174" formatCode="&quot;રૂ&quot;\ #,##0.00;&quot;રૂ&quot;\ \-#,##0.00"/>
    <numFmt numFmtId="175" formatCode="&quot;રૂ&quot;\ #,##0.00;[Red]&quot;રૂ&quot;\ \-#,##0.00"/>
    <numFmt numFmtId="176" formatCode="_ &quot;રૂ&quot;\ * #,##0_ ;_ &quot;રૂ&quot;\ * \-#,##0_ ;_ &quot;રૂ&quot;\ * &quot;-&quot;_ ;_ @_ "/>
    <numFmt numFmtId="177" formatCode="_ &quot;રૂ&quot;\ * #,##0.00_ ;_ &quot;રૂ&quot;\ * \-#,##0.00_ ;_ &quot;રૂ&quot;\ * &quot;-&quot;??_ ;_ @_ "/>
    <numFmt numFmtId="178" formatCode="dd/mm/yy;@"/>
    <numFmt numFmtId="179" formatCode="h:mm;@"/>
    <numFmt numFmtId="180" formatCode="[h]:mm"/>
    <numFmt numFmtId="181" formatCode="[$-409]mmm\-yy;@"/>
    <numFmt numFmtId="182" formatCode="0.0"/>
    <numFmt numFmtId="183" formatCode="[$-409]d/mmm/yy;@"/>
    <numFmt numFmtId="184" formatCode="[$-409]h:mm:ss\ AM/PM"/>
    <numFmt numFmtId="185" formatCode="0.0000000"/>
    <numFmt numFmtId="186" formatCode="0.000000"/>
    <numFmt numFmtId="187" formatCode="0.00000"/>
    <numFmt numFmtId="188" formatCode="0.0000"/>
    <numFmt numFmtId="189" formatCode="0.000"/>
    <numFmt numFmtId="190" formatCode="0.00000000"/>
    <numFmt numFmtId="191" formatCode="dd\.mm\.yy;@"/>
    <numFmt numFmtId="192" formatCode="d/m/yy;@"/>
    <numFmt numFmtId="193" formatCode="d\.m\.yy;@"/>
    <numFmt numFmtId="194" formatCode="[$-409]dd\-mmm\-yy;@"/>
    <numFmt numFmtId="195" formatCode="0.0000000000"/>
    <numFmt numFmtId="196" formatCode="0.000000000"/>
  </numFmts>
  <fonts count="105">
    <font>
      <sz val="11"/>
      <color theme="1"/>
      <name val="Calibri"/>
      <family val="2"/>
    </font>
    <font>
      <sz val="11"/>
      <color indexed="8"/>
      <name val="Calibri"/>
      <family val="2"/>
    </font>
    <font>
      <sz val="10"/>
      <name val="Arial"/>
      <family val="2"/>
    </font>
    <font>
      <sz val="10"/>
      <color indexed="8"/>
      <name val="Arial"/>
      <family val="2"/>
    </font>
    <font>
      <sz val="8"/>
      <name val="Arial"/>
      <family val="2"/>
    </font>
    <font>
      <sz val="11"/>
      <name val="Arial"/>
      <family val="2"/>
    </font>
    <font>
      <b/>
      <sz val="12"/>
      <name val="Trebuchet MS"/>
      <family val="2"/>
    </font>
    <font>
      <b/>
      <sz val="12"/>
      <color indexed="8"/>
      <name val="Trebuchet MS"/>
      <family val="2"/>
    </font>
    <font>
      <sz val="12"/>
      <color indexed="8"/>
      <name val="Trebuchet MS"/>
      <family val="2"/>
    </font>
    <font>
      <sz val="12"/>
      <name val="Trebuchet MS"/>
      <family val="2"/>
    </font>
    <font>
      <vertAlign val="subscript"/>
      <sz val="12"/>
      <color indexed="8"/>
      <name val="Trebuchet MS"/>
      <family val="2"/>
    </font>
    <font>
      <b/>
      <sz val="11"/>
      <name val="Arial"/>
      <family val="2"/>
    </font>
    <font>
      <b/>
      <sz val="11"/>
      <name val="Trebuchet MS"/>
      <family val="2"/>
    </font>
    <font>
      <vertAlign val="superscript"/>
      <sz val="10"/>
      <color indexed="8"/>
      <name val="Arial"/>
      <family val="2"/>
    </font>
    <font>
      <sz val="12"/>
      <color indexed="8"/>
      <name val="Arial"/>
      <family val="2"/>
    </font>
    <font>
      <sz val="9"/>
      <color indexed="8"/>
      <name val="Arial"/>
      <family val="2"/>
    </font>
    <font>
      <sz val="16"/>
      <name val="Trebuchet MS"/>
      <family val="2"/>
    </font>
    <font>
      <b/>
      <sz val="8"/>
      <color indexed="8"/>
      <name val="Trebuchet MS"/>
      <family val="2"/>
    </font>
    <font>
      <i/>
      <sz val="14"/>
      <color indexed="8"/>
      <name val="Trebuchet MS"/>
      <family val="2"/>
    </font>
    <font>
      <i/>
      <u val="single"/>
      <sz val="14"/>
      <color indexed="8"/>
      <name val="Trebuchet MS"/>
      <family val="2"/>
    </font>
    <font>
      <sz val="10"/>
      <color indexed="8"/>
      <name val="Trebuchet MS"/>
      <family val="2"/>
    </font>
    <font>
      <sz val="10"/>
      <name val="Trebuchet MS"/>
      <family val="2"/>
    </font>
    <font>
      <b/>
      <sz val="14"/>
      <name val="Arial"/>
      <family val="2"/>
    </font>
    <font>
      <sz val="14"/>
      <name val="Arial"/>
      <family val="2"/>
    </font>
    <font>
      <b/>
      <sz val="12"/>
      <name val="Arial"/>
      <family val="2"/>
    </font>
    <font>
      <sz val="12"/>
      <name val="Arial"/>
      <family val="2"/>
    </font>
    <font>
      <b/>
      <sz val="14"/>
      <name val="Trebuchet MS"/>
      <family val="2"/>
    </font>
    <font>
      <b/>
      <sz val="18"/>
      <name val="Leelawadee"/>
      <family val="2"/>
    </font>
    <font>
      <b/>
      <sz val="16"/>
      <name val="Leelawadee"/>
      <family val="2"/>
    </font>
    <font>
      <b/>
      <sz val="14"/>
      <name val="Leelawadee"/>
      <family val="2"/>
    </font>
    <font>
      <b/>
      <sz val="12"/>
      <name val="Leelawadee"/>
      <family val="2"/>
    </font>
    <font>
      <sz val="14"/>
      <name val="Leelawadee"/>
      <family val="2"/>
    </font>
    <font>
      <sz val="12"/>
      <name val="Leelawadee"/>
      <family val="2"/>
    </font>
    <font>
      <sz val="16"/>
      <name val="Arial"/>
      <family val="2"/>
    </font>
    <font>
      <sz val="20"/>
      <color indexed="8"/>
      <name val="Arial"/>
      <family val="2"/>
    </font>
    <font>
      <sz val="16"/>
      <color indexed="8"/>
      <name val="Arial"/>
      <family val="2"/>
    </font>
    <font>
      <vertAlign val="superscript"/>
      <sz val="12"/>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color indexed="8"/>
      <name val="Arial"/>
      <family val="2"/>
    </font>
    <font>
      <b/>
      <sz val="12"/>
      <color indexed="8"/>
      <name val="Calibri"/>
      <family val="2"/>
    </font>
    <font>
      <b/>
      <sz val="11"/>
      <color indexed="8"/>
      <name val="Arial"/>
      <family val="2"/>
    </font>
    <font>
      <sz val="11"/>
      <color indexed="12"/>
      <name val="Arial"/>
      <family val="2"/>
    </font>
    <font>
      <b/>
      <sz val="16"/>
      <color indexed="8"/>
      <name val="Trebuchet MS"/>
      <family val="2"/>
    </font>
    <font>
      <b/>
      <sz val="14"/>
      <color indexed="8"/>
      <name val="Trebuchet MS"/>
      <family val="2"/>
    </font>
    <font>
      <sz val="11"/>
      <color indexed="8"/>
      <name val="Trebuchet MS"/>
      <family val="2"/>
    </font>
    <font>
      <sz val="12"/>
      <color indexed="8"/>
      <name val="Calibri"/>
      <family val="2"/>
    </font>
    <font>
      <b/>
      <sz val="14"/>
      <color indexed="30"/>
      <name val="Calibri"/>
      <family val="2"/>
    </font>
    <font>
      <b/>
      <sz val="11"/>
      <name val="Leelawadee"/>
      <family val="2"/>
    </font>
    <font>
      <b/>
      <sz val="13"/>
      <name val="Leelawadee"/>
      <family val="2"/>
    </font>
    <font>
      <sz val="11"/>
      <color indexed="8"/>
      <name val="Leelawadee"/>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1"/>
      <name val="Arial"/>
      <family val="2"/>
    </font>
    <font>
      <b/>
      <sz val="12"/>
      <color theme="1"/>
      <name val="Calibri"/>
      <family val="2"/>
    </font>
    <font>
      <sz val="12"/>
      <color theme="1"/>
      <name val="Trebuchet MS"/>
      <family val="2"/>
    </font>
    <font>
      <b/>
      <sz val="12"/>
      <color theme="1"/>
      <name val="Trebuchet MS"/>
      <family val="2"/>
    </font>
    <font>
      <b/>
      <sz val="11"/>
      <color theme="1"/>
      <name val="Arial"/>
      <family val="2"/>
    </font>
    <font>
      <sz val="11"/>
      <color rgb="FF0000FF"/>
      <name val="Arial"/>
      <family val="2"/>
    </font>
    <font>
      <sz val="12"/>
      <color theme="1"/>
      <name val="Arial"/>
      <family val="2"/>
    </font>
    <font>
      <sz val="9"/>
      <color theme="1"/>
      <name val="Arial"/>
      <family val="2"/>
    </font>
    <font>
      <b/>
      <sz val="16"/>
      <color theme="1"/>
      <name val="Trebuchet MS"/>
      <family val="2"/>
    </font>
    <font>
      <b/>
      <sz val="14"/>
      <color theme="1"/>
      <name val="Trebuchet MS"/>
      <family val="2"/>
    </font>
    <font>
      <sz val="11"/>
      <color theme="1"/>
      <name val="Trebuchet MS"/>
      <family val="2"/>
    </font>
    <font>
      <sz val="12"/>
      <color theme="1"/>
      <name val="Calibri"/>
      <family val="2"/>
    </font>
    <font>
      <sz val="10"/>
      <color theme="1"/>
      <name val="Trebuchet MS"/>
      <family val="2"/>
    </font>
    <font>
      <b/>
      <sz val="14"/>
      <color rgb="FF0070C0"/>
      <name val="Calibri"/>
      <family val="2"/>
    </font>
    <font>
      <sz val="16"/>
      <color theme="1"/>
      <name val="Arial"/>
      <family val="2"/>
    </font>
    <font>
      <sz val="11"/>
      <color theme="1"/>
      <name val="Leelawadee"/>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style="thin"/>
      <right style="thin"/>
      <top style="thin"/>
      <bottom style="medium"/>
    </border>
    <border>
      <left style="medium"/>
      <right/>
      <top/>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medium"/>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medium"/>
      <top style="medium"/>
      <bottom/>
    </border>
    <border>
      <left style="medium"/>
      <right style="thin"/>
      <top/>
      <bottom style="medium"/>
    </border>
    <border>
      <left style="thin"/>
      <right/>
      <top style="thin"/>
      <bottom style="thin"/>
    </border>
    <border>
      <left style="medium"/>
      <right style="thin"/>
      <top style="medium"/>
      <bottom/>
    </border>
    <border>
      <left style="thin"/>
      <right style="thin"/>
      <top style="medium"/>
      <bottom/>
    </border>
    <border>
      <left style="thin"/>
      <right style="medium"/>
      <top style="medium"/>
      <bottom/>
    </border>
    <border>
      <left/>
      <right/>
      <top/>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3"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2" fillId="0" borderId="0">
      <alignment/>
      <protection/>
    </xf>
    <xf numFmtId="0" fontId="2" fillId="0" borderId="0">
      <alignment/>
      <protection/>
    </xf>
    <xf numFmtId="0" fontId="0" fillId="0" borderId="0">
      <alignment vertical="top"/>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97">
    <xf numFmtId="0" fontId="0" fillId="0" borderId="0" xfId="0" applyFont="1" applyAlignment="1">
      <alignment/>
    </xf>
    <xf numFmtId="0" fontId="87" fillId="0" borderId="0" xfId="0" applyFont="1" applyAlignment="1">
      <alignment/>
    </xf>
    <xf numFmtId="0" fontId="87" fillId="0" borderId="0" xfId="0" applyFont="1" applyFill="1" applyAlignment="1">
      <alignment horizontal="left"/>
    </xf>
    <xf numFmtId="0" fontId="4" fillId="0" borderId="0" xfId="0" applyFont="1" applyAlignment="1">
      <alignment vertical="center"/>
    </xf>
    <xf numFmtId="0" fontId="5" fillId="0" borderId="0" xfId="0" applyFont="1" applyFill="1" applyAlignment="1">
      <alignment horizontal="left"/>
    </xf>
    <xf numFmtId="0" fontId="88" fillId="0" borderId="0" xfId="0" applyFont="1" applyFill="1" applyAlignment="1">
      <alignment horizontal="left"/>
    </xf>
    <xf numFmtId="0" fontId="0" fillId="0" borderId="0" xfId="0" applyFont="1" applyAlignment="1">
      <alignment/>
    </xf>
    <xf numFmtId="0" fontId="89" fillId="0" borderId="0" xfId="0" applyFont="1" applyAlignment="1">
      <alignment/>
    </xf>
    <xf numFmtId="0" fontId="87" fillId="33" borderId="10" xfId="0" applyFont="1" applyFill="1" applyBorder="1" applyAlignment="1">
      <alignment horizontal="center" vertical="center"/>
    </xf>
    <xf numFmtId="0" fontId="87" fillId="33" borderId="10" xfId="0" applyFont="1" applyFill="1" applyBorder="1" applyAlignment="1">
      <alignment horizontal="center" vertical="center" wrapText="1"/>
    </xf>
    <xf numFmtId="1" fontId="87" fillId="0" borderId="0" xfId="0" applyNumberFormat="1" applyFont="1" applyFill="1" applyAlignment="1">
      <alignment horizontal="center"/>
    </xf>
    <xf numFmtId="0" fontId="8" fillId="0" borderId="10" xfId="0" applyFont="1" applyBorder="1" applyAlignment="1">
      <alignment horizontal="center" vertical="center" wrapText="1"/>
    </xf>
    <xf numFmtId="0" fontId="90" fillId="0" borderId="0" xfId="0" applyFont="1" applyBorder="1" applyAlignment="1">
      <alignment/>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right" vertical="center"/>
    </xf>
    <xf numFmtId="0" fontId="8" fillId="0" borderId="10" xfId="0" applyFont="1" applyFill="1" applyBorder="1" applyAlignment="1">
      <alignmen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0"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91" fillId="0" borderId="0" xfId="0" applyFont="1" applyBorder="1" applyAlignment="1">
      <alignment/>
    </xf>
    <xf numFmtId="1" fontId="90" fillId="33" borderId="10" xfId="0" applyNumberFormat="1" applyFont="1" applyFill="1" applyBorder="1" applyAlignment="1">
      <alignment horizontal="right" vertical="center"/>
    </xf>
    <xf numFmtId="180" fontId="91" fillId="0" borderId="10" xfId="0" applyNumberFormat="1" applyFont="1" applyBorder="1" applyAlignment="1">
      <alignment horizontal="right" vertical="center"/>
    </xf>
    <xf numFmtId="1" fontId="9" fillId="0" borderId="10" xfId="0" applyNumberFormat="1" applyFont="1" applyBorder="1" applyAlignment="1">
      <alignment horizontal="center" vertical="center" wrapText="1"/>
    </xf>
    <xf numFmtId="1" fontId="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8" fillId="0" borderId="10" xfId="0" applyFont="1" applyFill="1" applyBorder="1" applyAlignment="1">
      <alignment horizontal="right" vertical="center" wrapText="1"/>
    </xf>
    <xf numFmtId="0" fontId="90" fillId="0" borderId="10" xfId="0" applyFont="1" applyFill="1" applyBorder="1" applyAlignment="1">
      <alignment vertical="center" wrapText="1"/>
    </xf>
    <xf numFmtId="2" fontId="87" fillId="0" borderId="0" xfId="0" applyNumberFormat="1" applyFont="1" applyFill="1" applyBorder="1" applyAlignment="1">
      <alignment horizontal="center" vertical="center"/>
    </xf>
    <xf numFmtId="2" fontId="92" fillId="0" borderId="10" xfId="0" applyNumberFormat="1" applyFont="1" applyFill="1" applyBorder="1" applyAlignment="1">
      <alignment vertical="center"/>
    </xf>
    <xf numFmtId="0" fontId="8" fillId="0" borderId="11" xfId="0" applyFont="1" applyFill="1" applyBorder="1" applyAlignment="1">
      <alignment horizontal="right" vertical="center"/>
    </xf>
    <xf numFmtId="0" fontId="90" fillId="0" borderId="11" xfId="0" applyFont="1" applyFill="1" applyBorder="1" applyAlignment="1">
      <alignment vertical="center" wrapText="1"/>
    </xf>
    <xf numFmtId="2" fontId="91" fillId="0" borderId="11" xfId="0" applyNumberFormat="1" applyFont="1" applyFill="1" applyBorder="1" applyAlignment="1">
      <alignment vertical="center" wrapText="1"/>
    </xf>
    <xf numFmtId="0" fontId="91" fillId="0" borderId="0" xfId="0" applyFont="1" applyBorder="1" applyAlignment="1">
      <alignment/>
    </xf>
    <xf numFmtId="1" fontId="90" fillId="33" borderId="11" xfId="0" applyNumberFormat="1" applyFont="1" applyFill="1" applyBorder="1" applyAlignment="1">
      <alignment horizontal="right" vertical="center"/>
    </xf>
    <xf numFmtId="1" fontId="91" fillId="33" borderId="11" xfId="0" applyNumberFormat="1" applyFont="1" applyFill="1" applyBorder="1" applyAlignment="1">
      <alignment horizontal="right" vertical="center"/>
    </xf>
    <xf numFmtId="180" fontId="91" fillId="0" borderId="11" xfId="0" applyNumberFormat="1" applyFont="1" applyBorder="1" applyAlignment="1">
      <alignment horizontal="right" vertical="center"/>
    </xf>
    <xf numFmtId="0" fontId="87" fillId="0" borderId="11" xfId="0" applyFont="1" applyBorder="1" applyAlignment="1">
      <alignment horizontal="right" vertical="center"/>
    </xf>
    <xf numFmtId="2" fontId="92" fillId="0" borderId="11" xfId="0" applyNumberFormat="1" applyFont="1" applyBorder="1" applyAlignment="1">
      <alignment horizontal="right" vertical="center"/>
    </xf>
    <xf numFmtId="180" fontId="11" fillId="0" borderId="10" xfId="0" applyNumberFormat="1" applyFont="1" applyBorder="1" applyAlignment="1">
      <alignment horizontal="right" vertical="center"/>
    </xf>
    <xf numFmtId="1" fontId="11" fillId="0" borderId="10" xfId="0" applyNumberFormat="1" applyFont="1" applyFill="1" applyBorder="1" applyAlignment="1">
      <alignment horizontal="right" vertical="center"/>
    </xf>
    <xf numFmtId="1" fontId="12" fillId="33" borderId="10" xfId="0" applyNumberFormat="1" applyFont="1" applyFill="1" applyBorder="1" applyAlignment="1">
      <alignment horizontal="right" vertical="center"/>
    </xf>
    <xf numFmtId="2" fontId="11" fillId="0" borderId="10" xfId="0" applyNumberFormat="1" applyFont="1" applyFill="1" applyBorder="1" applyAlignment="1">
      <alignment horizontal="right" vertical="center"/>
    </xf>
    <xf numFmtId="0" fontId="7" fillId="0" borderId="10" xfId="0" applyFont="1" applyBorder="1" applyAlignment="1">
      <alignment horizontal="center" vertical="center" wrapText="1"/>
    </xf>
    <xf numFmtId="0" fontId="91" fillId="0" borderId="10" xfId="0" applyFont="1" applyBorder="1" applyAlignment="1">
      <alignment horizontal="center" vertical="center" wrapText="1"/>
    </xf>
    <xf numFmtId="2" fontId="11" fillId="0" borderId="10" xfId="0" applyNumberFormat="1" applyFont="1" applyFill="1" applyBorder="1" applyAlignment="1">
      <alignment horizontal="right" vertical="center" wrapText="1"/>
    </xf>
    <xf numFmtId="0" fontId="93"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vertical="center" wrapText="1"/>
    </xf>
    <xf numFmtId="0" fontId="6" fillId="0" borderId="10" xfId="0" applyFont="1" applyBorder="1" applyAlignment="1">
      <alignment vertical="top" wrapText="1"/>
    </xf>
    <xf numFmtId="0" fontId="6" fillId="0" borderId="10" xfId="0" applyFont="1" applyBorder="1" applyAlignment="1">
      <alignment horizontal="right" vertical="top" wrapText="1"/>
    </xf>
    <xf numFmtId="0" fontId="9" fillId="0" borderId="10" xfId="0" applyFont="1" applyBorder="1" applyAlignment="1">
      <alignment horizontal="center" vertical="center" wrapText="1"/>
    </xf>
    <xf numFmtId="0" fontId="9" fillId="0" borderId="10" xfId="0" applyFont="1" applyBorder="1" applyAlignment="1">
      <alignment vertical="top" wrapText="1"/>
    </xf>
    <xf numFmtId="0" fontId="9" fillId="0" borderId="10" xfId="0" applyFont="1" applyBorder="1" applyAlignment="1">
      <alignment horizontal="right" vertical="center" wrapText="1"/>
    </xf>
    <xf numFmtId="1" fontId="9" fillId="0" borderId="10" xfId="0" applyNumberFormat="1" applyFont="1" applyBorder="1" applyAlignment="1">
      <alignment horizontal="right" vertical="center" wrapText="1"/>
    </xf>
    <xf numFmtId="0" fontId="9" fillId="0" borderId="10" xfId="0" applyFont="1" applyBorder="1" applyAlignment="1">
      <alignment/>
    </xf>
    <xf numFmtId="0" fontId="9" fillId="0" borderId="10" xfId="0" applyFont="1" applyBorder="1" applyAlignment="1">
      <alignment horizontal="right" vertical="center"/>
    </xf>
    <xf numFmtId="1" fontId="9" fillId="0" borderId="10" xfId="0" applyNumberFormat="1" applyFont="1" applyBorder="1" applyAlignment="1">
      <alignment horizontal="right" vertical="center"/>
    </xf>
    <xf numFmtId="0" fontId="3" fillId="0" borderId="0" xfId="0" applyFont="1" applyAlignment="1">
      <alignment/>
    </xf>
    <xf numFmtId="0" fontId="14" fillId="0" borderId="0" xfId="0" applyFont="1" applyAlignment="1">
      <alignment/>
    </xf>
    <xf numFmtId="0" fontId="7" fillId="0" borderId="0" xfId="0" applyFont="1" applyBorder="1" applyAlignment="1">
      <alignment horizontal="left"/>
    </xf>
    <xf numFmtId="0" fontId="94" fillId="0" borderId="0" xfId="0" applyFont="1" applyAlignment="1">
      <alignment/>
    </xf>
    <xf numFmtId="0" fontId="15" fillId="0" borderId="0" xfId="0" applyFont="1" applyAlignment="1">
      <alignment wrapText="1"/>
    </xf>
    <xf numFmtId="0" fontId="95" fillId="0" borderId="0" xfId="0" applyFont="1" applyAlignment="1">
      <alignment/>
    </xf>
    <xf numFmtId="0" fontId="8" fillId="0" borderId="10" xfId="0" applyFont="1" applyBorder="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indent="1"/>
    </xf>
    <xf numFmtId="0" fontId="8" fillId="0" borderId="10" xfId="0" applyFont="1" applyBorder="1" applyAlignment="1">
      <alignment horizontal="left" vertical="center" wrapText="1" indent="1"/>
    </xf>
    <xf numFmtId="0" fontId="7" fillId="0" borderId="10" xfId="0" applyFont="1" applyBorder="1" applyAlignment="1">
      <alignment horizontal="center" vertical="center"/>
    </xf>
    <xf numFmtId="0" fontId="9" fillId="0" borderId="10" xfId="0" applyFont="1" applyBorder="1" applyAlignment="1">
      <alignment horizontal="left" vertical="center" wrapText="1"/>
    </xf>
    <xf numFmtId="0" fontId="16" fillId="0" borderId="10" xfId="0" applyFont="1" applyFill="1" applyBorder="1" applyAlignment="1">
      <alignment horizontal="center" vertical="center"/>
    </xf>
    <xf numFmtId="0" fontId="9" fillId="0" borderId="10" xfId="0" applyFont="1" applyBorder="1" applyAlignment="1">
      <alignment horizontal="left" vertical="center"/>
    </xf>
    <xf numFmtId="0" fontId="17" fillId="0" borderId="10" xfId="0" applyFont="1" applyBorder="1" applyAlignment="1">
      <alignment/>
    </xf>
    <xf numFmtId="0" fontId="6" fillId="0" borderId="10" xfId="0" applyFont="1" applyBorder="1" applyAlignment="1">
      <alignment horizontal="left" vertical="center"/>
    </xf>
    <xf numFmtId="0" fontId="96" fillId="0" borderId="17" xfId="0" applyFont="1" applyBorder="1" applyAlignment="1">
      <alignment horizontal="center" vertical="center"/>
    </xf>
    <xf numFmtId="0" fontId="96" fillId="0" borderId="10" xfId="0" applyFont="1" applyBorder="1" applyAlignment="1">
      <alignment horizontal="center" vertical="center"/>
    </xf>
    <xf numFmtId="0" fontId="96" fillId="0" borderId="15" xfId="0" applyFont="1" applyBorder="1" applyAlignment="1">
      <alignment horizontal="center" vertical="center"/>
    </xf>
    <xf numFmtId="0" fontId="17" fillId="0" borderId="18" xfId="0" applyFont="1" applyBorder="1" applyAlignment="1">
      <alignment/>
    </xf>
    <xf numFmtId="0" fontId="6" fillId="0" borderId="0" xfId="0" applyFont="1" applyBorder="1" applyAlignment="1">
      <alignment horizontal="left" vertical="center"/>
    </xf>
    <xf numFmtId="0" fontId="96" fillId="0" borderId="0" xfId="0" applyFont="1" applyBorder="1" applyAlignment="1">
      <alignment horizontal="center" vertical="center"/>
    </xf>
    <xf numFmtId="0" fontId="97" fillId="0" borderId="19" xfId="0" applyFont="1" applyBorder="1" applyAlignment="1">
      <alignment horizontal="center" vertical="center"/>
    </xf>
    <xf numFmtId="0" fontId="96" fillId="0" borderId="19" xfId="0" applyFont="1" applyBorder="1" applyAlignment="1">
      <alignment horizontal="center" vertical="center"/>
    </xf>
    <xf numFmtId="0" fontId="8" fillId="0" borderId="18" xfId="0" applyFont="1" applyBorder="1" applyAlignment="1">
      <alignment/>
    </xf>
    <xf numFmtId="0" fontId="98" fillId="0" borderId="0" xfId="0" applyFont="1" applyBorder="1" applyAlignment="1">
      <alignment/>
    </xf>
    <xf numFmtId="0" fontId="7" fillId="0" borderId="0" xfId="0" applyFont="1" applyAlignment="1">
      <alignment horizontal="left" vertical="center"/>
    </xf>
    <xf numFmtId="0" fontId="90" fillId="0" borderId="0" xfId="0" applyFont="1" applyAlignment="1">
      <alignment/>
    </xf>
    <xf numFmtId="0" fontId="90" fillId="0" borderId="0" xfId="0" applyFont="1" applyAlignment="1">
      <alignment horizontal="center"/>
    </xf>
    <xf numFmtId="0" fontId="8" fillId="0" borderId="0" xfId="0" applyFont="1" applyAlignment="1">
      <alignment/>
    </xf>
    <xf numFmtId="0" fontId="7" fillId="0" borderId="11"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14" fontId="8" fillId="0" borderId="0" xfId="0" applyNumberFormat="1" applyFont="1" applyBorder="1" applyAlignment="1">
      <alignment vertical="center" wrapText="1"/>
    </xf>
    <xf numFmtId="0" fontId="8" fillId="0" borderId="0" xfId="0" applyFont="1" applyBorder="1" applyAlignment="1">
      <alignment horizontal="center" vertical="center" wrapText="1"/>
    </xf>
    <xf numFmtId="0" fontId="99" fillId="0" borderId="0" xfId="0" applyFont="1" applyAlignment="1">
      <alignment/>
    </xf>
    <xf numFmtId="0" fontId="8" fillId="0" borderId="10" xfId="0" applyFont="1" applyBorder="1" applyAlignment="1">
      <alignment horizontal="center"/>
    </xf>
    <xf numFmtId="1" fontId="91" fillId="0" borderId="0" xfId="0" applyNumberFormat="1" applyFont="1" applyBorder="1" applyAlignment="1">
      <alignment horizontal="right" vertical="center"/>
    </xf>
    <xf numFmtId="0" fontId="98" fillId="0" borderId="0" xfId="0" applyFont="1" applyAlignment="1">
      <alignment/>
    </xf>
    <xf numFmtId="0" fontId="98" fillId="0" borderId="0" xfId="0" applyFont="1" applyAlignment="1">
      <alignment horizontal="center"/>
    </xf>
    <xf numFmtId="0" fontId="97" fillId="0" borderId="19" xfId="0" applyFont="1" applyBorder="1" applyAlignment="1">
      <alignment horizontal="left" vertical="center" wrapText="1"/>
    </xf>
    <xf numFmtId="0" fontId="20" fillId="0" borderId="10" xfId="0" applyFont="1" applyBorder="1" applyAlignment="1">
      <alignment horizontal="center" vertical="center" wrapText="1"/>
    </xf>
    <xf numFmtId="0" fontId="100" fillId="0" borderId="10" xfId="0" applyFont="1" applyFill="1" applyBorder="1" applyAlignment="1">
      <alignment horizontal="left" vertical="center" wrapText="1"/>
    </xf>
    <xf numFmtId="14" fontId="100" fillId="0" borderId="10" xfId="0" applyNumberFormat="1" applyFont="1" applyFill="1" applyBorder="1" applyAlignment="1">
      <alignment horizontal="center" vertical="center" wrapText="1"/>
    </xf>
    <xf numFmtId="0" fontId="100" fillId="0" borderId="10" xfId="0" applyFont="1" applyFill="1" applyBorder="1" applyAlignment="1">
      <alignment horizontal="center" vertical="center"/>
    </xf>
    <xf numFmtId="0" fontId="21" fillId="3" borderId="10" xfId="0" applyFont="1" applyFill="1" applyBorder="1" applyAlignment="1">
      <alignment horizontal="left" vertical="center" wrapText="1"/>
    </xf>
    <xf numFmtId="0" fontId="21" fillId="3" borderId="10" xfId="0" applyFont="1" applyFill="1" applyBorder="1" applyAlignment="1">
      <alignment horizontal="left" vertical="center"/>
    </xf>
    <xf numFmtId="0" fontId="100" fillId="0" borderId="10" xfId="0" applyFont="1" applyFill="1" applyBorder="1" applyAlignment="1">
      <alignment horizontal="left" vertical="center"/>
    </xf>
    <xf numFmtId="0" fontId="23" fillId="0" borderId="0" xfId="0" applyFont="1" applyAlignment="1">
      <alignment/>
    </xf>
    <xf numFmtId="0" fontId="24" fillId="0" borderId="0" xfId="0" applyFont="1" applyAlignment="1">
      <alignment vertical="center" wrapText="1"/>
    </xf>
    <xf numFmtId="0" fontId="5" fillId="0" borderId="0" xfId="0" applyFont="1" applyAlignment="1">
      <alignment/>
    </xf>
    <xf numFmtId="0" fontId="25" fillId="0" borderId="0" xfId="0" applyFont="1" applyAlignment="1">
      <alignment vertical="center" wrapText="1"/>
    </xf>
    <xf numFmtId="0" fontId="25" fillId="0" borderId="0" xfId="0" applyFont="1" applyAlignment="1">
      <alignment horizontal="center" vertical="center" wrapText="1"/>
    </xf>
    <xf numFmtId="0" fontId="5" fillId="0" borderId="0" xfId="0" applyFont="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5" fillId="0" borderId="0"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24" xfId="0" applyFont="1" applyFill="1" applyBorder="1" applyAlignment="1">
      <alignment horizontal="right" vertical="center" wrapText="1"/>
    </xf>
    <xf numFmtId="0" fontId="5" fillId="0" borderId="0" xfId="0" applyFont="1" applyBorder="1" applyAlignment="1">
      <alignment/>
    </xf>
    <xf numFmtId="0" fontId="25" fillId="0" borderId="0" xfId="0" applyFont="1" applyBorder="1" applyAlignment="1">
      <alignment horizontal="center" vertical="center" wrapText="1"/>
    </xf>
    <xf numFmtId="0" fontId="9" fillId="0" borderId="10" xfId="0" applyFont="1" applyFill="1" applyBorder="1" applyAlignment="1">
      <alignment horizontal="right" vertical="center" wrapText="1"/>
    </xf>
    <xf numFmtId="0" fontId="26" fillId="0" borderId="19" xfId="0" applyFont="1" applyBorder="1" applyAlignment="1">
      <alignment horizontal="center" vertical="center"/>
    </xf>
    <xf numFmtId="0" fontId="101" fillId="0" borderId="0" xfId="0" applyFont="1" applyAlignment="1">
      <alignment/>
    </xf>
    <xf numFmtId="0" fontId="26" fillId="0" borderId="19" xfId="0" applyFont="1" applyFill="1" applyBorder="1" applyAlignment="1">
      <alignment horizontal="center" vertical="center"/>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8" xfId="0" applyFont="1" applyBorder="1" applyAlignment="1">
      <alignment vertical="center" wrapText="1"/>
    </xf>
    <xf numFmtId="0" fontId="30" fillId="0" borderId="0" xfId="0" applyFont="1" applyBorder="1" applyAlignment="1">
      <alignment vertical="center" wrapText="1"/>
    </xf>
    <xf numFmtId="0" fontId="30" fillId="0" borderId="26" xfId="0" applyFont="1" applyBorder="1" applyAlignment="1">
      <alignment vertical="center" wrapText="1"/>
    </xf>
    <xf numFmtId="0" fontId="31" fillId="0" borderId="27" xfId="0" applyFont="1" applyBorder="1" applyAlignment="1">
      <alignment vertical="center" wrapText="1"/>
    </xf>
    <xf numFmtId="0" fontId="31" fillId="0" borderId="28" xfId="0" applyFont="1" applyFill="1" applyBorder="1" applyAlignment="1">
      <alignment horizontal="right" vertical="center"/>
    </xf>
    <xf numFmtId="1" fontId="31" fillId="0" borderId="28" xfId="0" applyNumberFormat="1" applyFont="1" applyFill="1" applyBorder="1" applyAlignment="1">
      <alignment horizontal="right" vertical="center"/>
    </xf>
    <xf numFmtId="1" fontId="30" fillId="0" borderId="29" xfId="0" applyNumberFormat="1" applyFont="1" applyBorder="1" applyAlignment="1">
      <alignment horizontal="center" vertical="center" wrapText="1"/>
    </xf>
    <xf numFmtId="0" fontId="30" fillId="0" borderId="0" xfId="0" applyFont="1" applyFill="1" applyBorder="1" applyAlignment="1">
      <alignment vertical="center" wrapText="1"/>
    </xf>
    <xf numFmtId="0" fontId="31" fillId="0" borderId="27" xfId="0" applyFont="1" applyFill="1" applyBorder="1" applyAlignment="1">
      <alignment vertical="center" wrapText="1"/>
    </xf>
    <xf numFmtId="1" fontId="30" fillId="0" borderId="29" xfId="0" applyNumberFormat="1" applyFont="1" applyFill="1" applyBorder="1" applyAlignment="1">
      <alignment horizontal="center" vertical="center" wrapText="1"/>
    </xf>
    <xf numFmtId="0" fontId="32" fillId="0" borderId="20" xfId="0" applyFont="1" applyBorder="1" applyAlignment="1">
      <alignment horizontal="center" vertical="center"/>
    </xf>
    <xf numFmtId="0" fontId="32" fillId="0" borderId="21" xfId="0" applyFont="1" applyBorder="1" applyAlignment="1">
      <alignment horizontal="left" vertical="center" wrapText="1"/>
    </xf>
    <xf numFmtId="0" fontId="32" fillId="0" borderId="21" xfId="0" applyFont="1" applyBorder="1" applyAlignment="1">
      <alignment horizontal="right" vertical="center" wrapText="1"/>
    </xf>
    <xf numFmtId="0" fontId="32" fillId="0" borderId="21" xfId="0" applyFont="1" applyFill="1" applyBorder="1" applyAlignment="1">
      <alignment horizontal="right" vertical="center" wrapText="1"/>
    </xf>
    <xf numFmtId="2" fontId="32" fillId="0" borderId="22" xfId="0" applyNumberFormat="1" applyFont="1" applyBorder="1" applyAlignment="1">
      <alignment horizontal="right" vertical="center" wrapText="1"/>
    </xf>
    <xf numFmtId="0" fontId="32" fillId="0" borderId="23" xfId="0" applyFont="1" applyBorder="1" applyAlignment="1">
      <alignment horizontal="center" vertical="center"/>
    </xf>
    <xf numFmtId="0" fontId="32" fillId="0" borderId="10" xfId="0" applyFont="1" applyBorder="1" applyAlignment="1">
      <alignment horizontal="left" vertical="center" wrapText="1"/>
    </xf>
    <xf numFmtId="0" fontId="32" fillId="0" borderId="10" xfId="0" applyFont="1" applyBorder="1" applyAlignment="1">
      <alignment horizontal="right" vertical="center" wrapText="1"/>
    </xf>
    <xf numFmtId="0" fontId="32" fillId="0" borderId="10" xfId="0" applyFont="1" applyFill="1" applyBorder="1" applyAlignment="1">
      <alignment horizontal="right" vertical="center" wrapText="1"/>
    </xf>
    <xf numFmtId="2" fontId="32" fillId="0" borderId="24" xfId="0" applyNumberFormat="1" applyFont="1" applyBorder="1" applyAlignment="1">
      <alignment horizontal="right" vertical="center" wrapText="1"/>
    </xf>
    <xf numFmtId="0" fontId="32" fillId="0" borderId="30" xfId="0" applyFont="1" applyBorder="1" applyAlignment="1">
      <alignment horizontal="center" vertical="center"/>
    </xf>
    <xf numFmtId="0" fontId="30" fillId="0" borderId="17" xfId="0" applyFont="1" applyBorder="1" applyAlignment="1">
      <alignment horizontal="left" vertical="center"/>
    </xf>
    <xf numFmtId="0" fontId="30" fillId="0" borderId="17" xfId="0" applyFont="1" applyBorder="1" applyAlignment="1">
      <alignment horizontal="right" vertical="center" wrapText="1"/>
    </xf>
    <xf numFmtId="0" fontId="30" fillId="0" borderId="17" xfId="0" applyFont="1" applyBorder="1" applyAlignment="1">
      <alignment horizontal="right" vertical="center"/>
    </xf>
    <xf numFmtId="2" fontId="30" fillId="0" borderId="25" xfId="0" applyNumberFormat="1" applyFont="1" applyBorder="1" applyAlignment="1">
      <alignment horizontal="right" vertical="center" wrapText="1"/>
    </xf>
    <xf numFmtId="0" fontId="33" fillId="0" borderId="0" xfId="0" applyFont="1" applyFill="1" applyAlignment="1">
      <alignment/>
    </xf>
    <xf numFmtId="0" fontId="102" fillId="0" borderId="0" xfId="0" applyFont="1" applyAlignment="1">
      <alignment/>
    </xf>
    <xf numFmtId="0" fontId="35" fillId="0" borderId="0" xfId="0" applyFont="1" applyAlignment="1">
      <alignment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horizontal="left" indent="2"/>
    </xf>
    <xf numFmtId="0" fontId="7" fillId="0" borderId="31" xfId="0" applyFont="1" applyBorder="1" applyAlignment="1">
      <alignment horizontal="center"/>
    </xf>
    <xf numFmtId="0" fontId="7" fillId="0" borderId="32" xfId="0" applyFont="1" applyBorder="1" applyAlignment="1">
      <alignment horizontal="center"/>
    </xf>
    <xf numFmtId="0" fontId="7" fillId="0" borderId="26" xfId="0" applyFont="1" applyBorder="1" applyAlignment="1">
      <alignment vertical="center" wrapText="1"/>
    </xf>
    <xf numFmtId="0" fontId="7" fillId="0" borderId="32" xfId="0" applyFont="1" applyBorder="1" applyAlignment="1">
      <alignment vertical="center" wrapText="1"/>
    </xf>
    <xf numFmtId="0" fontId="8" fillId="0" borderId="31" xfId="0" applyFont="1" applyBorder="1" applyAlignment="1">
      <alignment/>
    </xf>
    <xf numFmtId="0" fontId="7" fillId="0" borderId="32" xfId="0" applyFont="1" applyBorder="1" applyAlignment="1">
      <alignment vertical="center"/>
    </xf>
    <xf numFmtId="0" fontId="8" fillId="0" borderId="32" xfId="0" applyFont="1" applyBorder="1" applyAlignment="1">
      <alignment horizontal="center" vertical="center"/>
    </xf>
    <xf numFmtId="0" fontId="8" fillId="0" borderId="32" xfId="0" applyFont="1" applyBorder="1" applyAlignment="1">
      <alignment vertical="center"/>
    </xf>
    <xf numFmtId="2" fontId="8" fillId="0" borderId="32" xfId="0" applyNumberFormat="1" applyFont="1" applyBorder="1" applyAlignment="1">
      <alignment/>
    </xf>
    <xf numFmtId="0" fontId="8" fillId="0" borderId="31" xfId="0" applyFont="1" applyBorder="1" applyAlignment="1">
      <alignment horizontal="center" vertical="center"/>
    </xf>
    <xf numFmtId="0" fontId="8" fillId="0" borderId="32" xfId="0" applyFont="1" applyBorder="1" applyAlignment="1">
      <alignment/>
    </xf>
    <xf numFmtId="182" fontId="8" fillId="0" borderId="32" xfId="0" applyNumberFormat="1" applyFont="1" applyBorder="1" applyAlignment="1">
      <alignment/>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24" xfId="0" applyFont="1" applyBorder="1" applyAlignment="1">
      <alignment wrapText="1"/>
    </xf>
    <xf numFmtId="0" fontId="7" fillId="0" borderId="25" xfId="0" applyFont="1" applyBorder="1" applyAlignment="1">
      <alignment wrapText="1"/>
    </xf>
    <xf numFmtId="0" fontId="8" fillId="0" borderId="11" xfId="0" applyFont="1" applyBorder="1" applyAlignment="1">
      <alignment vertical="center"/>
    </xf>
    <xf numFmtId="2" fontId="8" fillId="0" borderId="11" xfId="0" applyNumberFormat="1" applyFont="1" applyBorder="1" applyAlignment="1">
      <alignment vertical="center"/>
    </xf>
    <xf numFmtId="0" fontId="8" fillId="0" borderId="10" xfId="0" applyFont="1" applyBorder="1" applyAlignment="1">
      <alignment vertical="center"/>
    </xf>
    <xf numFmtId="0" fontId="7" fillId="0" borderId="0" xfId="0" applyFont="1" applyAlignment="1">
      <alignment horizontal="left"/>
    </xf>
    <xf numFmtId="0" fontId="7" fillId="0" borderId="24" xfId="0" applyFont="1" applyBorder="1" applyAlignment="1">
      <alignment vertical="center" wrapText="1"/>
    </xf>
    <xf numFmtId="0" fontId="7" fillId="0" borderId="25" xfId="0" applyFont="1" applyBorder="1" applyAlignment="1">
      <alignment vertical="center" wrapText="1"/>
    </xf>
    <xf numFmtId="0" fontId="8" fillId="0" borderId="11" xfId="0" applyFont="1" applyBorder="1" applyAlignment="1">
      <alignment horizontal="center" vertical="center"/>
    </xf>
    <xf numFmtId="10" fontId="8" fillId="0" borderId="11" xfId="0" applyNumberFormat="1" applyFont="1" applyBorder="1" applyAlignment="1">
      <alignment vertical="center"/>
    </xf>
    <xf numFmtId="10" fontId="8" fillId="0" borderId="10" xfId="0" applyNumberFormat="1" applyFont="1" applyBorder="1" applyAlignment="1">
      <alignment vertical="center"/>
    </xf>
    <xf numFmtId="0" fontId="6" fillId="0"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18" fillId="0" borderId="0" xfId="0" applyFont="1" applyFill="1" applyBorder="1" applyAlignment="1">
      <alignment horizontal="center" vertical="center" wrapText="1"/>
    </xf>
    <xf numFmtId="0" fontId="98" fillId="0" borderId="0" xfId="0" applyFont="1" applyFill="1" applyBorder="1" applyAlignment="1">
      <alignment horizontal="center" vertical="center" wrapText="1"/>
    </xf>
    <xf numFmtId="0" fontId="8" fillId="0" borderId="10" xfId="0" applyFont="1" applyBorder="1" applyAlignment="1">
      <alignment horizont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0" xfId="0" applyFont="1" applyFill="1" applyAlignment="1">
      <alignment horizontal="left"/>
    </xf>
    <xf numFmtId="0" fontId="6" fillId="0" borderId="0" xfId="0" applyFont="1" applyFill="1" applyBorder="1" applyAlignment="1">
      <alignment horizontal="left"/>
    </xf>
    <xf numFmtId="0" fontId="6" fillId="0" borderId="10" xfId="0" applyFont="1" applyFill="1" applyBorder="1" applyAlignment="1">
      <alignment horizontal="center" vertical="center"/>
    </xf>
    <xf numFmtId="0" fontId="6" fillId="0" borderId="10" xfId="0" applyFont="1" applyBorder="1" applyAlignment="1">
      <alignment vertical="top" wrapText="1"/>
    </xf>
    <xf numFmtId="0" fontId="6" fillId="0" borderId="10" xfId="0" applyFont="1" applyBorder="1" applyAlignment="1">
      <alignment horizontal="center" vertical="center" wrapText="1"/>
    </xf>
    <xf numFmtId="0" fontId="22" fillId="0" borderId="33" xfId="0" applyFont="1" applyFill="1" applyBorder="1" applyAlignment="1">
      <alignment horizontal="left"/>
    </xf>
    <xf numFmtId="0" fontId="22" fillId="0" borderId="34" xfId="0" applyFont="1" applyFill="1" applyBorder="1" applyAlignment="1">
      <alignment horizontal="left"/>
    </xf>
    <xf numFmtId="0" fontId="22" fillId="0" borderId="35" xfId="0" applyFont="1" applyFill="1" applyBorder="1" applyAlignment="1">
      <alignment horizontal="left"/>
    </xf>
    <xf numFmtId="0" fontId="22" fillId="0" borderId="36" xfId="0" applyFont="1" applyFill="1" applyBorder="1" applyAlignment="1">
      <alignment horizontal="left"/>
    </xf>
    <xf numFmtId="0" fontId="22" fillId="0" borderId="37" xfId="0" applyFont="1" applyFill="1" applyBorder="1" applyAlignment="1">
      <alignment horizontal="left"/>
    </xf>
    <xf numFmtId="0" fontId="22" fillId="0" borderId="38" xfId="0" applyFont="1" applyFill="1" applyBorder="1" applyAlignment="1">
      <alignment horizontal="left"/>
    </xf>
    <xf numFmtId="0" fontId="22" fillId="0" borderId="18" xfId="0" applyFont="1" applyFill="1" applyBorder="1" applyAlignment="1">
      <alignment horizontal="left"/>
    </xf>
    <xf numFmtId="0" fontId="22" fillId="0" borderId="0" xfId="0" applyFont="1" applyFill="1" applyBorder="1" applyAlignment="1">
      <alignment horizontal="left"/>
    </xf>
    <xf numFmtId="0" fontId="22" fillId="0" borderId="26" xfId="0" applyFont="1" applyFill="1" applyBorder="1" applyAlignment="1">
      <alignment horizontal="left"/>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9" fillId="0" borderId="23" xfId="0" applyFont="1" applyBorder="1" applyAlignment="1">
      <alignment horizontal="left" vertical="center" wrapText="1"/>
    </xf>
    <xf numFmtId="0" fontId="9" fillId="0" borderId="10" xfId="0" applyFont="1" applyBorder="1" applyAlignment="1">
      <alignment horizontal="left" vertical="center" wrapText="1"/>
    </xf>
    <xf numFmtId="0" fontId="9" fillId="0" borderId="24" xfId="0" applyFont="1" applyBorder="1" applyAlignment="1">
      <alignment horizontal="left" vertical="center" wrapText="1"/>
    </xf>
    <xf numFmtId="0" fontId="9" fillId="0" borderId="39" xfId="0" applyFont="1" applyBorder="1" applyAlignment="1">
      <alignment horizontal="left" vertical="center" wrapText="1"/>
    </xf>
    <xf numFmtId="0" fontId="9" fillId="0" borderId="15" xfId="0" applyFont="1" applyBorder="1" applyAlignment="1">
      <alignment horizontal="left" vertical="center" wrapText="1"/>
    </xf>
    <xf numFmtId="0" fontId="9" fillId="0" borderId="40" xfId="0" applyFont="1" applyBorder="1" applyAlignment="1">
      <alignment horizontal="left" vertical="center" wrapText="1"/>
    </xf>
    <xf numFmtId="0" fontId="9" fillId="0" borderId="0" xfId="0" applyFont="1" applyFill="1" applyBorder="1" applyAlignment="1">
      <alignment horizontal="left"/>
    </xf>
    <xf numFmtId="0" fontId="9" fillId="0" borderId="41" xfId="0" applyFont="1" applyFill="1" applyBorder="1" applyAlignment="1">
      <alignment horizontal="left" vertical="center" wrapText="1"/>
    </xf>
    <xf numFmtId="0" fontId="9" fillId="0" borderId="41" xfId="0" applyFont="1" applyFill="1" applyBorder="1" applyAlignment="1">
      <alignment horizontal="left" vertical="center"/>
    </xf>
    <xf numFmtId="0" fontId="34" fillId="0" borderId="0" xfId="0" applyFont="1" applyAlignment="1">
      <alignment horizontal="left" vertical="center" wrapText="1"/>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xf>
    <xf numFmtId="0" fontId="30" fillId="0" borderId="20"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7" xfId="0" applyFont="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42" xfId="0" applyFont="1" applyBorder="1" applyAlignment="1">
      <alignment vertical="center" wrapText="1"/>
    </xf>
    <xf numFmtId="0" fontId="7" fillId="0" borderId="31" xfId="0" applyFont="1" applyBorder="1" applyAlignment="1">
      <alignment vertical="center" wrapText="1"/>
    </xf>
    <xf numFmtId="0" fontId="7" fillId="0" borderId="10" xfId="0" applyFont="1" applyBorder="1" applyAlignment="1">
      <alignment vertical="center" wrapText="1"/>
    </xf>
    <xf numFmtId="0" fontId="7" fillId="0" borderId="17" xfId="0" applyFont="1" applyBorder="1" applyAlignment="1">
      <alignment vertical="center" wrapText="1"/>
    </xf>
    <xf numFmtId="0" fontId="7" fillId="0" borderId="0" xfId="0" applyFont="1" applyBorder="1" applyAlignment="1">
      <alignment horizontal="center" wrapText="1"/>
    </xf>
    <xf numFmtId="0" fontId="7" fillId="0" borderId="23" xfId="0" applyFont="1" applyBorder="1" applyAlignment="1">
      <alignment vertical="center" wrapText="1"/>
    </xf>
    <xf numFmtId="0" fontId="7" fillId="0" borderId="30" xfId="0" applyFont="1" applyBorder="1" applyAlignment="1">
      <alignment vertical="center" wrapText="1"/>
    </xf>
    <xf numFmtId="0" fontId="7" fillId="0" borderId="0" xfId="0" applyFont="1" applyBorder="1" applyAlignment="1">
      <alignment wrapText="1"/>
    </xf>
    <xf numFmtId="0" fontId="7" fillId="0" borderId="39" xfId="0" applyFont="1" applyBorder="1" applyAlignment="1">
      <alignment horizontal="center" vertical="center" wrapText="1"/>
    </xf>
    <xf numFmtId="0" fontId="7" fillId="0" borderId="43" xfId="0" applyFont="1" applyBorder="1" applyAlignment="1">
      <alignment horizontal="center" vertical="center" wrapText="1"/>
    </xf>
    <xf numFmtId="0" fontId="8" fillId="0" borderId="0" xfId="0" applyFont="1" applyAlignment="1">
      <alignment horizontal="left" vertical="center" wrapText="1"/>
    </xf>
    <xf numFmtId="0" fontId="87" fillId="0" borderId="10"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7" fillId="34" borderId="0" xfId="0" applyFont="1" applyFill="1" applyBorder="1" applyAlignment="1">
      <alignment horizontal="left" wrapText="1"/>
    </xf>
    <xf numFmtId="0" fontId="8" fillId="0" borderId="10" xfId="0" applyFont="1" applyBorder="1" applyAlignment="1">
      <alignment horizontal="center" vertical="top" wrapText="1"/>
    </xf>
    <xf numFmtId="0" fontId="91" fillId="0" borderId="0" xfId="0" applyFont="1" applyBorder="1" applyAlignment="1">
      <alignment horizontal="left"/>
    </xf>
    <xf numFmtId="0" fontId="87" fillId="0" borderId="15"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top"/>
    </xf>
    <xf numFmtId="0" fontId="8" fillId="0" borderId="10" xfId="0" applyFont="1" applyBorder="1" applyAlignment="1">
      <alignment horizontal="left" vertical="center" wrapText="1"/>
    </xf>
    <xf numFmtId="0" fontId="29" fillId="0" borderId="0" xfId="0" applyFont="1" applyFill="1" applyBorder="1" applyAlignment="1">
      <alignment horizontal="lef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horizontal="right" vertical="center"/>
    </xf>
    <xf numFmtId="0" fontId="103" fillId="0" borderId="0" xfId="0" applyFont="1" applyBorder="1" applyAlignment="1">
      <alignment/>
    </xf>
    <xf numFmtId="0" fontId="30" fillId="0" borderId="48" xfId="0" applyFont="1" applyFill="1" applyBorder="1" applyAlignment="1">
      <alignment vertical="center"/>
    </xf>
    <xf numFmtId="0" fontId="66"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66" fillId="0" borderId="44" xfId="0" applyFont="1" applyFill="1" applyBorder="1" applyAlignment="1">
      <alignment horizontal="left" vertical="center" wrapText="1"/>
    </xf>
    <xf numFmtId="0" fontId="66" fillId="0" borderId="49" xfId="0" applyFont="1" applyFill="1" applyBorder="1" applyAlignment="1">
      <alignment horizontal="left" vertical="center" wrapText="1"/>
    </xf>
    <xf numFmtId="0" fontId="66" fillId="0" borderId="5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vertical="center" wrapText="1"/>
    </xf>
    <xf numFmtId="2" fontId="30" fillId="4" borderId="10" xfId="0" applyNumberFormat="1" applyFont="1" applyFill="1" applyBorder="1" applyAlignment="1">
      <alignment vertical="center"/>
    </xf>
    <xf numFmtId="2" fontId="30" fillId="4" borderId="10" xfId="0" applyNumberFormat="1" applyFont="1" applyFill="1" applyBorder="1" applyAlignment="1">
      <alignment vertical="center" wrapText="1"/>
    </xf>
    <xf numFmtId="2" fontId="30" fillId="0" borderId="10" xfId="0" applyNumberFormat="1" applyFont="1" applyFill="1" applyBorder="1" applyAlignment="1">
      <alignment vertical="center"/>
    </xf>
    <xf numFmtId="2" fontId="30" fillId="0" borderId="10" xfId="0" applyNumberFormat="1" applyFont="1" applyFill="1" applyBorder="1" applyAlignment="1">
      <alignment vertical="center" wrapText="1"/>
    </xf>
    <xf numFmtId="0" fontId="104" fillId="0" borderId="10" xfId="0" applyFont="1" applyBorder="1" applyAlignment="1">
      <alignment/>
    </xf>
    <xf numFmtId="0" fontId="104" fillId="0" borderId="10" xfId="0" applyFont="1" applyBorder="1" applyAlignment="1">
      <alignment wrapText="1"/>
    </xf>
    <xf numFmtId="2" fontId="104" fillId="0" borderId="10" xfId="0" applyNumberFormat="1" applyFont="1" applyBorder="1" applyAlignment="1">
      <alignment/>
    </xf>
    <xf numFmtId="0" fontId="104" fillId="34" borderId="10" xfId="0" applyFont="1" applyFill="1" applyBorder="1" applyAlignment="1">
      <alignment/>
    </xf>
    <xf numFmtId="2" fontId="104" fillId="34" borderId="10" xfId="0" applyNumberFormat="1" applyFont="1" applyFill="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_sop 08_test results format_ NDC_Wes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P_Q2_All_W_21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P_Q3_2021-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oP_Report\FY_2021\Q_III_FY_2020_21\SoP_Q3_All_W_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oP_004_Quarter%20III_W_21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ujparikh3442\Desktop\SOP\SoP_Q1_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ekstop%20data%2018-11-20\Begin%2007.09.20\SOP%20Transformer\SoP_Q3_202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SoP_15(Modified)"/>
      <sheetName val="MG SoP 16"/>
      <sheetName val="Work"/>
      <sheetName val="MG SoP 03B  (BC)"/>
      <sheetName val="MG SoP 03B  (BO)"/>
      <sheetName val="MG SoP 03B  (And)"/>
      <sheetName val="MG SoP 03B  (Nad)"/>
      <sheetName val="MG SoP 03B  (Gdr)"/>
      <sheetName val="MG SoP 03B  (MG)"/>
    </sheetNames>
    <sheetDataSet>
      <sheetData sheetId="0">
        <row r="1">
          <cell r="A1" t="str">
            <v>Name of Distribution Licensee: M G V C L</v>
          </cell>
        </row>
        <row r="2">
          <cell r="A2" t="str">
            <v>Quarter :   Q-III (OCT- NOV-DEC - 2021)</v>
          </cell>
        </row>
        <row r="3">
          <cell r="A3" t="str">
            <v>Year: 2021-22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_SoP_12"/>
      <sheetName val="MG SoP 13"/>
      <sheetName val="MG_SoP_14"/>
      <sheetName val="SoP_15(Modified)"/>
      <sheetName val="MG SoP 16"/>
    </sheetNames>
    <sheetDataSet>
      <sheetData sheetId="0">
        <row r="1">
          <cell r="A1" t="str">
            <v>Name of Distribution Licensee: M G V C L</v>
          </cell>
        </row>
        <row r="2">
          <cell r="A2" t="str">
            <v>Quarter :   Q-III  ( OCT.-NOV.-DEC.- 2021)</v>
          </cell>
        </row>
        <row r="3">
          <cell r="A3" t="str">
            <v>Year: 2021-22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_SoP_12"/>
      <sheetName val="MG SoP 13"/>
      <sheetName val="MG_SoP_14"/>
      <sheetName val="SoP_15(Modified)"/>
      <sheetName val="MG SoP 16"/>
      <sheetName val="Work"/>
      <sheetName val="MG SoP 03B  (BC)"/>
      <sheetName val="MG SoP 03B  (BO)"/>
      <sheetName val="MG SoP 03B  (And)"/>
      <sheetName val="MG SoP 03B  (Nad)"/>
      <sheetName val="MG SoP 03B  (Gdr)"/>
      <sheetName val="MG SoP 03B  (MG)"/>
    </sheetNames>
    <sheetDataSet>
      <sheetData sheetId="0">
        <row r="1">
          <cell r="A1" t="str">
            <v>Name of Distribution Licensee: M G V C 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SoP_15(Modified)"/>
      <sheetName val="MG SoP 16"/>
      <sheetName val="Work"/>
      <sheetName val="MG SoP 03B  (BC)"/>
      <sheetName val="MG SoP 03B  (BO)"/>
      <sheetName val="MG SoP 03B  (And)"/>
      <sheetName val="MG SoP 03B  (Nad)"/>
      <sheetName val="MG SoP 03B  (Gdr)"/>
      <sheetName val="MG SoP 03B  (MG)"/>
    </sheetNames>
    <sheetDataSet>
      <sheetData sheetId="1">
        <row r="1">
          <cell r="A1" t="str">
            <v>Name of Distribution Licensee: M G V C L</v>
          </cell>
        </row>
        <row r="2">
          <cell r="A2" t="str">
            <v>Quarter :   Q-III (OCT- NOV-DEC - 2021)</v>
          </cell>
        </row>
        <row r="3">
          <cell r="A3" t="str">
            <v>Year: 2021-22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MG SoP 16"/>
    </sheetNames>
    <sheetDataSet>
      <sheetData sheetId="0">
        <row r="1">
          <cell r="A1" t="str">
            <v>Name of Distribution Licensee: M G V C L</v>
          </cell>
        </row>
        <row r="3">
          <cell r="A3" t="str">
            <v>Year: 2021-22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_SoP_12"/>
      <sheetName val="MG SoP 13"/>
      <sheetName val="MG_SoP_14"/>
      <sheetName val="SoP_15(Modified)"/>
      <sheetName val="MG SoP 16"/>
    </sheetNames>
    <sheetDataSet>
      <sheetData sheetId="0">
        <row r="1">
          <cell r="A1" t="str">
            <v>Name of Distribution Licensee: M G V C L</v>
          </cell>
        </row>
        <row r="2">
          <cell r="A2" t="str">
            <v>Quarter :   Q-III  ( OCT.-NOV.-DEC.- 2021)</v>
          </cell>
        </row>
        <row r="3">
          <cell r="A3" t="str">
            <v>Year: 2021-22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1.v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2.v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3.v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E3"/>
  <sheetViews>
    <sheetView view="pageBreakPreview" zoomScale="60" zoomScalePageLayoutView="0" workbookViewId="0" topLeftCell="A1">
      <selection activeCell="A2" sqref="A2"/>
    </sheetView>
  </sheetViews>
  <sheetFormatPr defaultColWidth="9.140625" defaultRowHeight="15"/>
  <cols>
    <col min="1" max="1" width="66.8515625" style="0" customWidth="1"/>
    <col min="3" max="3" width="10.7109375" style="0" customWidth="1"/>
  </cols>
  <sheetData>
    <row r="1" spans="1:5" ht="24.75" customHeight="1" thickBot="1">
      <c r="A1" s="128" t="s">
        <v>229</v>
      </c>
      <c r="B1" s="129"/>
      <c r="C1" s="129"/>
      <c r="D1" s="129"/>
      <c r="E1" s="129"/>
    </row>
    <row r="2" spans="1:5" ht="24" customHeight="1" thickBot="1">
      <c r="A2" s="130" t="s">
        <v>230</v>
      </c>
      <c r="B2" s="129"/>
      <c r="C2" s="129"/>
      <c r="D2" s="129"/>
      <c r="E2" s="129"/>
    </row>
    <row r="3" spans="1:5" ht="24.75" customHeight="1" thickBot="1">
      <c r="A3" s="128" t="s">
        <v>29</v>
      </c>
      <c r="B3" s="129"/>
      <c r="C3" s="129"/>
      <c r="D3" s="129"/>
      <c r="E3" s="129"/>
    </row>
  </sheetData>
  <sheetProtection/>
  <printOptions horizontalCentered="1" verticalCentered="1"/>
  <pageMargins left="0.45" right="0.45" top="0.5" bottom="0.5" header="0.3" footer="0.3"/>
  <pageSetup horizontalDpi="600" verticalDpi="600" orientation="landscape" paperSize="9" scale="200" r:id="rId1"/>
</worksheet>
</file>

<file path=xl/worksheets/sheet10.xml><?xml version="1.0" encoding="utf-8"?>
<worksheet xmlns="http://schemas.openxmlformats.org/spreadsheetml/2006/main" xmlns:r="http://schemas.openxmlformats.org/officeDocument/2006/relationships">
  <sheetPr>
    <tabColor rgb="FFFF0000"/>
  </sheetPr>
  <dimension ref="A1:F16"/>
  <sheetViews>
    <sheetView zoomScalePageLayoutView="0" workbookViewId="0" topLeftCell="A7">
      <selection activeCell="A16" sqref="A16:F16"/>
    </sheetView>
  </sheetViews>
  <sheetFormatPr defaultColWidth="9.140625" defaultRowHeight="15"/>
  <cols>
    <col min="2" max="2" width="17.8515625" style="0" customWidth="1"/>
    <col min="3" max="3" width="12.8515625" style="0" customWidth="1"/>
    <col min="4" max="4" width="13.421875" style="0" customWidth="1"/>
    <col min="5" max="5" width="13.8515625" style="0" customWidth="1"/>
    <col min="6" max="6" width="14.421875" style="0" customWidth="1"/>
  </cols>
  <sheetData>
    <row r="1" spans="1:5" ht="18">
      <c r="A1" s="210" t="str">
        <f>'[6]MG COVER PAGE'!A1</f>
        <v>Name of Distribution Licensee: M G V C L</v>
      </c>
      <c r="B1" s="210"/>
      <c r="C1" s="210"/>
      <c r="D1" s="210"/>
      <c r="E1" s="210"/>
    </row>
    <row r="2" spans="1:5" ht="18">
      <c r="A2" s="210" t="str">
        <f>'[6]MG COVER PAGE'!A2</f>
        <v>Quarter :   Q-III  ( OCT.-NOV.-DEC.- 2021)</v>
      </c>
      <c r="B2" s="210"/>
      <c r="C2" s="210"/>
      <c r="D2" s="210"/>
      <c r="E2" s="210"/>
    </row>
    <row r="3" spans="1:5" ht="18">
      <c r="A3" s="210" t="str">
        <f>'[6]MG COVER PAGE'!A3</f>
        <v>Year: 2021-22</v>
      </c>
      <c r="B3" s="210"/>
      <c r="C3" s="210"/>
      <c r="D3" s="210"/>
      <c r="E3" s="210"/>
    </row>
    <row r="4" spans="1:6" ht="18">
      <c r="A4" s="189" t="s">
        <v>308</v>
      </c>
      <c r="B4" s="89"/>
      <c r="C4" s="89"/>
      <c r="D4" s="89"/>
      <c r="E4" s="89"/>
      <c r="F4" s="89"/>
    </row>
    <row r="5" spans="1:6" ht="18.75" thickBot="1">
      <c r="A5" s="253" t="s">
        <v>309</v>
      </c>
      <c r="B5" s="253"/>
      <c r="C5" s="253"/>
      <c r="D5" s="253"/>
      <c r="E5" s="253"/>
      <c r="F5" s="253"/>
    </row>
    <row r="6" spans="1:6" ht="18">
      <c r="A6" s="181">
        <v>-1</v>
      </c>
      <c r="B6" s="182">
        <v>-2</v>
      </c>
      <c r="C6" s="182">
        <v>-3</v>
      </c>
      <c r="D6" s="182">
        <v>-4</v>
      </c>
      <c r="E6" s="182">
        <v>-5</v>
      </c>
      <c r="F6" s="183">
        <v>-6</v>
      </c>
    </row>
    <row r="7" spans="1:6" ht="36">
      <c r="A7" s="254" t="s">
        <v>0</v>
      </c>
      <c r="B7" s="248" t="s">
        <v>278</v>
      </c>
      <c r="C7" s="248" t="s">
        <v>310</v>
      </c>
      <c r="D7" s="248" t="s">
        <v>311</v>
      </c>
      <c r="E7" s="248" t="s">
        <v>281</v>
      </c>
      <c r="F7" s="190" t="s">
        <v>312</v>
      </c>
    </row>
    <row r="8" spans="1:6" ht="54" customHeight="1" thickBot="1">
      <c r="A8" s="255"/>
      <c r="B8" s="249"/>
      <c r="C8" s="249"/>
      <c r="D8" s="249"/>
      <c r="E8" s="249"/>
      <c r="F8" s="191" t="s">
        <v>284</v>
      </c>
    </row>
    <row r="9" spans="1:6" ht="18">
      <c r="A9" s="192">
        <v>1</v>
      </c>
      <c r="B9" s="186" t="s">
        <v>285</v>
      </c>
      <c r="C9" s="186">
        <v>34</v>
      </c>
      <c r="D9" s="193">
        <v>0.035</v>
      </c>
      <c r="E9" s="186">
        <v>0</v>
      </c>
      <c r="F9" s="186">
        <f>E9*100/C9</f>
        <v>0</v>
      </c>
    </row>
    <row r="10" spans="1:6" ht="18">
      <c r="A10" s="69">
        <v>2</v>
      </c>
      <c r="B10" s="188" t="s">
        <v>293</v>
      </c>
      <c r="C10" s="188">
        <v>4</v>
      </c>
      <c r="D10" s="194">
        <v>0.03</v>
      </c>
      <c r="E10" s="188">
        <v>0</v>
      </c>
      <c r="F10" s="188">
        <v>0</v>
      </c>
    </row>
    <row r="11" spans="1:6" ht="18">
      <c r="A11" s="69">
        <v>3</v>
      </c>
      <c r="B11" s="188" t="s">
        <v>313</v>
      </c>
      <c r="C11" s="188">
        <v>1</v>
      </c>
      <c r="D11" s="194">
        <v>0.03</v>
      </c>
      <c r="E11" s="188">
        <v>0</v>
      </c>
      <c r="F11" s="188">
        <v>0</v>
      </c>
    </row>
    <row r="12" spans="1:6" ht="18">
      <c r="A12" s="91"/>
      <c r="B12" s="89"/>
      <c r="C12" s="89"/>
      <c r="D12" s="89"/>
      <c r="E12" s="89"/>
      <c r="F12" s="89"/>
    </row>
    <row r="13" spans="1:6" ht="57" customHeight="1">
      <c r="A13" s="256" t="s">
        <v>314</v>
      </c>
      <c r="B13" s="256"/>
      <c r="C13" s="256"/>
      <c r="D13" s="256"/>
      <c r="E13" s="256"/>
      <c r="F13" s="256"/>
    </row>
    <row r="14" spans="1:6" ht="18">
      <c r="A14" s="167"/>
      <c r="B14" s="89"/>
      <c r="C14" s="89"/>
      <c r="D14" s="89"/>
      <c r="E14" s="89"/>
      <c r="F14" s="89"/>
    </row>
    <row r="15" spans="1:6" ht="18">
      <c r="A15" s="91" t="s">
        <v>315</v>
      </c>
      <c r="B15" s="89"/>
      <c r="C15" s="89"/>
      <c r="D15" s="89"/>
      <c r="E15" s="89"/>
      <c r="F15" s="89"/>
    </row>
    <row r="16" spans="1:6" ht="60" customHeight="1">
      <c r="A16" s="256" t="s">
        <v>316</v>
      </c>
      <c r="B16" s="256"/>
      <c r="C16" s="256"/>
      <c r="D16" s="256"/>
      <c r="E16" s="256"/>
      <c r="F16" s="256"/>
    </row>
  </sheetData>
  <sheetProtection/>
  <mergeCells count="11">
    <mergeCell ref="A13:F13"/>
    <mergeCell ref="A16:F16"/>
    <mergeCell ref="A1:E1"/>
    <mergeCell ref="A2:E2"/>
    <mergeCell ref="A3:E3"/>
    <mergeCell ref="A5:F5"/>
    <mergeCell ref="A7:A8"/>
    <mergeCell ref="B7:B8"/>
    <mergeCell ref="C7:C8"/>
    <mergeCell ref="D7:D8"/>
    <mergeCell ref="E7:E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C00000"/>
  </sheetPr>
  <dimension ref="A1:H14"/>
  <sheetViews>
    <sheetView view="pageBreakPreview" zoomScale="60" zoomScalePageLayoutView="0" workbookViewId="0" topLeftCell="A1">
      <selection activeCell="J10" sqref="J10"/>
    </sheetView>
  </sheetViews>
  <sheetFormatPr defaultColWidth="14.57421875" defaultRowHeight="15"/>
  <cols>
    <col min="1" max="1" width="4.140625" style="2" bestFit="1" customWidth="1"/>
    <col min="2" max="2" width="11.28125" style="2" customWidth="1"/>
    <col min="3" max="3" width="18.57421875" style="2" customWidth="1"/>
    <col min="4" max="4" width="15.140625" style="2" customWidth="1"/>
    <col min="5" max="5" width="16.7109375" style="2" customWidth="1"/>
    <col min="6" max="6" width="17.7109375" style="2" customWidth="1"/>
    <col min="7" max="7" width="3.57421875" style="2" customWidth="1"/>
    <col min="8" max="8" width="14.8515625" style="2" customWidth="1"/>
    <col min="9" max="16384" width="14.57421875" style="2" customWidth="1"/>
  </cols>
  <sheetData>
    <row r="1" spans="1:6" s="4" customFormat="1" ht="18">
      <c r="A1" s="210" t="s">
        <v>33</v>
      </c>
      <c r="B1" s="210"/>
      <c r="C1" s="210"/>
      <c r="D1" s="210"/>
      <c r="E1" s="210"/>
      <c r="F1" s="210"/>
    </row>
    <row r="2" spans="1:6" s="4" customFormat="1" ht="18">
      <c r="A2" s="210" t="s">
        <v>29</v>
      </c>
      <c r="B2" s="210"/>
      <c r="C2" s="210"/>
      <c r="D2" s="210"/>
      <c r="E2" s="210"/>
      <c r="F2" s="210"/>
    </row>
    <row r="3" spans="1:6" s="4" customFormat="1" ht="18">
      <c r="A3" s="258" t="s">
        <v>2</v>
      </c>
      <c r="B3" s="258"/>
      <c r="C3" s="258"/>
      <c r="D3" s="258"/>
      <c r="E3" s="258"/>
      <c r="F3" s="258"/>
    </row>
    <row r="4" spans="1:8" ht="14.25" customHeight="1">
      <c r="A4" s="259" t="s">
        <v>3</v>
      </c>
      <c r="B4" s="259" t="s">
        <v>1</v>
      </c>
      <c r="C4" s="259" t="s">
        <v>17</v>
      </c>
      <c r="D4" s="260" t="s">
        <v>16</v>
      </c>
      <c r="E4" s="21"/>
      <c r="F4" s="18"/>
      <c r="H4" s="257" t="s">
        <v>24</v>
      </c>
    </row>
    <row r="5" spans="1:8" ht="18">
      <c r="A5" s="259"/>
      <c r="B5" s="259"/>
      <c r="C5" s="259"/>
      <c r="D5" s="260"/>
      <c r="E5" s="22"/>
      <c r="F5" s="19"/>
      <c r="H5" s="257"/>
    </row>
    <row r="6" spans="1:8" ht="18">
      <c r="A6" s="259"/>
      <c r="B6" s="259"/>
      <c r="C6" s="259"/>
      <c r="D6" s="260"/>
      <c r="E6" s="22"/>
      <c r="F6" s="19"/>
      <c r="H6" s="257"/>
    </row>
    <row r="7" spans="1:8" ht="18">
      <c r="A7" s="259"/>
      <c r="B7" s="259"/>
      <c r="C7" s="259"/>
      <c r="D7" s="260"/>
      <c r="E7" s="22"/>
      <c r="F7" s="19"/>
      <c r="H7" s="257"/>
    </row>
    <row r="8" spans="1:8" ht="18">
      <c r="A8" s="259"/>
      <c r="B8" s="259"/>
      <c r="C8" s="259"/>
      <c r="D8" s="260"/>
      <c r="E8" s="22"/>
      <c r="F8" s="19"/>
      <c r="H8" s="257"/>
    </row>
    <row r="9" spans="1:8" ht="18">
      <c r="A9" s="259"/>
      <c r="B9" s="259"/>
      <c r="C9" s="259"/>
      <c r="D9" s="260"/>
      <c r="E9" s="23"/>
      <c r="F9" s="20"/>
      <c r="H9" s="257"/>
    </row>
    <row r="10" spans="1:8" s="5" customFormat="1" ht="18">
      <c r="A10" s="13">
        <v>1</v>
      </c>
      <c r="B10" s="13">
        <v>2</v>
      </c>
      <c r="C10" s="13">
        <v>3</v>
      </c>
      <c r="D10" s="13">
        <v>4</v>
      </c>
      <c r="E10" s="17">
        <v>5</v>
      </c>
      <c r="F10" s="17" t="s">
        <v>28</v>
      </c>
      <c r="H10" s="257"/>
    </row>
    <row r="11" spans="1:8" ht="34.5" customHeight="1">
      <c r="A11" s="14">
        <v>1</v>
      </c>
      <c r="B11" s="16" t="s">
        <v>30</v>
      </c>
      <c r="C11" s="31">
        <v>3112269</v>
      </c>
      <c r="D11" s="31">
        <v>3359364</v>
      </c>
      <c r="E11" s="31">
        <v>12439556</v>
      </c>
      <c r="F11" s="36">
        <f>E11/D11</f>
        <v>3.7029497250074717</v>
      </c>
      <c r="H11" s="33">
        <v>3.57</v>
      </c>
    </row>
    <row r="12" spans="1:8" ht="34.5" customHeight="1">
      <c r="A12" s="14">
        <v>2</v>
      </c>
      <c r="B12" s="16" t="s">
        <v>31</v>
      </c>
      <c r="C12" s="31">
        <v>3073774</v>
      </c>
      <c r="D12" s="31">
        <v>3374981</v>
      </c>
      <c r="E12" s="31">
        <v>8974690</v>
      </c>
      <c r="F12" s="36">
        <f>E12/D12</f>
        <v>2.659182377619311</v>
      </c>
      <c r="H12" s="33">
        <v>2.51</v>
      </c>
    </row>
    <row r="13" spans="1:8" ht="34.5" customHeight="1">
      <c r="A13" s="14">
        <v>3</v>
      </c>
      <c r="B13" s="16" t="s">
        <v>32</v>
      </c>
      <c r="C13" s="31">
        <v>3147911</v>
      </c>
      <c r="D13" s="31">
        <v>3365294</v>
      </c>
      <c r="E13" s="31">
        <v>11149786</v>
      </c>
      <c r="F13" s="36">
        <f>E13/D13</f>
        <v>3.3131684779992474</v>
      </c>
      <c r="H13" s="33">
        <v>3.6</v>
      </c>
    </row>
    <row r="14" spans="3:8" ht="34.5" customHeight="1">
      <c r="C14" s="10"/>
      <c r="D14" s="34">
        <f>SUM(D11:D13)</f>
        <v>10099639</v>
      </c>
      <c r="E14" s="35">
        <f>SUM(E11:E13)</f>
        <v>32564032</v>
      </c>
      <c r="F14" s="36">
        <f>E14/D14</f>
        <v>3.2242768281123713</v>
      </c>
      <c r="H14" s="33">
        <v>3.22</v>
      </c>
    </row>
  </sheetData>
  <sheetProtection/>
  <mergeCells count="8">
    <mergeCell ref="H4:H10"/>
    <mergeCell ref="A1:F1"/>
    <mergeCell ref="A2:F2"/>
    <mergeCell ref="A3:F3"/>
    <mergeCell ref="A4:A9"/>
    <mergeCell ref="B4:B9"/>
    <mergeCell ref="C4:C9"/>
    <mergeCell ref="D4:D9"/>
  </mergeCells>
  <printOptions horizontalCentered="1"/>
  <pageMargins left="0.45" right="0.45" top="0.5" bottom="0.5" header="0.3" footer="0.3"/>
  <pageSetup horizontalDpi="600" verticalDpi="600" orientation="landscape" paperSize="9" scale="120" r:id="rId4"/>
  <headerFooter>
    <oddFooter>&amp;L&amp;A</oddFooter>
  </headerFooter>
  <legacyDrawing r:id="rId3"/>
  <oleObjects>
    <oleObject progId="Equation.3" shapeId="11284320" r:id="rId1"/>
    <oleObject progId="Equation.3" shapeId="11284319" r:id="rId2"/>
  </oleObjects>
</worksheet>
</file>

<file path=xl/worksheets/sheet12.xml><?xml version="1.0" encoding="utf-8"?>
<worksheet xmlns="http://schemas.openxmlformats.org/spreadsheetml/2006/main" xmlns:r="http://schemas.openxmlformats.org/officeDocument/2006/relationships">
  <sheetPr>
    <tabColor rgb="FFC00000"/>
  </sheetPr>
  <dimension ref="A1:N10"/>
  <sheetViews>
    <sheetView view="pageBreakPreview" zoomScaleSheetLayoutView="100" zoomScalePageLayoutView="0" workbookViewId="0" topLeftCell="A1">
      <selection activeCell="P8" sqref="P8"/>
    </sheetView>
  </sheetViews>
  <sheetFormatPr defaultColWidth="9.140625" defaultRowHeight="15"/>
  <cols>
    <col min="1" max="1" width="8.00390625" style="0" customWidth="1"/>
    <col min="2" max="2" width="10.00390625" style="0" bestFit="1" customWidth="1"/>
    <col min="3" max="3" width="12.7109375" style="0" hidden="1" customWidth="1"/>
    <col min="4" max="4" width="15.8515625" style="0" hidden="1" customWidth="1"/>
    <col min="5" max="5" width="27.140625" style="0" hidden="1" customWidth="1"/>
    <col min="6" max="6" width="14.57421875" style="0" customWidth="1"/>
    <col min="7" max="7" width="13.57421875" style="0" customWidth="1"/>
    <col min="8" max="8" width="11.421875" style="0" customWidth="1"/>
    <col min="9" max="9" width="19.28125" style="0" customWidth="1"/>
    <col min="10" max="10" width="11.421875" style="0" customWidth="1"/>
    <col min="11" max="11" width="10.140625" style="0" bestFit="1" customWidth="1"/>
    <col min="12" max="12" width="3.28125" style="0" customWidth="1"/>
    <col min="13" max="14" width="10.28125" style="0" customWidth="1"/>
    <col min="15" max="15" width="3.140625" style="0" customWidth="1"/>
  </cols>
  <sheetData>
    <row r="1" spans="1:11" s="7" customFormat="1" ht="18">
      <c r="A1" s="210" t="str">
        <f>'SOP-11'!A1</f>
        <v>Q-3(Oct-Dec-21)</v>
      </c>
      <c r="B1" s="210"/>
      <c r="C1" s="210"/>
      <c r="D1" s="210"/>
      <c r="E1" s="210"/>
      <c r="F1" s="210"/>
      <c r="G1" s="24"/>
      <c r="H1" s="24"/>
      <c r="I1" s="24"/>
      <c r="J1" s="24"/>
      <c r="K1" s="24"/>
    </row>
    <row r="2" spans="1:11" s="7" customFormat="1" ht="18">
      <c r="A2" s="24" t="str">
        <f>'SOP-11'!A2</f>
        <v>Year: 2021-22</v>
      </c>
      <c r="B2" s="24"/>
      <c r="C2" s="24"/>
      <c r="D2" s="24"/>
      <c r="E2" s="24"/>
      <c r="F2" s="24"/>
      <c r="G2" s="24"/>
      <c r="H2" s="24"/>
      <c r="I2" s="24"/>
      <c r="J2" s="24"/>
      <c r="K2" s="24"/>
    </row>
    <row r="3" spans="1:11" ht="18">
      <c r="A3" s="261" t="s">
        <v>4</v>
      </c>
      <c r="B3" s="261"/>
      <c r="C3" s="261"/>
      <c r="D3" s="261"/>
      <c r="E3" s="261"/>
      <c r="F3" s="261"/>
      <c r="G3" s="261"/>
      <c r="H3" s="261"/>
      <c r="I3" s="261"/>
      <c r="J3" s="261"/>
      <c r="K3" s="12"/>
    </row>
    <row r="4" spans="1:14" ht="96.75" customHeight="1">
      <c r="A4" s="198" t="s">
        <v>0</v>
      </c>
      <c r="B4" s="198" t="s">
        <v>1</v>
      </c>
      <c r="C4" s="11" t="s">
        <v>5</v>
      </c>
      <c r="D4" s="11" t="s">
        <v>20</v>
      </c>
      <c r="E4" s="11" t="s">
        <v>6</v>
      </c>
      <c r="F4" s="198" t="s">
        <v>18</v>
      </c>
      <c r="G4" s="198" t="s">
        <v>19</v>
      </c>
      <c r="H4" s="198" t="s">
        <v>21</v>
      </c>
      <c r="I4" s="262" t="s">
        <v>7</v>
      </c>
      <c r="J4" s="198"/>
      <c r="K4" s="198"/>
      <c r="M4" s="198" t="s">
        <v>25</v>
      </c>
      <c r="N4" s="198"/>
    </row>
    <row r="5" spans="1:14" ht="20.25" customHeight="1">
      <c r="A5" s="198"/>
      <c r="B5" s="198"/>
      <c r="C5" s="11"/>
      <c r="D5" s="11"/>
      <c r="E5" s="11"/>
      <c r="F5" s="198"/>
      <c r="G5" s="198"/>
      <c r="H5" s="198"/>
      <c r="I5" s="262"/>
      <c r="J5" s="11" t="s">
        <v>14</v>
      </c>
      <c r="K5" s="11" t="s">
        <v>15</v>
      </c>
      <c r="M5" s="198"/>
      <c r="N5" s="198"/>
    </row>
    <row r="6" spans="1:14" ht="18">
      <c r="A6" s="47">
        <v>1</v>
      </c>
      <c r="B6" s="47">
        <v>2</v>
      </c>
      <c r="C6" s="48">
        <v>3</v>
      </c>
      <c r="D6" s="48">
        <v>4</v>
      </c>
      <c r="E6" s="48" t="s">
        <v>8</v>
      </c>
      <c r="F6" s="48">
        <v>3</v>
      </c>
      <c r="G6" s="48">
        <v>4</v>
      </c>
      <c r="H6" s="48">
        <v>5</v>
      </c>
      <c r="I6" s="47">
        <v>6</v>
      </c>
      <c r="J6" s="48" t="s">
        <v>26</v>
      </c>
      <c r="K6" s="48" t="s">
        <v>27</v>
      </c>
      <c r="M6" s="11" t="s">
        <v>14</v>
      </c>
      <c r="N6" s="11" t="s">
        <v>15</v>
      </c>
    </row>
    <row r="7" spans="1:14" s="6" customFormat="1" ht="34.5" customHeight="1">
      <c r="A7" s="14">
        <v>1</v>
      </c>
      <c r="B7" s="16" t="str">
        <f>'SOP-11'!B11</f>
        <v>Oct' 21</v>
      </c>
      <c r="C7" s="9" t="s">
        <v>10</v>
      </c>
      <c r="D7" s="8"/>
      <c r="E7" s="9"/>
      <c r="F7" s="25">
        <v>804638</v>
      </c>
      <c r="G7" s="25">
        <v>3112269</v>
      </c>
      <c r="H7" s="15">
        <v>3359364</v>
      </c>
      <c r="I7" s="25">
        <v>998598401</v>
      </c>
      <c r="J7" s="39">
        <f>I7/H7</f>
        <v>297.2581717848974</v>
      </c>
      <c r="K7" s="26">
        <v>0.20625000000000002</v>
      </c>
      <c r="M7" s="44">
        <v>382</v>
      </c>
      <c r="N7" s="43">
        <v>0.2652777777777778</v>
      </c>
    </row>
    <row r="8" spans="1:14" s="6" customFormat="1" ht="34.5" customHeight="1">
      <c r="A8" s="14">
        <v>2</v>
      </c>
      <c r="B8" s="16" t="str">
        <f>'SOP-11'!B12</f>
        <v>Nov' 21</v>
      </c>
      <c r="C8" s="9" t="s">
        <v>9</v>
      </c>
      <c r="D8" s="8"/>
      <c r="E8" s="9"/>
      <c r="F8" s="25">
        <v>585781</v>
      </c>
      <c r="G8" s="25">
        <v>3073774</v>
      </c>
      <c r="H8" s="15">
        <v>3374981</v>
      </c>
      <c r="I8" s="25">
        <v>768573558</v>
      </c>
      <c r="J8" s="39">
        <f>I8/H8</f>
        <v>227.72678068409866</v>
      </c>
      <c r="K8" s="26">
        <v>0.15833333333333333</v>
      </c>
      <c r="M8" s="44">
        <v>298</v>
      </c>
      <c r="N8" s="43">
        <v>0.20694444444444446</v>
      </c>
    </row>
    <row r="9" spans="1:14" s="6" customFormat="1" ht="34.5" customHeight="1">
      <c r="A9" s="14">
        <v>3</v>
      </c>
      <c r="B9" s="16" t="str">
        <f>'SOP-11'!B13</f>
        <v>Dec' 21</v>
      </c>
      <c r="C9" s="9"/>
      <c r="D9" s="8"/>
      <c r="E9" s="9"/>
      <c r="F9" s="25">
        <v>618366</v>
      </c>
      <c r="G9" s="25">
        <v>3147911</v>
      </c>
      <c r="H9" s="15">
        <v>3365294</v>
      </c>
      <c r="I9" s="25">
        <v>795095914</v>
      </c>
      <c r="J9" s="39">
        <f>I9/H9</f>
        <v>236.26343315026858</v>
      </c>
      <c r="K9" s="26">
        <v>0.1638888888888889</v>
      </c>
      <c r="M9" s="44">
        <v>437</v>
      </c>
      <c r="N9" s="43">
        <v>0.3034722222222222</v>
      </c>
    </row>
    <row r="10" spans="7:14" ht="34.5" customHeight="1">
      <c r="G10" s="38">
        <f>SUM(G7:G9)</f>
        <v>9333954</v>
      </c>
      <c r="H10" s="34">
        <f>SUM(H7:H9)</f>
        <v>10099639</v>
      </c>
      <c r="I10" s="38">
        <f>SUM(I7:I9)</f>
        <v>2562267873</v>
      </c>
      <c r="J10" s="39">
        <f>I10/H10</f>
        <v>253.69895626962509</v>
      </c>
      <c r="K10" s="40">
        <v>0.1763888888888889</v>
      </c>
      <c r="M10" s="45">
        <v>372</v>
      </c>
      <c r="N10" s="43">
        <v>0.25833333333333336</v>
      </c>
    </row>
  </sheetData>
  <sheetProtection/>
  <mergeCells count="10">
    <mergeCell ref="A1:F1"/>
    <mergeCell ref="M4:N5"/>
    <mergeCell ref="A3:J3"/>
    <mergeCell ref="J4:K4"/>
    <mergeCell ref="A4:A5"/>
    <mergeCell ref="B4:B5"/>
    <mergeCell ref="H4:H5"/>
    <mergeCell ref="I4:I5"/>
    <mergeCell ref="F4:F5"/>
    <mergeCell ref="G4:G5"/>
  </mergeCells>
  <printOptions horizontalCentered="1" verticalCentered="1"/>
  <pageMargins left="0.45" right="0.45" top="0.5" bottom="0.5" header="0.3" footer="0.3"/>
  <pageSetup horizontalDpi="120" verticalDpi="120" orientation="landscape" paperSize="9" r:id="rId4"/>
  <headerFooter>
    <oddFooter>&amp;L&amp;A</oddFooter>
  </headerFooter>
  <legacyDrawing r:id="rId3"/>
  <oleObjects>
    <oleObject progId="Equation.3" shapeId="11284318" r:id="rId1"/>
    <oleObject progId="Equation.3" shapeId="11284317" r:id="rId2"/>
  </oleObjects>
</worksheet>
</file>

<file path=xl/worksheets/sheet13.xml><?xml version="1.0" encoding="utf-8"?>
<worksheet xmlns="http://schemas.openxmlformats.org/spreadsheetml/2006/main" xmlns:r="http://schemas.openxmlformats.org/officeDocument/2006/relationships">
  <sheetPr>
    <tabColor rgb="FFC00000"/>
  </sheetPr>
  <dimension ref="A1:I11"/>
  <sheetViews>
    <sheetView view="pageBreakPreview" zoomScaleSheetLayoutView="100" zoomScalePageLayoutView="0" workbookViewId="0" topLeftCell="A1">
      <selection activeCell="L9" sqref="L9"/>
    </sheetView>
  </sheetViews>
  <sheetFormatPr defaultColWidth="9.140625" defaultRowHeight="15"/>
  <cols>
    <col min="1" max="1" width="4.00390625" style="1" bestFit="1" customWidth="1"/>
    <col min="2" max="2" width="10.7109375" style="1" customWidth="1"/>
    <col min="3" max="3" width="14.140625" style="1" customWidth="1"/>
    <col min="4" max="4" width="15.7109375" style="1" customWidth="1"/>
    <col min="5" max="5" width="15.421875" style="1" customWidth="1"/>
    <col min="6" max="6" width="13.421875" style="1" customWidth="1"/>
    <col min="7" max="7" width="16.57421875" style="1" customWidth="1"/>
    <col min="8" max="8" width="2.00390625" style="1" customWidth="1"/>
    <col min="9" max="9" width="14.140625" style="1" customWidth="1"/>
    <col min="10" max="16384" width="9.140625" style="1" customWidth="1"/>
  </cols>
  <sheetData>
    <row r="1" spans="1:7" ht="18">
      <c r="A1" s="210" t="str">
        <f>'SOP-11'!A1</f>
        <v>Q-3(Oct-Dec-21)</v>
      </c>
      <c r="B1" s="210"/>
      <c r="C1" s="210"/>
      <c r="D1" s="210"/>
      <c r="E1" s="210"/>
      <c r="F1" s="210"/>
      <c r="G1" s="37"/>
    </row>
    <row r="2" spans="1:7" ht="18">
      <c r="A2" s="263" t="str">
        <f>'SOP-11-B'!A2</f>
        <v>Year: 2021-22</v>
      </c>
      <c r="B2" s="263"/>
      <c r="C2" s="263"/>
      <c r="D2" s="263"/>
      <c r="E2" s="263"/>
      <c r="F2" s="263"/>
      <c r="G2" s="263"/>
    </row>
    <row r="3" spans="1:7" ht="18">
      <c r="A3" s="261" t="s">
        <v>22</v>
      </c>
      <c r="B3" s="261"/>
      <c r="C3" s="261"/>
      <c r="D3" s="261"/>
      <c r="E3" s="261"/>
      <c r="F3" s="261"/>
      <c r="G3" s="261"/>
    </row>
    <row r="4" spans="1:9" ht="117.75" customHeight="1">
      <c r="A4" s="11" t="s">
        <v>13</v>
      </c>
      <c r="B4" s="11" t="s">
        <v>11</v>
      </c>
      <c r="C4" s="11" t="s">
        <v>12</v>
      </c>
      <c r="D4" s="11" t="s">
        <v>23</v>
      </c>
      <c r="E4" s="11" t="s">
        <v>21</v>
      </c>
      <c r="F4" s="11"/>
      <c r="G4" s="11"/>
      <c r="I4" s="264" t="s">
        <v>24</v>
      </c>
    </row>
    <row r="5" spans="1:9" s="3" customFormat="1" ht="18">
      <c r="A5" s="28">
        <v>1</v>
      </c>
      <c r="B5" s="27">
        <v>2</v>
      </c>
      <c r="C5" s="27">
        <v>3</v>
      </c>
      <c r="D5" s="27">
        <v>4</v>
      </c>
      <c r="E5" s="27">
        <v>5</v>
      </c>
      <c r="F5" s="27">
        <v>6</v>
      </c>
      <c r="G5" s="29">
        <v>7</v>
      </c>
      <c r="I5" s="265"/>
    </row>
    <row r="6" spans="1:9" ht="34.5" customHeight="1">
      <c r="A6" s="14">
        <v>1</v>
      </c>
      <c r="B6" s="16" t="str">
        <f>'SOP-11'!B11</f>
        <v>Oct' 21</v>
      </c>
      <c r="C6" s="30">
        <v>19501</v>
      </c>
      <c r="D6" s="31">
        <v>2911618</v>
      </c>
      <c r="E6" s="15">
        <v>3359364</v>
      </c>
      <c r="F6" s="31">
        <v>32878366</v>
      </c>
      <c r="G6" s="42">
        <f>F6/E6</f>
        <v>9.787080530719505</v>
      </c>
      <c r="I6" s="49">
        <v>11.46</v>
      </c>
    </row>
    <row r="7" spans="1:9" ht="34.5" customHeight="1">
      <c r="A7" s="14">
        <v>2</v>
      </c>
      <c r="B7" s="16" t="str">
        <f>'SOP-11'!B12</f>
        <v>Nov' 21</v>
      </c>
      <c r="C7" s="30">
        <v>17669</v>
      </c>
      <c r="D7" s="31">
        <v>2855860</v>
      </c>
      <c r="E7" s="15">
        <v>3374981</v>
      </c>
      <c r="F7" s="31">
        <v>29769680</v>
      </c>
      <c r="G7" s="42">
        <f>F7/E7</f>
        <v>8.820695583175135</v>
      </c>
      <c r="I7" s="49">
        <v>9.59</v>
      </c>
    </row>
    <row r="8" spans="1:9" ht="34.5" customHeight="1">
      <c r="A8" s="14">
        <v>3</v>
      </c>
      <c r="B8" s="16" t="str">
        <f>'SOP-11'!B13</f>
        <v>Dec' 21</v>
      </c>
      <c r="C8" s="30">
        <v>16888</v>
      </c>
      <c r="D8" s="31">
        <v>2931868</v>
      </c>
      <c r="E8" s="15">
        <v>3365294</v>
      </c>
      <c r="F8" s="31">
        <v>28745579</v>
      </c>
      <c r="G8" s="42">
        <f>F8/E8</f>
        <v>8.541773467637597</v>
      </c>
      <c r="I8" s="49">
        <v>9.59</v>
      </c>
    </row>
    <row r="9" spans="5:9" ht="34.5" customHeight="1">
      <c r="E9" s="41">
        <f>SUM(E6:E8)</f>
        <v>10099639</v>
      </c>
      <c r="F9" s="41">
        <f>SUM(F6:F8)</f>
        <v>91393625</v>
      </c>
      <c r="G9" s="42">
        <f>F9/E9</f>
        <v>9.04919720397927</v>
      </c>
      <c r="I9" s="46">
        <v>10.21</v>
      </c>
    </row>
    <row r="10" ht="14.25">
      <c r="I10" s="32"/>
    </row>
    <row r="11" ht="14.25">
      <c r="I11" s="32"/>
    </row>
  </sheetData>
  <sheetProtection/>
  <mergeCells count="4">
    <mergeCell ref="A3:G3"/>
    <mergeCell ref="A2:G2"/>
    <mergeCell ref="I4:I5"/>
    <mergeCell ref="A1:F1"/>
  </mergeCells>
  <printOptions horizontalCentered="1" verticalCentered="1"/>
  <pageMargins left="0.45" right="0.45" top="0.5" bottom="0.5" header="0.3" footer="0.3"/>
  <pageSetup horizontalDpi="600" verticalDpi="600" orientation="landscape" paperSize="9" r:id="rId4"/>
  <headerFooter alignWithMargins="0">
    <oddFooter>&amp;L&amp;A</oddFooter>
  </headerFooter>
  <legacyDrawing r:id="rId3"/>
  <oleObjects>
    <oleObject progId="Equation.3" shapeId="11284316" r:id="rId1"/>
    <oleObject progId="Equation.3" shapeId="11284315" r:id="rId2"/>
  </oleObjects>
</worksheet>
</file>

<file path=xl/worksheets/sheet14.xml><?xml version="1.0" encoding="utf-8"?>
<worksheet xmlns="http://schemas.openxmlformats.org/spreadsheetml/2006/main" xmlns:r="http://schemas.openxmlformats.org/officeDocument/2006/relationships">
  <sheetPr>
    <tabColor rgb="FFFF0000"/>
  </sheetPr>
  <dimension ref="A1:G10"/>
  <sheetViews>
    <sheetView view="pageBreakPreview" zoomScale="60" zoomScalePageLayoutView="0" workbookViewId="0" topLeftCell="A1">
      <selection activeCell="J7" sqref="J7"/>
    </sheetView>
  </sheetViews>
  <sheetFormatPr defaultColWidth="9.140625" defaultRowHeight="15"/>
  <cols>
    <col min="1" max="1" width="12.28125" style="0" customWidth="1"/>
    <col min="2" max="2" width="14.28125" style="0" customWidth="1"/>
    <col min="3" max="3" width="13.7109375" style="0" customWidth="1"/>
    <col min="4" max="4" width="15.57421875" style="0" customWidth="1"/>
    <col min="5" max="5" width="15.28125" style="0" customWidth="1"/>
    <col min="6" max="6" width="17.7109375" style="0" customWidth="1"/>
    <col min="7" max="7" width="12.7109375" style="0" customWidth="1"/>
  </cols>
  <sheetData>
    <row r="1" spans="1:7" ht="23.25">
      <c r="A1" s="266" t="s">
        <v>229</v>
      </c>
      <c r="B1" s="266"/>
      <c r="C1" s="266"/>
      <c r="D1" s="266"/>
      <c r="E1" s="266"/>
      <c r="F1" s="266"/>
      <c r="G1" s="266"/>
    </row>
    <row r="2" spans="1:7" ht="20.25">
      <c r="A2" s="267" t="s">
        <v>246</v>
      </c>
      <c r="B2" s="267"/>
      <c r="C2" s="267"/>
      <c r="D2" s="267"/>
      <c r="E2" s="267"/>
      <c r="F2" s="267"/>
      <c r="G2" s="267"/>
    </row>
    <row r="3" spans="1:7" ht="21" thickBot="1">
      <c r="A3" s="267" t="s">
        <v>247</v>
      </c>
      <c r="B3" s="267"/>
      <c r="C3" s="267"/>
      <c r="D3" s="267"/>
      <c r="E3" s="267"/>
      <c r="F3" s="267"/>
      <c r="G3" s="267"/>
    </row>
    <row r="4" spans="1:7" ht="19.5" thickBot="1">
      <c r="A4" s="268" t="s">
        <v>233</v>
      </c>
      <c r="B4" s="269"/>
      <c r="C4" s="269"/>
      <c r="D4" s="269"/>
      <c r="E4" s="269"/>
      <c r="F4" s="269"/>
      <c r="G4" s="270"/>
    </row>
    <row r="5" spans="1:7" ht="94.5">
      <c r="A5" s="239" t="s">
        <v>234</v>
      </c>
      <c r="B5" s="131" t="s">
        <v>235</v>
      </c>
      <c r="C5" s="131" t="s">
        <v>236</v>
      </c>
      <c r="D5" s="131" t="s">
        <v>237</v>
      </c>
      <c r="E5" s="131" t="s">
        <v>238</v>
      </c>
      <c r="F5" s="131" t="s">
        <v>239</v>
      </c>
      <c r="G5" s="132" t="s">
        <v>240</v>
      </c>
    </row>
    <row r="6" spans="1:7" ht="16.5" thickBot="1">
      <c r="A6" s="240"/>
      <c r="B6" s="133">
        <v>1</v>
      </c>
      <c r="C6" s="133">
        <v>2</v>
      </c>
      <c r="D6" s="133" t="s">
        <v>241</v>
      </c>
      <c r="E6" s="133">
        <v>4</v>
      </c>
      <c r="F6" s="133" t="s">
        <v>242</v>
      </c>
      <c r="G6" s="134"/>
    </row>
    <row r="7" spans="1:7" ht="16.5" thickBot="1">
      <c r="A7" s="135" t="s">
        <v>243</v>
      </c>
      <c r="B7" s="136"/>
      <c r="C7" s="136"/>
      <c r="D7" s="136"/>
      <c r="E7" s="136"/>
      <c r="F7" s="136"/>
      <c r="G7" s="137"/>
    </row>
    <row r="8" spans="1:7" ht="19.5" thickBot="1">
      <c r="A8" s="138" t="s">
        <v>244</v>
      </c>
      <c r="B8" s="139">
        <v>12135</v>
      </c>
      <c r="C8" s="140">
        <f>28055+61</f>
        <v>28116</v>
      </c>
      <c r="D8" s="140">
        <f>C8+B8</f>
        <v>40251</v>
      </c>
      <c r="E8" s="140">
        <v>27176</v>
      </c>
      <c r="F8" s="140">
        <f>D8-E8</f>
        <v>13075</v>
      </c>
      <c r="G8" s="141"/>
    </row>
    <row r="9" spans="1:7" ht="16.5" thickBot="1">
      <c r="A9" s="135" t="s">
        <v>245</v>
      </c>
      <c r="B9" s="136"/>
      <c r="C9" s="136"/>
      <c r="D9" s="136"/>
      <c r="E9" s="142"/>
      <c r="F9" s="136"/>
      <c r="G9" s="137"/>
    </row>
    <row r="10" spans="1:7" ht="19.5" thickBot="1">
      <c r="A10" s="143" t="s">
        <v>244</v>
      </c>
      <c r="B10" s="140">
        <v>3495</v>
      </c>
      <c r="C10" s="140">
        <f>4756-3495</f>
        <v>1261</v>
      </c>
      <c r="D10" s="140">
        <f>B10+C10</f>
        <v>4756</v>
      </c>
      <c r="E10" s="140">
        <v>3130</v>
      </c>
      <c r="F10" s="140">
        <f>D10-E10</f>
        <v>1626</v>
      </c>
      <c r="G10" s="144"/>
    </row>
  </sheetData>
  <sheetProtection/>
  <mergeCells count="5">
    <mergeCell ref="A1:G1"/>
    <mergeCell ref="A2:G2"/>
    <mergeCell ref="A3:G3"/>
    <mergeCell ref="A4:G4"/>
    <mergeCell ref="A5:A6"/>
  </mergeCells>
  <printOptions horizontalCentered="1" verticalCentered="1"/>
  <pageMargins left="0" right="0" top="0" bottom="0"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tabColor rgb="FFC00000"/>
  </sheetPr>
  <dimension ref="A1:F21"/>
  <sheetViews>
    <sheetView view="pageBreakPreview" zoomScaleSheetLayoutView="100" zoomScalePageLayoutView="0" workbookViewId="0" topLeftCell="A1">
      <selection activeCell="H8" sqref="H8"/>
    </sheetView>
  </sheetViews>
  <sheetFormatPr defaultColWidth="9.140625" defaultRowHeight="15"/>
  <cols>
    <col min="1" max="1" width="4.8515625" style="1" customWidth="1"/>
    <col min="2" max="2" width="31.421875" style="1" customWidth="1"/>
    <col min="3" max="3" width="76.140625" style="1" customWidth="1"/>
    <col min="4" max="4" width="17.28125" style="1" customWidth="1"/>
    <col min="5" max="5" width="17.140625" style="1" customWidth="1"/>
    <col min="6" max="16384" width="9.140625" style="1" customWidth="1"/>
  </cols>
  <sheetData>
    <row r="1" spans="1:5" s="51" customFormat="1" ht="18">
      <c r="A1" s="210" t="str">
        <f>'[2]MG COVER PAGE'!A1</f>
        <v>Name of Distribution Licensee: M G V C L</v>
      </c>
      <c r="B1" s="210"/>
      <c r="C1" s="210"/>
      <c r="D1" s="210"/>
      <c r="E1" s="210"/>
    </row>
    <row r="2" spans="1:5" s="51" customFormat="1" ht="18">
      <c r="A2" s="210" t="str">
        <f>'[2]MG COVER PAGE'!A2</f>
        <v>Quarter :   Q-III  ( OCT.-NOV.-DEC.- 2021)</v>
      </c>
      <c r="B2" s="210"/>
      <c r="C2" s="210"/>
      <c r="D2" s="210"/>
      <c r="E2" s="210"/>
    </row>
    <row r="3" spans="1:5" s="51" customFormat="1" ht="18">
      <c r="A3" s="210" t="str">
        <f>'[2]MG COVER PAGE'!A3</f>
        <v>Year: 2021-22</v>
      </c>
      <c r="B3" s="210"/>
      <c r="C3" s="210"/>
      <c r="D3" s="210"/>
      <c r="E3" s="210"/>
    </row>
    <row r="4" spans="1:5" s="65" customFormat="1" ht="18">
      <c r="A4" s="64" t="s">
        <v>89</v>
      </c>
      <c r="B4" s="12"/>
      <c r="C4" s="12"/>
      <c r="D4" s="12"/>
      <c r="E4" s="12"/>
    </row>
    <row r="5" spans="1:6" s="67" customFormat="1" ht="19.5" customHeight="1">
      <c r="A5" s="272" t="s">
        <v>90</v>
      </c>
      <c r="B5" s="272"/>
      <c r="C5" s="272"/>
      <c r="D5" s="272"/>
      <c r="E5" s="272"/>
      <c r="F5" s="66"/>
    </row>
    <row r="6" spans="1:6" s="67" customFormat="1" ht="90">
      <c r="A6" s="47" t="s">
        <v>91</v>
      </c>
      <c r="B6" s="47" t="s">
        <v>92</v>
      </c>
      <c r="C6" s="47" t="s">
        <v>93</v>
      </c>
      <c r="D6" s="47" t="s">
        <v>94</v>
      </c>
      <c r="E6" s="47" t="s">
        <v>95</v>
      </c>
      <c r="F6" s="66"/>
    </row>
    <row r="7" spans="1:6" s="67" customFormat="1" ht="45" customHeight="1">
      <c r="A7" s="198">
        <v>1</v>
      </c>
      <c r="B7" s="68" t="s">
        <v>96</v>
      </c>
      <c r="C7" s="273" t="s">
        <v>97</v>
      </c>
      <c r="D7" s="69">
        <v>0</v>
      </c>
      <c r="E7" s="69">
        <v>0</v>
      </c>
      <c r="F7" s="66"/>
    </row>
    <row r="8" spans="1:6" s="67" customFormat="1" ht="18">
      <c r="A8" s="198"/>
      <c r="B8" s="70" t="s">
        <v>98</v>
      </c>
      <c r="C8" s="273"/>
      <c r="D8" s="69">
        <v>0</v>
      </c>
      <c r="E8" s="69">
        <v>0</v>
      </c>
      <c r="F8" s="66"/>
    </row>
    <row r="9" spans="1:6" s="67" customFormat="1" ht="18">
      <c r="A9" s="198"/>
      <c r="B9" s="70" t="s">
        <v>99</v>
      </c>
      <c r="C9" s="273"/>
      <c r="D9" s="69">
        <v>0</v>
      </c>
      <c r="E9" s="69">
        <v>0</v>
      </c>
      <c r="F9" s="66"/>
    </row>
    <row r="10" spans="1:6" s="67" customFormat="1" ht="18">
      <c r="A10" s="198"/>
      <c r="B10" s="70" t="s">
        <v>100</v>
      </c>
      <c r="C10" s="273"/>
      <c r="D10" s="69">
        <v>0</v>
      </c>
      <c r="E10" s="69">
        <v>0</v>
      </c>
      <c r="F10" s="66"/>
    </row>
    <row r="11" spans="1:6" s="67" customFormat="1" ht="36">
      <c r="A11" s="198"/>
      <c r="B11" s="71" t="s">
        <v>101</v>
      </c>
      <c r="C11" s="273"/>
      <c r="D11" s="69">
        <v>0</v>
      </c>
      <c r="E11" s="69">
        <v>0</v>
      </c>
      <c r="F11" s="66"/>
    </row>
    <row r="12" spans="1:6" s="67" customFormat="1" ht="36">
      <c r="A12" s="198"/>
      <c r="B12" s="71" t="s">
        <v>102</v>
      </c>
      <c r="C12" s="273"/>
      <c r="D12" s="69">
        <v>0</v>
      </c>
      <c r="E12" s="69">
        <v>0</v>
      </c>
      <c r="F12" s="66"/>
    </row>
    <row r="13" spans="1:6" s="67" customFormat="1" ht="36">
      <c r="A13" s="198"/>
      <c r="B13" s="71" t="s">
        <v>103</v>
      </c>
      <c r="C13" s="273"/>
      <c r="D13" s="69">
        <v>0</v>
      </c>
      <c r="E13" s="69">
        <v>0</v>
      </c>
      <c r="F13" s="66"/>
    </row>
    <row r="14" spans="1:6" s="67" customFormat="1" ht="18">
      <c r="A14" s="69">
        <v>2</v>
      </c>
      <c r="B14" s="68" t="s">
        <v>104</v>
      </c>
      <c r="C14" s="68" t="s">
        <v>105</v>
      </c>
      <c r="D14" s="69">
        <v>0</v>
      </c>
      <c r="E14" s="69">
        <v>0</v>
      </c>
      <c r="F14" s="66"/>
    </row>
    <row r="15" spans="1:6" s="67" customFormat="1" ht="36">
      <c r="A15" s="69">
        <v>3</v>
      </c>
      <c r="B15" s="68" t="s">
        <v>106</v>
      </c>
      <c r="C15" s="68" t="s">
        <v>107</v>
      </c>
      <c r="D15" s="69">
        <v>0</v>
      </c>
      <c r="E15" s="69">
        <v>0</v>
      </c>
      <c r="F15" s="66"/>
    </row>
    <row r="16" spans="1:6" s="67" customFormat="1" ht="36">
      <c r="A16" s="11">
        <v>4</v>
      </c>
      <c r="B16" s="68" t="s">
        <v>108</v>
      </c>
      <c r="C16" s="68" t="s">
        <v>109</v>
      </c>
      <c r="D16" s="69">
        <v>0</v>
      </c>
      <c r="E16" s="69">
        <v>0</v>
      </c>
      <c r="F16" s="66"/>
    </row>
    <row r="17" spans="1:6" s="67" customFormat="1" ht="36">
      <c r="A17" s="11">
        <v>5</v>
      </c>
      <c r="B17" s="68" t="s">
        <v>110</v>
      </c>
      <c r="C17" s="68" t="s">
        <v>111</v>
      </c>
      <c r="D17" s="69">
        <v>0</v>
      </c>
      <c r="E17" s="69">
        <v>0</v>
      </c>
      <c r="F17" s="66"/>
    </row>
    <row r="18" spans="1:6" s="67" customFormat="1" ht="36">
      <c r="A18" s="11">
        <v>6</v>
      </c>
      <c r="B18" s="68" t="s">
        <v>112</v>
      </c>
      <c r="C18" s="68" t="s">
        <v>113</v>
      </c>
      <c r="D18" s="69">
        <v>0</v>
      </c>
      <c r="E18" s="69">
        <v>0</v>
      </c>
      <c r="F18" s="66"/>
    </row>
    <row r="19" spans="1:6" s="67" customFormat="1" ht="18">
      <c r="A19" s="11">
        <v>7</v>
      </c>
      <c r="B19" s="68" t="s">
        <v>114</v>
      </c>
      <c r="C19" s="68" t="s">
        <v>115</v>
      </c>
      <c r="D19" s="69">
        <v>0</v>
      </c>
      <c r="E19" s="69">
        <v>0</v>
      </c>
      <c r="F19" s="66"/>
    </row>
    <row r="20" spans="1:6" s="67" customFormat="1" ht="18">
      <c r="A20" s="271" t="s">
        <v>116</v>
      </c>
      <c r="B20" s="271"/>
      <c r="C20" s="271"/>
      <c r="D20" s="72">
        <f>SUM(D7:D19)</f>
        <v>0</v>
      </c>
      <c r="E20" s="72">
        <f>SUM(E7:E19)</f>
        <v>0</v>
      </c>
      <c r="F20" s="66"/>
    </row>
    <row r="21" ht="15">
      <c r="A21" s="63"/>
    </row>
  </sheetData>
  <sheetProtection/>
  <mergeCells count="7">
    <mergeCell ref="A20:C20"/>
    <mergeCell ref="A1:E1"/>
    <mergeCell ref="A2:E2"/>
    <mergeCell ref="A3:E3"/>
    <mergeCell ref="A5:E5"/>
    <mergeCell ref="A7:A13"/>
    <mergeCell ref="C7:C13"/>
  </mergeCells>
  <printOptions horizontalCentered="1" verticalCentered="1"/>
  <pageMargins left="0.45" right="0.45" top="0.5" bottom="0.5" header="0.3" footer="0.3"/>
  <pageSetup horizontalDpi="600" verticalDpi="600" orientation="landscape" paperSize="9" scale="90" r:id="rId1"/>
  <headerFooter>
    <oddFooter>&amp;L&amp;A</oddFooter>
  </headerFooter>
</worksheet>
</file>

<file path=xl/worksheets/sheet16.xml><?xml version="1.0" encoding="utf-8"?>
<worksheet xmlns="http://schemas.openxmlformats.org/spreadsheetml/2006/main" xmlns:r="http://schemas.openxmlformats.org/officeDocument/2006/relationships">
  <sheetPr>
    <tabColor rgb="FFFFFF00"/>
  </sheetPr>
  <dimension ref="A1:E10"/>
  <sheetViews>
    <sheetView view="pageBreakPreview" zoomScale="60" zoomScalePageLayoutView="0" workbookViewId="0" topLeftCell="A1">
      <selection activeCell="G20" sqref="G20"/>
    </sheetView>
  </sheetViews>
  <sheetFormatPr defaultColWidth="9.140625" defaultRowHeight="15"/>
  <cols>
    <col min="2" max="2" width="24.421875" style="0" customWidth="1"/>
    <col min="3" max="3" width="27.57421875" style="0" customWidth="1"/>
    <col min="4" max="4" width="15.00390625" style="0" customWidth="1"/>
    <col min="5" max="5" width="23.7109375" style="0" bestFit="1" customWidth="1"/>
  </cols>
  <sheetData>
    <row r="1" spans="1:5" ht="18.75">
      <c r="A1" s="274" t="s">
        <v>317</v>
      </c>
      <c r="B1" s="275"/>
      <c r="C1" s="276"/>
      <c r="D1" s="277"/>
      <c r="E1" s="278" t="s">
        <v>318</v>
      </c>
    </row>
    <row r="2" spans="1:5" ht="15.75">
      <c r="A2" s="279"/>
      <c r="B2" s="280"/>
      <c r="C2" s="280"/>
      <c r="D2" s="280"/>
      <c r="E2" s="280"/>
    </row>
    <row r="3" spans="1:5" ht="16.5">
      <c r="A3" s="281" t="s">
        <v>319</v>
      </c>
      <c r="B3" s="281"/>
      <c r="C3" s="281"/>
      <c r="D3" s="281"/>
      <c r="E3" s="281"/>
    </row>
    <row r="4" spans="1:5" ht="16.5">
      <c r="A4" s="282">
        <v>1</v>
      </c>
      <c r="B4" s="283" t="s">
        <v>320</v>
      </c>
      <c r="C4" s="284"/>
      <c r="D4" s="284"/>
      <c r="E4" s="285"/>
    </row>
    <row r="5" spans="1:5" ht="63">
      <c r="A5" s="282"/>
      <c r="B5" s="286" t="s">
        <v>321</v>
      </c>
      <c r="C5" s="287" t="s">
        <v>322</v>
      </c>
      <c r="D5" s="287" t="s">
        <v>256</v>
      </c>
      <c r="E5" s="288">
        <v>10115.079084</v>
      </c>
    </row>
    <row r="6" spans="1:5" ht="31.5">
      <c r="A6" s="282"/>
      <c r="B6" s="286" t="s">
        <v>323</v>
      </c>
      <c r="C6" s="287" t="s">
        <v>324</v>
      </c>
      <c r="D6" s="287" t="s">
        <v>257</v>
      </c>
      <c r="E6" s="289">
        <v>1956.7075679999996</v>
      </c>
    </row>
    <row r="7" spans="1:5" ht="31.5">
      <c r="A7" s="282"/>
      <c r="B7" s="286" t="s">
        <v>325</v>
      </c>
      <c r="C7" s="287" t="s">
        <v>326</v>
      </c>
      <c r="D7" s="287" t="s">
        <v>327</v>
      </c>
      <c r="E7" s="289">
        <v>7375.225342</v>
      </c>
    </row>
    <row r="8" spans="1:5" ht="15.75">
      <c r="A8" s="282"/>
      <c r="B8" s="286" t="s">
        <v>328</v>
      </c>
      <c r="C8" s="287" t="s">
        <v>329</v>
      </c>
      <c r="D8" s="287" t="s">
        <v>330</v>
      </c>
      <c r="E8" s="290">
        <f>+E6+E7</f>
        <v>9331.93291</v>
      </c>
    </row>
    <row r="9" spans="1:5" ht="15.75">
      <c r="A9" s="282"/>
      <c r="B9" s="286" t="s">
        <v>331</v>
      </c>
      <c r="C9" s="287" t="s">
        <v>332</v>
      </c>
      <c r="D9" s="287" t="s">
        <v>333</v>
      </c>
      <c r="E9" s="290">
        <f>E5-E8</f>
        <v>783.1461740000013</v>
      </c>
    </row>
    <row r="10" spans="1:5" ht="31.5">
      <c r="A10" s="282"/>
      <c r="B10" s="286" t="s">
        <v>334</v>
      </c>
      <c r="C10" s="287" t="s">
        <v>335</v>
      </c>
      <c r="D10" s="287" t="s">
        <v>336</v>
      </c>
      <c r="E10" s="291">
        <f>E9*100/E5</f>
        <v>7.7423633319761125</v>
      </c>
    </row>
  </sheetData>
  <sheetProtection/>
  <mergeCells count="3">
    <mergeCell ref="A3:E3"/>
    <mergeCell ref="A4:A10"/>
    <mergeCell ref="B4:E4"/>
  </mergeCells>
  <printOptions horizontalCentered="1" verticalCentered="1"/>
  <pageMargins left="0" right="0"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J16"/>
  <sheetViews>
    <sheetView tabSelected="1" view="pageBreakPreview" zoomScale="60" zoomScalePageLayoutView="0" workbookViewId="0" topLeftCell="A4">
      <selection activeCell="L19" sqref="L19"/>
    </sheetView>
  </sheetViews>
  <sheetFormatPr defaultColWidth="9.140625" defaultRowHeight="15"/>
  <cols>
    <col min="1" max="2" width="13.00390625" style="0" customWidth="1"/>
    <col min="3" max="3" width="11.7109375" style="0" customWidth="1"/>
    <col min="4" max="4" width="13.421875" style="0" customWidth="1"/>
    <col min="5" max="5" width="15.00390625" style="0" customWidth="1"/>
    <col min="6" max="7" width="11.00390625" style="0" customWidth="1"/>
    <col min="8" max="8" width="13.57421875" style="0" customWidth="1"/>
    <col min="9" max="9" width="16.57421875" style="0" bestFit="1" customWidth="1"/>
    <col min="10" max="10" width="15.421875" style="0" bestFit="1" customWidth="1"/>
  </cols>
  <sheetData>
    <row r="1" spans="1:10" ht="18.75">
      <c r="A1" s="292" t="s">
        <v>337</v>
      </c>
      <c r="B1" s="292"/>
      <c r="C1" s="292"/>
      <c r="D1" s="292"/>
      <c r="E1" s="292"/>
      <c r="F1" s="292"/>
      <c r="G1" s="292"/>
      <c r="H1" s="292"/>
      <c r="I1" s="292"/>
      <c r="J1" s="292" t="s">
        <v>338</v>
      </c>
    </row>
    <row r="2" spans="1:10" ht="74.25" customHeight="1">
      <c r="A2" s="292" t="s">
        <v>339</v>
      </c>
      <c r="B2" s="292" t="s">
        <v>1</v>
      </c>
      <c r="C2" s="293" t="s">
        <v>340</v>
      </c>
      <c r="D2" s="293" t="s">
        <v>341</v>
      </c>
      <c r="E2" s="293" t="s">
        <v>342</v>
      </c>
      <c r="F2" s="293" t="s">
        <v>343</v>
      </c>
      <c r="G2" s="293" t="s">
        <v>365</v>
      </c>
      <c r="H2" s="293" t="s">
        <v>344</v>
      </c>
      <c r="I2" s="293" t="s">
        <v>366</v>
      </c>
      <c r="J2" s="293" t="s">
        <v>345</v>
      </c>
    </row>
    <row r="3" spans="1:10" ht="18.75">
      <c r="A3" s="292"/>
      <c r="B3" s="292"/>
      <c r="C3" s="292" t="s">
        <v>256</v>
      </c>
      <c r="D3" s="292" t="s">
        <v>257</v>
      </c>
      <c r="E3" s="292" t="s">
        <v>346</v>
      </c>
      <c r="F3" s="292" t="s">
        <v>259</v>
      </c>
      <c r="G3" s="292" t="s">
        <v>347</v>
      </c>
      <c r="H3" s="292" t="s">
        <v>348</v>
      </c>
      <c r="I3" s="292" t="s">
        <v>349</v>
      </c>
      <c r="J3" s="292" t="s">
        <v>350</v>
      </c>
    </row>
    <row r="4" spans="1:10" ht="18.75">
      <c r="A4" s="292" t="s">
        <v>351</v>
      </c>
      <c r="B4" s="292" t="s">
        <v>352</v>
      </c>
      <c r="C4" s="294">
        <v>1246.710985</v>
      </c>
      <c r="D4" s="294">
        <v>1086.2581500000001</v>
      </c>
      <c r="E4" s="294">
        <v>87.12990926281124</v>
      </c>
      <c r="F4" s="294">
        <v>686.57</v>
      </c>
      <c r="G4" s="294">
        <v>612.77</v>
      </c>
      <c r="H4" s="294">
        <v>89.25091396361623</v>
      </c>
      <c r="I4" s="294">
        <v>77.76424035272855</v>
      </c>
      <c r="J4" s="294">
        <v>22.23575964727145</v>
      </c>
    </row>
    <row r="5" spans="1:10" ht="18.75">
      <c r="A5" s="292"/>
      <c r="B5" s="292" t="s">
        <v>353</v>
      </c>
      <c r="C5" s="294">
        <v>1172.5739410000003</v>
      </c>
      <c r="D5" s="294">
        <v>1057.0496139999996</v>
      </c>
      <c r="E5" s="294">
        <v>90.14780024008732</v>
      </c>
      <c r="F5" s="294">
        <v>749.6400000000001</v>
      </c>
      <c r="G5" s="294">
        <v>663.5100000000001</v>
      </c>
      <c r="H5" s="294">
        <v>88.51048503281575</v>
      </c>
      <c r="I5" s="294">
        <v>79.79025523891514</v>
      </c>
      <c r="J5" s="294">
        <v>20.209744761084863</v>
      </c>
    </row>
    <row r="6" spans="1:10" ht="18.75">
      <c r="A6" s="292"/>
      <c r="B6" s="292" t="s">
        <v>354</v>
      </c>
      <c r="C6" s="294">
        <v>1127.2341039999997</v>
      </c>
      <c r="D6" s="294">
        <v>1082.6430030000006</v>
      </c>
      <c r="E6" s="294">
        <v>96.04420227867777</v>
      </c>
      <c r="F6" s="294">
        <v>731.6399999999999</v>
      </c>
      <c r="G6" s="294">
        <v>719.91</v>
      </c>
      <c r="H6" s="294">
        <v>98.39675250123013</v>
      </c>
      <c r="I6" s="294">
        <v>94.50437600793138</v>
      </c>
      <c r="J6" s="294">
        <v>5.495623992068616</v>
      </c>
    </row>
    <row r="7" spans="1:10" ht="18.75">
      <c r="A7" s="292"/>
      <c r="B7" s="295" t="s">
        <v>351</v>
      </c>
      <c r="C7" s="296">
        <v>3546.51903</v>
      </c>
      <c r="D7" s="296">
        <v>3225.9507670000003</v>
      </c>
      <c r="E7" s="296">
        <v>90.96104489251819</v>
      </c>
      <c r="F7" s="296">
        <v>2167.85</v>
      </c>
      <c r="G7" s="296">
        <v>1996.19</v>
      </c>
      <c r="H7" s="296">
        <v>92.08155545817284</v>
      </c>
      <c r="I7" s="296">
        <v>83.75834499803763</v>
      </c>
      <c r="J7" s="296">
        <v>16.24165500196237</v>
      </c>
    </row>
    <row r="8" spans="1:10" ht="18.75">
      <c r="A8" s="292" t="s">
        <v>355</v>
      </c>
      <c r="B8" s="292" t="s">
        <v>356</v>
      </c>
      <c r="C8" s="294">
        <v>1202.7921290000008</v>
      </c>
      <c r="D8" s="294">
        <v>1071.174273999999</v>
      </c>
      <c r="E8" s="294">
        <v>89.05730659299968</v>
      </c>
      <c r="F8" s="294">
        <v>757.52</v>
      </c>
      <c r="G8" s="294">
        <v>767.77</v>
      </c>
      <c r="H8" s="294">
        <v>101.35309958812968</v>
      </c>
      <c r="I8" s="294">
        <v>90.26234064170895</v>
      </c>
      <c r="J8" s="294">
        <v>9.737659358291054</v>
      </c>
    </row>
    <row r="9" spans="1:10" ht="18.75">
      <c r="A9" s="292"/>
      <c r="B9" s="292" t="s">
        <v>357</v>
      </c>
      <c r="C9" s="294">
        <v>1191.5756139999985</v>
      </c>
      <c r="D9" s="294">
        <v>1060.6756880000003</v>
      </c>
      <c r="E9" s="294">
        <v>89.01455145086594</v>
      </c>
      <c r="F9" s="294">
        <v>778.04</v>
      </c>
      <c r="G9" s="294">
        <v>762.81</v>
      </c>
      <c r="H9" s="294">
        <v>98.0425170942368</v>
      </c>
      <c r="I9" s="294">
        <v>87.27210682257345</v>
      </c>
      <c r="J9" s="294">
        <v>12.727893177426552</v>
      </c>
    </row>
    <row r="10" spans="1:10" ht="18.75">
      <c r="A10" s="292"/>
      <c r="B10" s="292" t="s">
        <v>358</v>
      </c>
      <c r="C10" s="294">
        <v>1055.842259000001</v>
      </c>
      <c r="D10" s="294">
        <v>1028.6806260000003</v>
      </c>
      <c r="E10" s="294">
        <v>97.42749139196933</v>
      </c>
      <c r="F10" s="294">
        <v>776.9</v>
      </c>
      <c r="G10" s="294">
        <v>771.82</v>
      </c>
      <c r="H10" s="294">
        <v>99.34611919165917</v>
      </c>
      <c r="I10" s="294">
        <v>96.79043172370932</v>
      </c>
      <c r="J10" s="294">
        <v>3.209568276290682</v>
      </c>
    </row>
    <row r="11" spans="1:10" ht="18.75">
      <c r="A11" s="292"/>
      <c r="B11" s="295" t="s">
        <v>355</v>
      </c>
      <c r="C11" s="296">
        <v>3450.2100020000003</v>
      </c>
      <c r="D11" s="296">
        <v>3160.5305879999996</v>
      </c>
      <c r="E11" s="296">
        <v>91.6040063117294</v>
      </c>
      <c r="F11" s="296">
        <v>2312.46</v>
      </c>
      <c r="G11" s="296">
        <v>2302.4</v>
      </c>
      <c r="H11" s="296">
        <v>99.56496544805098</v>
      </c>
      <c r="I11" s="296">
        <v>91.20549723330383</v>
      </c>
      <c r="J11" s="296">
        <v>8.79450276669617</v>
      </c>
    </row>
    <row r="12" spans="1:10" ht="18.75">
      <c r="A12" s="292" t="s">
        <v>364</v>
      </c>
      <c r="B12" s="292" t="s">
        <v>359</v>
      </c>
      <c r="C12" s="294">
        <v>6996.729032</v>
      </c>
      <c r="D12" s="294">
        <v>6386.481355</v>
      </c>
      <c r="E12" s="294">
        <v>91.27810046367392</v>
      </c>
      <c r="F12" s="294">
        <v>4480.3099999999995</v>
      </c>
      <c r="G12" s="294">
        <v>4298.59</v>
      </c>
      <c r="H12" s="294">
        <v>95.94403065859284</v>
      </c>
      <c r="I12" s="294">
        <v>87.57588869344849</v>
      </c>
      <c r="J12" s="294">
        <v>12.42411130655151</v>
      </c>
    </row>
    <row r="13" spans="1:10" ht="18.75">
      <c r="A13" s="292" t="s">
        <v>360</v>
      </c>
      <c r="B13" s="292" t="s">
        <v>361</v>
      </c>
      <c r="C13" s="294">
        <v>1148.3821789999993</v>
      </c>
      <c r="D13" s="294">
        <v>1038.4052800000018</v>
      </c>
      <c r="E13" s="294">
        <v>90.4233189080168</v>
      </c>
      <c r="F13" s="294">
        <v>762.52</v>
      </c>
      <c r="G13" s="294">
        <v>764.42</v>
      </c>
      <c r="H13" s="294">
        <v>100.24917379216282</v>
      </c>
      <c r="I13" s="294">
        <v>90.64863012073938</v>
      </c>
      <c r="J13" s="294">
        <v>9.351369879260616</v>
      </c>
    </row>
    <row r="14" spans="1:10" ht="18.75">
      <c r="A14" s="292"/>
      <c r="B14" s="292" t="s">
        <v>362</v>
      </c>
      <c r="C14" s="294">
        <v>999.638151000001</v>
      </c>
      <c r="D14" s="294">
        <v>967.3916709999985</v>
      </c>
      <c r="E14" s="294">
        <v>96.77418474197445</v>
      </c>
      <c r="F14" s="294">
        <v>746.74</v>
      </c>
      <c r="G14" s="294">
        <v>750.45</v>
      </c>
      <c r="H14" s="294">
        <v>100.49682620456919</v>
      </c>
      <c r="I14" s="294">
        <v>97.25498425103078</v>
      </c>
      <c r="J14" s="294">
        <v>2.745015748969223</v>
      </c>
    </row>
    <row r="15" spans="1:10" ht="18.75">
      <c r="A15" s="292"/>
      <c r="B15" s="292" t="s">
        <v>363</v>
      </c>
      <c r="C15" s="294">
        <v>970.3297220000004</v>
      </c>
      <c r="D15" s="294">
        <v>939.6546039999994</v>
      </c>
      <c r="E15" s="294">
        <v>96.83869129178329</v>
      </c>
      <c r="F15" s="294">
        <v>705.83</v>
      </c>
      <c r="G15" s="294">
        <v>761.1400000000001</v>
      </c>
      <c r="H15" s="294">
        <v>107.8361645155349</v>
      </c>
      <c r="I15" s="294">
        <v>104.4271304560984</v>
      </c>
      <c r="J15" s="294">
        <v>-4.427130456098396</v>
      </c>
    </row>
    <row r="16" spans="1:10" ht="18.75">
      <c r="A16" s="292"/>
      <c r="B16" s="295" t="s">
        <v>360</v>
      </c>
      <c r="C16" s="296">
        <v>3118.3500520000007</v>
      </c>
      <c r="D16" s="296">
        <v>2945.4515549999996</v>
      </c>
      <c r="E16" s="296">
        <v>94.45544938455161</v>
      </c>
      <c r="F16" s="296">
        <v>2215.09</v>
      </c>
      <c r="G16" s="296">
        <v>2276.01</v>
      </c>
      <c r="H16" s="296">
        <v>102.75022685308497</v>
      </c>
      <c r="I16" s="296">
        <v>97.05318851772763</v>
      </c>
      <c r="J16" s="296">
        <v>2.9468114822723663</v>
      </c>
    </row>
  </sheetData>
  <sheetProtection/>
  <printOptions horizontalCentered="1" verticalCentered="1"/>
  <pageMargins left="0" right="0" top="0" bottom="0"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M36"/>
  <sheetViews>
    <sheetView view="pageBreakPreview" zoomScale="60" zoomScalePageLayoutView="0" workbookViewId="0" topLeftCell="A1">
      <selection activeCell="L15" sqref="L15"/>
    </sheetView>
  </sheetViews>
  <sheetFormatPr defaultColWidth="9.140625" defaultRowHeight="15"/>
  <cols>
    <col min="1" max="1" width="6.57421875" style="0" customWidth="1"/>
    <col min="2" max="2" width="15.8515625" style="0" customWidth="1"/>
    <col min="3" max="3" width="8.421875" style="0" customWidth="1"/>
    <col min="4" max="4" width="8.28125" style="0" customWidth="1"/>
    <col min="5" max="5" width="7.28125" style="0" customWidth="1"/>
    <col min="6" max="6" width="7.00390625" style="0" customWidth="1"/>
    <col min="7" max="7" width="14.8515625" style="0" customWidth="1"/>
    <col min="8" max="8" width="8.140625" style="0" customWidth="1"/>
    <col min="9" max="9" width="12.7109375" style="0" customWidth="1"/>
    <col min="10" max="10" width="17.00390625" style="0" customWidth="1"/>
    <col min="11" max="11" width="16.421875" style="0" customWidth="1"/>
    <col min="12" max="12" width="17.140625" style="0" customWidth="1"/>
    <col min="13" max="13" width="16.421875" style="0" customWidth="1"/>
  </cols>
  <sheetData>
    <row r="1" spans="1:13" ht="18">
      <c r="A1" s="195" t="str">
        <f>'[3]MG COVER PAGE'!A1</f>
        <v>Name of Distribution Licensee: M G V C L</v>
      </c>
      <c r="B1" s="195"/>
      <c r="C1" s="195"/>
      <c r="D1" s="195"/>
      <c r="E1" s="195"/>
      <c r="F1" s="195"/>
      <c r="G1" s="195"/>
      <c r="H1" s="195"/>
      <c r="I1" s="195"/>
      <c r="J1" s="195"/>
      <c r="K1" s="195"/>
      <c r="L1" s="195"/>
      <c r="M1" s="195"/>
    </row>
    <row r="2" spans="1:13" ht="18">
      <c r="A2" s="195" t="s">
        <v>117</v>
      </c>
      <c r="B2" s="195"/>
      <c r="C2" s="195"/>
      <c r="D2" s="195"/>
      <c r="E2" s="195"/>
      <c r="F2" s="195"/>
      <c r="G2" s="195"/>
      <c r="H2" s="195"/>
      <c r="I2" s="195"/>
      <c r="J2" s="195"/>
      <c r="K2" s="195"/>
      <c r="L2" s="195"/>
      <c r="M2" s="195"/>
    </row>
    <row r="3" spans="1:13" ht="18">
      <c r="A3" s="195" t="s">
        <v>29</v>
      </c>
      <c r="B3" s="195"/>
      <c r="C3" s="195"/>
      <c r="D3" s="195"/>
      <c r="E3" s="195"/>
      <c r="F3" s="195"/>
      <c r="G3" s="195"/>
      <c r="H3" s="195"/>
      <c r="I3" s="195"/>
      <c r="J3" s="195"/>
      <c r="K3" s="195"/>
      <c r="L3" s="195"/>
      <c r="M3" s="195"/>
    </row>
    <row r="4" spans="1:13" ht="18">
      <c r="A4" s="196" t="s">
        <v>118</v>
      </c>
      <c r="B4" s="196"/>
      <c r="C4" s="196"/>
      <c r="D4" s="196"/>
      <c r="E4" s="196"/>
      <c r="F4" s="196"/>
      <c r="G4" s="196"/>
      <c r="H4" s="196"/>
      <c r="I4" s="196"/>
      <c r="J4" s="196"/>
      <c r="K4" s="196"/>
      <c r="L4" s="196"/>
      <c r="M4" s="196"/>
    </row>
    <row r="5" spans="1:13" ht="18">
      <c r="A5" s="197" t="s">
        <v>232</v>
      </c>
      <c r="B5" s="197"/>
      <c r="C5" s="197"/>
      <c r="D5" s="197"/>
      <c r="E5" s="197"/>
      <c r="F5" s="197"/>
      <c r="G5" s="197"/>
      <c r="H5" s="197"/>
      <c r="I5" s="197"/>
      <c r="J5" s="197"/>
      <c r="K5" s="197"/>
      <c r="L5" s="197"/>
      <c r="M5" s="197"/>
    </row>
    <row r="6" spans="1:13" s="97" customFormat="1" ht="60.75" customHeight="1">
      <c r="A6" s="198" t="s">
        <v>119</v>
      </c>
      <c r="B6" s="198" t="s">
        <v>120</v>
      </c>
      <c r="C6" s="199" t="s">
        <v>121</v>
      </c>
      <c r="D6" s="199"/>
      <c r="E6" s="199"/>
      <c r="F6" s="199"/>
      <c r="G6" s="199"/>
      <c r="H6" s="198" t="s">
        <v>231</v>
      </c>
      <c r="I6" s="198"/>
      <c r="J6" s="198"/>
      <c r="K6" s="198" t="s">
        <v>122</v>
      </c>
      <c r="L6" s="198"/>
      <c r="M6" s="198"/>
    </row>
    <row r="7" spans="1:13" s="97" customFormat="1" ht="18">
      <c r="A7" s="198"/>
      <c r="B7" s="198"/>
      <c r="C7" s="199" t="s">
        <v>123</v>
      </c>
      <c r="D7" s="199"/>
      <c r="E7" s="199" t="s">
        <v>124</v>
      </c>
      <c r="F7" s="199"/>
      <c r="G7" s="199"/>
      <c r="H7" s="202" t="s">
        <v>85</v>
      </c>
      <c r="I7" s="202"/>
      <c r="J7" s="202"/>
      <c r="K7" s="202" t="s">
        <v>85</v>
      </c>
      <c r="L7" s="202"/>
      <c r="M7" s="202"/>
    </row>
    <row r="8" spans="1:13" s="97" customFormat="1" ht="18">
      <c r="A8" s="198"/>
      <c r="B8" s="198"/>
      <c r="C8" s="98" t="s">
        <v>125</v>
      </c>
      <c r="D8" s="98" t="s">
        <v>126</v>
      </c>
      <c r="E8" s="98" t="s">
        <v>125</v>
      </c>
      <c r="F8" s="98" t="s">
        <v>127</v>
      </c>
      <c r="G8" s="98" t="s">
        <v>126</v>
      </c>
      <c r="H8" s="98" t="s">
        <v>125</v>
      </c>
      <c r="I8" s="98" t="s">
        <v>127</v>
      </c>
      <c r="J8" s="98" t="s">
        <v>126</v>
      </c>
      <c r="K8" s="98" t="s">
        <v>125</v>
      </c>
      <c r="L8" s="98" t="s">
        <v>127</v>
      </c>
      <c r="M8" s="98" t="s">
        <v>126</v>
      </c>
    </row>
    <row r="9" spans="1:13" ht="21">
      <c r="A9" s="69">
        <v>1</v>
      </c>
      <c r="B9" s="73" t="s">
        <v>128</v>
      </c>
      <c r="C9" s="74">
        <v>0</v>
      </c>
      <c r="D9" s="74">
        <v>0</v>
      </c>
      <c r="E9" s="74">
        <v>0</v>
      </c>
      <c r="F9" s="74">
        <v>0</v>
      </c>
      <c r="G9" s="74">
        <v>0</v>
      </c>
      <c r="H9" s="74">
        <v>1</v>
      </c>
      <c r="I9" s="74">
        <v>4</v>
      </c>
      <c r="J9" s="74">
        <v>1</v>
      </c>
      <c r="K9" s="74">
        <v>1</v>
      </c>
      <c r="L9" s="74">
        <v>2</v>
      </c>
      <c r="M9" s="74" t="s">
        <v>129</v>
      </c>
    </row>
    <row r="10" spans="1:13" ht="21">
      <c r="A10" s="69">
        <v>2</v>
      </c>
      <c r="B10" s="73" t="s">
        <v>130</v>
      </c>
      <c r="C10" s="74">
        <v>0</v>
      </c>
      <c r="D10" s="74">
        <v>0</v>
      </c>
      <c r="E10" s="74">
        <v>2</v>
      </c>
      <c r="F10" s="74">
        <v>3</v>
      </c>
      <c r="G10" s="74">
        <v>0</v>
      </c>
      <c r="H10" s="74">
        <v>5</v>
      </c>
      <c r="I10" s="74">
        <v>23</v>
      </c>
      <c r="J10" s="74">
        <v>4</v>
      </c>
      <c r="K10" s="74">
        <v>7</v>
      </c>
      <c r="L10" s="74">
        <v>25</v>
      </c>
      <c r="M10" s="74" t="s">
        <v>131</v>
      </c>
    </row>
    <row r="11" spans="1:13" ht="21">
      <c r="A11" s="69">
        <v>3</v>
      </c>
      <c r="B11" s="75" t="s">
        <v>132</v>
      </c>
      <c r="C11" s="74">
        <v>0</v>
      </c>
      <c r="D11" s="74">
        <v>2</v>
      </c>
      <c r="E11" s="74">
        <v>1</v>
      </c>
      <c r="F11" s="74">
        <v>1</v>
      </c>
      <c r="G11" s="74">
        <v>1</v>
      </c>
      <c r="H11" s="74">
        <v>7</v>
      </c>
      <c r="I11" s="74">
        <v>10</v>
      </c>
      <c r="J11" s="74">
        <v>3</v>
      </c>
      <c r="K11" s="74" t="s">
        <v>133</v>
      </c>
      <c r="L11" s="74">
        <v>5</v>
      </c>
      <c r="M11" s="74">
        <v>2</v>
      </c>
    </row>
    <row r="12" spans="1:13" ht="21">
      <c r="A12" s="69">
        <v>4</v>
      </c>
      <c r="B12" s="73" t="s">
        <v>134</v>
      </c>
      <c r="C12" s="74">
        <v>0</v>
      </c>
      <c r="D12" s="74">
        <v>0</v>
      </c>
      <c r="E12" s="74">
        <v>1</v>
      </c>
      <c r="F12" s="74">
        <v>2</v>
      </c>
      <c r="G12" s="74" t="s">
        <v>135</v>
      </c>
      <c r="H12" s="74">
        <v>7</v>
      </c>
      <c r="I12" s="74">
        <v>31</v>
      </c>
      <c r="J12" s="74" t="s">
        <v>136</v>
      </c>
      <c r="K12" s="74" t="s">
        <v>137</v>
      </c>
      <c r="L12" s="74" t="s">
        <v>138</v>
      </c>
      <c r="M12" s="74">
        <v>7</v>
      </c>
    </row>
    <row r="13" spans="1:13" ht="21">
      <c r="A13" s="69">
        <v>5</v>
      </c>
      <c r="B13" s="75" t="s">
        <v>139</v>
      </c>
      <c r="C13" s="74">
        <v>1</v>
      </c>
      <c r="D13" s="74">
        <v>0</v>
      </c>
      <c r="E13" s="74">
        <v>1</v>
      </c>
      <c r="F13" s="74">
        <v>3</v>
      </c>
      <c r="G13" s="74">
        <v>0</v>
      </c>
      <c r="H13" s="74">
        <v>6</v>
      </c>
      <c r="I13" s="74">
        <v>16</v>
      </c>
      <c r="J13" s="74">
        <v>2</v>
      </c>
      <c r="K13" s="74" t="s">
        <v>140</v>
      </c>
      <c r="L13" s="74">
        <v>10</v>
      </c>
      <c r="M13" s="74">
        <v>7</v>
      </c>
    </row>
    <row r="14" spans="1:13" ht="21.75" thickBot="1">
      <c r="A14" s="76"/>
      <c r="B14" s="77" t="s">
        <v>85</v>
      </c>
      <c r="C14" s="78">
        <f>SUM(C9:C13)</f>
        <v>1</v>
      </c>
      <c r="D14" s="78">
        <f>SUM(D9:D13)</f>
        <v>2</v>
      </c>
      <c r="E14" s="78">
        <f>SUM(E9:E13)</f>
        <v>5</v>
      </c>
      <c r="F14" s="78">
        <f>SUM(F9:F13)</f>
        <v>9</v>
      </c>
      <c r="G14" s="74" t="s">
        <v>141</v>
      </c>
      <c r="H14" s="79">
        <f>SUM(H9:H13)</f>
        <v>26</v>
      </c>
      <c r="I14" s="79">
        <f>SUM(I9:I13)</f>
        <v>84</v>
      </c>
      <c r="J14" s="74" t="s">
        <v>142</v>
      </c>
      <c r="K14" s="79" t="s">
        <v>143</v>
      </c>
      <c r="L14" s="79" t="s">
        <v>144</v>
      </c>
      <c r="M14" s="80" t="s">
        <v>145</v>
      </c>
    </row>
    <row r="15" spans="1:13" ht="42.75" customHeight="1" thickBot="1">
      <c r="A15" s="81"/>
      <c r="B15" s="82"/>
      <c r="C15" s="83"/>
      <c r="D15" s="83"/>
      <c r="E15" s="83"/>
      <c r="F15" s="83"/>
      <c r="G15" s="102" t="s">
        <v>146</v>
      </c>
      <c r="H15" s="83"/>
      <c r="I15" s="83"/>
      <c r="J15" s="84" t="s">
        <v>147</v>
      </c>
      <c r="K15" s="83"/>
      <c r="L15" s="83"/>
      <c r="M15" s="85">
        <v>142</v>
      </c>
    </row>
    <row r="16" spans="1:13" ht="18">
      <c r="A16" s="86" t="s">
        <v>148</v>
      </c>
      <c r="B16" s="87"/>
      <c r="C16" s="87"/>
      <c r="D16" s="87"/>
      <c r="E16" s="87"/>
      <c r="F16" s="87"/>
      <c r="G16" s="87"/>
      <c r="H16" s="87"/>
      <c r="I16" s="87"/>
      <c r="J16" s="87"/>
      <c r="K16" s="99"/>
      <c r="L16" s="99"/>
      <c r="M16" s="99"/>
    </row>
    <row r="17" spans="1:13" ht="18">
      <c r="A17" s="86" t="s">
        <v>86</v>
      </c>
      <c r="B17" s="87"/>
      <c r="C17" s="87"/>
      <c r="D17" s="87"/>
      <c r="E17" s="87"/>
      <c r="F17" s="87"/>
      <c r="G17" s="87"/>
      <c r="H17" s="87"/>
      <c r="I17" s="87"/>
      <c r="J17" s="87"/>
      <c r="K17" s="87"/>
      <c r="L17" s="87"/>
      <c r="M17" s="87"/>
    </row>
    <row r="18" spans="1:13" ht="18.75" customHeight="1">
      <c r="A18" s="200" t="s">
        <v>219</v>
      </c>
      <c r="B18" s="200"/>
      <c r="C18" s="200"/>
      <c r="D18" s="200"/>
      <c r="E18" s="200"/>
      <c r="F18" s="200"/>
      <c r="G18" s="200"/>
      <c r="H18" s="200"/>
      <c r="I18" s="200"/>
      <c r="J18" s="200"/>
      <c r="K18" s="201" t="s">
        <v>149</v>
      </c>
      <c r="L18" s="201"/>
      <c r="M18" s="201"/>
    </row>
    <row r="19" spans="1:13" ht="18.75" customHeight="1">
      <c r="A19" s="200"/>
      <c r="B19" s="200"/>
      <c r="C19" s="200"/>
      <c r="D19" s="200"/>
      <c r="E19" s="200"/>
      <c r="F19" s="200"/>
      <c r="G19" s="200"/>
      <c r="H19" s="200"/>
      <c r="I19" s="200"/>
      <c r="J19" s="200"/>
      <c r="K19" s="201"/>
      <c r="L19" s="201"/>
      <c r="M19" s="201"/>
    </row>
    <row r="20" spans="1:13" ht="16.5" customHeight="1">
      <c r="A20" s="200"/>
      <c r="B20" s="200"/>
      <c r="C20" s="200"/>
      <c r="D20" s="200"/>
      <c r="E20" s="200"/>
      <c r="F20" s="200"/>
      <c r="G20" s="200"/>
      <c r="H20" s="200"/>
      <c r="I20" s="200"/>
      <c r="J20" s="200"/>
      <c r="K20" s="201"/>
      <c r="L20" s="201"/>
      <c r="M20" s="201"/>
    </row>
    <row r="21" spans="1:13" ht="16.5" customHeight="1">
      <c r="A21" s="200"/>
      <c r="B21" s="200"/>
      <c r="C21" s="200"/>
      <c r="D21" s="200"/>
      <c r="E21" s="200"/>
      <c r="F21" s="200"/>
      <c r="G21" s="200"/>
      <c r="H21" s="200"/>
      <c r="I21" s="200"/>
      <c r="J21" s="200"/>
      <c r="K21" s="201"/>
      <c r="L21" s="201"/>
      <c r="M21" s="201"/>
    </row>
    <row r="22" spans="1:13" ht="16.5" customHeight="1">
      <c r="A22" s="200"/>
      <c r="B22" s="200"/>
      <c r="C22" s="200"/>
      <c r="D22" s="200"/>
      <c r="E22" s="200"/>
      <c r="F22" s="200"/>
      <c r="G22" s="200"/>
      <c r="H22" s="200"/>
      <c r="I22" s="200"/>
      <c r="J22" s="200"/>
      <c r="K22" s="201"/>
      <c r="L22" s="201"/>
      <c r="M22" s="201"/>
    </row>
    <row r="23" spans="1:13" ht="16.5" customHeight="1">
      <c r="A23" s="200"/>
      <c r="B23" s="200"/>
      <c r="C23" s="200"/>
      <c r="D23" s="200"/>
      <c r="E23" s="200"/>
      <c r="F23" s="200"/>
      <c r="G23" s="200"/>
      <c r="H23" s="200"/>
      <c r="I23" s="200"/>
      <c r="J23" s="200"/>
      <c r="K23" s="201"/>
      <c r="L23" s="201"/>
      <c r="M23" s="201"/>
    </row>
    <row r="24" spans="1:13" ht="16.5">
      <c r="A24" s="100"/>
      <c r="B24" s="100"/>
      <c r="C24" s="100"/>
      <c r="D24" s="100"/>
      <c r="E24" s="100"/>
      <c r="F24" s="100"/>
      <c r="G24" s="100"/>
      <c r="H24" s="100"/>
      <c r="I24" s="100"/>
      <c r="J24" s="100"/>
      <c r="K24" s="100"/>
      <c r="L24" s="100"/>
      <c r="M24" s="100"/>
    </row>
    <row r="25" spans="1:13" ht="16.5">
      <c r="A25" s="100"/>
      <c r="B25" s="100"/>
      <c r="C25" s="100"/>
      <c r="D25" s="100"/>
      <c r="E25" s="100"/>
      <c r="F25" s="100"/>
      <c r="G25" s="100"/>
      <c r="H25" s="100"/>
      <c r="I25" s="100"/>
      <c r="J25" s="100"/>
      <c r="K25" s="100"/>
      <c r="L25" s="100"/>
      <c r="M25" s="100"/>
    </row>
    <row r="26" spans="1:13" ht="16.5">
      <c r="A26" s="100"/>
      <c r="B26" s="100"/>
      <c r="C26" s="100"/>
      <c r="D26" s="100"/>
      <c r="E26" s="100"/>
      <c r="F26" s="100"/>
      <c r="G26" s="100"/>
      <c r="H26" s="100"/>
      <c r="I26" s="100"/>
      <c r="J26" s="100"/>
      <c r="K26" s="100"/>
      <c r="L26" s="100"/>
      <c r="M26" s="100"/>
    </row>
    <row r="27" spans="1:13" ht="16.5">
      <c r="A27" s="100"/>
      <c r="B27" s="100"/>
      <c r="C27" s="100"/>
      <c r="D27" s="100"/>
      <c r="E27" s="100"/>
      <c r="F27" s="100"/>
      <c r="G27" s="100"/>
      <c r="H27" s="100"/>
      <c r="I27" s="100"/>
      <c r="J27" s="100"/>
      <c r="K27" s="100"/>
      <c r="L27" s="100"/>
      <c r="M27" s="100"/>
    </row>
    <row r="28" spans="1:13" ht="16.5">
      <c r="A28" s="100"/>
      <c r="B28" s="100"/>
      <c r="C28" s="100"/>
      <c r="D28" s="100"/>
      <c r="E28" s="100"/>
      <c r="F28" s="100"/>
      <c r="G28" s="100"/>
      <c r="H28" s="100"/>
      <c r="I28" s="100"/>
      <c r="J28" s="100"/>
      <c r="K28" s="100"/>
      <c r="L28" s="100"/>
      <c r="M28" s="100"/>
    </row>
    <row r="29" spans="1:13" ht="16.5">
      <c r="A29" s="100"/>
      <c r="B29" s="100"/>
      <c r="C29" s="100"/>
      <c r="D29" s="100"/>
      <c r="E29" s="100"/>
      <c r="F29" s="100"/>
      <c r="G29" s="100"/>
      <c r="H29" s="100"/>
      <c r="I29" s="100"/>
      <c r="J29" s="100"/>
      <c r="K29" s="100"/>
      <c r="L29" s="100"/>
      <c r="M29" s="100"/>
    </row>
    <row r="30" spans="1:13" ht="16.5">
      <c r="A30" s="100"/>
      <c r="B30" s="100"/>
      <c r="C30" s="100"/>
      <c r="D30" s="100"/>
      <c r="E30" s="100"/>
      <c r="F30" s="100"/>
      <c r="G30" s="100"/>
      <c r="H30" s="100"/>
      <c r="I30" s="100"/>
      <c r="J30" s="100"/>
      <c r="K30" s="100"/>
      <c r="L30" s="100"/>
      <c r="M30" s="100"/>
    </row>
    <row r="31" spans="1:13" ht="16.5">
      <c r="A31" s="100"/>
      <c r="B31" s="100"/>
      <c r="C31" s="100"/>
      <c r="D31" s="100"/>
      <c r="E31" s="100"/>
      <c r="F31" s="100"/>
      <c r="G31" s="100"/>
      <c r="H31" s="100"/>
      <c r="I31" s="100"/>
      <c r="J31" s="100"/>
      <c r="K31" s="100"/>
      <c r="L31" s="100"/>
      <c r="M31" s="100"/>
    </row>
    <row r="32" spans="1:13" ht="16.5">
      <c r="A32" s="100"/>
      <c r="B32" s="100"/>
      <c r="C32" s="100"/>
      <c r="D32" s="100"/>
      <c r="E32" s="100"/>
      <c r="F32" s="100"/>
      <c r="G32" s="100"/>
      <c r="H32" s="100"/>
      <c r="I32" s="100"/>
      <c r="J32" s="100"/>
      <c r="K32" s="100"/>
      <c r="L32" s="100"/>
      <c r="M32" s="100"/>
    </row>
    <row r="33" spans="1:13" ht="16.5">
      <c r="A33" s="100"/>
      <c r="B33" s="100"/>
      <c r="C33" s="100"/>
      <c r="D33" s="100"/>
      <c r="E33" s="100"/>
      <c r="F33" s="100"/>
      <c r="G33" s="100"/>
      <c r="H33" s="100"/>
      <c r="I33" s="100"/>
      <c r="J33" s="100"/>
      <c r="K33" s="100"/>
      <c r="L33" s="100"/>
      <c r="M33" s="100"/>
    </row>
    <row r="34" spans="1:13" ht="16.5">
      <c r="A34" s="100"/>
      <c r="B34" s="100"/>
      <c r="C34" s="100"/>
      <c r="D34" s="100"/>
      <c r="E34" s="100"/>
      <c r="F34" s="100"/>
      <c r="G34" s="100"/>
      <c r="H34" s="100"/>
      <c r="I34" s="100"/>
      <c r="J34" s="100"/>
      <c r="K34" s="100"/>
      <c r="L34" s="100"/>
      <c r="M34" s="100"/>
    </row>
    <row r="35" spans="1:13" ht="16.5">
      <c r="A35" s="100"/>
      <c r="B35" s="100"/>
      <c r="C35" s="100"/>
      <c r="D35" s="100"/>
      <c r="E35" s="100"/>
      <c r="F35" s="100"/>
      <c r="G35" s="100"/>
      <c r="H35" s="100"/>
      <c r="I35" s="100"/>
      <c r="J35" s="100"/>
      <c r="K35" s="100"/>
      <c r="L35" s="100"/>
      <c r="M35" s="100"/>
    </row>
    <row r="36" spans="1:13" ht="16.5">
      <c r="A36" s="100"/>
      <c r="B36" s="100"/>
      <c r="C36" s="100"/>
      <c r="D36" s="100"/>
      <c r="E36" s="100"/>
      <c r="F36" s="100"/>
      <c r="G36" s="100"/>
      <c r="H36" s="100"/>
      <c r="I36" s="100"/>
      <c r="J36" s="100"/>
      <c r="K36" s="100"/>
      <c r="L36" s="100"/>
      <c r="M36" s="100"/>
    </row>
  </sheetData>
  <sheetProtection/>
  <mergeCells count="16">
    <mergeCell ref="A18:J23"/>
    <mergeCell ref="K18:M23"/>
    <mergeCell ref="C7:D7"/>
    <mergeCell ref="E7:G7"/>
    <mergeCell ref="H7:J7"/>
    <mergeCell ref="K7:M7"/>
    <mergeCell ref="A1:M1"/>
    <mergeCell ref="A2:M2"/>
    <mergeCell ref="A3:M3"/>
    <mergeCell ref="A4:M4"/>
    <mergeCell ref="A5:M5"/>
    <mergeCell ref="A6:A8"/>
    <mergeCell ref="B6:B8"/>
    <mergeCell ref="C6:G6"/>
    <mergeCell ref="H6:J6"/>
    <mergeCell ref="K6:M6"/>
  </mergeCells>
  <printOptions horizontalCentered="1" verticalCentered="1"/>
  <pageMargins left="0" right="0" top="0.75" bottom="0.75" header="0.3" footer="0.3"/>
  <pageSetup orientation="landscape" paperSize="9" scale="92" r:id="rId1"/>
</worksheet>
</file>

<file path=xl/worksheets/sheet3.xml><?xml version="1.0" encoding="utf-8"?>
<worksheet xmlns="http://schemas.openxmlformats.org/spreadsheetml/2006/main" xmlns:r="http://schemas.openxmlformats.org/officeDocument/2006/relationships">
  <sheetPr>
    <tabColor rgb="FFFF0000"/>
  </sheetPr>
  <dimension ref="A1:J26"/>
  <sheetViews>
    <sheetView view="pageBreakPreview" zoomScale="60" zoomScalePageLayoutView="0" workbookViewId="0" topLeftCell="A1">
      <selection activeCell="L18" sqref="L18"/>
    </sheetView>
  </sheetViews>
  <sheetFormatPr defaultColWidth="18.421875" defaultRowHeight="15"/>
  <cols>
    <col min="1" max="1" width="5.8515625" style="100" customWidth="1"/>
    <col min="2" max="2" width="31.421875" style="100" customWidth="1"/>
    <col min="3" max="3" width="17.00390625" style="100" customWidth="1"/>
    <col min="4" max="4" width="13.421875" style="100" customWidth="1"/>
    <col min="5" max="5" width="57.00390625" style="100" customWidth="1"/>
    <col min="6" max="6" width="14.00390625" style="101" customWidth="1"/>
    <col min="7" max="7" width="15.00390625" style="100" customWidth="1"/>
    <col min="8" max="8" width="14.00390625" style="100" customWidth="1"/>
    <col min="9" max="9" width="20.7109375" style="100" customWidth="1"/>
    <col min="10" max="10" width="14.00390625" style="100" customWidth="1"/>
    <col min="11" max="16384" width="18.421875" style="100" customWidth="1"/>
  </cols>
  <sheetData>
    <row r="1" spans="1:10" ht="18">
      <c r="A1" s="88" t="s">
        <v>150</v>
      </c>
      <c r="B1" s="89"/>
      <c r="C1" s="89"/>
      <c r="D1" s="89"/>
      <c r="E1" s="89"/>
      <c r="F1" s="90"/>
      <c r="G1" s="89"/>
      <c r="H1" s="89"/>
      <c r="I1" s="89"/>
      <c r="J1" s="89"/>
    </row>
    <row r="2" spans="1:10" ht="18.75" thickBot="1">
      <c r="A2" s="91"/>
      <c r="B2" s="89"/>
      <c r="C2" s="89"/>
      <c r="D2" s="89"/>
      <c r="E2" s="89"/>
      <c r="F2" s="90"/>
      <c r="G2" s="89"/>
      <c r="H2" s="89"/>
      <c r="I2" s="89"/>
      <c r="J2" s="89"/>
    </row>
    <row r="3" spans="1:10" ht="16.5">
      <c r="A3" s="203" t="s">
        <v>151</v>
      </c>
      <c r="B3" s="204"/>
      <c r="C3" s="204"/>
      <c r="D3" s="204"/>
      <c r="E3" s="204"/>
      <c r="F3" s="204"/>
      <c r="G3" s="204"/>
      <c r="H3" s="204"/>
      <c r="I3" s="204"/>
      <c r="J3" s="205"/>
    </row>
    <row r="4" spans="1:10" ht="12" customHeight="1">
      <c r="A4" s="206"/>
      <c r="B4" s="207"/>
      <c r="C4" s="207"/>
      <c r="D4" s="207"/>
      <c r="E4" s="207"/>
      <c r="F4" s="207"/>
      <c r="G4" s="207"/>
      <c r="H4" s="207"/>
      <c r="I4" s="207"/>
      <c r="J4" s="208"/>
    </row>
    <row r="5" spans="1:10" ht="115.5" customHeight="1">
      <c r="A5" s="92" t="s">
        <v>0</v>
      </c>
      <c r="B5" s="92" t="s">
        <v>152</v>
      </c>
      <c r="C5" s="92" t="s">
        <v>153</v>
      </c>
      <c r="D5" s="92" t="s">
        <v>154</v>
      </c>
      <c r="E5" s="92" t="s">
        <v>155</v>
      </c>
      <c r="F5" s="92" t="s">
        <v>156</v>
      </c>
      <c r="G5" s="92" t="s">
        <v>157</v>
      </c>
      <c r="H5" s="92" t="s">
        <v>158</v>
      </c>
      <c r="I5" s="92" t="s">
        <v>159</v>
      </c>
      <c r="J5" s="92" t="s">
        <v>160</v>
      </c>
    </row>
    <row r="6" spans="1:10" ht="71.25" customHeight="1">
      <c r="A6" s="103">
        <v>1</v>
      </c>
      <c r="B6" s="104" t="s">
        <v>161</v>
      </c>
      <c r="C6" s="105">
        <v>44472</v>
      </c>
      <c r="D6" s="106" t="s">
        <v>162</v>
      </c>
      <c r="E6" s="104" t="s">
        <v>163</v>
      </c>
      <c r="F6" s="107" t="s">
        <v>164</v>
      </c>
      <c r="G6" s="107" t="s">
        <v>165</v>
      </c>
      <c r="H6" s="108" t="s">
        <v>165</v>
      </c>
      <c r="I6" s="107" t="s">
        <v>166</v>
      </c>
      <c r="J6" s="109" t="s">
        <v>134</v>
      </c>
    </row>
    <row r="7" spans="1:10" ht="88.5" customHeight="1">
      <c r="A7" s="103">
        <v>2</v>
      </c>
      <c r="B7" s="104" t="s">
        <v>167</v>
      </c>
      <c r="C7" s="105">
        <v>44473</v>
      </c>
      <c r="D7" s="106" t="s">
        <v>168</v>
      </c>
      <c r="E7" s="104" t="s">
        <v>169</v>
      </c>
      <c r="F7" s="107" t="s">
        <v>164</v>
      </c>
      <c r="G7" s="107" t="s">
        <v>165</v>
      </c>
      <c r="H7" s="108" t="s">
        <v>165</v>
      </c>
      <c r="I7" s="107" t="s">
        <v>170</v>
      </c>
      <c r="J7" s="109" t="s">
        <v>171</v>
      </c>
    </row>
    <row r="8" spans="1:10" ht="112.5" customHeight="1">
      <c r="A8" s="103">
        <v>3</v>
      </c>
      <c r="B8" s="104" t="s">
        <v>172</v>
      </c>
      <c r="C8" s="105">
        <v>44473</v>
      </c>
      <c r="D8" s="106" t="s">
        <v>173</v>
      </c>
      <c r="E8" s="104" t="s">
        <v>174</v>
      </c>
      <c r="F8" s="107" t="s">
        <v>164</v>
      </c>
      <c r="G8" s="107" t="s">
        <v>165</v>
      </c>
      <c r="H8" s="108" t="s">
        <v>165</v>
      </c>
      <c r="I8" s="107" t="s">
        <v>166</v>
      </c>
      <c r="J8" s="109" t="s">
        <v>134</v>
      </c>
    </row>
    <row r="9" spans="1:10" ht="60.75" customHeight="1">
      <c r="A9" s="103">
        <v>4</v>
      </c>
      <c r="B9" s="104" t="s">
        <v>175</v>
      </c>
      <c r="C9" s="105">
        <v>44474</v>
      </c>
      <c r="D9" s="106" t="s">
        <v>127</v>
      </c>
      <c r="E9" s="104" t="s">
        <v>176</v>
      </c>
      <c r="F9" s="107" t="s">
        <v>164</v>
      </c>
      <c r="G9" s="107" t="s">
        <v>165</v>
      </c>
      <c r="H9" s="108" t="s">
        <v>165</v>
      </c>
      <c r="I9" s="107"/>
      <c r="J9" s="109" t="s">
        <v>139</v>
      </c>
    </row>
    <row r="10" spans="1:10" ht="60" customHeight="1">
      <c r="A10" s="103">
        <v>5</v>
      </c>
      <c r="B10" s="104" t="s">
        <v>177</v>
      </c>
      <c r="C10" s="105">
        <v>44474</v>
      </c>
      <c r="D10" s="106" t="s">
        <v>162</v>
      </c>
      <c r="E10" s="104" t="s">
        <v>178</v>
      </c>
      <c r="F10" s="107" t="s">
        <v>164</v>
      </c>
      <c r="G10" s="107" t="s">
        <v>165</v>
      </c>
      <c r="H10" s="108" t="s">
        <v>165</v>
      </c>
      <c r="I10" s="107" t="s">
        <v>166</v>
      </c>
      <c r="J10" s="109" t="s">
        <v>132</v>
      </c>
    </row>
    <row r="11" spans="1:10" ht="102" customHeight="1">
      <c r="A11" s="103">
        <v>6</v>
      </c>
      <c r="B11" s="104" t="s">
        <v>179</v>
      </c>
      <c r="C11" s="105">
        <v>44476</v>
      </c>
      <c r="D11" s="106" t="s">
        <v>180</v>
      </c>
      <c r="E11" s="104" t="s">
        <v>181</v>
      </c>
      <c r="F11" s="107" t="s">
        <v>164</v>
      </c>
      <c r="G11" s="107" t="s">
        <v>165</v>
      </c>
      <c r="H11" s="108" t="s">
        <v>165</v>
      </c>
      <c r="I11" s="107" t="s">
        <v>166</v>
      </c>
      <c r="J11" s="109" t="s">
        <v>132</v>
      </c>
    </row>
    <row r="12" spans="1:10" ht="100.5" customHeight="1">
      <c r="A12" s="103">
        <v>7</v>
      </c>
      <c r="B12" s="104" t="s">
        <v>182</v>
      </c>
      <c r="C12" s="105">
        <v>44477</v>
      </c>
      <c r="D12" s="106" t="s">
        <v>127</v>
      </c>
      <c r="E12" s="104" t="s">
        <v>183</v>
      </c>
      <c r="F12" s="107" t="s">
        <v>164</v>
      </c>
      <c r="G12" s="107" t="s">
        <v>165</v>
      </c>
      <c r="H12" s="108" t="s">
        <v>165</v>
      </c>
      <c r="I12" s="107" t="s">
        <v>184</v>
      </c>
      <c r="J12" s="109" t="s">
        <v>171</v>
      </c>
    </row>
    <row r="13" spans="1:10" ht="77.25" customHeight="1">
      <c r="A13" s="103">
        <v>8</v>
      </c>
      <c r="B13" s="104" t="s">
        <v>185</v>
      </c>
      <c r="C13" s="105">
        <v>44481</v>
      </c>
      <c r="D13" s="106" t="s">
        <v>127</v>
      </c>
      <c r="E13" s="104" t="s">
        <v>186</v>
      </c>
      <c r="F13" s="107" t="s">
        <v>164</v>
      </c>
      <c r="G13" s="107" t="s">
        <v>165</v>
      </c>
      <c r="H13" s="108" t="s">
        <v>165</v>
      </c>
      <c r="I13" s="107"/>
      <c r="J13" s="109" t="s">
        <v>139</v>
      </c>
    </row>
    <row r="14" spans="1:10" ht="57.75" customHeight="1">
      <c r="A14" s="103">
        <v>9</v>
      </c>
      <c r="B14" s="104" t="s">
        <v>187</v>
      </c>
      <c r="C14" s="105">
        <v>44482</v>
      </c>
      <c r="D14" s="106" t="s">
        <v>127</v>
      </c>
      <c r="E14" s="104" t="s">
        <v>188</v>
      </c>
      <c r="F14" s="107" t="s">
        <v>164</v>
      </c>
      <c r="G14" s="107" t="s">
        <v>165</v>
      </c>
      <c r="H14" s="108" t="s">
        <v>165</v>
      </c>
      <c r="I14" s="107"/>
      <c r="J14" s="109" t="s">
        <v>139</v>
      </c>
    </row>
    <row r="15" spans="1:10" ht="57" customHeight="1">
      <c r="A15" s="103">
        <v>10</v>
      </c>
      <c r="B15" s="104" t="s">
        <v>189</v>
      </c>
      <c r="C15" s="105">
        <v>44482</v>
      </c>
      <c r="D15" s="106" t="s">
        <v>168</v>
      </c>
      <c r="E15" s="104" t="s">
        <v>190</v>
      </c>
      <c r="F15" s="107" t="s">
        <v>164</v>
      </c>
      <c r="G15" s="107" t="s">
        <v>165</v>
      </c>
      <c r="H15" s="108" t="s">
        <v>165</v>
      </c>
      <c r="I15" s="107"/>
      <c r="J15" s="109" t="s">
        <v>139</v>
      </c>
    </row>
    <row r="16" spans="1:10" ht="72.75" customHeight="1">
      <c r="A16" s="103">
        <v>11</v>
      </c>
      <c r="B16" s="104" t="s">
        <v>191</v>
      </c>
      <c r="C16" s="105">
        <v>44495</v>
      </c>
      <c r="D16" s="106" t="s">
        <v>127</v>
      </c>
      <c r="E16" s="104" t="s">
        <v>192</v>
      </c>
      <c r="F16" s="107" t="s">
        <v>164</v>
      </c>
      <c r="G16" s="107" t="s">
        <v>165</v>
      </c>
      <c r="H16" s="108" t="s">
        <v>165</v>
      </c>
      <c r="I16" s="107" t="s">
        <v>170</v>
      </c>
      <c r="J16" s="109" t="s">
        <v>171</v>
      </c>
    </row>
    <row r="17" spans="1:10" ht="88.5" customHeight="1">
      <c r="A17" s="103">
        <v>12</v>
      </c>
      <c r="B17" s="104" t="s">
        <v>193</v>
      </c>
      <c r="C17" s="105">
        <v>44497</v>
      </c>
      <c r="D17" s="106" t="s">
        <v>194</v>
      </c>
      <c r="E17" s="104" t="s">
        <v>195</v>
      </c>
      <c r="F17" s="107" t="s">
        <v>164</v>
      </c>
      <c r="G17" s="107" t="s">
        <v>165</v>
      </c>
      <c r="H17" s="108" t="s">
        <v>165</v>
      </c>
      <c r="I17" s="107"/>
      <c r="J17" s="109" t="s">
        <v>139</v>
      </c>
    </row>
    <row r="18" spans="1:10" ht="90">
      <c r="A18" s="103">
        <v>13</v>
      </c>
      <c r="B18" s="104" t="s">
        <v>196</v>
      </c>
      <c r="C18" s="105">
        <v>44511</v>
      </c>
      <c r="D18" s="106" t="s">
        <v>168</v>
      </c>
      <c r="E18" s="104" t="s">
        <v>197</v>
      </c>
      <c r="F18" s="107" t="s">
        <v>164</v>
      </c>
      <c r="G18" s="107" t="s">
        <v>165</v>
      </c>
      <c r="H18" s="108" t="s">
        <v>165</v>
      </c>
      <c r="I18" s="107" t="s">
        <v>198</v>
      </c>
      <c r="J18" s="109" t="s">
        <v>134</v>
      </c>
    </row>
    <row r="19" spans="1:10" ht="75" customHeight="1">
      <c r="A19" s="103">
        <v>14</v>
      </c>
      <c r="B19" s="104" t="s">
        <v>199</v>
      </c>
      <c r="C19" s="105">
        <v>44520</v>
      </c>
      <c r="D19" s="106" t="s">
        <v>168</v>
      </c>
      <c r="E19" s="104" t="s">
        <v>200</v>
      </c>
      <c r="F19" s="107" t="s">
        <v>164</v>
      </c>
      <c r="G19" s="107" t="s">
        <v>165</v>
      </c>
      <c r="H19" s="108" t="s">
        <v>165</v>
      </c>
      <c r="I19" s="107" t="s">
        <v>201</v>
      </c>
      <c r="J19" s="109" t="s">
        <v>132</v>
      </c>
    </row>
    <row r="20" spans="1:10" ht="67.5" customHeight="1">
      <c r="A20" s="103">
        <v>15</v>
      </c>
      <c r="B20" s="104" t="s">
        <v>202</v>
      </c>
      <c r="C20" s="105">
        <v>44525</v>
      </c>
      <c r="D20" s="106" t="s">
        <v>203</v>
      </c>
      <c r="E20" s="104" t="s">
        <v>204</v>
      </c>
      <c r="F20" s="107" t="s">
        <v>164</v>
      </c>
      <c r="G20" s="107" t="s">
        <v>165</v>
      </c>
      <c r="H20" s="108" t="s">
        <v>165</v>
      </c>
      <c r="I20" s="107" t="s">
        <v>205</v>
      </c>
      <c r="J20" s="109" t="s">
        <v>171</v>
      </c>
    </row>
    <row r="21" spans="1:10" ht="92.25" customHeight="1">
      <c r="A21" s="103">
        <v>16</v>
      </c>
      <c r="B21" s="104" t="s">
        <v>206</v>
      </c>
      <c r="C21" s="105">
        <v>44527</v>
      </c>
      <c r="D21" s="106" t="s">
        <v>180</v>
      </c>
      <c r="E21" s="104" t="s">
        <v>207</v>
      </c>
      <c r="F21" s="107" t="s">
        <v>164</v>
      </c>
      <c r="G21" s="107" t="s">
        <v>165</v>
      </c>
      <c r="H21" s="108" t="s">
        <v>165</v>
      </c>
      <c r="I21" s="107"/>
      <c r="J21" s="109" t="s">
        <v>132</v>
      </c>
    </row>
    <row r="22" spans="1:10" ht="96" customHeight="1">
      <c r="A22" s="103">
        <v>17</v>
      </c>
      <c r="B22" s="104" t="s">
        <v>208</v>
      </c>
      <c r="C22" s="105">
        <v>44528</v>
      </c>
      <c r="D22" s="106" t="s">
        <v>127</v>
      </c>
      <c r="E22" s="104" t="s">
        <v>209</v>
      </c>
      <c r="F22" s="107" t="s">
        <v>164</v>
      </c>
      <c r="G22" s="107" t="s">
        <v>165</v>
      </c>
      <c r="H22" s="108" t="s">
        <v>165</v>
      </c>
      <c r="I22" s="107" t="s">
        <v>170</v>
      </c>
      <c r="J22" s="109" t="s">
        <v>171</v>
      </c>
    </row>
    <row r="23" spans="1:10" ht="80.25" customHeight="1">
      <c r="A23" s="103">
        <v>18</v>
      </c>
      <c r="B23" s="104" t="s">
        <v>210</v>
      </c>
      <c r="C23" s="105">
        <v>44531</v>
      </c>
      <c r="D23" s="106" t="s">
        <v>127</v>
      </c>
      <c r="E23" s="104" t="s">
        <v>211</v>
      </c>
      <c r="F23" s="107" t="s">
        <v>164</v>
      </c>
      <c r="G23" s="107" t="s">
        <v>165</v>
      </c>
      <c r="H23" s="108" t="s">
        <v>165</v>
      </c>
      <c r="I23" s="107" t="s">
        <v>212</v>
      </c>
      <c r="J23" s="109" t="s">
        <v>132</v>
      </c>
    </row>
    <row r="24" spans="1:10" ht="101.25" customHeight="1">
      <c r="A24" s="103">
        <v>19</v>
      </c>
      <c r="B24" s="104" t="s">
        <v>213</v>
      </c>
      <c r="C24" s="105">
        <v>44536</v>
      </c>
      <c r="D24" s="106" t="s">
        <v>127</v>
      </c>
      <c r="E24" s="104" t="s">
        <v>214</v>
      </c>
      <c r="F24" s="107" t="s">
        <v>164</v>
      </c>
      <c r="G24" s="107" t="s">
        <v>165</v>
      </c>
      <c r="H24" s="108" t="s">
        <v>165</v>
      </c>
      <c r="I24" s="107" t="s">
        <v>215</v>
      </c>
      <c r="J24" s="109" t="s">
        <v>134</v>
      </c>
    </row>
    <row r="25" spans="1:10" ht="90" customHeight="1">
      <c r="A25" s="103">
        <v>20</v>
      </c>
      <c r="B25" s="104" t="s">
        <v>216</v>
      </c>
      <c r="C25" s="105">
        <v>44543</v>
      </c>
      <c r="D25" s="106" t="s">
        <v>127</v>
      </c>
      <c r="E25" s="104" t="s">
        <v>217</v>
      </c>
      <c r="F25" s="107" t="s">
        <v>164</v>
      </c>
      <c r="G25" s="107" t="s">
        <v>165</v>
      </c>
      <c r="H25" s="108" t="s">
        <v>165</v>
      </c>
      <c r="I25" s="107" t="s">
        <v>218</v>
      </c>
      <c r="J25" s="109" t="s">
        <v>134</v>
      </c>
    </row>
    <row r="26" spans="1:10" ht="18">
      <c r="A26" s="93"/>
      <c r="B26" s="94"/>
      <c r="C26" s="95"/>
      <c r="D26" s="94"/>
      <c r="E26" s="94"/>
      <c r="F26" s="96"/>
      <c r="G26" s="94"/>
      <c r="H26" s="94"/>
      <c r="I26" s="94"/>
      <c r="J26" s="94"/>
    </row>
  </sheetData>
  <sheetProtection/>
  <mergeCells count="1">
    <mergeCell ref="A3:J4"/>
  </mergeCells>
  <printOptions horizontalCentered="1" verticalCentered="1"/>
  <pageMargins left="0" right="0" top="0" bottom="0" header="0.3" footer="0.3"/>
  <pageSetup orientation="landscape" paperSize="9" scale="71" r:id="rId1"/>
  <rowBreaks count="1" manualBreakCount="1">
    <brk id="18" max="9" man="1"/>
  </rowBreaks>
</worksheet>
</file>

<file path=xl/worksheets/sheet4.xml><?xml version="1.0" encoding="utf-8"?>
<worksheet xmlns="http://schemas.openxmlformats.org/spreadsheetml/2006/main" xmlns:r="http://schemas.openxmlformats.org/officeDocument/2006/relationships">
  <sheetPr>
    <tabColor rgb="FFC00000"/>
    <pageSetUpPr fitToPage="1"/>
  </sheetPr>
  <dimension ref="A1:K32"/>
  <sheetViews>
    <sheetView view="pageBreakPreview" zoomScale="71" zoomScaleSheetLayoutView="71" zoomScalePageLayoutView="0" workbookViewId="0" topLeftCell="A1">
      <selection activeCell="A2" sqref="A2:K2"/>
    </sheetView>
  </sheetViews>
  <sheetFormatPr defaultColWidth="9.140625" defaultRowHeight="15"/>
  <cols>
    <col min="1" max="1" width="9.140625" style="1" customWidth="1"/>
    <col min="2" max="2" width="50.28125" style="1" customWidth="1"/>
    <col min="3" max="4" width="13.57421875" style="1" customWidth="1"/>
    <col min="5" max="5" width="12.8515625" style="1" customWidth="1"/>
    <col min="6" max="6" width="11.8515625" style="1" customWidth="1"/>
    <col min="7" max="7" width="11.57421875" style="1" customWidth="1"/>
    <col min="8" max="8" width="11.8515625" style="1" customWidth="1"/>
    <col min="9" max="10" width="12.421875" style="1" customWidth="1"/>
    <col min="11" max="11" width="13.28125" style="1" customWidth="1"/>
    <col min="12" max="16384" width="9.140625" style="1" customWidth="1"/>
  </cols>
  <sheetData>
    <row r="1" spans="1:11" s="50" customFormat="1" ht="18">
      <c r="A1" s="209" t="str">
        <f>'[1]MG COVER PAGE'!A1</f>
        <v>Name of Distribution Licensee: M G V C L</v>
      </c>
      <c r="B1" s="209"/>
      <c r="C1" s="209"/>
      <c r="D1" s="209"/>
      <c r="E1" s="209"/>
      <c r="F1" s="209"/>
      <c r="G1" s="209"/>
      <c r="H1" s="209"/>
      <c r="I1" s="209"/>
      <c r="J1" s="209"/>
      <c r="K1" s="209"/>
    </row>
    <row r="2" spans="1:11" s="50" customFormat="1" ht="18">
      <c r="A2" s="209" t="str">
        <f>'[1]MG COVER PAGE'!A2</f>
        <v>Quarter :   Q-III (OCT- NOV-DEC - 2021)</v>
      </c>
      <c r="B2" s="209"/>
      <c r="C2" s="209"/>
      <c r="D2" s="209"/>
      <c r="E2" s="209"/>
      <c r="F2" s="209"/>
      <c r="G2" s="209"/>
      <c r="H2" s="209"/>
      <c r="I2" s="209"/>
      <c r="J2" s="209"/>
      <c r="K2" s="209"/>
    </row>
    <row r="3" spans="1:11" s="50" customFormat="1" ht="18">
      <c r="A3" s="210" t="str">
        <f>'[1]MG COVER PAGE'!A3</f>
        <v>Year: 2021-22</v>
      </c>
      <c r="B3" s="210"/>
      <c r="C3" s="210"/>
      <c r="D3" s="210"/>
      <c r="E3" s="210"/>
      <c r="F3" s="210"/>
      <c r="G3" s="210"/>
      <c r="H3" s="210"/>
      <c r="I3" s="210"/>
      <c r="J3" s="210"/>
      <c r="K3" s="210"/>
    </row>
    <row r="4" spans="1:11" s="51" customFormat="1" ht="25.5" customHeight="1">
      <c r="A4" s="211" t="s">
        <v>34</v>
      </c>
      <c r="B4" s="211"/>
      <c r="C4" s="211"/>
      <c r="D4" s="211"/>
      <c r="E4" s="211"/>
      <c r="F4" s="211"/>
      <c r="G4" s="211"/>
      <c r="H4" s="211"/>
      <c r="I4" s="211"/>
      <c r="J4" s="211"/>
      <c r="K4" s="211"/>
    </row>
    <row r="5" spans="1:11" s="51" customFormat="1" ht="25.5" customHeight="1">
      <c r="A5" s="211" t="s">
        <v>35</v>
      </c>
      <c r="B5" s="211"/>
      <c r="C5" s="211"/>
      <c r="D5" s="211"/>
      <c r="E5" s="211" t="s">
        <v>36</v>
      </c>
      <c r="F5" s="211"/>
      <c r="G5" s="211"/>
      <c r="H5" s="211"/>
      <c r="I5" s="211"/>
      <c r="J5" s="211"/>
      <c r="K5" s="211"/>
    </row>
    <row r="6" spans="1:11" ht="18">
      <c r="A6" s="213" t="s">
        <v>37</v>
      </c>
      <c r="B6" s="213" t="s">
        <v>38</v>
      </c>
      <c r="C6" s="213" t="s">
        <v>39</v>
      </c>
      <c r="D6" s="213" t="s">
        <v>40</v>
      </c>
      <c r="E6" s="213" t="s">
        <v>41</v>
      </c>
      <c r="F6" s="212" t="s">
        <v>42</v>
      </c>
      <c r="G6" s="212"/>
      <c r="H6" s="212"/>
      <c r="I6" s="212"/>
      <c r="J6" s="212"/>
      <c r="K6" s="212" t="s">
        <v>43</v>
      </c>
    </row>
    <row r="7" spans="1:11" ht="22.5" customHeight="1">
      <c r="A7" s="213"/>
      <c r="B7" s="213"/>
      <c r="C7" s="213"/>
      <c r="D7" s="213"/>
      <c r="E7" s="213"/>
      <c r="F7" s="212" t="s">
        <v>44</v>
      </c>
      <c r="G7" s="212"/>
      <c r="H7" s="212" t="s">
        <v>45</v>
      </c>
      <c r="I7" s="212"/>
      <c r="J7" s="212" t="s">
        <v>46</v>
      </c>
      <c r="K7" s="212"/>
    </row>
    <row r="8" spans="1:11" ht="99" customHeight="1">
      <c r="A8" s="213"/>
      <c r="B8" s="213"/>
      <c r="C8" s="213"/>
      <c r="D8" s="213"/>
      <c r="E8" s="213"/>
      <c r="F8" s="53" t="s">
        <v>47</v>
      </c>
      <c r="G8" s="53" t="s">
        <v>48</v>
      </c>
      <c r="H8" s="53" t="s">
        <v>49</v>
      </c>
      <c r="I8" s="53" t="s">
        <v>50</v>
      </c>
      <c r="J8" s="212"/>
      <c r="K8" s="212"/>
    </row>
    <row r="9" spans="1:11" ht="18">
      <c r="A9" s="54"/>
      <c r="B9" s="52">
        <v>1</v>
      </c>
      <c r="C9" s="52">
        <v>2</v>
      </c>
      <c r="D9" s="52">
        <v>3</v>
      </c>
      <c r="E9" s="52">
        <v>4</v>
      </c>
      <c r="F9" s="52">
        <v>5</v>
      </c>
      <c r="G9" s="52">
        <v>6</v>
      </c>
      <c r="H9" s="52">
        <v>7</v>
      </c>
      <c r="I9" s="52">
        <v>8</v>
      </c>
      <c r="J9" s="52">
        <v>9</v>
      </c>
      <c r="K9" s="52">
        <v>10</v>
      </c>
    </row>
    <row r="10" spans="1:11" ht="18">
      <c r="A10" s="55" t="s">
        <v>51</v>
      </c>
      <c r="B10" s="56" t="s">
        <v>52</v>
      </c>
      <c r="C10" s="57">
        <v>0</v>
      </c>
      <c r="D10" s="58">
        <v>60208.421759773715</v>
      </c>
      <c r="E10" s="58">
        <f>C10+D10</f>
        <v>60208.421759773715</v>
      </c>
      <c r="F10" s="58">
        <v>29394.60564198404</v>
      </c>
      <c r="G10" s="58">
        <v>30813.816117789676</v>
      </c>
      <c r="H10" s="58">
        <v>0</v>
      </c>
      <c r="I10" s="58">
        <v>0</v>
      </c>
      <c r="J10" s="58">
        <f>SUM(F10:I10)</f>
        <v>60208.421759773715</v>
      </c>
      <c r="K10" s="58">
        <v>0</v>
      </c>
    </row>
    <row r="11" spans="1:11" ht="18">
      <c r="A11" s="55" t="s">
        <v>53</v>
      </c>
      <c r="B11" s="56" t="s">
        <v>54</v>
      </c>
      <c r="C11" s="57">
        <v>0</v>
      </c>
      <c r="D11" s="58">
        <v>36873.14193352864</v>
      </c>
      <c r="E11" s="58">
        <f aca="true" t="shared" si="0" ref="E11:E26">C11+D11</f>
        <v>36873.14193352864</v>
      </c>
      <c r="F11" s="58">
        <v>20276.034811597132</v>
      </c>
      <c r="G11" s="58">
        <v>16597.10712193151</v>
      </c>
      <c r="H11" s="58">
        <v>0</v>
      </c>
      <c r="I11" s="58">
        <v>0</v>
      </c>
      <c r="J11" s="58">
        <f aca="true" t="shared" si="1" ref="J11:J26">SUM(F11:I11)</f>
        <v>36873.14193352864</v>
      </c>
      <c r="K11" s="58">
        <v>0</v>
      </c>
    </row>
    <row r="12" spans="1:11" ht="18">
      <c r="A12" s="55" t="s">
        <v>55</v>
      </c>
      <c r="B12" s="56" t="s">
        <v>56</v>
      </c>
      <c r="C12" s="57">
        <v>0</v>
      </c>
      <c r="D12" s="58">
        <v>10739.08768562481</v>
      </c>
      <c r="E12" s="58">
        <f t="shared" si="0"/>
        <v>10739.08768562481</v>
      </c>
      <c r="F12" s="58">
        <v>7287.225764218608</v>
      </c>
      <c r="G12" s="58">
        <v>3451.861921406203</v>
      </c>
      <c r="H12" s="58">
        <v>0</v>
      </c>
      <c r="I12" s="58">
        <v>0</v>
      </c>
      <c r="J12" s="58">
        <f t="shared" si="1"/>
        <v>10739.08768562481</v>
      </c>
      <c r="K12" s="58">
        <v>0</v>
      </c>
    </row>
    <row r="13" spans="1:11" ht="36">
      <c r="A13" s="55" t="s">
        <v>57</v>
      </c>
      <c r="B13" s="56" t="s">
        <v>58</v>
      </c>
      <c r="C13" s="57">
        <v>0</v>
      </c>
      <c r="D13" s="58">
        <v>8761.74532781089</v>
      </c>
      <c r="E13" s="58">
        <f t="shared" si="0"/>
        <v>8761.74532781089</v>
      </c>
      <c r="F13" s="58">
        <v>3915.223628649359</v>
      </c>
      <c r="G13" s="58">
        <v>4846.521699161531</v>
      </c>
      <c r="H13" s="58">
        <v>0</v>
      </c>
      <c r="I13" s="58">
        <v>0</v>
      </c>
      <c r="J13" s="58">
        <f t="shared" si="1"/>
        <v>8761.74532781089</v>
      </c>
      <c r="K13" s="58">
        <v>0</v>
      </c>
    </row>
    <row r="14" spans="1:11" ht="36">
      <c r="A14" s="55" t="s">
        <v>59</v>
      </c>
      <c r="B14" s="56" t="s">
        <v>60</v>
      </c>
      <c r="C14" s="57">
        <v>0</v>
      </c>
      <c r="D14" s="58">
        <v>4391.373573088191</v>
      </c>
      <c r="E14" s="58">
        <f t="shared" si="0"/>
        <v>4391.373573088191</v>
      </c>
      <c r="F14" s="58">
        <v>2120.374021618345</v>
      </c>
      <c r="G14" s="58">
        <v>2270.9995514698458</v>
      </c>
      <c r="H14" s="58">
        <v>0</v>
      </c>
      <c r="I14" s="58">
        <v>0</v>
      </c>
      <c r="J14" s="58">
        <f t="shared" si="1"/>
        <v>4391.373573088191</v>
      </c>
      <c r="K14" s="58">
        <v>0</v>
      </c>
    </row>
    <row r="15" spans="1:11" ht="18">
      <c r="A15" s="55" t="s">
        <v>61</v>
      </c>
      <c r="B15" s="56" t="s">
        <v>62</v>
      </c>
      <c r="C15" s="57">
        <v>0</v>
      </c>
      <c r="D15" s="58">
        <v>13128.822608344277</v>
      </c>
      <c r="E15" s="58">
        <f t="shared" si="0"/>
        <v>13128.822608344277</v>
      </c>
      <c r="F15" s="58">
        <v>6314.696165269219</v>
      </c>
      <c r="G15" s="58">
        <v>6814.126443075058</v>
      </c>
      <c r="H15" s="58">
        <v>0</v>
      </c>
      <c r="I15" s="58">
        <v>0</v>
      </c>
      <c r="J15" s="58">
        <f t="shared" si="1"/>
        <v>13128.822608344277</v>
      </c>
      <c r="K15" s="58">
        <v>0</v>
      </c>
    </row>
    <row r="16" spans="1:11" ht="18">
      <c r="A16" s="55" t="s">
        <v>63</v>
      </c>
      <c r="B16" s="56" t="s">
        <v>64</v>
      </c>
      <c r="C16" s="57">
        <v>0</v>
      </c>
      <c r="D16" s="58">
        <v>6669.255379331245</v>
      </c>
      <c r="E16" s="58">
        <f t="shared" si="0"/>
        <v>6669.255379331245</v>
      </c>
      <c r="F16" s="58">
        <v>3383.9945853116474</v>
      </c>
      <c r="G16" s="58">
        <v>3285.260794019598</v>
      </c>
      <c r="H16" s="58">
        <v>0</v>
      </c>
      <c r="I16" s="58">
        <v>0</v>
      </c>
      <c r="J16" s="58">
        <f t="shared" si="1"/>
        <v>6669.255379331245</v>
      </c>
      <c r="K16" s="58">
        <v>0</v>
      </c>
    </row>
    <row r="17" spans="1:11" ht="18">
      <c r="A17" s="55" t="s">
        <v>65</v>
      </c>
      <c r="B17" s="56" t="s">
        <v>66</v>
      </c>
      <c r="C17" s="57">
        <v>0</v>
      </c>
      <c r="D17" s="58">
        <v>6328.282048691787</v>
      </c>
      <c r="E17" s="58">
        <f t="shared" si="0"/>
        <v>6328.282048691787</v>
      </c>
      <c r="F17" s="58">
        <v>3518.226903727649</v>
      </c>
      <c r="G17" s="58">
        <v>2810.055144964138</v>
      </c>
      <c r="H17" s="58">
        <v>0</v>
      </c>
      <c r="I17" s="58">
        <v>0</v>
      </c>
      <c r="J17" s="58">
        <f t="shared" si="1"/>
        <v>6328.282048691787</v>
      </c>
      <c r="K17" s="58">
        <v>0</v>
      </c>
    </row>
    <row r="18" spans="1:11" ht="18">
      <c r="A18" s="55" t="s">
        <v>67</v>
      </c>
      <c r="B18" s="56" t="s">
        <v>68</v>
      </c>
      <c r="C18" s="57">
        <v>0</v>
      </c>
      <c r="D18" s="58">
        <v>2117.1276896656227</v>
      </c>
      <c r="E18" s="58">
        <f t="shared" si="0"/>
        <v>2117.1276896656227</v>
      </c>
      <c r="F18" s="58">
        <v>1183.4926598646327</v>
      </c>
      <c r="G18" s="58">
        <v>933.63502980099</v>
      </c>
      <c r="H18" s="58">
        <v>0</v>
      </c>
      <c r="I18" s="58">
        <v>0</v>
      </c>
      <c r="J18" s="58">
        <f t="shared" si="1"/>
        <v>2117.1276896656227</v>
      </c>
      <c r="K18" s="58">
        <v>0</v>
      </c>
    </row>
    <row r="19" spans="1:11" ht="36">
      <c r="A19" s="55" t="s">
        <v>69</v>
      </c>
      <c r="B19" s="56" t="s">
        <v>70</v>
      </c>
      <c r="C19" s="57">
        <v>0</v>
      </c>
      <c r="D19" s="58">
        <v>4903.99323163956</v>
      </c>
      <c r="E19" s="58">
        <f t="shared" si="0"/>
        <v>4903.99323163956</v>
      </c>
      <c r="F19" s="58">
        <v>2626.800234367108</v>
      </c>
      <c r="G19" s="58">
        <v>2277.192997272452</v>
      </c>
      <c r="H19" s="58">
        <v>0</v>
      </c>
      <c r="I19" s="58">
        <v>0</v>
      </c>
      <c r="J19" s="58">
        <f t="shared" si="1"/>
        <v>4903.99323163956</v>
      </c>
      <c r="K19" s="58">
        <v>0</v>
      </c>
    </row>
    <row r="20" spans="1:11" ht="36">
      <c r="A20" s="55" t="s">
        <v>71</v>
      </c>
      <c r="B20" s="56" t="s">
        <v>72</v>
      </c>
      <c r="C20" s="57">
        <v>0</v>
      </c>
      <c r="D20" s="58">
        <v>2822.6777452267906</v>
      </c>
      <c r="E20" s="58">
        <f t="shared" si="0"/>
        <v>2822.6777452267906</v>
      </c>
      <c r="F20" s="58">
        <v>1535.123676128902</v>
      </c>
      <c r="G20" s="58">
        <v>1287.5540690978887</v>
      </c>
      <c r="H20" s="58">
        <v>0</v>
      </c>
      <c r="I20" s="58">
        <v>0</v>
      </c>
      <c r="J20" s="58">
        <f t="shared" si="1"/>
        <v>2822.6777452267906</v>
      </c>
      <c r="K20" s="58">
        <v>0</v>
      </c>
    </row>
    <row r="21" spans="1:11" ht="36">
      <c r="A21" s="55" t="s">
        <v>73</v>
      </c>
      <c r="B21" s="56" t="s">
        <v>74</v>
      </c>
      <c r="C21" s="57">
        <v>0</v>
      </c>
      <c r="D21" s="58">
        <v>5799.322052732599</v>
      </c>
      <c r="E21" s="58">
        <f t="shared" si="0"/>
        <v>5799.322052732599</v>
      </c>
      <c r="F21" s="58">
        <v>3683.818432164865</v>
      </c>
      <c r="G21" s="58">
        <v>2115.5036205677343</v>
      </c>
      <c r="H21" s="58">
        <v>0</v>
      </c>
      <c r="I21" s="58">
        <v>0</v>
      </c>
      <c r="J21" s="58">
        <f t="shared" si="1"/>
        <v>5799.322052732599</v>
      </c>
      <c r="K21" s="58">
        <v>0</v>
      </c>
    </row>
    <row r="22" spans="1:11" ht="36">
      <c r="A22" s="55" t="s">
        <v>75</v>
      </c>
      <c r="B22" s="56" t="s">
        <v>76</v>
      </c>
      <c r="C22" s="57">
        <v>0</v>
      </c>
      <c r="D22" s="58">
        <v>3254.857864430751</v>
      </c>
      <c r="E22" s="58">
        <f t="shared" si="0"/>
        <v>3254.857864430751</v>
      </c>
      <c r="F22" s="58">
        <v>1698.564132740681</v>
      </c>
      <c r="G22" s="58">
        <v>1556.2937316900695</v>
      </c>
      <c r="H22" s="58">
        <v>0</v>
      </c>
      <c r="I22" s="58">
        <v>0</v>
      </c>
      <c r="J22" s="58">
        <f t="shared" si="1"/>
        <v>3254.857864430751</v>
      </c>
      <c r="K22" s="58">
        <v>0</v>
      </c>
    </row>
    <row r="23" spans="1:11" ht="36">
      <c r="A23" s="55" t="s">
        <v>77</v>
      </c>
      <c r="B23" s="56" t="s">
        <v>78</v>
      </c>
      <c r="C23" s="57">
        <v>0</v>
      </c>
      <c r="D23" s="58">
        <v>2921.249722194161</v>
      </c>
      <c r="E23" s="58">
        <f t="shared" si="0"/>
        <v>2921.249722194161</v>
      </c>
      <c r="F23" s="58">
        <v>1477.4256530962725</v>
      </c>
      <c r="G23" s="58">
        <v>1443.8240690978887</v>
      </c>
      <c r="H23" s="58">
        <v>0</v>
      </c>
      <c r="I23" s="58">
        <v>0</v>
      </c>
      <c r="J23" s="58">
        <f t="shared" si="1"/>
        <v>2921.249722194161</v>
      </c>
      <c r="K23" s="58">
        <v>0</v>
      </c>
    </row>
    <row r="24" spans="1:11" ht="36">
      <c r="A24" s="55" t="s">
        <v>79</v>
      </c>
      <c r="B24" s="56" t="s">
        <v>80</v>
      </c>
      <c r="C24" s="57">
        <v>0</v>
      </c>
      <c r="D24" s="58">
        <v>3154.3593292251744</v>
      </c>
      <c r="E24" s="58">
        <f t="shared" si="0"/>
        <v>3154.3593292251744</v>
      </c>
      <c r="F24" s="58">
        <v>1677.2979715122742</v>
      </c>
      <c r="G24" s="58">
        <v>1477.0613577129002</v>
      </c>
      <c r="H24" s="58">
        <v>0</v>
      </c>
      <c r="I24" s="58">
        <v>0</v>
      </c>
      <c r="J24" s="58">
        <f t="shared" si="1"/>
        <v>3154.3593292251744</v>
      </c>
      <c r="K24" s="58">
        <v>0</v>
      </c>
    </row>
    <row r="25" spans="1:11" ht="18">
      <c r="A25" s="55" t="s">
        <v>81</v>
      </c>
      <c r="B25" s="56" t="s">
        <v>82</v>
      </c>
      <c r="C25" s="57">
        <v>0</v>
      </c>
      <c r="D25" s="58">
        <v>817.2316395595515</v>
      </c>
      <c r="E25" s="58">
        <f t="shared" si="0"/>
        <v>817.2316395595515</v>
      </c>
      <c r="F25" s="58">
        <v>452.68214769168605</v>
      </c>
      <c r="G25" s="58">
        <v>364.54949186786547</v>
      </c>
      <c r="H25" s="58">
        <v>0</v>
      </c>
      <c r="I25" s="58">
        <v>0</v>
      </c>
      <c r="J25" s="58">
        <f t="shared" si="1"/>
        <v>817.2316395595515</v>
      </c>
      <c r="K25" s="58">
        <v>0</v>
      </c>
    </row>
    <row r="26" spans="1:11" ht="18">
      <c r="A26" s="55" t="s">
        <v>83</v>
      </c>
      <c r="B26" s="56" t="s">
        <v>84</v>
      </c>
      <c r="C26" s="57">
        <v>0</v>
      </c>
      <c r="D26" s="58">
        <v>17077.050409132236</v>
      </c>
      <c r="E26" s="58">
        <f t="shared" si="0"/>
        <v>17077.050409132236</v>
      </c>
      <c r="F26" s="58">
        <v>8961.972552783109</v>
      </c>
      <c r="G26" s="58">
        <v>8115.077856349126</v>
      </c>
      <c r="H26" s="58">
        <v>0</v>
      </c>
      <c r="I26" s="58">
        <v>0</v>
      </c>
      <c r="J26" s="58">
        <f t="shared" si="1"/>
        <v>17077.050409132236</v>
      </c>
      <c r="K26" s="58">
        <v>0</v>
      </c>
    </row>
    <row r="27" spans="1:11" ht="18" hidden="1">
      <c r="A27" s="59"/>
      <c r="B27" s="59" t="s">
        <v>85</v>
      </c>
      <c r="C27" s="60">
        <v>0</v>
      </c>
      <c r="D27" s="61">
        <f>SUM(D10:D26)</f>
        <v>189968.00000000003</v>
      </c>
      <c r="E27" s="61">
        <f aca="true" t="shared" si="2" ref="E27:K27">SUM(E10:E26)</f>
        <v>189968.00000000003</v>
      </c>
      <c r="F27" s="61">
        <f t="shared" si="2"/>
        <v>99507.55898272552</v>
      </c>
      <c r="G27" s="61">
        <f t="shared" si="2"/>
        <v>90460.44101727445</v>
      </c>
      <c r="H27" s="61">
        <f t="shared" si="2"/>
        <v>0</v>
      </c>
      <c r="I27" s="61">
        <f t="shared" si="2"/>
        <v>0</v>
      </c>
      <c r="J27" s="61">
        <f t="shared" si="2"/>
        <v>189968.00000000003</v>
      </c>
      <c r="K27" s="61">
        <f t="shared" si="2"/>
        <v>0</v>
      </c>
    </row>
    <row r="28" spans="1:2" ht="14.25">
      <c r="A28" s="62" t="s">
        <v>86</v>
      </c>
      <c r="B28" s="62"/>
    </row>
    <row r="29" spans="1:2" ht="14.25">
      <c r="A29" s="62"/>
      <c r="B29" s="62"/>
    </row>
    <row r="30" spans="1:2" ht="14.25">
      <c r="A30" s="62" t="s">
        <v>87</v>
      </c>
      <c r="B30" s="62"/>
    </row>
    <row r="31" spans="1:2" ht="15">
      <c r="A31" s="63"/>
      <c r="B31" s="63"/>
    </row>
    <row r="32" spans="1:2" ht="14.25">
      <c r="A32" s="62" t="s">
        <v>88</v>
      </c>
      <c r="B32" s="62"/>
    </row>
  </sheetData>
  <sheetProtection/>
  <mergeCells count="16">
    <mergeCell ref="K6:K8"/>
    <mergeCell ref="F7:G7"/>
    <mergeCell ref="H7:I7"/>
    <mergeCell ref="J7:J8"/>
    <mergeCell ref="A6:A8"/>
    <mergeCell ref="B6:B8"/>
    <mergeCell ref="C6:C8"/>
    <mergeCell ref="D6:D8"/>
    <mergeCell ref="E6:E8"/>
    <mergeCell ref="F6:J6"/>
    <mergeCell ref="A1:K1"/>
    <mergeCell ref="A2:K2"/>
    <mergeCell ref="A3:K3"/>
    <mergeCell ref="A4:K4"/>
    <mergeCell ref="A5:D5"/>
    <mergeCell ref="E5:K5"/>
  </mergeCells>
  <printOptions horizontalCentered="1" verticalCentered="1"/>
  <pageMargins left="0.45" right="0.45" top="0.5" bottom="0.5" header="0.3" footer="0.3"/>
  <pageSetup fitToHeight="1" fitToWidth="1" horizontalDpi="600" verticalDpi="600" orientation="landscape" paperSize="9" scale="75" r:id="rId1"/>
  <headerFooter>
    <oddFooter>&amp;L&amp;A</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I13"/>
  <sheetViews>
    <sheetView view="pageBreakPreview" zoomScaleSheetLayoutView="100" zoomScalePageLayoutView="0" workbookViewId="0" topLeftCell="A1">
      <selection activeCell="B9" sqref="B9"/>
    </sheetView>
  </sheetViews>
  <sheetFormatPr defaultColWidth="9.140625" defaultRowHeight="15"/>
  <cols>
    <col min="1" max="1" width="7.00390625" style="112" customWidth="1"/>
    <col min="2" max="2" width="64.8515625" style="112" customWidth="1"/>
    <col min="3" max="3" width="31.00390625" style="112" customWidth="1"/>
    <col min="4" max="16384" width="9.140625" style="112" customWidth="1"/>
  </cols>
  <sheetData>
    <row r="1" spans="1:3" s="110" customFormat="1" ht="18.75" thickBot="1">
      <c r="A1" s="214" t="str">
        <f>'[4]MG SoP 01'!A1</f>
        <v>Name of Distribution Licensee: M G V C L</v>
      </c>
      <c r="B1" s="215"/>
      <c r="C1" s="216"/>
    </row>
    <row r="2" spans="1:3" s="110" customFormat="1" ht="18.75" thickBot="1">
      <c r="A2" s="217" t="str">
        <f>'[4]MG SoP 01'!A2</f>
        <v>Quarter :   Q-III (OCT- NOV-DEC - 2021)</v>
      </c>
      <c r="B2" s="218"/>
      <c r="C2" s="219"/>
    </row>
    <row r="3" spans="1:3" s="110" customFormat="1" ht="18.75" thickBot="1">
      <c r="A3" s="220" t="str">
        <f>'[4]MG SoP 01'!A3</f>
        <v>Year: 2021-22</v>
      </c>
      <c r="B3" s="221"/>
      <c r="C3" s="222"/>
    </row>
    <row r="4" spans="1:8" ht="37.5" customHeight="1">
      <c r="A4" s="223" t="s">
        <v>220</v>
      </c>
      <c r="B4" s="224"/>
      <c r="C4" s="225"/>
      <c r="D4" s="111"/>
      <c r="E4" s="111"/>
      <c r="F4" s="111"/>
      <c r="G4" s="111"/>
      <c r="H4" s="111"/>
    </row>
    <row r="5" spans="1:7" ht="31.5" customHeight="1">
      <c r="A5" s="226" t="s">
        <v>221</v>
      </c>
      <c r="B5" s="227"/>
      <c r="C5" s="228"/>
      <c r="D5" s="113"/>
      <c r="E5" s="113"/>
      <c r="F5" s="113"/>
      <c r="G5" s="113"/>
    </row>
    <row r="6" spans="1:9" ht="42" customHeight="1" thickBot="1">
      <c r="A6" s="229"/>
      <c r="B6" s="230"/>
      <c r="C6" s="231"/>
      <c r="D6" s="113"/>
      <c r="E6" s="114"/>
      <c r="F6" s="113"/>
      <c r="G6" s="113"/>
      <c r="H6" s="115"/>
      <c r="I6" s="115"/>
    </row>
    <row r="7" spans="1:5" ht="36">
      <c r="A7" s="116" t="s">
        <v>0</v>
      </c>
      <c r="B7" s="117" t="s">
        <v>222</v>
      </c>
      <c r="C7" s="118" t="s">
        <v>223</v>
      </c>
      <c r="E7" s="115"/>
    </row>
    <row r="8" spans="1:3" ht="48.75" customHeight="1" hidden="1" thickBot="1">
      <c r="A8" s="119"/>
      <c r="B8" s="55"/>
      <c r="C8" s="120"/>
    </row>
    <row r="9" spans="1:9" ht="39.75" customHeight="1">
      <c r="A9" s="119">
        <v>1</v>
      </c>
      <c r="B9" s="73" t="s">
        <v>224</v>
      </c>
      <c r="C9" s="31">
        <v>3365294</v>
      </c>
      <c r="E9" s="121"/>
      <c r="F9" s="121"/>
      <c r="G9" s="121"/>
      <c r="H9" s="121"/>
      <c r="I9" s="121"/>
    </row>
    <row r="10" spans="1:9" ht="39.75" customHeight="1">
      <c r="A10" s="119">
        <v>2</v>
      </c>
      <c r="B10" s="73" t="s">
        <v>225</v>
      </c>
      <c r="C10" s="31">
        <v>3365294</v>
      </c>
      <c r="E10" s="121"/>
      <c r="F10" s="121"/>
      <c r="G10" s="121"/>
      <c r="H10" s="121"/>
      <c r="I10" s="121"/>
    </row>
    <row r="11" spans="1:9" ht="39.75" customHeight="1">
      <c r="A11" s="119">
        <v>3</v>
      </c>
      <c r="B11" s="73" t="s">
        <v>226</v>
      </c>
      <c r="C11" s="31">
        <v>3365294</v>
      </c>
      <c r="E11" s="121"/>
      <c r="F11" s="121"/>
      <c r="G11" s="121"/>
      <c r="H11" s="121"/>
      <c r="I11" s="121"/>
    </row>
    <row r="12" spans="1:9" ht="30.75" customHeight="1">
      <c r="A12" s="122">
        <v>4</v>
      </c>
      <c r="B12" s="123" t="s">
        <v>227</v>
      </c>
      <c r="C12" s="124">
        <v>4300</v>
      </c>
      <c r="E12" s="125"/>
      <c r="F12" s="121"/>
      <c r="G12" s="121"/>
      <c r="H12" s="126"/>
      <c r="I12" s="121"/>
    </row>
    <row r="13" spans="1:3" ht="36">
      <c r="A13" s="122">
        <v>5</v>
      </c>
      <c r="B13" s="123" t="s">
        <v>228</v>
      </c>
      <c r="C13" s="127">
        <v>14200</v>
      </c>
    </row>
  </sheetData>
  <sheetProtection/>
  <mergeCells count="5">
    <mergeCell ref="A1:C1"/>
    <mergeCell ref="A2:C2"/>
    <mergeCell ref="A3:C3"/>
    <mergeCell ref="A4:C4"/>
    <mergeCell ref="A5:C6"/>
  </mergeCells>
  <printOptions horizontalCentered="1" verticalCentered="1"/>
  <pageMargins left="0.45" right="0.45" top="0.5" bottom="0.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IV9"/>
  <sheetViews>
    <sheetView zoomScalePageLayoutView="0" workbookViewId="0" topLeftCell="A1">
      <selection activeCell="C6" sqref="C6"/>
    </sheetView>
  </sheetViews>
  <sheetFormatPr defaultColWidth="9.140625" defaultRowHeight="15"/>
  <cols>
    <col min="1" max="1" width="8.00390625" style="161" bestFit="1" customWidth="1"/>
    <col min="2" max="2" width="25.57421875" style="161" customWidth="1"/>
    <col min="3" max="3" width="22.140625" style="161" customWidth="1"/>
    <col min="4" max="5" width="21.8515625" style="161" customWidth="1"/>
    <col min="6" max="16384" width="9.140625" style="161" customWidth="1"/>
  </cols>
  <sheetData>
    <row r="1" spans="1:256" ht="21">
      <c r="A1" s="232" t="str">
        <f>'[5]MG COVER PAGE'!A1</f>
        <v>Name of Distribution Licensee: M G V C L</v>
      </c>
      <c r="B1" s="232"/>
      <c r="C1" s="232"/>
      <c r="D1" s="232"/>
      <c r="E1" s="232"/>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spans="1:256" ht="21">
      <c r="A2" s="232" t="s">
        <v>261</v>
      </c>
      <c r="B2" s="232"/>
      <c r="C2" s="232"/>
      <c r="D2" s="232"/>
      <c r="E2" s="232"/>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row>
    <row r="3" spans="1:256" ht="21">
      <c r="A3" s="232" t="str">
        <f>'[5]MG COVER PAGE'!A3</f>
        <v>Year: 2021-22</v>
      </c>
      <c r="B3" s="232"/>
      <c r="C3" s="232"/>
      <c r="D3" s="232"/>
      <c r="E3" s="232"/>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row>
    <row r="4" spans="1:256" ht="21" thickBot="1">
      <c r="A4" s="233" t="s">
        <v>262</v>
      </c>
      <c r="B4" s="234"/>
      <c r="C4" s="234"/>
      <c r="D4" s="234"/>
      <c r="E4" s="234"/>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row>
    <row r="5" spans="1:5" ht="54.75" thickBot="1">
      <c r="A5" s="163" t="s">
        <v>0</v>
      </c>
      <c r="B5" s="164" t="s">
        <v>1</v>
      </c>
      <c r="C5" s="164" t="s">
        <v>263</v>
      </c>
      <c r="D5" s="164" t="s">
        <v>264</v>
      </c>
      <c r="E5" s="165" t="s">
        <v>265</v>
      </c>
    </row>
    <row r="6" spans="1:256" ht="91.5" customHeight="1">
      <c r="A6" s="166">
        <v>1</v>
      </c>
      <c r="B6" s="166" t="s">
        <v>266</v>
      </c>
      <c r="C6" s="166" t="s">
        <v>267</v>
      </c>
      <c r="D6" s="166" t="s">
        <v>271</v>
      </c>
      <c r="E6" s="166" t="s">
        <v>272</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ht="56.25">
      <c r="A7" s="11">
        <v>2</v>
      </c>
      <c r="B7" s="11" t="s">
        <v>268</v>
      </c>
      <c r="C7" s="166" t="s">
        <v>166</v>
      </c>
      <c r="D7" s="166" t="s">
        <v>273</v>
      </c>
      <c r="E7" s="166" t="s">
        <v>274</v>
      </c>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72">
      <c r="A8" s="11">
        <v>3</v>
      </c>
      <c r="B8" s="11" t="s">
        <v>269</v>
      </c>
      <c r="C8" s="166" t="s">
        <v>270</v>
      </c>
      <c r="D8" s="11" t="s">
        <v>275</v>
      </c>
      <c r="E8" s="166" t="s">
        <v>166</v>
      </c>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6" ht="25.5">
      <c r="A9" s="235"/>
      <c r="B9" s="235"/>
      <c r="C9" s="235"/>
      <c r="D9" s="235"/>
      <c r="E9" s="235"/>
      <c r="F9" s="162"/>
    </row>
  </sheetData>
  <sheetProtection/>
  <mergeCells count="5">
    <mergeCell ref="A1:E1"/>
    <mergeCell ref="A2:E2"/>
    <mergeCell ref="A3:E3"/>
    <mergeCell ref="A4:E4"/>
    <mergeCell ref="A9:E9"/>
  </mergeCells>
  <printOptions horizontalCentered="1" verticalCentered="1"/>
  <pageMargins left="0" right="0" top="0" bottom="0" header="0.3" footer="0.3"/>
  <pageSetup orientation="portrait" paperSize="9" scale="90" r:id="rId1"/>
</worksheet>
</file>

<file path=xl/worksheets/sheet7.xml><?xml version="1.0" encoding="utf-8"?>
<worksheet xmlns="http://schemas.openxmlformats.org/spreadsheetml/2006/main" xmlns:r="http://schemas.openxmlformats.org/officeDocument/2006/relationships">
  <sheetPr>
    <tabColor rgb="FFFF0000"/>
  </sheetPr>
  <dimension ref="A1:G12"/>
  <sheetViews>
    <sheetView view="pageBreakPreview" zoomScale="60" zoomScalePageLayoutView="0" workbookViewId="0" topLeftCell="A1">
      <selection activeCell="K6" sqref="K6"/>
    </sheetView>
  </sheetViews>
  <sheetFormatPr defaultColWidth="9.140625" defaultRowHeight="15"/>
  <cols>
    <col min="1" max="1" width="7.57421875" style="0" customWidth="1"/>
    <col min="2" max="2" width="15.421875" style="0" customWidth="1"/>
    <col min="3" max="3" width="20.140625" style="0" customWidth="1"/>
    <col min="4" max="4" width="18.7109375" style="0" customWidth="1"/>
    <col min="5" max="5" width="19.8515625" style="0" customWidth="1"/>
    <col min="6" max="6" width="18.00390625" style="0" customWidth="1"/>
    <col min="7" max="7" width="19.8515625" style="0" customWidth="1"/>
  </cols>
  <sheetData>
    <row r="1" spans="1:7" ht="20.25">
      <c r="A1" s="236" t="s">
        <v>229</v>
      </c>
      <c r="B1" s="236"/>
      <c r="C1" s="236"/>
      <c r="D1" s="236"/>
      <c r="E1" s="236"/>
      <c r="F1" s="236"/>
      <c r="G1" s="236"/>
    </row>
    <row r="2" spans="1:7" ht="18.75">
      <c r="A2" s="237" t="s">
        <v>246</v>
      </c>
      <c r="B2" s="237"/>
      <c r="C2" s="237"/>
      <c r="D2" s="237"/>
      <c r="E2" s="237"/>
      <c r="F2" s="237"/>
      <c r="G2" s="237"/>
    </row>
    <row r="3" spans="1:7" ht="18.75">
      <c r="A3" s="237" t="s">
        <v>247</v>
      </c>
      <c r="B3" s="237"/>
      <c r="C3" s="237"/>
      <c r="D3" s="237"/>
      <c r="E3" s="237"/>
      <c r="F3" s="237"/>
      <c r="G3" s="237"/>
    </row>
    <row r="4" spans="1:7" ht="16.5" thickBot="1">
      <c r="A4" s="238" t="s">
        <v>248</v>
      </c>
      <c r="B4" s="238"/>
      <c r="C4" s="238"/>
      <c r="D4" s="238"/>
      <c r="E4" s="238"/>
      <c r="F4" s="238"/>
      <c r="G4" s="238"/>
    </row>
    <row r="5" spans="1:7" ht="94.5">
      <c r="A5" s="239" t="s">
        <v>249</v>
      </c>
      <c r="B5" s="241" t="s">
        <v>250</v>
      </c>
      <c r="C5" s="131" t="s">
        <v>251</v>
      </c>
      <c r="D5" s="131" t="s">
        <v>252</v>
      </c>
      <c r="E5" s="131" t="s">
        <v>253</v>
      </c>
      <c r="F5" s="131" t="s">
        <v>254</v>
      </c>
      <c r="G5" s="132" t="s">
        <v>255</v>
      </c>
    </row>
    <row r="6" spans="1:7" ht="16.5" thickBot="1">
      <c r="A6" s="240"/>
      <c r="B6" s="242"/>
      <c r="C6" s="133" t="s">
        <v>256</v>
      </c>
      <c r="D6" s="133" t="s">
        <v>257</v>
      </c>
      <c r="E6" s="133" t="s">
        <v>258</v>
      </c>
      <c r="F6" s="133" t="s">
        <v>259</v>
      </c>
      <c r="G6" s="134" t="s">
        <v>260</v>
      </c>
    </row>
    <row r="7" spans="1:7" ht="15.75">
      <c r="A7" s="145">
        <v>1</v>
      </c>
      <c r="B7" s="146" t="s">
        <v>171</v>
      </c>
      <c r="C7" s="147">
        <v>50631</v>
      </c>
      <c r="D7" s="147">
        <f>E7-C7</f>
        <v>518</v>
      </c>
      <c r="E7" s="147">
        <v>51149</v>
      </c>
      <c r="F7" s="148">
        <v>1010</v>
      </c>
      <c r="G7" s="149">
        <f>F7*100/E7</f>
        <v>1.9746231597880701</v>
      </c>
    </row>
    <row r="8" spans="1:7" ht="15.75">
      <c r="A8" s="150">
        <v>2</v>
      </c>
      <c r="B8" s="151" t="s">
        <v>128</v>
      </c>
      <c r="C8" s="152">
        <v>8807</v>
      </c>
      <c r="D8" s="152">
        <f>E8-C8</f>
        <v>69</v>
      </c>
      <c r="E8" s="152">
        <v>8876</v>
      </c>
      <c r="F8" s="153">
        <v>3</v>
      </c>
      <c r="G8" s="154">
        <f>F8*100/E8</f>
        <v>0.0337990085624155</v>
      </c>
    </row>
    <row r="9" spans="1:7" ht="15.75">
      <c r="A9" s="150">
        <v>3</v>
      </c>
      <c r="B9" s="151" t="s">
        <v>132</v>
      </c>
      <c r="C9" s="152">
        <v>23517</v>
      </c>
      <c r="D9" s="152">
        <f>E9-C9</f>
        <v>380</v>
      </c>
      <c r="E9" s="152">
        <v>23897</v>
      </c>
      <c r="F9" s="153">
        <v>172</v>
      </c>
      <c r="G9" s="154">
        <f>F9*100/E9</f>
        <v>0.7197556178599824</v>
      </c>
    </row>
    <row r="10" spans="1:7" ht="15.75">
      <c r="A10" s="150">
        <v>4</v>
      </c>
      <c r="B10" s="151" t="s">
        <v>139</v>
      </c>
      <c r="C10" s="152">
        <v>30745</v>
      </c>
      <c r="D10" s="152">
        <f>E10-C10</f>
        <v>524</v>
      </c>
      <c r="E10" s="152">
        <v>31269</v>
      </c>
      <c r="F10" s="153">
        <v>298</v>
      </c>
      <c r="G10" s="154">
        <f>F10*100/E10</f>
        <v>0.9530205634973936</v>
      </c>
    </row>
    <row r="11" spans="1:7" ht="15.75">
      <c r="A11" s="150">
        <v>5</v>
      </c>
      <c r="B11" s="151" t="s">
        <v>134</v>
      </c>
      <c r="C11" s="152">
        <v>53474</v>
      </c>
      <c r="D11" s="152">
        <f>E11-C11</f>
        <v>1717</v>
      </c>
      <c r="E11" s="152">
        <v>55191</v>
      </c>
      <c r="F11" s="153">
        <v>1233</v>
      </c>
      <c r="G11" s="154">
        <f>F11*100/E11</f>
        <v>2.2340599010708266</v>
      </c>
    </row>
    <row r="12" spans="1:7" ht="16.5" thickBot="1">
      <c r="A12" s="155"/>
      <c r="B12" s="156" t="s">
        <v>244</v>
      </c>
      <c r="C12" s="157">
        <f>SUM(C7:C11)</f>
        <v>167174</v>
      </c>
      <c r="D12" s="158">
        <f>SUM(D7:D11)</f>
        <v>3208</v>
      </c>
      <c r="E12" s="157">
        <f>SUM(E7:E11)</f>
        <v>170382</v>
      </c>
      <c r="F12" s="158">
        <f>SUM(F7:F11)</f>
        <v>2716</v>
      </c>
      <c r="G12" s="159">
        <f>F12/E12*100</f>
        <v>1.5940651007735558</v>
      </c>
    </row>
  </sheetData>
  <sheetProtection/>
  <mergeCells count="6">
    <mergeCell ref="A1:G1"/>
    <mergeCell ref="A2:G2"/>
    <mergeCell ref="A3:G3"/>
    <mergeCell ref="A4:G4"/>
    <mergeCell ref="A5:A6"/>
    <mergeCell ref="B5:B6"/>
  </mergeCells>
  <printOptions horizontalCentered="1" verticalCentered="1"/>
  <pageMargins left="0" right="0" top="0" bottom="0" header="0.3" footer="0.3"/>
  <pageSetup orientation="portrait" scale="87" r:id="rId1"/>
</worksheet>
</file>

<file path=xl/worksheets/sheet8.xml><?xml version="1.0" encoding="utf-8"?>
<worksheet xmlns="http://schemas.openxmlformats.org/spreadsheetml/2006/main" xmlns:r="http://schemas.openxmlformats.org/officeDocument/2006/relationships">
  <sheetPr>
    <tabColor rgb="FFFF0000"/>
  </sheetPr>
  <dimension ref="A1:F17"/>
  <sheetViews>
    <sheetView zoomScalePageLayoutView="0" workbookViewId="0" topLeftCell="A4">
      <selection activeCell="L11" sqref="L11"/>
    </sheetView>
  </sheetViews>
  <sheetFormatPr defaultColWidth="9.140625" defaultRowHeight="15"/>
  <cols>
    <col min="2" max="2" width="13.8515625" style="0" customWidth="1"/>
    <col min="3" max="3" width="12.8515625" style="0" customWidth="1"/>
    <col min="4" max="4" width="13.28125" style="0" customWidth="1"/>
    <col min="5" max="5" width="12.8515625" style="0" customWidth="1"/>
    <col min="6" max="6" width="15.28125" style="0" customWidth="1"/>
  </cols>
  <sheetData>
    <row r="1" spans="1:5" ht="18">
      <c r="A1" s="210" t="str">
        <f>'[6]MG COVER PAGE'!A1</f>
        <v>Name of Distribution Licensee: M G V C L</v>
      </c>
      <c r="B1" s="210"/>
      <c r="C1" s="210"/>
      <c r="D1" s="210"/>
      <c r="E1" s="210"/>
    </row>
    <row r="2" spans="1:5" ht="18">
      <c r="A2" s="210" t="str">
        <f>'[6]MG COVER PAGE'!A2</f>
        <v>Quarter :   Q-III  ( OCT.-NOV.-DEC.- 2021)</v>
      </c>
      <c r="B2" s="210"/>
      <c r="C2" s="210"/>
      <c r="D2" s="210"/>
      <c r="E2" s="210"/>
    </row>
    <row r="3" spans="1:5" ht="18">
      <c r="A3" s="210" t="str">
        <f>'[6]MG COVER PAGE'!A3</f>
        <v>Year: 2021-22</v>
      </c>
      <c r="B3" s="210"/>
      <c r="C3" s="210"/>
      <c r="D3" s="210"/>
      <c r="E3" s="210"/>
    </row>
    <row r="4" spans="1:6" ht="18">
      <c r="A4" s="167" t="s">
        <v>276</v>
      </c>
      <c r="B4" s="89"/>
      <c r="C4" s="89"/>
      <c r="D4" s="89"/>
      <c r="E4" s="89"/>
      <c r="F4" s="89"/>
    </row>
    <row r="5" spans="1:6" ht="18.75" thickBot="1">
      <c r="A5" s="168"/>
      <c r="B5" s="89"/>
      <c r="C5" s="89"/>
      <c r="D5" s="89"/>
      <c r="E5" s="89"/>
      <c r="F5" s="89"/>
    </row>
    <row r="6" spans="1:6" ht="18.75" thickBot="1">
      <c r="A6" s="243" t="s">
        <v>277</v>
      </c>
      <c r="B6" s="244"/>
      <c r="C6" s="244"/>
      <c r="D6" s="244"/>
      <c r="E6" s="244"/>
      <c r="F6" s="245"/>
    </row>
    <row r="7" spans="1:6" ht="18.75" thickBot="1">
      <c r="A7" s="169">
        <v>-1</v>
      </c>
      <c r="B7" s="170">
        <v>-2</v>
      </c>
      <c r="C7" s="170">
        <v>-3</v>
      </c>
      <c r="D7" s="170">
        <v>-4</v>
      </c>
      <c r="E7" s="170">
        <v>-5</v>
      </c>
      <c r="F7" s="170">
        <v>-6</v>
      </c>
    </row>
    <row r="8" spans="1:6" ht="36">
      <c r="A8" s="246" t="s">
        <v>0</v>
      </c>
      <c r="B8" s="246" t="s">
        <v>278</v>
      </c>
      <c r="C8" s="171" t="s">
        <v>279</v>
      </c>
      <c r="D8" s="246" t="s">
        <v>280</v>
      </c>
      <c r="E8" s="246" t="s">
        <v>281</v>
      </c>
      <c r="F8" s="171" t="s">
        <v>282</v>
      </c>
    </row>
    <row r="9" spans="1:6" ht="36.75" thickBot="1">
      <c r="A9" s="247"/>
      <c r="B9" s="247"/>
      <c r="C9" s="172" t="s">
        <v>283</v>
      </c>
      <c r="D9" s="247"/>
      <c r="E9" s="247"/>
      <c r="F9" s="172" t="s">
        <v>284</v>
      </c>
    </row>
    <row r="10" spans="1:6" ht="18.75" thickBot="1">
      <c r="A10" s="173"/>
      <c r="B10" s="174" t="s">
        <v>285</v>
      </c>
      <c r="C10" s="174">
        <f>SUM(C11:C15)</f>
        <v>1416</v>
      </c>
      <c r="D10" s="175" t="s">
        <v>286</v>
      </c>
      <c r="E10" s="176">
        <f>SUM(E11:E15)</f>
        <v>0</v>
      </c>
      <c r="F10" s="177">
        <f>E10*100/C10</f>
        <v>0</v>
      </c>
    </row>
    <row r="11" spans="1:6" ht="18.75" thickBot="1">
      <c r="A11" s="178">
        <v>1</v>
      </c>
      <c r="B11" s="176" t="s">
        <v>287</v>
      </c>
      <c r="C11" s="176">
        <v>1020</v>
      </c>
      <c r="D11" s="175" t="s">
        <v>288</v>
      </c>
      <c r="E11" s="179">
        <v>0</v>
      </c>
      <c r="F11" s="179">
        <f>E11*100/C11</f>
        <v>0</v>
      </c>
    </row>
    <row r="12" spans="1:6" ht="18.75" thickBot="1">
      <c r="A12" s="178">
        <v>2</v>
      </c>
      <c r="B12" s="176" t="s">
        <v>289</v>
      </c>
      <c r="C12" s="176">
        <v>237</v>
      </c>
      <c r="D12" s="175" t="s">
        <v>288</v>
      </c>
      <c r="E12" s="179">
        <v>0</v>
      </c>
      <c r="F12" s="179">
        <f>E12*100/C12</f>
        <v>0</v>
      </c>
    </row>
    <row r="13" spans="1:6" ht="18.75" thickBot="1">
      <c r="A13" s="178">
        <v>3</v>
      </c>
      <c r="B13" s="176" t="s">
        <v>290</v>
      </c>
      <c r="C13" s="176">
        <v>18</v>
      </c>
      <c r="D13" s="175" t="s">
        <v>288</v>
      </c>
      <c r="E13" s="179">
        <v>0</v>
      </c>
      <c r="F13" s="177">
        <f>E13*100/C13</f>
        <v>0</v>
      </c>
    </row>
    <row r="14" spans="1:6" ht="18.75" thickBot="1">
      <c r="A14" s="178">
        <v>4</v>
      </c>
      <c r="B14" s="176" t="s">
        <v>291</v>
      </c>
      <c r="C14" s="176">
        <v>133</v>
      </c>
      <c r="D14" s="175" t="s">
        <v>288</v>
      </c>
      <c r="E14" s="179">
        <v>0</v>
      </c>
      <c r="F14" s="179">
        <v>0</v>
      </c>
    </row>
    <row r="15" spans="1:6" ht="18.75" thickBot="1">
      <c r="A15" s="178">
        <v>5</v>
      </c>
      <c r="B15" s="176" t="s">
        <v>292</v>
      </c>
      <c r="C15" s="176">
        <v>8</v>
      </c>
      <c r="D15" s="175" t="s">
        <v>288</v>
      </c>
      <c r="E15" s="179">
        <v>0</v>
      </c>
      <c r="F15" s="179">
        <v>0</v>
      </c>
    </row>
    <row r="16" spans="1:6" ht="18.75" thickBot="1">
      <c r="A16" s="178"/>
      <c r="B16" s="174" t="s">
        <v>293</v>
      </c>
      <c r="C16" s="174">
        <v>5</v>
      </c>
      <c r="D16" s="175" t="s">
        <v>288</v>
      </c>
      <c r="E16" s="176"/>
      <c r="F16" s="180"/>
    </row>
    <row r="17" spans="1:6" ht="18.75" thickBot="1">
      <c r="A17" s="178">
        <v>6</v>
      </c>
      <c r="B17" s="176" t="s">
        <v>294</v>
      </c>
      <c r="C17" s="176">
        <v>5</v>
      </c>
      <c r="D17" s="175" t="s">
        <v>288</v>
      </c>
      <c r="E17" s="179">
        <v>0</v>
      </c>
      <c r="F17" s="180">
        <f>E17*100/C17</f>
        <v>0</v>
      </c>
    </row>
  </sheetData>
  <sheetProtection/>
  <mergeCells count="8">
    <mergeCell ref="A1:E1"/>
    <mergeCell ref="A2:E2"/>
    <mergeCell ref="A3:E3"/>
    <mergeCell ref="A6:F6"/>
    <mergeCell ref="A8:A9"/>
    <mergeCell ref="B8:B9"/>
    <mergeCell ref="D8:D9"/>
    <mergeCell ref="E8:E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E11"/>
  <sheetViews>
    <sheetView zoomScalePageLayoutView="0" workbookViewId="0" topLeftCell="A1">
      <selection activeCell="G11" sqref="G11"/>
    </sheetView>
  </sheetViews>
  <sheetFormatPr defaultColWidth="9.140625" defaultRowHeight="15"/>
  <cols>
    <col min="1" max="1" width="19.57421875" style="0" customWidth="1"/>
    <col min="2" max="2" width="12.140625" style="0" bestFit="1" customWidth="1"/>
    <col min="3" max="3" width="18.140625" style="0" bestFit="1" customWidth="1"/>
    <col min="4" max="4" width="14.57421875" style="0" customWidth="1"/>
    <col min="5" max="5" width="13.57421875" style="0" customWidth="1"/>
  </cols>
  <sheetData>
    <row r="1" spans="1:5" ht="18">
      <c r="A1" s="210" t="str">
        <f>'[6]MG COVER PAGE'!A1</f>
        <v>Name of Distribution Licensee: M G V C L</v>
      </c>
      <c r="B1" s="210"/>
      <c r="C1" s="210"/>
      <c r="D1" s="210"/>
      <c r="E1" s="210"/>
    </row>
    <row r="2" spans="1:5" ht="18">
      <c r="A2" s="210" t="str">
        <f>'[6]MG COVER PAGE'!A2</f>
        <v>Quarter :   Q-III  ( OCT.-NOV.-DEC.- 2021)</v>
      </c>
      <c r="B2" s="210"/>
      <c r="C2" s="210"/>
      <c r="D2" s="210"/>
      <c r="E2" s="210"/>
    </row>
    <row r="3" spans="1:5" ht="18">
      <c r="A3" s="210" t="str">
        <f>'[6]MG COVER PAGE'!A3</f>
        <v>Year: 2021-22</v>
      </c>
      <c r="B3" s="210"/>
      <c r="C3" s="210"/>
      <c r="D3" s="210"/>
      <c r="E3" s="210"/>
    </row>
    <row r="4" spans="1:5" ht="18">
      <c r="A4" s="64" t="s">
        <v>295</v>
      </c>
      <c r="B4" s="12"/>
      <c r="C4" s="12"/>
      <c r="D4" s="12"/>
      <c r="E4" s="12"/>
    </row>
    <row r="5" spans="1:5" ht="18.75" thickBot="1">
      <c r="A5" s="250" t="s">
        <v>296</v>
      </c>
      <c r="B5" s="250"/>
      <c r="C5" s="250"/>
      <c r="D5" s="250"/>
      <c r="E5" s="250"/>
    </row>
    <row r="6" spans="1:5" ht="18">
      <c r="A6" s="181">
        <v>-1</v>
      </c>
      <c r="B6" s="182">
        <v>-2</v>
      </c>
      <c r="C6" s="182">
        <v>-3</v>
      </c>
      <c r="D6" s="182">
        <v>-4</v>
      </c>
      <c r="E6" s="183">
        <v>-5</v>
      </c>
    </row>
    <row r="7" spans="1:5" ht="54">
      <c r="A7" s="251" t="s">
        <v>297</v>
      </c>
      <c r="B7" s="248" t="s">
        <v>298</v>
      </c>
      <c r="C7" s="248" t="s">
        <v>299</v>
      </c>
      <c r="D7" s="248" t="s">
        <v>281</v>
      </c>
      <c r="E7" s="184" t="s">
        <v>300</v>
      </c>
    </row>
    <row r="8" spans="1:5" ht="36.75" thickBot="1">
      <c r="A8" s="252"/>
      <c r="B8" s="249"/>
      <c r="C8" s="249"/>
      <c r="D8" s="249"/>
      <c r="E8" s="185" t="s">
        <v>301</v>
      </c>
    </row>
    <row r="9" spans="1:5" ht="18">
      <c r="A9" s="186" t="s">
        <v>302</v>
      </c>
      <c r="B9" s="186">
        <v>18</v>
      </c>
      <c r="C9" s="186" t="s">
        <v>303</v>
      </c>
      <c r="D9" s="186">
        <v>0</v>
      </c>
      <c r="E9" s="187">
        <f>D9*100/B9</f>
        <v>0</v>
      </c>
    </row>
    <row r="10" spans="1:5" ht="18">
      <c r="A10" s="188" t="s">
        <v>304</v>
      </c>
      <c r="B10" s="188">
        <v>3</v>
      </c>
      <c r="C10" s="188" t="s">
        <v>305</v>
      </c>
      <c r="D10" s="188">
        <v>0</v>
      </c>
      <c r="E10" s="188">
        <v>0</v>
      </c>
    </row>
    <row r="11" spans="1:5" ht="18">
      <c r="A11" s="188" t="s">
        <v>306</v>
      </c>
      <c r="B11" s="188">
        <v>1</v>
      </c>
      <c r="C11" s="188" t="s">
        <v>307</v>
      </c>
      <c r="D11" s="188">
        <v>0</v>
      </c>
      <c r="E11" s="188">
        <v>0</v>
      </c>
    </row>
  </sheetData>
  <sheetProtection/>
  <mergeCells count="8">
    <mergeCell ref="B7:B8"/>
    <mergeCell ref="C7:C8"/>
    <mergeCell ref="D7:D8"/>
    <mergeCell ref="A1:E1"/>
    <mergeCell ref="A2:E2"/>
    <mergeCell ref="A3:E3"/>
    <mergeCell ref="A5:E5"/>
    <mergeCell ref="A7:A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Amish Desai</dc:creator>
  <cp:keywords/>
  <dc:description/>
  <cp:lastModifiedBy>ujparikh3442</cp:lastModifiedBy>
  <cp:lastPrinted>2022-04-04T12:18:17Z</cp:lastPrinted>
  <dcterms:created xsi:type="dcterms:W3CDTF">2010-11-03T04:57:37Z</dcterms:created>
  <dcterms:modified xsi:type="dcterms:W3CDTF">2022-04-04T12:19:53Z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